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Publicações\ARTIGOS EM ANDAMENTO\Comparação de caracteristicas morfo anatômicas e qualidade de bebida de café_Pastor\"/>
    </mc:Choice>
  </mc:AlternateContent>
  <xr:revisionPtr revIDLastSave="0" documentId="13_ncr:1_{39F7B5B5-F98B-4BF6-B694-B09C898F2EF2}" xr6:coauthVersionLast="37" xr6:coauthVersionMax="37" xr10:uidLastSave="{00000000-0000-0000-0000-000000000000}"/>
  <bookViews>
    <workbookView xWindow="0" yWindow="0" windowWidth="20490" windowHeight="7545" firstSheet="8" activeTab="12" xr2:uid="{B7AD55B7-4B2C-49C8-AEC4-4F18D2EB5219}"/>
  </bookViews>
  <sheets>
    <sheet name="qualidade de bebida" sheetId="2" r:id="rId1"/>
    <sheet name="Limbo foliar " sheetId="3" r:id="rId2"/>
    <sheet name="Pecíolo" sheetId="1" r:id="rId3"/>
    <sheet name="Densidade de venação" sheetId="4" r:id="rId4"/>
    <sheet name="Densidade estomática " sheetId="5" r:id="rId5"/>
    <sheet name="Condutividade elétrica" sheetId="6" r:id="rId6"/>
    <sheet name="Área foliar" sheetId="7" r:id="rId7"/>
    <sheet name="Área foliar específica" sheetId="8" r:id="rId8"/>
    <sheet name="RESUMO DOS DADOS " sheetId="9" r:id="rId9"/>
    <sheet name="RESUMO DOS DADOS - FALHAS" sheetId="10" r:id="rId10"/>
    <sheet name="Planilha2" sheetId="11" r:id="rId11"/>
    <sheet name="Planilha3" sheetId="12" r:id="rId12"/>
    <sheet name="DADOS FINAIS" sheetId="13" r:id="rId1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72" i="13" l="1"/>
  <c r="F372" i="13"/>
  <c r="E373" i="13"/>
  <c r="F373" i="13"/>
  <c r="G373" i="13"/>
  <c r="G372" i="13"/>
  <c r="AO372" i="13"/>
  <c r="AP372" i="13"/>
  <c r="AQ372" i="13"/>
  <c r="AR372" i="13"/>
  <c r="AO373" i="13"/>
  <c r="AP373" i="13"/>
  <c r="AQ373" i="13"/>
  <c r="AR373" i="13"/>
  <c r="AN373" i="13"/>
  <c r="AN372" i="13"/>
  <c r="AI372" i="13"/>
  <c r="AJ372" i="13"/>
  <c r="AK372" i="13"/>
  <c r="AL372" i="13"/>
  <c r="AI373" i="13"/>
  <c r="AJ373" i="13"/>
  <c r="AK373" i="13"/>
  <c r="AL373" i="13"/>
  <c r="AH373" i="13"/>
  <c r="AH372" i="13"/>
  <c r="AF373" i="13"/>
  <c r="AF372" i="13"/>
  <c r="AD373" i="13"/>
  <c r="AD372" i="13"/>
  <c r="AB373" i="13"/>
  <c r="AB372" i="13"/>
  <c r="Z373" i="13"/>
  <c r="Z372" i="13"/>
  <c r="U372" i="13"/>
  <c r="V372" i="13"/>
  <c r="W372" i="13"/>
  <c r="X372" i="13"/>
  <c r="U373" i="13"/>
  <c r="V373" i="13"/>
  <c r="W373" i="13"/>
  <c r="X373" i="13"/>
  <c r="T373" i="13"/>
  <c r="T372" i="13"/>
  <c r="K372" i="13"/>
  <c r="L372" i="13"/>
  <c r="M372" i="13"/>
  <c r="N372" i="13"/>
  <c r="O372" i="13"/>
  <c r="P372" i="13"/>
  <c r="Q372" i="13"/>
  <c r="R372" i="13"/>
  <c r="K373" i="13"/>
  <c r="L373" i="13"/>
  <c r="M373" i="13"/>
  <c r="N373" i="13"/>
  <c r="O373" i="13"/>
  <c r="P373" i="13"/>
  <c r="Q373" i="13"/>
  <c r="R373" i="13"/>
  <c r="J373" i="13"/>
  <c r="J372" i="13"/>
  <c r="AO369" i="13"/>
  <c r="AP369" i="13"/>
  <c r="AQ369" i="13"/>
  <c r="AR369" i="13"/>
  <c r="AO370" i="13"/>
  <c r="AP370" i="13"/>
  <c r="AQ370" i="13"/>
  <c r="AR370" i="13"/>
  <c r="AN370" i="13"/>
  <c r="AN369" i="13"/>
  <c r="AI369" i="13"/>
  <c r="AJ369" i="13"/>
  <c r="AK369" i="13"/>
  <c r="AL369" i="13"/>
  <c r="AI370" i="13"/>
  <c r="AJ370" i="13"/>
  <c r="AK370" i="13"/>
  <c r="AL370" i="13"/>
  <c r="AH370" i="13"/>
  <c r="AH369" i="13"/>
  <c r="AF370" i="13"/>
  <c r="AF369" i="13"/>
  <c r="AD370" i="13"/>
  <c r="AD369" i="13"/>
  <c r="AB370" i="13"/>
  <c r="AB369" i="13"/>
  <c r="Z370" i="13"/>
  <c r="Z369" i="13"/>
  <c r="X370" i="13"/>
  <c r="W370" i="13"/>
  <c r="V370" i="13"/>
  <c r="U370" i="13"/>
  <c r="T370" i="13"/>
  <c r="X369" i="13"/>
  <c r="W369" i="13"/>
  <c r="V369" i="13"/>
  <c r="U369" i="13"/>
  <c r="T369" i="13"/>
  <c r="K369" i="13"/>
  <c r="L369" i="13"/>
  <c r="M369" i="13"/>
  <c r="N369" i="13"/>
  <c r="O369" i="13"/>
  <c r="P369" i="13"/>
  <c r="Q369" i="13"/>
  <c r="R369" i="13"/>
  <c r="K370" i="13"/>
  <c r="L370" i="13"/>
  <c r="M370" i="13"/>
  <c r="N370" i="13"/>
  <c r="O370" i="13"/>
  <c r="P370" i="13"/>
  <c r="Q370" i="13"/>
  <c r="R370" i="13"/>
  <c r="J370" i="13"/>
  <c r="J369" i="13"/>
  <c r="F370" i="13"/>
  <c r="G370" i="13"/>
  <c r="E370" i="13"/>
  <c r="F369" i="13"/>
  <c r="G369" i="13"/>
  <c r="E369" i="13"/>
  <c r="D366" i="11"/>
  <c r="D367" i="11"/>
  <c r="D368" i="11"/>
  <c r="D369" i="11"/>
  <c r="U369" i="11" s="1"/>
  <c r="K366" i="11"/>
  <c r="DK396" i="11"/>
  <c r="DK394" i="11"/>
  <c r="DK393" i="11"/>
  <c r="DK392" i="11"/>
  <c r="DK391" i="11"/>
  <c r="DK390" i="11"/>
  <c r="DK388" i="11"/>
  <c r="DK387" i="11"/>
  <c r="DK385" i="11"/>
  <c r="DK384" i="11"/>
  <c r="DK383" i="11"/>
  <c r="DK382" i="11"/>
  <c r="DK381" i="11"/>
  <c r="DK380" i="11"/>
  <c r="DK378" i="11"/>
  <c r="DK377" i="11"/>
  <c r="DK376" i="11"/>
  <c r="DK375" i="11"/>
  <c r="DK374" i="11"/>
  <c r="DK373" i="11"/>
  <c r="I373" i="11"/>
  <c r="I372" i="11"/>
  <c r="DK371" i="11"/>
  <c r="I371" i="11"/>
  <c r="I370" i="11"/>
  <c r="DQ369" i="11"/>
  <c r="CY369" i="11"/>
  <c r="CK369" i="11"/>
  <c r="BX369" i="11"/>
  <c r="BF369" i="11"/>
  <c r="AO369" i="11"/>
  <c r="Z369" i="11"/>
  <c r="I369" i="11"/>
  <c r="DQ368" i="11"/>
  <c r="CY368" i="11"/>
  <c r="CK368" i="11"/>
  <c r="BX368" i="11"/>
  <c r="BF368" i="11"/>
  <c r="AO368" i="11"/>
  <c r="Z368" i="11"/>
  <c r="I368" i="11"/>
  <c r="DQ367" i="11"/>
  <c r="CY367" i="11"/>
  <c r="CK367" i="11"/>
  <c r="BX367" i="11"/>
  <c r="BF367" i="11"/>
  <c r="AO367" i="11"/>
  <c r="Z367" i="11"/>
  <c r="I367" i="11"/>
  <c r="DQ366" i="11"/>
  <c r="CY366" i="11"/>
  <c r="DI369" i="11" s="1"/>
  <c r="CK366" i="11"/>
  <c r="BX366" i="11"/>
  <c r="CF369" i="11" s="1"/>
  <c r="BF366" i="11"/>
  <c r="BM369" i="11" s="1"/>
  <c r="AO366" i="11"/>
  <c r="BB369" i="11" s="1"/>
  <c r="Z366" i="11"/>
  <c r="AJ369" i="11" s="1"/>
  <c r="I366" i="11"/>
  <c r="DY365" i="11"/>
  <c r="DI365" i="11"/>
  <c r="CT365" i="11"/>
  <c r="CF365" i="11"/>
  <c r="BM365" i="11"/>
  <c r="BB365" i="11"/>
  <c r="AJ365" i="11"/>
  <c r="U365" i="11"/>
  <c r="BZ337" i="11"/>
  <c r="DK336" i="11"/>
  <c r="DA336" i="11"/>
  <c r="CM336" i="11"/>
  <c r="BZ336" i="11"/>
  <c r="BZ335" i="11"/>
  <c r="BZ334" i="11"/>
  <c r="BZ333" i="11"/>
  <c r="DK329" i="11"/>
  <c r="DA329" i="11"/>
  <c r="CM329" i="11"/>
  <c r="BZ329" i="11"/>
  <c r="BZ328" i="11"/>
  <c r="BZ326" i="11"/>
  <c r="AQ325" i="11"/>
  <c r="AB325" i="11"/>
  <c r="AQ324" i="11"/>
  <c r="AB324" i="11"/>
  <c r="AQ323" i="11"/>
  <c r="AB323" i="11"/>
  <c r="DA322" i="11"/>
  <c r="CM322" i="11"/>
  <c r="AQ322" i="11"/>
  <c r="AB322" i="11"/>
  <c r="DK321" i="11"/>
  <c r="DA321" i="11"/>
  <c r="CM321" i="11"/>
  <c r="BZ321" i="11"/>
  <c r="AQ321" i="11"/>
  <c r="AB321" i="11"/>
  <c r="CM320" i="11"/>
  <c r="BZ320" i="11"/>
  <c r="BH320" i="11"/>
  <c r="AQ320" i="11"/>
  <c r="AB320" i="11"/>
  <c r="AQ319" i="11"/>
  <c r="AB319" i="11"/>
  <c r="AQ318" i="11"/>
  <c r="AB318" i="11"/>
  <c r="AQ317" i="11"/>
  <c r="AB317" i="11"/>
  <c r="BZ316" i="11"/>
  <c r="BH316" i="11"/>
  <c r="AQ316" i="11"/>
  <c r="AB316" i="11"/>
  <c r="BZ315" i="11"/>
  <c r="BH315" i="11"/>
  <c r="AQ315" i="11"/>
  <c r="AB315" i="11"/>
  <c r="DA314" i="11"/>
  <c r="BZ314" i="11"/>
  <c r="AQ314" i="11"/>
  <c r="AB314" i="11"/>
  <c r="DK313" i="11"/>
  <c r="DA313" i="11"/>
  <c r="CM313" i="11"/>
  <c r="BZ313" i="11"/>
  <c r="AQ313" i="11"/>
  <c r="AB313" i="11"/>
  <c r="BZ312" i="11"/>
  <c r="AQ312" i="11"/>
  <c r="AB312" i="11"/>
  <c r="DA311" i="11"/>
  <c r="BZ311" i="11"/>
  <c r="BH311" i="11"/>
  <c r="AQ311" i="11"/>
  <c r="AB311" i="11"/>
  <c r="DK310" i="11"/>
  <c r="DA310" i="11"/>
  <c r="CM310" i="11"/>
  <c r="BZ310" i="11"/>
  <c r="AQ310" i="11"/>
  <c r="AB310" i="11"/>
  <c r="DA309" i="11"/>
  <c r="CM309" i="11"/>
  <c r="AQ309" i="11"/>
  <c r="AB309" i="11"/>
  <c r="CM308" i="11"/>
  <c r="BH308" i="11"/>
  <c r="AQ308" i="11"/>
  <c r="AB308" i="11"/>
  <c r="DA307" i="11"/>
  <c r="BZ307" i="11"/>
  <c r="AQ307" i="11"/>
  <c r="AB307" i="11"/>
  <c r="BZ306" i="11"/>
  <c r="AQ306" i="11"/>
  <c r="AB306" i="11"/>
  <c r="BH303" i="11"/>
  <c r="AQ303" i="11"/>
  <c r="AB303" i="11"/>
  <c r="AQ302" i="11"/>
  <c r="AB302" i="11"/>
  <c r="AQ301" i="11"/>
  <c r="AB301" i="11"/>
  <c r="BZ300" i="11"/>
  <c r="AQ300" i="11"/>
  <c r="AB300" i="11"/>
  <c r="AQ299" i="11"/>
  <c r="AB299" i="11"/>
  <c r="BZ298" i="11"/>
  <c r="AQ298" i="11"/>
  <c r="AB298" i="11"/>
  <c r="AQ297" i="11"/>
  <c r="AB297" i="11"/>
  <c r="CM296" i="11"/>
  <c r="AQ296" i="11"/>
  <c r="AB296" i="11"/>
  <c r="DK295" i="11"/>
  <c r="DA295" i="11"/>
  <c r="CM295" i="11"/>
  <c r="BZ295" i="11"/>
  <c r="AQ295" i="11"/>
  <c r="AB295" i="11"/>
  <c r="DA294" i="11"/>
  <c r="CM294" i="11"/>
  <c r="BZ294" i="11"/>
  <c r="AQ294" i="11"/>
  <c r="AB294" i="11"/>
  <c r="BZ293" i="11"/>
  <c r="AQ293" i="11"/>
  <c r="AB293" i="11"/>
  <c r="DK292" i="11"/>
  <c r="DA292" i="11"/>
  <c r="CM292" i="11"/>
  <c r="BZ292" i="11"/>
  <c r="AQ292" i="11"/>
  <c r="AB292" i="11"/>
  <c r="DK291" i="11"/>
  <c r="DA291" i="11"/>
  <c r="CM291" i="11"/>
  <c r="BZ291" i="11"/>
  <c r="AQ291" i="11"/>
  <c r="AB291" i="11"/>
  <c r="CM290" i="11"/>
  <c r="BZ290" i="11"/>
  <c r="AQ290" i="11"/>
  <c r="AB290" i="11"/>
  <c r="AQ289" i="11"/>
  <c r="AB289" i="11"/>
  <c r="CM288" i="11"/>
  <c r="BZ288" i="11"/>
  <c r="AQ288" i="11"/>
  <c r="AB288" i="11"/>
  <c r="AQ287" i="11"/>
  <c r="AB287" i="11"/>
  <c r="CM286" i="11"/>
  <c r="BZ286" i="11"/>
  <c r="BH286" i="11"/>
  <c r="CM285" i="11"/>
  <c r="BZ285" i="11"/>
  <c r="AQ285" i="11"/>
  <c r="AB285" i="11"/>
  <c r="BZ284" i="11"/>
  <c r="AQ284" i="11"/>
  <c r="AB284" i="11"/>
  <c r="DK283" i="11"/>
  <c r="DA283" i="11"/>
  <c r="CM283" i="11"/>
  <c r="BZ283" i="11"/>
  <c r="AQ283" i="11"/>
  <c r="AB283" i="11"/>
  <c r="AQ282" i="11"/>
  <c r="AB282" i="11"/>
  <c r="AQ281" i="11"/>
  <c r="AB281" i="11"/>
  <c r="BZ280" i="11"/>
  <c r="BH279" i="11"/>
  <c r="CM278" i="11"/>
  <c r="BZ278" i="11"/>
  <c r="BH278" i="11"/>
  <c r="AQ278" i="11"/>
  <c r="AB278" i="11"/>
  <c r="CM277" i="11"/>
  <c r="BZ277" i="11"/>
  <c r="DK276" i="11"/>
  <c r="DA276" i="11"/>
  <c r="CM276" i="11"/>
  <c r="BZ276" i="11"/>
  <c r="BH276" i="11"/>
  <c r="AQ276" i="11"/>
  <c r="AB276" i="11"/>
  <c r="DK275" i="11"/>
  <c r="DA275" i="11"/>
  <c r="CM275" i="11"/>
  <c r="BZ275" i="11"/>
  <c r="BH275" i="11"/>
  <c r="DK274" i="11"/>
  <c r="DA274" i="11"/>
  <c r="CM274" i="11"/>
  <c r="BZ274" i="11"/>
  <c r="BH274" i="11"/>
  <c r="AQ274" i="11"/>
  <c r="AB274" i="11"/>
  <c r="DK273" i="11"/>
  <c r="DA273" i="11"/>
  <c r="CM273" i="11"/>
  <c r="BZ273" i="11"/>
  <c r="AQ273" i="11"/>
  <c r="AB273" i="11"/>
  <c r="CM272" i="11"/>
  <c r="BZ272" i="11"/>
  <c r="AQ272" i="11"/>
  <c r="AB272" i="11"/>
  <c r="CM271" i="11"/>
  <c r="BZ271" i="11"/>
  <c r="AQ271" i="11"/>
  <c r="AB271" i="11"/>
  <c r="DK270" i="11"/>
  <c r="DA270" i="11"/>
  <c r="CM270" i="11"/>
  <c r="BZ270" i="11"/>
  <c r="BH270" i="11"/>
  <c r="AQ270" i="11"/>
  <c r="AB270" i="11"/>
  <c r="BH269" i="11"/>
  <c r="AQ269" i="11"/>
  <c r="AB269" i="11"/>
  <c r="AQ268" i="11"/>
  <c r="AB268" i="11"/>
  <c r="AQ267" i="11"/>
  <c r="AB267" i="11"/>
  <c r="CM266" i="11"/>
  <c r="BZ266" i="11"/>
  <c r="AQ266" i="11"/>
  <c r="AB266" i="11"/>
  <c r="DA265" i="11"/>
  <c r="AQ265" i="11"/>
  <c r="AB265" i="11"/>
  <c r="DA264" i="11"/>
  <c r="CM264" i="11"/>
  <c r="BZ264" i="11"/>
  <c r="BH264" i="11"/>
  <c r="AQ264" i="11"/>
  <c r="AB264" i="11"/>
  <c r="AQ263" i="11"/>
  <c r="AB263" i="11"/>
  <c r="BH262" i="11"/>
  <c r="AQ262" i="11"/>
  <c r="AB262" i="11"/>
  <c r="BZ261" i="11"/>
  <c r="AQ260" i="11"/>
  <c r="AB260" i="11"/>
  <c r="AQ259" i="11"/>
  <c r="AB259" i="11"/>
  <c r="AQ258" i="11"/>
  <c r="AB258" i="11"/>
  <c r="CM257" i="11"/>
  <c r="BZ257" i="11"/>
  <c r="BH257" i="11"/>
  <c r="AQ257" i="11"/>
  <c r="AB257" i="11"/>
  <c r="DK256" i="11"/>
  <c r="DA256" i="11"/>
  <c r="CM256" i="11"/>
  <c r="BZ256" i="11"/>
  <c r="BH256" i="11"/>
  <c r="AQ256" i="11"/>
  <c r="AB256" i="11"/>
  <c r="BZ255" i="11"/>
  <c r="AQ255" i="11"/>
  <c r="AB255" i="11"/>
  <c r="DA254" i="11"/>
  <c r="CM254" i="11"/>
  <c r="BZ254" i="11"/>
  <c r="AQ254" i="11"/>
  <c r="AB254" i="11"/>
  <c r="AQ253" i="11"/>
  <c r="AB253" i="11"/>
  <c r="AQ252" i="11"/>
  <c r="AB252" i="11"/>
  <c r="AQ251" i="11"/>
  <c r="AB251" i="11"/>
  <c r="DA250" i="11"/>
  <c r="AQ250" i="11"/>
  <c r="AB250" i="11"/>
  <c r="DK249" i="11"/>
  <c r="DA249" i="11"/>
  <c r="CM249" i="11"/>
  <c r="BZ249" i="11"/>
  <c r="AQ249" i="11"/>
  <c r="AB249" i="11"/>
  <c r="DK248" i="11"/>
  <c r="DA248" i="11"/>
  <c r="CM248" i="11"/>
  <c r="BZ248" i="11"/>
  <c r="AQ248" i="11"/>
  <c r="AB248" i="11"/>
  <c r="AQ247" i="11"/>
  <c r="AB247" i="11"/>
  <c r="CM246" i="11"/>
  <c r="BZ246" i="11"/>
  <c r="AQ246" i="11"/>
  <c r="AB246" i="11"/>
  <c r="CM245" i="11"/>
  <c r="BZ245" i="11"/>
  <c r="AQ245" i="11"/>
  <c r="AB245" i="11"/>
  <c r="DA244" i="11"/>
  <c r="CM244" i="11"/>
  <c r="BZ244" i="11"/>
  <c r="AQ244" i="11"/>
  <c r="AB244" i="11"/>
  <c r="CM243" i="11"/>
  <c r="AQ243" i="11"/>
  <c r="AB243" i="11"/>
  <c r="BZ242" i="11"/>
  <c r="AQ242" i="11"/>
  <c r="AB242" i="11"/>
  <c r="BZ241" i="11"/>
  <c r="AQ241" i="11"/>
  <c r="AB241" i="11"/>
  <c r="AQ240" i="11"/>
  <c r="AB240" i="11"/>
  <c r="AQ239" i="11"/>
  <c r="AB239" i="11"/>
  <c r="BZ238" i="11"/>
  <c r="AQ238" i="11"/>
  <c r="AB238" i="11"/>
  <c r="DA237" i="11"/>
  <c r="CM237" i="11"/>
  <c r="BZ237" i="11"/>
  <c r="DK236" i="11"/>
  <c r="DA236" i="11"/>
  <c r="CM236" i="11"/>
  <c r="BZ236" i="11"/>
  <c r="AQ236" i="11"/>
  <c r="AB236" i="11"/>
  <c r="CM235" i="11"/>
  <c r="BZ235" i="11"/>
  <c r="AQ235" i="11"/>
  <c r="AB235" i="11"/>
  <c r="DK234" i="11"/>
  <c r="DA234" i="11"/>
  <c r="CM234" i="11"/>
  <c r="BZ234" i="11"/>
  <c r="AQ234" i="11"/>
  <c r="AB234" i="11"/>
  <c r="BZ233" i="11"/>
  <c r="AQ233" i="11"/>
  <c r="AB233" i="11"/>
  <c r="BZ232" i="11"/>
  <c r="AQ232" i="11"/>
  <c r="AB232" i="11"/>
  <c r="BZ231" i="11"/>
  <c r="AQ231" i="11"/>
  <c r="AB231" i="11"/>
  <c r="BZ230" i="11"/>
  <c r="AQ230" i="11"/>
  <c r="AB230" i="11"/>
  <c r="AQ229" i="11"/>
  <c r="AB229" i="11"/>
  <c r="AQ228" i="11"/>
  <c r="AB228" i="11"/>
  <c r="CM227" i="11"/>
  <c r="BZ227" i="11"/>
  <c r="AQ227" i="11"/>
  <c r="AB227" i="11"/>
  <c r="BZ226" i="11"/>
  <c r="AQ226" i="11"/>
  <c r="AB226" i="11"/>
  <c r="CM225" i="11"/>
  <c r="BZ225" i="11"/>
  <c r="AQ225" i="11"/>
  <c r="AB225" i="11"/>
  <c r="CM224" i="11"/>
  <c r="BZ224" i="11"/>
  <c r="AQ224" i="11"/>
  <c r="AB224" i="11"/>
  <c r="AQ223" i="11"/>
  <c r="AB223" i="11"/>
  <c r="BZ222" i="11"/>
  <c r="AQ222" i="11"/>
  <c r="AB222" i="11"/>
  <c r="DK221" i="11"/>
  <c r="DA221" i="11"/>
  <c r="CM221" i="11"/>
  <c r="BZ221" i="11"/>
  <c r="AQ221" i="11"/>
  <c r="AB221" i="11"/>
  <c r="CM220" i="11"/>
  <c r="BZ220" i="11"/>
  <c r="AQ220" i="11"/>
  <c r="AB220" i="11"/>
  <c r="CM219" i="11"/>
  <c r="BZ219" i="11"/>
  <c r="AQ219" i="11"/>
  <c r="AB219" i="11"/>
  <c r="DK218" i="11"/>
  <c r="DA218" i="11"/>
  <c r="BZ218" i="11"/>
  <c r="AQ218" i="11"/>
  <c r="AB218" i="11"/>
  <c r="DA217" i="11"/>
  <c r="BZ217" i="11"/>
  <c r="AQ217" i="11"/>
  <c r="AB217" i="11"/>
  <c r="BZ216" i="11"/>
  <c r="AQ216" i="11"/>
  <c r="AB216" i="11"/>
  <c r="BZ215" i="11"/>
  <c r="AQ215" i="11"/>
  <c r="AB215" i="11"/>
  <c r="DA214" i="11"/>
  <c r="CM214" i="11"/>
  <c r="BZ214" i="11"/>
  <c r="AQ214" i="11"/>
  <c r="AB214" i="11"/>
  <c r="DA213" i="11"/>
  <c r="CM213" i="11"/>
  <c r="BZ213" i="11"/>
  <c r="AQ213" i="11"/>
  <c r="AB213" i="11"/>
  <c r="AQ212" i="11"/>
  <c r="AB212" i="11"/>
  <c r="AQ211" i="11"/>
  <c r="AB211" i="11"/>
  <c r="DA210" i="11"/>
  <c r="CM210" i="11"/>
  <c r="BZ210" i="11"/>
  <c r="AQ210" i="11"/>
  <c r="AB210" i="11"/>
  <c r="AQ209" i="11"/>
  <c r="AB209" i="11"/>
  <c r="BH208" i="11"/>
  <c r="BZ207" i="11"/>
  <c r="BH207" i="11"/>
  <c r="BZ206" i="11"/>
  <c r="BH206" i="11"/>
  <c r="AQ206" i="11"/>
  <c r="AB206" i="11"/>
  <c r="DA205" i="11"/>
  <c r="CM205" i="11"/>
  <c r="BZ205" i="11"/>
  <c r="AQ205" i="11"/>
  <c r="AB205" i="11"/>
  <c r="BH204" i="11"/>
  <c r="AQ204" i="11"/>
  <c r="AB204" i="11"/>
  <c r="BH203" i="11"/>
  <c r="AQ203" i="11"/>
  <c r="AB203" i="11"/>
  <c r="DK202" i="11"/>
  <c r="DA202" i="11"/>
  <c r="AQ202" i="11"/>
  <c r="AB202" i="11"/>
  <c r="DK201" i="11"/>
  <c r="DA201" i="11"/>
  <c r="CM201" i="11"/>
  <c r="BZ201" i="11"/>
  <c r="BH201" i="11"/>
  <c r="AQ201" i="11"/>
  <c r="AB201" i="11"/>
  <c r="DA200" i="11"/>
  <c r="CM200" i="11"/>
  <c r="BZ200" i="11"/>
  <c r="AQ200" i="11"/>
  <c r="AB200" i="11"/>
  <c r="BZ199" i="11"/>
  <c r="BH199" i="11"/>
  <c r="AQ199" i="11"/>
  <c r="AB199" i="11"/>
  <c r="DA198" i="11"/>
  <c r="CM198" i="11"/>
  <c r="BZ198" i="11"/>
  <c r="BH198" i="11"/>
  <c r="AQ198" i="11"/>
  <c r="AB198" i="11"/>
  <c r="DA197" i="11"/>
  <c r="BZ197" i="11"/>
  <c r="BH197" i="11"/>
  <c r="AQ197" i="11"/>
  <c r="AB197" i="11"/>
  <c r="DA196" i="11"/>
  <c r="CM196" i="11"/>
  <c r="BZ196" i="11"/>
  <c r="BH196" i="11"/>
  <c r="AQ196" i="11"/>
  <c r="AB196" i="11"/>
  <c r="CM195" i="11"/>
  <c r="BZ195" i="11"/>
  <c r="AQ195" i="11"/>
  <c r="AB195" i="11"/>
  <c r="DA194" i="11"/>
  <c r="CM194" i="11"/>
  <c r="AQ194" i="11"/>
  <c r="AB194" i="11"/>
  <c r="AQ193" i="11"/>
  <c r="AB193" i="11"/>
  <c r="AQ192" i="11"/>
  <c r="AB192" i="11"/>
  <c r="DK191" i="11"/>
  <c r="DA191" i="11"/>
  <c r="CM191" i="11"/>
  <c r="BZ191" i="11"/>
  <c r="AQ191" i="11"/>
  <c r="AB191" i="11"/>
  <c r="BZ190" i="11"/>
  <c r="BH190" i="11"/>
  <c r="AQ190" i="11"/>
  <c r="AB190" i="11"/>
  <c r="BZ189" i="11"/>
  <c r="BH189" i="11"/>
  <c r="AQ189" i="11"/>
  <c r="AB189" i="11"/>
  <c r="BZ188" i="11"/>
  <c r="BH188" i="11"/>
  <c r="AQ188" i="11"/>
  <c r="AB188" i="11"/>
  <c r="BH187" i="11"/>
  <c r="CM186" i="11"/>
  <c r="BZ186" i="11"/>
  <c r="AQ186" i="11"/>
  <c r="AB186" i="11"/>
  <c r="BH185" i="11"/>
  <c r="AQ185" i="11"/>
  <c r="AB185" i="11"/>
  <c r="CM184" i="11"/>
  <c r="BZ184" i="11"/>
  <c r="AQ184" i="11"/>
  <c r="AB184" i="11"/>
  <c r="BH183" i="11"/>
  <c r="AQ183" i="11"/>
  <c r="AB183" i="11"/>
  <c r="BZ182" i="11"/>
  <c r="AQ182" i="11"/>
  <c r="AB182" i="11"/>
  <c r="AQ181" i="11"/>
  <c r="AB181" i="11"/>
  <c r="BZ180" i="11"/>
  <c r="AQ180" i="11"/>
  <c r="AB180" i="11"/>
  <c r="DK179" i="11"/>
  <c r="DA179" i="11"/>
  <c r="AQ179" i="11"/>
  <c r="AB179" i="11"/>
  <c r="BH178" i="11"/>
  <c r="AQ178" i="11"/>
  <c r="AB178" i="11"/>
  <c r="BZ177" i="11"/>
  <c r="BH177" i="11"/>
  <c r="AQ177" i="11"/>
  <c r="AB177" i="11"/>
  <c r="DA176" i="11"/>
  <c r="CM176" i="11"/>
  <c r="BZ176" i="11"/>
  <c r="BH176" i="11"/>
  <c r="AQ176" i="11"/>
  <c r="AB176" i="11"/>
  <c r="BZ175" i="11"/>
  <c r="BH175" i="11"/>
  <c r="DA174" i="11"/>
  <c r="BZ174" i="11"/>
  <c r="BH174" i="11"/>
  <c r="AQ174" i="11"/>
  <c r="AB174" i="11"/>
  <c r="BZ173" i="11"/>
  <c r="BH173" i="11"/>
  <c r="AQ173" i="11"/>
  <c r="AB173" i="11"/>
  <c r="BZ172" i="11"/>
  <c r="BH172" i="11"/>
  <c r="AQ172" i="11"/>
  <c r="AB172" i="11"/>
  <c r="BZ171" i="11"/>
  <c r="BH171" i="11"/>
  <c r="AQ171" i="11"/>
  <c r="AB171" i="11"/>
  <c r="BH170" i="11"/>
  <c r="AQ170" i="11"/>
  <c r="AB170" i="11"/>
  <c r="CM169" i="11"/>
  <c r="BZ169" i="11"/>
  <c r="AQ169" i="11"/>
  <c r="AB169" i="11"/>
  <c r="DK168" i="11"/>
  <c r="DA168" i="11"/>
  <c r="CM168" i="11"/>
  <c r="BZ168" i="11"/>
  <c r="AQ168" i="11"/>
  <c r="AB168" i="11"/>
  <c r="BZ167" i="11"/>
  <c r="AQ167" i="11"/>
  <c r="AB167" i="11"/>
  <c r="AQ166" i="11"/>
  <c r="AB166" i="11"/>
  <c r="AQ165" i="11"/>
  <c r="AB165" i="11"/>
  <c r="BZ164" i="11"/>
  <c r="AQ164" i="11"/>
  <c r="AB164" i="11"/>
  <c r="CM163" i="11"/>
  <c r="BZ163" i="11"/>
  <c r="AQ163" i="11"/>
  <c r="AB163" i="11"/>
  <c r="DA162" i="11"/>
  <c r="CM162" i="11"/>
  <c r="BZ162" i="11"/>
  <c r="AQ162" i="11"/>
  <c r="AB162" i="11"/>
  <c r="DA161" i="11"/>
  <c r="BH161" i="11"/>
  <c r="AQ161" i="11"/>
  <c r="AB161" i="11"/>
  <c r="DK160" i="11"/>
  <c r="DA160" i="11"/>
  <c r="CM160" i="11"/>
  <c r="BZ160" i="11"/>
  <c r="BH160" i="11"/>
  <c r="AQ160" i="11"/>
  <c r="AB160" i="11"/>
  <c r="BH159" i="11"/>
  <c r="AQ159" i="11"/>
  <c r="AB159" i="11"/>
  <c r="DK158" i="11"/>
  <c r="DA158" i="11"/>
  <c r="CM158" i="11"/>
  <c r="BZ158" i="11"/>
  <c r="BH158" i="11"/>
  <c r="AQ158" i="11"/>
  <c r="AB158" i="11"/>
  <c r="BH157" i="11"/>
  <c r="AQ157" i="11"/>
  <c r="AB157" i="11"/>
  <c r="DK156" i="11"/>
  <c r="DA156" i="11"/>
  <c r="BH156" i="11"/>
  <c r="AQ156" i="11"/>
  <c r="AB156" i="11"/>
  <c r="CM155" i="11"/>
  <c r="BZ155" i="11"/>
  <c r="BH155" i="11"/>
  <c r="AQ155" i="11"/>
  <c r="AB155" i="11"/>
  <c r="DK154" i="11"/>
  <c r="DA154" i="11"/>
  <c r="CM154" i="11"/>
  <c r="BZ154" i="11"/>
  <c r="BH154" i="11"/>
  <c r="DK153" i="11"/>
  <c r="DA153" i="11"/>
  <c r="CM153" i="11"/>
  <c r="BZ153" i="11"/>
  <c r="BH153" i="11"/>
  <c r="AQ153" i="11"/>
  <c r="AB153" i="11"/>
  <c r="DK152" i="11"/>
  <c r="DA152" i="11"/>
  <c r="CM152" i="11"/>
  <c r="BZ152" i="11"/>
  <c r="BH152" i="11"/>
  <c r="AQ152" i="11"/>
  <c r="AB152" i="11"/>
  <c r="CM151" i="11"/>
  <c r="BZ151" i="11"/>
  <c r="BH151" i="11"/>
  <c r="AQ151" i="11"/>
  <c r="AB151" i="11"/>
  <c r="AQ150" i="11"/>
  <c r="AB150" i="11"/>
  <c r="DK149" i="11"/>
  <c r="DA149" i="11"/>
  <c r="CM149" i="11"/>
  <c r="BZ149" i="11"/>
  <c r="AQ149" i="11"/>
  <c r="AB149" i="11"/>
  <c r="DK148" i="11"/>
  <c r="DA148" i="11"/>
  <c r="CM148" i="11"/>
  <c r="BZ148" i="11"/>
  <c r="AQ148" i="11"/>
  <c r="AB148" i="11"/>
  <c r="BZ147" i="11"/>
  <c r="AQ147" i="11"/>
  <c r="AB147" i="11"/>
  <c r="BZ146" i="11"/>
  <c r="BH146" i="11"/>
  <c r="AQ146" i="11"/>
  <c r="AB146" i="11"/>
  <c r="DK145" i="11"/>
  <c r="DA145" i="11"/>
  <c r="CM145" i="11"/>
  <c r="BZ145" i="11"/>
  <c r="BH145" i="11"/>
  <c r="AQ145" i="11"/>
  <c r="AB145" i="11"/>
  <c r="DA144" i="11"/>
  <c r="CM144" i="11"/>
  <c r="BZ144" i="11"/>
  <c r="BH144" i="11"/>
  <c r="AQ144" i="11"/>
  <c r="AB144" i="11"/>
  <c r="BH143" i="11"/>
  <c r="AQ143" i="11"/>
  <c r="AB143" i="11"/>
  <c r="DA142" i="11"/>
  <c r="BZ142" i="11"/>
  <c r="BH142" i="11"/>
  <c r="AQ142" i="11"/>
  <c r="AB142" i="11"/>
  <c r="AQ141" i="11"/>
  <c r="AB141" i="11"/>
  <c r="BZ140" i="11"/>
  <c r="BH140" i="11"/>
  <c r="AQ140" i="11"/>
  <c r="AB140" i="11"/>
  <c r="BZ139" i="11"/>
  <c r="BH139" i="11"/>
  <c r="AQ139" i="11"/>
  <c r="AB139" i="11"/>
  <c r="DK138" i="11"/>
  <c r="DA138" i="11"/>
  <c r="CM138" i="11"/>
  <c r="BZ138" i="11"/>
  <c r="BH138" i="11"/>
  <c r="AQ138" i="11"/>
  <c r="AB138" i="11"/>
  <c r="BZ137" i="11"/>
  <c r="BH137" i="11"/>
  <c r="AQ137" i="11"/>
  <c r="AB137" i="11"/>
  <c r="CM136" i="11"/>
  <c r="BZ136" i="11"/>
  <c r="AQ136" i="11"/>
  <c r="AB136" i="11"/>
  <c r="BH135" i="11"/>
  <c r="AQ135" i="11"/>
  <c r="AB135" i="11"/>
  <c r="BZ134" i="11"/>
  <c r="BH134" i="11"/>
  <c r="AQ134" i="11"/>
  <c r="AB134" i="11"/>
  <c r="BZ133" i="11"/>
  <c r="AQ133" i="11"/>
  <c r="AB133" i="11"/>
  <c r="AQ132" i="11"/>
  <c r="AB132" i="11"/>
  <c r="DA131" i="11"/>
  <c r="CM131" i="11"/>
  <c r="BZ131" i="11"/>
  <c r="AQ131" i="11"/>
  <c r="AB131" i="11"/>
  <c r="BZ130" i="11"/>
  <c r="AQ130" i="11"/>
  <c r="AB130" i="11"/>
  <c r="DK129" i="11"/>
  <c r="DA129" i="11"/>
  <c r="CM129" i="11"/>
  <c r="BZ129" i="11"/>
  <c r="AQ129" i="11"/>
  <c r="AB129" i="11"/>
  <c r="BZ128" i="11"/>
  <c r="AQ128" i="11"/>
  <c r="AB128" i="11"/>
  <c r="DA127" i="11"/>
  <c r="CM127" i="11"/>
  <c r="BZ127" i="11"/>
  <c r="AQ127" i="11"/>
  <c r="AB127" i="11"/>
  <c r="BZ126" i="11"/>
  <c r="AQ126" i="11"/>
  <c r="AB126" i="11"/>
  <c r="AQ125" i="11"/>
  <c r="AB125" i="11"/>
  <c r="CM124" i="11"/>
  <c r="BZ124" i="11"/>
  <c r="AQ124" i="11"/>
  <c r="AB124" i="11"/>
  <c r="DK123" i="11"/>
  <c r="DA123" i="11"/>
  <c r="CM123" i="11"/>
  <c r="BZ123" i="11"/>
  <c r="BH123" i="11"/>
  <c r="AQ123" i="11"/>
  <c r="AB123" i="11"/>
  <c r="BZ122" i="11"/>
  <c r="BH122" i="11"/>
  <c r="AQ122" i="11"/>
  <c r="AB122" i="11"/>
  <c r="BH121" i="11"/>
  <c r="AQ121" i="11"/>
  <c r="AB121" i="11"/>
  <c r="DK120" i="11"/>
  <c r="DA120" i="11"/>
  <c r="CM120" i="11"/>
  <c r="BZ120" i="11"/>
  <c r="BH120" i="11"/>
  <c r="AQ120" i="11"/>
  <c r="AB120" i="11"/>
  <c r="BZ119" i="11"/>
  <c r="AQ119" i="11"/>
  <c r="AB119" i="11"/>
  <c r="CM118" i="11"/>
  <c r="BZ118" i="11"/>
  <c r="BH118" i="11"/>
  <c r="AQ118" i="11"/>
  <c r="AB118" i="11"/>
  <c r="DK117" i="11"/>
  <c r="DA117" i="11"/>
  <c r="BH117" i="11"/>
  <c r="AQ117" i="11"/>
  <c r="AB117" i="11"/>
  <c r="BH116" i="11"/>
  <c r="AQ116" i="11"/>
  <c r="AB116" i="11"/>
  <c r="DA115" i="11"/>
  <c r="CM115" i="11"/>
  <c r="BZ115" i="11"/>
  <c r="BH115" i="11"/>
  <c r="AQ115" i="11"/>
  <c r="AB115" i="11"/>
  <c r="DA114" i="11"/>
  <c r="CM114" i="11"/>
  <c r="BZ114" i="11"/>
  <c r="BH114" i="11"/>
  <c r="AQ114" i="11"/>
  <c r="AB114" i="11"/>
  <c r="BH113" i="11"/>
  <c r="AQ113" i="11"/>
  <c r="AB113" i="11"/>
  <c r="DA112" i="11"/>
  <c r="CM112" i="11"/>
  <c r="BZ112" i="11"/>
  <c r="AQ112" i="11"/>
  <c r="AB112" i="11"/>
  <c r="CM111" i="11"/>
  <c r="BZ111" i="11"/>
  <c r="AQ111" i="11"/>
  <c r="AB111" i="11"/>
  <c r="BZ110" i="11"/>
  <c r="BH109" i="11"/>
  <c r="AQ109" i="11"/>
  <c r="AB109" i="11"/>
  <c r="AQ108" i="11"/>
  <c r="AB108" i="11"/>
  <c r="BZ107" i="11"/>
  <c r="AQ107" i="11"/>
  <c r="AB107" i="11"/>
  <c r="BZ106" i="11"/>
  <c r="AQ106" i="11"/>
  <c r="AB106" i="11"/>
  <c r="BZ105" i="11"/>
  <c r="BH105" i="11"/>
  <c r="AQ105" i="11"/>
  <c r="AB105" i="11"/>
  <c r="CM104" i="11"/>
  <c r="BZ104" i="11"/>
  <c r="AQ104" i="11"/>
  <c r="AB104" i="11"/>
  <c r="DA103" i="11"/>
  <c r="CM103" i="11"/>
  <c r="BZ103" i="11"/>
  <c r="AQ103" i="11"/>
  <c r="AB103" i="11"/>
  <c r="CM102" i="11"/>
  <c r="BZ102" i="11"/>
  <c r="AQ102" i="11"/>
  <c r="AB102" i="11"/>
  <c r="BH101" i="11"/>
  <c r="AQ101" i="11"/>
  <c r="AB101" i="11"/>
  <c r="BZ100" i="11"/>
  <c r="BH100" i="11"/>
  <c r="AQ100" i="11"/>
  <c r="AB100" i="11"/>
  <c r="DA99" i="11"/>
  <c r="CM99" i="11"/>
  <c r="BZ99" i="11"/>
  <c r="BH99" i="11"/>
  <c r="AQ99" i="11"/>
  <c r="AB99" i="11"/>
  <c r="BH98" i="11"/>
  <c r="BZ97" i="11"/>
  <c r="BH97" i="11"/>
  <c r="DA96" i="11"/>
  <c r="CM96" i="11"/>
  <c r="BZ96" i="11"/>
  <c r="BH96" i="11"/>
  <c r="AQ96" i="11"/>
  <c r="AB96" i="11"/>
  <c r="BH95" i="11"/>
  <c r="AQ95" i="11"/>
  <c r="AB95" i="11"/>
  <c r="DK94" i="11"/>
  <c r="DA94" i="11"/>
  <c r="CM94" i="11"/>
  <c r="BZ94" i="11"/>
  <c r="DA92" i="11"/>
  <c r="CM92" i="11"/>
  <c r="BZ92" i="11"/>
  <c r="DK91" i="11"/>
  <c r="DA91" i="11"/>
  <c r="CM91" i="11"/>
  <c r="BZ91" i="11"/>
  <c r="DA90" i="11"/>
  <c r="CM90" i="11"/>
  <c r="BZ90" i="11"/>
  <c r="BH90" i="11"/>
  <c r="AQ90" i="11"/>
  <c r="AB90" i="11"/>
  <c r="BH89" i="11"/>
  <c r="AQ89" i="11"/>
  <c r="AB89" i="11"/>
  <c r="BH88" i="11"/>
  <c r="AQ88" i="11"/>
  <c r="AB88" i="11"/>
  <c r="CM87" i="11"/>
  <c r="BZ87" i="11"/>
  <c r="BH87" i="11"/>
  <c r="AQ87" i="11"/>
  <c r="AB87" i="11"/>
  <c r="DK86" i="11"/>
  <c r="DA86" i="11"/>
  <c r="CM86" i="11"/>
  <c r="BZ86" i="11"/>
  <c r="BH86" i="11"/>
  <c r="AQ86" i="11"/>
  <c r="AB86" i="11"/>
  <c r="DK85" i="11"/>
  <c r="DA85" i="11"/>
  <c r="BZ85" i="11"/>
  <c r="AQ85" i="11"/>
  <c r="AB85" i="11"/>
  <c r="CM84" i="11"/>
  <c r="BZ84" i="11"/>
  <c r="AQ84" i="11"/>
  <c r="AB84" i="11"/>
  <c r="CM83" i="11"/>
  <c r="BZ83" i="11"/>
  <c r="AQ83" i="11"/>
  <c r="AB83" i="11"/>
  <c r="BZ82" i="11"/>
  <c r="AQ82" i="11"/>
  <c r="AB82" i="11"/>
  <c r="BH81" i="11"/>
  <c r="AQ80" i="11"/>
  <c r="AB80" i="11"/>
  <c r="BZ79" i="11"/>
  <c r="AQ79" i="11"/>
  <c r="AB79" i="11"/>
  <c r="DK78" i="11"/>
  <c r="DA78" i="11"/>
  <c r="CM78" i="11"/>
  <c r="BH78" i="11"/>
  <c r="AQ78" i="11"/>
  <c r="AB78" i="11"/>
  <c r="DA77" i="11"/>
  <c r="CM77" i="11"/>
  <c r="BZ77" i="11"/>
  <c r="BH77" i="11"/>
  <c r="AQ77" i="11"/>
  <c r="AB77" i="11"/>
  <c r="DA76" i="11"/>
  <c r="CM76" i="11"/>
  <c r="BZ76" i="11"/>
  <c r="BH76" i="11"/>
  <c r="AQ76" i="11"/>
  <c r="AB76" i="11"/>
  <c r="BH75" i="11"/>
  <c r="BH74" i="11"/>
  <c r="AQ74" i="11"/>
  <c r="AB74" i="11"/>
  <c r="BH73" i="11"/>
  <c r="AQ71" i="11"/>
  <c r="AB71" i="11"/>
  <c r="CM70" i="11"/>
  <c r="BZ70" i="11"/>
  <c r="AQ69" i="11"/>
  <c r="AB69" i="11"/>
  <c r="CM68" i="11"/>
  <c r="BZ68" i="11"/>
  <c r="BH68" i="11"/>
  <c r="AQ68" i="11"/>
  <c r="AB68" i="11"/>
  <c r="DK67" i="11"/>
  <c r="DA67" i="11"/>
  <c r="AQ67" i="11"/>
  <c r="AB67" i="11"/>
  <c r="AQ66" i="11"/>
  <c r="AB66" i="11"/>
  <c r="AQ65" i="11"/>
  <c r="AB65" i="11"/>
  <c r="AQ64" i="11"/>
  <c r="AB64" i="11"/>
  <c r="AQ63" i="11"/>
  <c r="AB63" i="11"/>
  <c r="AQ62" i="11"/>
  <c r="AB62" i="11"/>
  <c r="AQ61" i="11"/>
  <c r="AB61" i="11"/>
  <c r="AQ60" i="11"/>
  <c r="AB60" i="11"/>
  <c r="DK58" i="11"/>
  <c r="DA58" i="11"/>
  <c r="CM58" i="11"/>
  <c r="BZ58" i="11"/>
  <c r="AQ58" i="11"/>
  <c r="AB58" i="11"/>
  <c r="CM57" i="11"/>
  <c r="AQ57" i="11"/>
  <c r="AB57" i="11"/>
  <c r="AQ56" i="11"/>
  <c r="AB56" i="11"/>
  <c r="CM53" i="11"/>
  <c r="BZ53" i="11"/>
  <c r="AQ53" i="11"/>
  <c r="AB53" i="11"/>
  <c r="AQ52" i="11"/>
  <c r="AB52" i="11"/>
  <c r="AQ51" i="11"/>
  <c r="AB51" i="11"/>
  <c r="BZ50" i="11"/>
  <c r="AQ50" i="11"/>
  <c r="AB50" i="11"/>
  <c r="BZ49" i="11"/>
  <c r="AQ48" i="11"/>
  <c r="AB48" i="11"/>
  <c r="DK47" i="11"/>
  <c r="DA47" i="11"/>
  <c r="BH47" i="11"/>
  <c r="AQ47" i="11"/>
  <c r="AB47" i="11"/>
  <c r="CM46" i="11"/>
  <c r="BZ46" i="11"/>
  <c r="BH46" i="11"/>
  <c r="AQ46" i="11"/>
  <c r="AB46" i="11"/>
  <c r="AQ45" i="11"/>
  <c r="AB45" i="11"/>
  <c r="AQ44" i="11"/>
  <c r="AB44" i="11"/>
  <c r="CM43" i="11"/>
  <c r="AQ43" i="11"/>
  <c r="AB43" i="11"/>
  <c r="AQ42" i="11"/>
  <c r="AB42" i="11"/>
  <c r="BH41" i="11"/>
  <c r="AQ41" i="11"/>
  <c r="AB41" i="11"/>
  <c r="CM40" i="11"/>
  <c r="BZ40" i="11"/>
  <c r="BH40" i="11"/>
  <c r="AQ40" i="11"/>
  <c r="AB40" i="11"/>
  <c r="BZ39" i="11"/>
  <c r="BH39" i="11"/>
  <c r="AQ39" i="11"/>
  <c r="AB39" i="11"/>
  <c r="CM38" i="11"/>
  <c r="BZ38" i="11"/>
  <c r="AQ37" i="11"/>
  <c r="AB37" i="11"/>
  <c r="AQ36" i="11"/>
  <c r="AB36" i="11"/>
  <c r="DK35" i="11"/>
  <c r="DA35" i="11"/>
  <c r="AQ35" i="11"/>
  <c r="AB35" i="11"/>
  <c r="AQ34" i="11"/>
  <c r="AB34" i="11"/>
  <c r="CM33" i="11"/>
  <c r="BZ33" i="11"/>
  <c r="AQ33" i="11"/>
  <c r="AB33" i="11"/>
  <c r="CM32" i="11"/>
  <c r="BZ32" i="11"/>
  <c r="AQ32" i="11"/>
  <c r="AB32" i="11"/>
  <c r="CM31" i="11"/>
  <c r="BZ31" i="11"/>
  <c r="AQ31" i="11"/>
  <c r="AB31" i="11"/>
  <c r="BZ30" i="11"/>
  <c r="AQ30" i="11"/>
  <c r="AB30" i="11"/>
  <c r="AQ29" i="11"/>
  <c r="AB29" i="11"/>
  <c r="DA28" i="11"/>
  <c r="CM28" i="11"/>
  <c r="BZ28" i="11"/>
  <c r="AQ28" i="11"/>
  <c r="AB28" i="11"/>
  <c r="BZ27" i="11"/>
  <c r="AQ27" i="11"/>
  <c r="AB27" i="11"/>
  <c r="BZ26" i="11"/>
  <c r="AQ26" i="11"/>
  <c r="AB26" i="11"/>
  <c r="BZ25" i="11"/>
  <c r="AQ25" i="11"/>
  <c r="AB25" i="11"/>
  <c r="BZ24" i="11"/>
  <c r="AQ24" i="11"/>
  <c r="AB24" i="11"/>
  <c r="DA23" i="11"/>
  <c r="CM23" i="11"/>
  <c r="BZ23" i="11"/>
  <c r="AQ23" i="11"/>
  <c r="AB23" i="11"/>
  <c r="DK21" i="11"/>
  <c r="DA21" i="11"/>
  <c r="CM21" i="11"/>
  <c r="BZ21" i="11"/>
  <c r="AQ21" i="11"/>
  <c r="AB21" i="11"/>
  <c r="AQ20" i="11"/>
  <c r="AB20" i="11"/>
  <c r="BZ19" i="11"/>
  <c r="AQ19" i="11"/>
  <c r="AB19" i="11"/>
  <c r="AQ18" i="11"/>
  <c r="AB18" i="11"/>
  <c r="BH17" i="11"/>
  <c r="AQ17" i="11"/>
  <c r="AB17" i="11"/>
  <c r="BH16" i="11"/>
  <c r="AQ16" i="11"/>
  <c r="AB16" i="11"/>
  <c r="DA15" i="11"/>
  <c r="CM15" i="11"/>
  <c r="BZ15" i="11"/>
  <c r="BH15" i="11"/>
  <c r="AQ15" i="11"/>
  <c r="AB15" i="11"/>
  <c r="BH14" i="11"/>
  <c r="AQ14" i="11"/>
  <c r="AB14" i="11"/>
  <c r="BH13" i="11"/>
  <c r="AQ13" i="11"/>
  <c r="AB13" i="11"/>
  <c r="BH12" i="11"/>
  <c r="BH11" i="11"/>
  <c r="AQ11" i="11"/>
  <c r="AB11" i="11"/>
  <c r="BH10" i="11"/>
  <c r="AQ10" i="11"/>
  <c r="AB10" i="11"/>
  <c r="BH9" i="11"/>
  <c r="AQ9" i="11"/>
  <c r="AB9" i="11"/>
  <c r="DA8" i="11"/>
  <c r="CM8" i="11"/>
  <c r="BZ8" i="11"/>
  <c r="AQ8" i="11"/>
  <c r="AB8" i="11"/>
  <c r="DA7" i="11"/>
  <c r="CM7" i="11"/>
  <c r="BZ7" i="11"/>
  <c r="AQ7" i="11"/>
  <c r="AB7" i="11"/>
  <c r="AQ6" i="11"/>
  <c r="AB6" i="11"/>
  <c r="AQ5" i="11"/>
  <c r="AB5" i="11"/>
  <c r="BZ4" i="11"/>
  <c r="AQ4" i="11"/>
  <c r="AB4" i="11"/>
  <c r="AQ3" i="11"/>
  <c r="AB3" i="11"/>
  <c r="BH2" i="11"/>
  <c r="AQ2" i="11"/>
  <c r="AB2" i="11"/>
  <c r="DQ366" i="10"/>
  <c r="DY365" i="10"/>
  <c r="DQ369" i="10"/>
  <c r="DQ368" i="10"/>
  <c r="DQ367" i="10"/>
  <c r="DI365" i="10"/>
  <c r="DA168" i="10"/>
  <c r="DA7" i="10"/>
  <c r="DA8" i="10"/>
  <c r="DA15" i="10"/>
  <c r="DA21" i="10"/>
  <c r="DA23" i="10"/>
  <c r="DA28" i="10"/>
  <c r="DA35" i="10"/>
  <c r="DA47" i="10"/>
  <c r="DA58" i="10"/>
  <c r="DA67" i="10"/>
  <c r="DA76" i="10"/>
  <c r="DA77" i="10"/>
  <c r="DA78" i="10"/>
  <c r="DA85" i="10"/>
  <c r="DA86" i="10"/>
  <c r="DA90" i="10"/>
  <c r="DA91" i="10"/>
  <c r="DA92" i="10"/>
  <c r="DA94" i="10"/>
  <c r="DA96" i="10"/>
  <c r="DA99" i="10"/>
  <c r="DA103" i="10"/>
  <c r="DA112" i="10"/>
  <c r="DA114" i="10"/>
  <c r="DA115" i="10"/>
  <c r="DA117" i="10"/>
  <c r="DA120" i="10"/>
  <c r="DA123" i="10"/>
  <c r="DA127" i="10"/>
  <c r="DA129" i="10"/>
  <c r="DA131" i="10"/>
  <c r="DA138" i="10"/>
  <c r="DA142" i="10"/>
  <c r="DA144" i="10"/>
  <c r="DA145" i="10"/>
  <c r="DA148" i="10"/>
  <c r="DA149" i="10"/>
  <c r="DA152" i="10"/>
  <c r="DA153" i="10"/>
  <c r="DA154" i="10"/>
  <c r="DA156" i="10"/>
  <c r="DA158" i="10"/>
  <c r="DA160" i="10"/>
  <c r="DA161" i="10"/>
  <c r="DA162" i="10"/>
  <c r="DA174" i="10"/>
  <c r="DA176" i="10"/>
  <c r="DA179" i="10"/>
  <c r="DA191" i="10"/>
  <c r="DA194" i="10"/>
  <c r="DA196" i="10"/>
  <c r="DA197" i="10"/>
  <c r="DA198" i="10"/>
  <c r="DA200" i="10"/>
  <c r="DA201" i="10"/>
  <c r="DA202" i="10"/>
  <c r="DA205" i="10"/>
  <c r="DA210" i="10"/>
  <c r="DA213" i="10"/>
  <c r="DA214" i="10"/>
  <c r="DA217" i="10"/>
  <c r="DA218" i="10"/>
  <c r="DA221" i="10"/>
  <c r="DA234" i="10"/>
  <c r="DA236" i="10"/>
  <c r="DA237" i="10"/>
  <c r="DA244" i="10"/>
  <c r="DA248" i="10"/>
  <c r="DA249" i="10"/>
  <c r="DA250" i="10"/>
  <c r="DA254" i="10"/>
  <c r="DA256" i="10"/>
  <c r="DA264" i="10"/>
  <c r="DA265" i="10"/>
  <c r="DA270" i="10"/>
  <c r="DA273" i="10"/>
  <c r="DA274" i="10"/>
  <c r="DA275" i="10"/>
  <c r="DA276" i="10"/>
  <c r="DA283" i="10"/>
  <c r="DA291" i="10"/>
  <c r="DA292" i="10"/>
  <c r="DA294" i="10"/>
  <c r="DA295" i="10"/>
  <c r="DA307" i="10"/>
  <c r="DA309" i="10"/>
  <c r="DA310" i="10"/>
  <c r="DA311" i="10"/>
  <c r="DA313" i="10"/>
  <c r="DA314" i="10"/>
  <c r="DA321" i="10"/>
  <c r="DA322" i="10"/>
  <c r="DA329" i="10"/>
  <c r="DA336" i="10"/>
  <c r="CY369" i="10"/>
  <c r="CY368" i="10"/>
  <c r="CY367" i="10"/>
  <c r="CY366" i="10"/>
  <c r="DI369" i="10" s="1"/>
  <c r="DK382" i="10"/>
  <c r="DK336" i="10"/>
  <c r="DK329" i="10"/>
  <c r="DK396" i="10"/>
  <c r="DK391" i="10"/>
  <c r="DK388" i="10"/>
  <c r="DK387" i="10"/>
  <c r="DK383" i="10"/>
  <c r="DK380" i="10"/>
  <c r="DK378" i="10"/>
  <c r="DK375" i="10"/>
  <c r="DK374" i="10"/>
  <c r="DK373" i="10"/>
  <c r="DK371" i="10"/>
  <c r="DK292" i="10"/>
  <c r="DK291" i="10"/>
  <c r="DK393" i="10"/>
  <c r="DK283" i="10"/>
  <c r="DK392" i="10"/>
  <c r="DK273" i="10"/>
  <c r="DK390" i="10"/>
  <c r="DK249" i="10"/>
  <c r="DK248" i="10"/>
  <c r="DK221" i="10"/>
  <c r="DK385" i="10"/>
  <c r="DK179" i="10"/>
  <c r="DK160" i="10"/>
  <c r="DK384" i="10"/>
  <c r="DK156" i="10"/>
  <c r="DK153" i="10"/>
  <c r="DK152" i="10"/>
  <c r="DK149" i="10"/>
  <c r="DK145" i="10"/>
  <c r="DK377" i="10"/>
  <c r="DK376" i="10"/>
  <c r="DK67" i="10"/>
  <c r="DK47" i="10"/>
  <c r="DK321" i="10"/>
  <c r="DK313" i="10"/>
  <c r="DK310" i="10"/>
  <c r="DK394" i="10"/>
  <c r="DK295" i="10"/>
  <c r="DK276" i="10"/>
  <c r="DK275" i="10"/>
  <c r="DK274" i="10"/>
  <c r="DK270" i="10"/>
  <c r="DK256" i="10"/>
  <c r="DK236" i="10"/>
  <c r="DK234" i="10"/>
  <c r="DK218" i="10"/>
  <c r="DK202" i="10"/>
  <c r="DK201" i="10"/>
  <c r="DK191" i="10"/>
  <c r="DK168" i="10"/>
  <c r="DK158" i="10"/>
  <c r="DK154" i="10"/>
  <c r="DK148" i="10"/>
  <c r="DK381" i="10"/>
  <c r="DK138" i="10"/>
  <c r="DK129" i="10"/>
  <c r="DK123" i="10"/>
  <c r="DK120" i="10"/>
  <c r="DK117" i="10"/>
  <c r="DK94" i="10"/>
  <c r="DK91" i="10"/>
  <c r="DK86" i="10"/>
  <c r="DK85" i="10"/>
  <c r="DK78" i="10"/>
  <c r="DK58" i="10"/>
  <c r="DK35" i="10"/>
  <c r="DK21" i="10"/>
  <c r="CM7" i="10"/>
  <c r="CM8" i="10"/>
  <c r="CM15" i="10"/>
  <c r="CM21" i="10"/>
  <c r="CM23" i="10"/>
  <c r="CM28" i="10"/>
  <c r="CM31" i="10"/>
  <c r="CM32" i="10"/>
  <c r="CM33" i="10"/>
  <c r="CM38" i="10"/>
  <c r="CM40" i="10"/>
  <c r="CM43" i="10"/>
  <c r="CM46" i="10"/>
  <c r="CM53" i="10"/>
  <c r="CM57" i="10"/>
  <c r="CM58" i="10"/>
  <c r="CM68" i="10"/>
  <c r="CM70" i="10"/>
  <c r="CM76" i="10"/>
  <c r="CM77" i="10"/>
  <c r="CM78" i="10"/>
  <c r="CM83" i="10"/>
  <c r="CM84" i="10"/>
  <c r="CM86" i="10"/>
  <c r="CM87" i="10"/>
  <c r="CM90" i="10"/>
  <c r="CM91" i="10"/>
  <c r="CM92" i="10"/>
  <c r="CM94" i="10"/>
  <c r="CM96" i="10"/>
  <c r="CM99" i="10"/>
  <c r="CM102" i="10"/>
  <c r="CM103" i="10"/>
  <c r="CM104" i="10"/>
  <c r="CM111" i="10"/>
  <c r="CM112" i="10"/>
  <c r="CM114" i="10"/>
  <c r="CM115" i="10"/>
  <c r="CM118" i="10"/>
  <c r="CM120" i="10"/>
  <c r="CM123" i="10"/>
  <c r="CM124" i="10"/>
  <c r="CM127" i="10"/>
  <c r="CM129" i="10"/>
  <c r="CM131" i="10"/>
  <c r="CM136" i="10"/>
  <c r="CM138" i="10"/>
  <c r="CM144" i="10"/>
  <c r="CM145" i="10"/>
  <c r="CM148" i="10"/>
  <c r="CM149" i="10"/>
  <c r="CM151" i="10"/>
  <c r="CM152" i="10"/>
  <c r="CM153" i="10"/>
  <c r="CM154" i="10"/>
  <c r="CM155" i="10"/>
  <c r="CM158" i="10"/>
  <c r="CM160" i="10"/>
  <c r="CM162" i="10"/>
  <c r="CM163" i="10"/>
  <c r="CM168" i="10"/>
  <c r="CM169" i="10"/>
  <c r="CM176" i="10"/>
  <c r="CM184" i="10"/>
  <c r="CM186" i="10"/>
  <c r="CM191" i="10"/>
  <c r="CM194" i="10"/>
  <c r="CM195" i="10"/>
  <c r="CM196" i="10"/>
  <c r="CM198" i="10"/>
  <c r="CM200" i="10"/>
  <c r="CM201" i="10"/>
  <c r="CM205" i="10"/>
  <c r="CM210" i="10"/>
  <c r="CM213" i="10"/>
  <c r="CM214" i="10"/>
  <c r="CM219" i="10"/>
  <c r="CM220" i="10"/>
  <c r="CM221" i="10"/>
  <c r="CM224" i="10"/>
  <c r="CM225" i="10"/>
  <c r="CM227" i="10"/>
  <c r="CM234" i="10"/>
  <c r="CM235" i="10"/>
  <c r="CM236" i="10"/>
  <c r="CM237" i="10"/>
  <c r="CM243" i="10"/>
  <c r="CM244" i="10"/>
  <c r="CM245" i="10"/>
  <c r="CM246" i="10"/>
  <c r="CM248" i="10"/>
  <c r="CM249" i="10"/>
  <c r="CM254" i="10"/>
  <c r="CM256" i="10"/>
  <c r="CM257" i="10"/>
  <c r="CM264" i="10"/>
  <c r="CM266" i="10"/>
  <c r="CM270" i="10"/>
  <c r="CM271" i="10"/>
  <c r="CM272" i="10"/>
  <c r="CM273" i="10"/>
  <c r="CM274" i="10"/>
  <c r="CM275" i="10"/>
  <c r="CM276" i="10"/>
  <c r="CM277" i="10"/>
  <c r="CM278" i="10"/>
  <c r="CM283" i="10"/>
  <c r="CM285" i="10"/>
  <c r="CM286" i="10"/>
  <c r="CM288" i="10"/>
  <c r="CM290" i="10"/>
  <c r="CM291" i="10"/>
  <c r="CM292" i="10"/>
  <c r="CM294" i="10"/>
  <c r="CM295" i="10"/>
  <c r="CM296" i="10"/>
  <c r="CM308" i="10"/>
  <c r="CM309" i="10"/>
  <c r="CM310" i="10"/>
  <c r="CM313" i="10"/>
  <c r="CM320" i="10"/>
  <c r="CM321" i="10"/>
  <c r="CM322" i="10"/>
  <c r="CM329" i="10"/>
  <c r="CM336" i="10"/>
  <c r="BX369" i="10"/>
  <c r="BX368" i="10"/>
  <c r="BX367" i="10"/>
  <c r="BX366" i="10"/>
  <c r="D366" i="10"/>
  <c r="BZ8" i="10"/>
  <c r="BZ4" i="10"/>
  <c r="BZ7" i="10"/>
  <c r="BZ15" i="10"/>
  <c r="BZ19" i="10"/>
  <c r="BZ21" i="10"/>
  <c r="BZ23" i="10"/>
  <c r="BZ24" i="10"/>
  <c r="BZ25" i="10"/>
  <c r="BZ26" i="10"/>
  <c r="BZ27" i="10"/>
  <c r="BZ28" i="10"/>
  <c r="BZ30" i="10"/>
  <c r="BZ31" i="10"/>
  <c r="BZ32" i="10"/>
  <c r="BZ33" i="10"/>
  <c r="BZ38" i="10"/>
  <c r="BZ39" i="10"/>
  <c r="BZ40" i="10"/>
  <c r="BZ46" i="10"/>
  <c r="BZ49" i="10"/>
  <c r="BZ50" i="10"/>
  <c r="BZ53" i="10"/>
  <c r="BZ58" i="10"/>
  <c r="BZ68" i="10"/>
  <c r="BZ70" i="10"/>
  <c r="BZ76" i="10"/>
  <c r="BZ77" i="10"/>
  <c r="BZ79" i="10"/>
  <c r="BZ82" i="10"/>
  <c r="BZ83" i="10"/>
  <c r="BZ84" i="10"/>
  <c r="BZ85" i="10"/>
  <c r="BZ86" i="10"/>
  <c r="BZ87" i="10"/>
  <c r="BZ90" i="10"/>
  <c r="BZ91" i="10"/>
  <c r="BZ92" i="10"/>
  <c r="BZ94" i="10"/>
  <c r="BZ96" i="10"/>
  <c r="BZ97" i="10"/>
  <c r="BZ99" i="10"/>
  <c r="BZ100" i="10"/>
  <c r="BZ102" i="10"/>
  <c r="BZ103" i="10"/>
  <c r="BZ104" i="10"/>
  <c r="BZ105" i="10"/>
  <c r="BZ106" i="10"/>
  <c r="BZ107" i="10"/>
  <c r="BZ110" i="10"/>
  <c r="BZ111" i="10"/>
  <c r="BZ112" i="10"/>
  <c r="BZ114" i="10"/>
  <c r="BZ115" i="10"/>
  <c r="BZ118" i="10"/>
  <c r="BZ119" i="10"/>
  <c r="BZ120" i="10"/>
  <c r="BZ122" i="10"/>
  <c r="BZ123" i="10"/>
  <c r="BZ124" i="10"/>
  <c r="BZ126" i="10"/>
  <c r="BZ127" i="10"/>
  <c r="BZ128" i="10"/>
  <c r="BZ129" i="10"/>
  <c r="BZ130" i="10"/>
  <c r="BZ131" i="10"/>
  <c r="BZ133" i="10"/>
  <c r="BZ134" i="10"/>
  <c r="BZ136" i="10"/>
  <c r="BZ137" i="10"/>
  <c r="BZ138" i="10"/>
  <c r="BZ139" i="10"/>
  <c r="BZ140" i="10"/>
  <c r="BZ142" i="10"/>
  <c r="BZ144" i="10"/>
  <c r="BZ145" i="10"/>
  <c r="BZ146" i="10"/>
  <c r="BZ147" i="10"/>
  <c r="BZ148" i="10"/>
  <c r="BZ149" i="10"/>
  <c r="BZ151" i="10"/>
  <c r="BZ152" i="10"/>
  <c r="BZ153" i="10"/>
  <c r="BZ154" i="10"/>
  <c r="BZ155" i="10"/>
  <c r="BZ158" i="10"/>
  <c r="BZ160" i="10"/>
  <c r="BZ162" i="10"/>
  <c r="BZ163" i="10"/>
  <c r="BZ164" i="10"/>
  <c r="BZ167" i="10"/>
  <c r="BZ168" i="10"/>
  <c r="BZ169" i="10"/>
  <c r="BZ171" i="10"/>
  <c r="BZ172" i="10"/>
  <c r="BZ173" i="10"/>
  <c r="BZ174" i="10"/>
  <c r="BZ175" i="10"/>
  <c r="BZ176" i="10"/>
  <c r="BZ177" i="10"/>
  <c r="BZ180" i="10"/>
  <c r="BZ182" i="10"/>
  <c r="BZ184" i="10"/>
  <c r="BZ186" i="10"/>
  <c r="BZ188" i="10"/>
  <c r="BZ189" i="10"/>
  <c r="BZ190" i="10"/>
  <c r="BZ191" i="10"/>
  <c r="BZ195" i="10"/>
  <c r="BZ196" i="10"/>
  <c r="BZ197" i="10"/>
  <c r="BZ198" i="10"/>
  <c r="BZ199" i="10"/>
  <c r="BZ200" i="10"/>
  <c r="BZ201" i="10"/>
  <c r="BZ205" i="10"/>
  <c r="BZ206" i="10"/>
  <c r="BZ207" i="10"/>
  <c r="BZ210" i="10"/>
  <c r="BZ213" i="10"/>
  <c r="BZ214" i="10"/>
  <c r="BZ215" i="10"/>
  <c r="BZ216" i="10"/>
  <c r="BZ217" i="10"/>
  <c r="BZ218" i="10"/>
  <c r="BZ219" i="10"/>
  <c r="BZ220" i="10"/>
  <c r="BZ221" i="10"/>
  <c r="BZ222" i="10"/>
  <c r="BZ224" i="10"/>
  <c r="BZ225" i="10"/>
  <c r="BZ226" i="10"/>
  <c r="BZ227" i="10"/>
  <c r="BZ230" i="10"/>
  <c r="BZ231" i="10"/>
  <c r="BZ232" i="10"/>
  <c r="BZ233" i="10"/>
  <c r="BZ234" i="10"/>
  <c r="BZ235" i="10"/>
  <c r="BZ236" i="10"/>
  <c r="BZ237" i="10"/>
  <c r="BZ238" i="10"/>
  <c r="BZ241" i="10"/>
  <c r="BZ242" i="10"/>
  <c r="BZ244" i="10"/>
  <c r="BZ245" i="10"/>
  <c r="BZ246" i="10"/>
  <c r="BZ248" i="10"/>
  <c r="BZ249" i="10"/>
  <c r="BZ254" i="10"/>
  <c r="BZ255" i="10"/>
  <c r="BZ256" i="10"/>
  <c r="BZ257" i="10"/>
  <c r="BZ261" i="10"/>
  <c r="BZ264" i="10"/>
  <c r="BZ266" i="10"/>
  <c r="BZ270" i="10"/>
  <c r="BZ271" i="10"/>
  <c r="BZ272" i="10"/>
  <c r="BZ273" i="10"/>
  <c r="BZ274" i="10"/>
  <c r="BZ275" i="10"/>
  <c r="BZ276" i="10"/>
  <c r="BZ277" i="10"/>
  <c r="BZ278" i="10"/>
  <c r="BZ280" i="10"/>
  <c r="BZ283" i="10"/>
  <c r="BZ284" i="10"/>
  <c r="BZ285" i="10"/>
  <c r="BZ286" i="10"/>
  <c r="BZ288" i="10"/>
  <c r="BZ290" i="10"/>
  <c r="BZ291" i="10"/>
  <c r="BZ292" i="10"/>
  <c r="BZ293" i="10"/>
  <c r="BZ294" i="10"/>
  <c r="BZ295" i="10"/>
  <c r="BZ298" i="10"/>
  <c r="BZ300" i="10"/>
  <c r="BZ306" i="10"/>
  <c r="BZ307" i="10"/>
  <c r="BZ310" i="10"/>
  <c r="BZ311" i="10"/>
  <c r="BZ312" i="10"/>
  <c r="BZ313" i="10"/>
  <c r="BZ314" i="10"/>
  <c r="BZ315" i="10"/>
  <c r="BZ316" i="10"/>
  <c r="BZ320" i="10"/>
  <c r="BZ321" i="10"/>
  <c r="BZ326" i="10"/>
  <c r="BZ328" i="10"/>
  <c r="BZ329" i="10"/>
  <c r="BZ333" i="10"/>
  <c r="BZ334" i="10"/>
  <c r="BZ335" i="10"/>
  <c r="BZ336" i="10"/>
  <c r="BZ337" i="10"/>
  <c r="CF365" i="10"/>
  <c r="BM365" i="10"/>
  <c r="AQ325" i="10"/>
  <c r="AQ324" i="10"/>
  <c r="AQ323" i="10"/>
  <c r="AQ322" i="10"/>
  <c r="AQ321" i="10"/>
  <c r="AQ320" i="10"/>
  <c r="AQ319" i="10"/>
  <c r="AQ318" i="10"/>
  <c r="AQ317" i="10"/>
  <c r="AQ316" i="10"/>
  <c r="AQ315" i="10"/>
  <c r="AQ314" i="10"/>
  <c r="AQ313" i="10"/>
  <c r="AQ312" i="10"/>
  <c r="AQ311" i="10"/>
  <c r="AQ310" i="10"/>
  <c r="AQ309" i="10"/>
  <c r="AQ308" i="10"/>
  <c r="AQ307" i="10"/>
  <c r="AQ306" i="10"/>
  <c r="AQ303" i="10"/>
  <c r="AQ302" i="10"/>
  <c r="AQ301" i="10"/>
  <c r="AQ300" i="10"/>
  <c r="AQ299" i="10"/>
  <c r="AQ298" i="10"/>
  <c r="AQ297" i="10"/>
  <c r="AQ296" i="10"/>
  <c r="AQ295" i="10"/>
  <c r="AQ294" i="10"/>
  <c r="AQ293" i="10"/>
  <c r="AQ292" i="10"/>
  <c r="AQ291" i="10"/>
  <c r="AQ290" i="10"/>
  <c r="AQ289" i="10"/>
  <c r="AQ288" i="10"/>
  <c r="AQ287" i="10"/>
  <c r="AQ285" i="10"/>
  <c r="AQ284" i="10"/>
  <c r="AQ283" i="10"/>
  <c r="AQ282" i="10"/>
  <c r="AQ281" i="10"/>
  <c r="AQ278" i="10"/>
  <c r="AQ276" i="10"/>
  <c r="AQ274" i="10"/>
  <c r="AQ273" i="10"/>
  <c r="AQ272" i="10"/>
  <c r="AQ271" i="10"/>
  <c r="AQ270" i="10"/>
  <c r="AQ269" i="10"/>
  <c r="AQ268" i="10"/>
  <c r="AQ267" i="10"/>
  <c r="AQ266" i="10"/>
  <c r="AQ265" i="10"/>
  <c r="AQ264" i="10"/>
  <c r="AQ263" i="10"/>
  <c r="AQ262" i="10"/>
  <c r="AQ260" i="10"/>
  <c r="AQ259" i="10"/>
  <c r="AQ258" i="10"/>
  <c r="AQ257" i="10"/>
  <c r="AQ256" i="10"/>
  <c r="AQ255" i="10"/>
  <c r="AQ254" i="10"/>
  <c r="AQ253" i="10"/>
  <c r="AQ252" i="10"/>
  <c r="AQ251" i="10"/>
  <c r="AQ250" i="10"/>
  <c r="AQ249" i="10"/>
  <c r="AQ248" i="10"/>
  <c r="AQ247" i="10"/>
  <c r="AQ246" i="10"/>
  <c r="AQ245" i="10"/>
  <c r="AQ244" i="10"/>
  <c r="AQ243" i="10"/>
  <c r="AQ242" i="10"/>
  <c r="AQ241" i="10"/>
  <c r="AQ240" i="10"/>
  <c r="AQ239" i="10"/>
  <c r="AQ238" i="10"/>
  <c r="AQ236" i="10"/>
  <c r="AQ235" i="10"/>
  <c r="AQ234" i="10"/>
  <c r="AQ233" i="10"/>
  <c r="AQ232" i="10"/>
  <c r="AQ231" i="10"/>
  <c r="AQ230" i="10"/>
  <c r="AQ229" i="10"/>
  <c r="AQ228" i="10"/>
  <c r="AQ227" i="10"/>
  <c r="AQ226" i="10"/>
  <c r="AQ225" i="10"/>
  <c r="AQ224" i="10"/>
  <c r="AQ223" i="10"/>
  <c r="AQ222" i="10"/>
  <c r="AQ221" i="10"/>
  <c r="AQ220" i="10"/>
  <c r="AQ219" i="10"/>
  <c r="AQ218" i="10"/>
  <c r="AQ217" i="10"/>
  <c r="AQ216" i="10"/>
  <c r="AQ215" i="10"/>
  <c r="AQ214" i="10"/>
  <c r="AQ213" i="10"/>
  <c r="AQ212" i="10"/>
  <c r="AQ211" i="10"/>
  <c r="AQ210" i="10"/>
  <c r="AQ209" i="10"/>
  <c r="AQ206" i="10"/>
  <c r="AQ205" i="10"/>
  <c r="AQ204" i="10"/>
  <c r="AQ203" i="10"/>
  <c r="AQ202" i="10"/>
  <c r="AQ201" i="10"/>
  <c r="AQ200" i="10"/>
  <c r="AQ199" i="10"/>
  <c r="AQ198" i="10"/>
  <c r="AQ197" i="10"/>
  <c r="AQ196" i="10"/>
  <c r="AQ195" i="10"/>
  <c r="AQ194" i="10"/>
  <c r="AQ193" i="10"/>
  <c r="AQ192" i="10"/>
  <c r="AQ191" i="10"/>
  <c r="AQ190" i="10"/>
  <c r="AQ189" i="10"/>
  <c r="AQ188" i="10"/>
  <c r="AQ186" i="10"/>
  <c r="AQ185" i="10"/>
  <c r="AQ184" i="10"/>
  <c r="AQ183" i="10"/>
  <c r="AQ182" i="10"/>
  <c r="AQ181" i="10"/>
  <c r="AQ180" i="10"/>
  <c r="AQ179" i="10"/>
  <c r="AQ178" i="10"/>
  <c r="AQ177" i="10"/>
  <c r="AQ176" i="10"/>
  <c r="AQ174" i="10"/>
  <c r="AQ173" i="10"/>
  <c r="AQ172" i="10"/>
  <c r="AQ171" i="10"/>
  <c r="AQ170" i="10"/>
  <c r="AQ169" i="10"/>
  <c r="AQ168" i="10"/>
  <c r="AQ167" i="10"/>
  <c r="AQ166" i="10"/>
  <c r="AQ165" i="10"/>
  <c r="AQ164" i="10"/>
  <c r="AQ163" i="10"/>
  <c r="AQ162" i="10"/>
  <c r="AQ161" i="10"/>
  <c r="AQ160" i="10"/>
  <c r="AQ159" i="10"/>
  <c r="AQ158" i="10"/>
  <c r="AQ157" i="10"/>
  <c r="AQ156" i="10"/>
  <c r="AQ155" i="10"/>
  <c r="AQ153" i="10"/>
  <c r="AQ152" i="10"/>
  <c r="AQ151" i="10"/>
  <c r="AQ150" i="10"/>
  <c r="AQ149" i="10"/>
  <c r="AQ148" i="10"/>
  <c r="AQ147" i="10"/>
  <c r="AQ146" i="10"/>
  <c r="AQ145" i="10"/>
  <c r="AQ144" i="10"/>
  <c r="AQ143" i="10"/>
  <c r="AQ142" i="10"/>
  <c r="AQ141" i="10"/>
  <c r="AQ140" i="10"/>
  <c r="AQ139" i="10"/>
  <c r="AQ138" i="10"/>
  <c r="AQ137" i="10"/>
  <c r="AQ136" i="10"/>
  <c r="AQ135" i="10"/>
  <c r="AQ134" i="10"/>
  <c r="AQ133" i="10"/>
  <c r="AQ132" i="10"/>
  <c r="AQ131" i="10"/>
  <c r="AQ130" i="10"/>
  <c r="AQ129" i="10"/>
  <c r="AQ128" i="10"/>
  <c r="AQ127" i="10"/>
  <c r="AQ126" i="10"/>
  <c r="AQ125" i="10"/>
  <c r="AQ124" i="10"/>
  <c r="AQ123" i="10"/>
  <c r="AQ122" i="10"/>
  <c r="AQ121" i="10"/>
  <c r="AQ120" i="10"/>
  <c r="AQ119" i="10"/>
  <c r="AQ118" i="10"/>
  <c r="AQ117" i="10"/>
  <c r="AQ116" i="10"/>
  <c r="AQ115" i="10"/>
  <c r="AQ114" i="10"/>
  <c r="AQ113" i="10"/>
  <c r="AQ112" i="10"/>
  <c r="AQ111" i="10"/>
  <c r="AQ109" i="10"/>
  <c r="AQ108" i="10"/>
  <c r="AQ107" i="10"/>
  <c r="AQ106" i="10"/>
  <c r="AQ105" i="10"/>
  <c r="AQ104" i="10"/>
  <c r="AQ103" i="10"/>
  <c r="AQ102" i="10"/>
  <c r="AQ101" i="10"/>
  <c r="AQ100" i="10"/>
  <c r="AQ99" i="10"/>
  <c r="AQ96" i="10"/>
  <c r="AQ95" i="10"/>
  <c r="AQ90" i="10"/>
  <c r="AQ89" i="10"/>
  <c r="AQ88" i="10"/>
  <c r="AQ87" i="10"/>
  <c r="AQ86" i="10"/>
  <c r="AQ85" i="10"/>
  <c r="AQ84" i="10"/>
  <c r="AQ83" i="10"/>
  <c r="AQ82" i="10"/>
  <c r="AQ80" i="10"/>
  <c r="AQ79" i="10"/>
  <c r="AQ78" i="10"/>
  <c r="AQ77" i="10"/>
  <c r="AQ76" i="10"/>
  <c r="AQ74" i="10"/>
  <c r="AQ71" i="10"/>
  <c r="AQ69" i="10"/>
  <c r="AQ68" i="10"/>
  <c r="AQ67" i="10"/>
  <c r="AQ66" i="10"/>
  <c r="AQ65" i="10"/>
  <c r="AQ64" i="10"/>
  <c r="AQ63" i="10"/>
  <c r="AQ62" i="10"/>
  <c r="AQ61" i="10"/>
  <c r="AQ60" i="10"/>
  <c r="AQ58" i="10"/>
  <c r="AQ57" i="10"/>
  <c r="AQ56" i="10"/>
  <c r="AQ53" i="10"/>
  <c r="AQ52" i="10"/>
  <c r="AQ51" i="10"/>
  <c r="AQ50" i="10"/>
  <c r="AQ48" i="10"/>
  <c r="AQ47" i="10"/>
  <c r="AQ46" i="10"/>
  <c r="AQ45" i="10"/>
  <c r="AQ44" i="10"/>
  <c r="AQ43" i="10"/>
  <c r="AQ42" i="10"/>
  <c r="AQ41" i="10"/>
  <c r="AQ40" i="10"/>
  <c r="AQ39" i="10"/>
  <c r="AQ37" i="10"/>
  <c r="AQ36" i="10"/>
  <c r="AQ35" i="10"/>
  <c r="AQ34" i="10"/>
  <c r="AQ33" i="10"/>
  <c r="AQ32" i="10"/>
  <c r="AQ31" i="10"/>
  <c r="AQ30" i="10"/>
  <c r="AQ29" i="10"/>
  <c r="AQ28" i="10"/>
  <c r="AQ27" i="10"/>
  <c r="AQ26" i="10"/>
  <c r="AQ25" i="10"/>
  <c r="AQ24" i="10"/>
  <c r="AQ23" i="10"/>
  <c r="AQ21" i="10"/>
  <c r="AQ20" i="10"/>
  <c r="AQ19" i="10"/>
  <c r="AQ18" i="10"/>
  <c r="AQ17" i="10"/>
  <c r="AQ16" i="10"/>
  <c r="AQ15" i="10"/>
  <c r="AQ14" i="10"/>
  <c r="AQ13" i="10"/>
  <c r="AQ11" i="10"/>
  <c r="AQ10" i="10"/>
  <c r="AQ9" i="10"/>
  <c r="AQ8" i="10"/>
  <c r="AQ7" i="10"/>
  <c r="AQ6" i="10"/>
  <c r="AQ5" i="10"/>
  <c r="AQ4" i="10"/>
  <c r="AQ3" i="10"/>
  <c r="AQ2" i="10"/>
  <c r="AJ365" i="10"/>
  <c r="BF369" i="10"/>
  <c r="BF368" i="10"/>
  <c r="BF367" i="10"/>
  <c r="BF366" i="10"/>
  <c r="BB365" i="10"/>
  <c r="AO366" i="10"/>
  <c r="BH9" i="10"/>
  <c r="BH10" i="10"/>
  <c r="BH11" i="10"/>
  <c r="BH12" i="10"/>
  <c r="BH13" i="10"/>
  <c r="BH14" i="10"/>
  <c r="BH15" i="10"/>
  <c r="BH16" i="10"/>
  <c r="BH17" i="10"/>
  <c r="BH39" i="10"/>
  <c r="BH40" i="10"/>
  <c r="BH41" i="10"/>
  <c r="BH46" i="10"/>
  <c r="BH47" i="10"/>
  <c r="BH68" i="10"/>
  <c r="BH73" i="10"/>
  <c r="BH74" i="10"/>
  <c r="BH75" i="10"/>
  <c r="BH76" i="10"/>
  <c r="BH77" i="10"/>
  <c r="BH78" i="10"/>
  <c r="BH81" i="10"/>
  <c r="BH86" i="10"/>
  <c r="BH87" i="10"/>
  <c r="BH88" i="10"/>
  <c r="BH89" i="10"/>
  <c r="BH90" i="10"/>
  <c r="BH95" i="10"/>
  <c r="BH96" i="10"/>
  <c r="BH97" i="10"/>
  <c r="BH98" i="10"/>
  <c r="BH99" i="10"/>
  <c r="BH100" i="10"/>
  <c r="BH101" i="10"/>
  <c r="BH105" i="10"/>
  <c r="BH109" i="10"/>
  <c r="BH113" i="10"/>
  <c r="BH114" i="10"/>
  <c r="BH115" i="10"/>
  <c r="BH116" i="10"/>
  <c r="BH117" i="10"/>
  <c r="BH118" i="10"/>
  <c r="BH120" i="10"/>
  <c r="BH121" i="10"/>
  <c r="BH122" i="10"/>
  <c r="BH123" i="10"/>
  <c r="BH134" i="10"/>
  <c r="BH135" i="10"/>
  <c r="BH137" i="10"/>
  <c r="BH138" i="10"/>
  <c r="BH139" i="10"/>
  <c r="BH140" i="10"/>
  <c r="BH142" i="10"/>
  <c r="BH143" i="10"/>
  <c r="BH144" i="10"/>
  <c r="BH145" i="10"/>
  <c r="BH146" i="10"/>
  <c r="BH151" i="10"/>
  <c r="BH152" i="10"/>
  <c r="BH153" i="10"/>
  <c r="BH154" i="10"/>
  <c r="BH155" i="10"/>
  <c r="BH156" i="10"/>
  <c r="BH157" i="10"/>
  <c r="BH158" i="10"/>
  <c r="BH159" i="10"/>
  <c r="BH160" i="10"/>
  <c r="BH161" i="10"/>
  <c r="BH170" i="10"/>
  <c r="BH171" i="10"/>
  <c r="BH172" i="10"/>
  <c r="BH173" i="10"/>
  <c r="BH174" i="10"/>
  <c r="BH175" i="10"/>
  <c r="BH176" i="10"/>
  <c r="BH177" i="10"/>
  <c r="BH178" i="10"/>
  <c r="BH183" i="10"/>
  <c r="BH185" i="10"/>
  <c r="BH187" i="10"/>
  <c r="BH188" i="10"/>
  <c r="BH189" i="10"/>
  <c r="BH190" i="10"/>
  <c r="BH196" i="10"/>
  <c r="BH197" i="10"/>
  <c r="BH198" i="10"/>
  <c r="BH199" i="10"/>
  <c r="BH201" i="10"/>
  <c r="BH203" i="10"/>
  <c r="BH204" i="10"/>
  <c r="BH206" i="10"/>
  <c r="BH207" i="10"/>
  <c r="BH208" i="10"/>
  <c r="BH256" i="10"/>
  <c r="BH257" i="10"/>
  <c r="BH262" i="10"/>
  <c r="BH264" i="10"/>
  <c r="BH269" i="10"/>
  <c r="BH270" i="10"/>
  <c r="BH274" i="10"/>
  <c r="BH275" i="10"/>
  <c r="BH276" i="10"/>
  <c r="BH278" i="10"/>
  <c r="BH279" i="10"/>
  <c r="BH286" i="10"/>
  <c r="BH303" i="10"/>
  <c r="BH308" i="10"/>
  <c r="BH311" i="10"/>
  <c r="BH315" i="10"/>
  <c r="BH316" i="10"/>
  <c r="BH320" i="10"/>
  <c r="BH2" i="10"/>
  <c r="AB3" i="10"/>
  <c r="AB4" i="10"/>
  <c r="AB5" i="10"/>
  <c r="AB6" i="10"/>
  <c r="AB7" i="10"/>
  <c r="AB8" i="10"/>
  <c r="AB9" i="10"/>
  <c r="AB10" i="10"/>
  <c r="AB11" i="10"/>
  <c r="AB13" i="10"/>
  <c r="AB14" i="10"/>
  <c r="AB15" i="10"/>
  <c r="AB16" i="10"/>
  <c r="AB17" i="10"/>
  <c r="AB18" i="10"/>
  <c r="AB19" i="10"/>
  <c r="AB20" i="10"/>
  <c r="AB21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9" i="10"/>
  <c r="AB40" i="10"/>
  <c r="AB41" i="10"/>
  <c r="AB42" i="10"/>
  <c r="AB43" i="10"/>
  <c r="AB44" i="10"/>
  <c r="AB45" i="10"/>
  <c r="AB46" i="10"/>
  <c r="AB47" i="10"/>
  <c r="AB48" i="10"/>
  <c r="AB50" i="10"/>
  <c r="AB51" i="10"/>
  <c r="AB52" i="10"/>
  <c r="AB53" i="10"/>
  <c r="AB56" i="10"/>
  <c r="AB57" i="10"/>
  <c r="AB58" i="10"/>
  <c r="AB60" i="10"/>
  <c r="AB61" i="10"/>
  <c r="AB62" i="10"/>
  <c r="AB63" i="10"/>
  <c r="AB64" i="10"/>
  <c r="AB65" i="10"/>
  <c r="AB66" i="10"/>
  <c r="AB67" i="10"/>
  <c r="AB68" i="10"/>
  <c r="AB69" i="10"/>
  <c r="AB71" i="10"/>
  <c r="AB74" i="10"/>
  <c r="AB76" i="10"/>
  <c r="AB77" i="10"/>
  <c r="AB78" i="10"/>
  <c r="AB79" i="10"/>
  <c r="AB80" i="10"/>
  <c r="AB82" i="10"/>
  <c r="AB83" i="10"/>
  <c r="AB84" i="10"/>
  <c r="AB85" i="10"/>
  <c r="AB86" i="10"/>
  <c r="AB87" i="10"/>
  <c r="AB88" i="10"/>
  <c r="AB89" i="10"/>
  <c r="AB90" i="10"/>
  <c r="AB95" i="10"/>
  <c r="AB96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71" i="10"/>
  <c r="AB172" i="10"/>
  <c r="AB173" i="10"/>
  <c r="AB174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8" i="10"/>
  <c r="AB189" i="10"/>
  <c r="AB190" i="10"/>
  <c r="AB191" i="10"/>
  <c r="AB192" i="10"/>
  <c r="AB193" i="10"/>
  <c r="AB194" i="10"/>
  <c r="AB195" i="10"/>
  <c r="AB196" i="10"/>
  <c r="AB197" i="10"/>
  <c r="AB198" i="10"/>
  <c r="AB199" i="10"/>
  <c r="AB200" i="10"/>
  <c r="AB201" i="10"/>
  <c r="AB202" i="10"/>
  <c r="AB203" i="10"/>
  <c r="AB204" i="10"/>
  <c r="AB205" i="10"/>
  <c r="AB206" i="10"/>
  <c r="AB209" i="10"/>
  <c r="AB210" i="10"/>
  <c r="AB211" i="10"/>
  <c r="AB212" i="10"/>
  <c r="AB213" i="10"/>
  <c r="AB214" i="10"/>
  <c r="AB215" i="10"/>
  <c r="AB216" i="10"/>
  <c r="AB217" i="10"/>
  <c r="AB218" i="10"/>
  <c r="AB219" i="10"/>
  <c r="AB220" i="10"/>
  <c r="AB221" i="10"/>
  <c r="AB222" i="10"/>
  <c r="AB223" i="10"/>
  <c r="AB224" i="10"/>
  <c r="AB225" i="10"/>
  <c r="AB226" i="10"/>
  <c r="AB227" i="10"/>
  <c r="AB228" i="10"/>
  <c r="AB229" i="10"/>
  <c r="AB230" i="10"/>
  <c r="AB231" i="10"/>
  <c r="AB232" i="10"/>
  <c r="AB233" i="10"/>
  <c r="AB234" i="10"/>
  <c r="AB235" i="10"/>
  <c r="AB236" i="10"/>
  <c r="AB238" i="10"/>
  <c r="AB239" i="10"/>
  <c r="AB240" i="10"/>
  <c r="AB241" i="10"/>
  <c r="AB242" i="10"/>
  <c r="AB243" i="10"/>
  <c r="AB244" i="10"/>
  <c r="AB245" i="10"/>
  <c r="AB246" i="10"/>
  <c r="AB247" i="10"/>
  <c r="AB248" i="10"/>
  <c r="AB249" i="10"/>
  <c r="AB250" i="10"/>
  <c r="AB251" i="10"/>
  <c r="AB252" i="10"/>
  <c r="AB253" i="10"/>
  <c r="AB254" i="10"/>
  <c r="AB255" i="10"/>
  <c r="AB256" i="10"/>
  <c r="AB257" i="10"/>
  <c r="AB258" i="10"/>
  <c r="AB259" i="10"/>
  <c r="AB260" i="10"/>
  <c r="AB262" i="10"/>
  <c r="AB263" i="10"/>
  <c r="AB264" i="10"/>
  <c r="AB265" i="10"/>
  <c r="AB266" i="10"/>
  <c r="AB267" i="10"/>
  <c r="AB268" i="10"/>
  <c r="AB269" i="10"/>
  <c r="AB270" i="10"/>
  <c r="AB271" i="10"/>
  <c r="AB272" i="10"/>
  <c r="AB273" i="10"/>
  <c r="AB274" i="10"/>
  <c r="AB276" i="10"/>
  <c r="AB278" i="10"/>
  <c r="AB281" i="10"/>
  <c r="AB282" i="10"/>
  <c r="AB283" i="10"/>
  <c r="AB284" i="10"/>
  <c r="AB285" i="10"/>
  <c r="AB287" i="10"/>
  <c r="AB288" i="10"/>
  <c r="AB289" i="10"/>
  <c r="AB290" i="10"/>
  <c r="AB291" i="10"/>
  <c r="AB292" i="10"/>
  <c r="AB293" i="10"/>
  <c r="AB294" i="10"/>
  <c r="AB295" i="10"/>
  <c r="AB296" i="10"/>
  <c r="AB297" i="10"/>
  <c r="AB298" i="10"/>
  <c r="AB299" i="10"/>
  <c r="AB300" i="10"/>
  <c r="AB301" i="10"/>
  <c r="AB302" i="10"/>
  <c r="AB303" i="10"/>
  <c r="AB306" i="10"/>
  <c r="AB307" i="10"/>
  <c r="AB308" i="10"/>
  <c r="AB309" i="10"/>
  <c r="AB310" i="10"/>
  <c r="AB311" i="10"/>
  <c r="AB312" i="10"/>
  <c r="AB313" i="10"/>
  <c r="AB314" i="10"/>
  <c r="AB315" i="10"/>
  <c r="AB316" i="10"/>
  <c r="AB317" i="10"/>
  <c r="AB318" i="10"/>
  <c r="AB319" i="10"/>
  <c r="AB320" i="10"/>
  <c r="AB321" i="10"/>
  <c r="AB322" i="10"/>
  <c r="AB323" i="10"/>
  <c r="AB324" i="10"/>
  <c r="AB325" i="10"/>
  <c r="AB2" i="10"/>
  <c r="CK367" i="10"/>
  <c r="CK369" i="10"/>
  <c r="CK368" i="10"/>
  <c r="CK366" i="10"/>
  <c r="AO369" i="10"/>
  <c r="AO368" i="10"/>
  <c r="AO367" i="10"/>
  <c r="Z366" i="10"/>
  <c r="CT365" i="10"/>
  <c r="K366" i="10"/>
  <c r="I366" i="10"/>
  <c r="D369" i="10"/>
  <c r="D368" i="10"/>
  <c r="D367" i="10"/>
  <c r="U365" i="10"/>
  <c r="I373" i="10"/>
  <c r="I372" i="10"/>
  <c r="I371" i="10"/>
  <c r="I370" i="10"/>
  <c r="Z369" i="10"/>
  <c r="I369" i="10"/>
  <c r="Z368" i="10"/>
  <c r="I368" i="10"/>
  <c r="Z367" i="10"/>
  <c r="I367" i="10"/>
  <c r="I387" i="9"/>
  <c r="I386" i="9"/>
  <c r="I385" i="9"/>
  <c r="I384" i="9"/>
  <c r="I383" i="9"/>
  <c r="I382" i="9"/>
  <c r="I381" i="9"/>
  <c r="I380" i="9"/>
  <c r="D383" i="9"/>
  <c r="D382" i="9"/>
  <c r="D381" i="9"/>
  <c r="D380" i="9"/>
  <c r="S383" i="9" s="1"/>
  <c r="AC379" i="9"/>
  <c r="X381" i="9"/>
  <c r="AC383" i="9" s="1"/>
  <c r="X383" i="9"/>
  <c r="X382" i="9"/>
  <c r="X380" i="9"/>
  <c r="X496" i="9"/>
  <c r="S379" i="9"/>
  <c r="AU379" i="9"/>
  <c r="AN379" i="9"/>
  <c r="K369" i="11" l="1"/>
  <c r="K367" i="11"/>
  <c r="K368" i="11"/>
  <c r="K370" i="11"/>
  <c r="K371" i="11"/>
  <c r="BH370" i="11"/>
  <c r="CT369" i="11"/>
  <c r="BZ371" i="11"/>
  <c r="CM372" i="11"/>
  <c r="DY369" i="11"/>
  <c r="AB372" i="11"/>
  <c r="CM369" i="11"/>
  <c r="DA373" i="11"/>
  <c r="BH366" i="11"/>
  <c r="AQ373" i="11"/>
  <c r="CB366" i="11"/>
  <c r="AQ366" i="11"/>
  <c r="BJ366" i="11"/>
  <c r="DA366" i="11"/>
  <c r="BZ367" i="11"/>
  <c r="AQ369" i="11"/>
  <c r="BZ369" i="11"/>
  <c r="DA369" i="11"/>
  <c r="BH373" i="11"/>
  <c r="BJ371" i="11" s="1"/>
  <c r="AB366" i="11"/>
  <c r="AS366" i="11"/>
  <c r="CM366" i="11"/>
  <c r="DC366" i="11"/>
  <c r="BH367" i="11"/>
  <c r="BJ367" i="11" s="1"/>
  <c r="AB368" i="11"/>
  <c r="CM368" i="11"/>
  <c r="AQ370" i="11"/>
  <c r="BZ370" i="11"/>
  <c r="CB370" i="11" s="1"/>
  <c r="DA370" i="11"/>
  <c r="AB371" i="11"/>
  <c r="BH371" i="11"/>
  <c r="CM371" i="11"/>
  <c r="BH372" i="11"/>
  <c r="BZ373" i="11"/>
  <c r="AQ368" i="11"/>
  <c r="DA368" i="11"/>
  <c r="AB369" i="11"/>
  <c r="AD369" i="11" s="1"/>
  <c r="BH369" i="11"/>
  <c r="AQ372" i="11"/>
  <c r="DA372" i="11"/>
  <c r="AD366" i="11"/>
  <c r="BZ366" i="11"/>
  <c r="CO366" i="11"/>
  <c r="AQ367" i="11"/>
  <c r="DA367" i="11"/>
  <c r="BZ368" i="11"/>
  <c r="BZ372" i="11"/>
  <c r="AB373" i="11"/>
  <c r="CM373" i="11"/>
  <c r="AB367" i="11"/>
  <c r="CM367" i="11"/>
  <c r="CO367" i="11" s="1"/>
  <c r="BH368" i="11"/>
  <c r="BJ368" i="11" s="1"/>
  <c r="AB370" i="11"/>
  <c r="AD370" i="11" s="1"/>
  <c r="CM370" i="11"/>
  <c r="AQ371" i="11"/>
  <c r="DA371" i="11"/>
  <c r="DY369" i="10"/>
  <c r="CM366" i="10"/>
  <c r="DA368" i="10"/>
  <c r="DC369" i="10" s="1"/>
  <c r="DA369" i="10"/>
  <c r="DC366" i="10"/>
  <c r="DA371" i="10"/>
  <c r="DA370" i="10"/>
  <c r="DA367" i="10"/>
  <c r="DA372" i="10"/>
  <c r="DA366" i="10"/>
  <c r="DA373" i="10"/>
  <c r="DC371" i="10" s="1"/>
  <c r="DC370" i="10"/>
  <c r="CF369" i="10"/>
  <c r="CM370" i="10"/>
  <c r="BZ373" i="10"/>
  <c r="CT369" i="10"/>
  <c r="CB366" i="10"/>
  <c r="BZ370" i="10"/>
  <c r="CM373" i="10"/>
  <c r="BZ367" i="10"/>
  <c r="BZ371" i="10"/>
  <c r="CO366" i="10"/>
  <c r="BZ368" i="10"/>
  <c r="BZ372" i="10"/>
  <c r="BZ366" i="10"/>
  <c r="BZ369" i="10"/>
  <c r="CM367" i="10"/>
  <c r="CM371" i="10"/>
  <c r="CM368" i="10"/>
  <c r="CM372" i="10"/>
  <c r="CM369" i="10"/>
  <c r="AB366" i="10"/>
  <c r="BB369" i="10"/>
  <c r="AQ373" i="10"/>
  <c r="AQ367" i="10"/>
  <c r="AQ369" i="10"/>
  <c r="AQ371" i="10"/>
  <c r="AQ366" i="10"/>
  <c r="AQ368" i="10"/>
  <c r="AQ370" i="10"/>
  <c r="AS370" i="10" s="1"/>
  <c r="AQ372" i="10"/>
  <c r="AS366" i="10"/>
  <c r="AJ369" i="10"/>
  <c r="BM369" i="10"/>
  <c r="AD366" i="10"/>
  <c r="BJ366" i="10"/>
  <c r="BH370" i="10"/>
  <c r="BH373" i="10"/>
  <c r="BH367" i="10"/>
  <c r="BH371" i="10"/>
  <c r="BH368" i="10"/>
  <c r="BH372" i="10"/>
  <c r="BH366" i="10"/>
  <c r="BH369" i="10"/>
  <c r="K367" i="10"/>
  <c r="AB373" i="10"/>
  <c r="AB367" i="10"/>
  <c r="AB371" i="10"/>
  <c r="AB368" i="10"/>
  <c r="AB369" i="10"/>
  <c r="AB372" i="10"/>
  <c r="AB370" i="10"/>
  <c r="K369" i="10"/>
  <c r="K368" i="10"/>
  <c r="K370" i="10"/>
  <c r="K371" i="10"/>
  <c r="U369" i="10"/>
  <c r="S376" i="9"/>
  <c r="R376" i="9"/>
  <c r="Q376" i="9"/>
  <c r="P376" i="9"/>
  <c r="O376" i="9"/>
  <c r="N376" i="9"/>
  <c r="M376" i="9"/>
  <c r="L376" i="9"/>
  <c r="K376" i="9"/>
  <c r="Q376" i="2"/>
  <c r="P376" i="2"/>
  <c r="O376" i="2"/>
  <c r="N376" i="2"/>
  <c r="M376" i="2"/>
  <c r="L376" i="2"/>
  <c r="K376" i="2"/>
  <c r="J376" i="2"/>
  <c r="I376" i="2"/>
  <c r="U13" i="2"/>
  <c r="U12" i="2"/>
  <c r="U11" i="2"/>
  <c r="U10" i="2"/>
  <c r="U9" i="2"/>
  <c r="U8" i="2"/>
  <c r="CO370" i="11" l="1"/>
  <c r="CB368" i="11"/>
  <c r="AS370" i="11"/>
  <c r="DC367" i="11"/>
  <c r="DC370" i="11"/>
  <c r="AD367" i="11"/>
  <c r="BJ369" i="11"/>
  <c r="CB371" i="11"/>
  <c r="CO368" i="11"/>
  <c r="AD371" i="11"/>
  <c r="AS367" i="11"/>
  <c r="CB367" i="11"/>
  <c r="CO369" i="11"/>
  <c r="CO371" i="11"/>
  <c r="AD368" i="11"/>
  <c r="DC369" i="11"/>
  <c r="DC371" i="11"/>
  <c r="DC368" i="11"/>
  <c r="CB369" i="11"/>
  <c r="BJ370" i="11"/>
  <c r="AS368" i="11"/>
  <c r="AS369" i="11"/>
  <c r="AS371" i="11"/>
  <c r="DC367" i="10"/>
  <c r="DC368" i="10"/>
  <c r="CO371" i="10"/>
  <c r="CB369" i="10"/>
  <c r="CO369" i="10"/>
  <c r="CO367" i="10"/>
  <c r="CB367" i="10"/>
  <c r="AS368" i="10"/>
  <c r="CB368" i="10"/>
  <c r="CO368" i="10"/>
  <c r="CB370" i="10"/>
  <c r="BJ371" i="10"/>
  <c r="CB371" i="10"/>
  <c r="CO370" i="10"/>
  <c r="AS367" i="10"/>
  <c r="AS369" i="10"/>
  <c r="AS371" i="10"/>
  <c r="AD370" i="10"/>
  <c r="BJ368" i="10"/>
  <c r="BJ369" i="10"/>
  <c r="BJ370" i="10"/>
  <c r="BJ367" i="10"/>
  <c r="AD368" i="10"/>
  <c r="AD367" i="10"/>
  <c r="AD369" i="10"/>
  <c r="AD371" i="10"/>
  <c r="L152" i="1"/>
  <c r="J152" i="1"/>
  <c r="F152" i="1"/>
  <c r="L151" i="1"/>
  <c r="J151" i="1"/>
  <c r="F151" i="1"/>
  <c r="L150" i="1"/>
  <c r="J150" i="1"/>
  <c r="F150" i="1"/>
  <c r="L149" i="1"/>
  <c r="J149" i="1"/>
  <c r="F149" i="1"/>
  <c r="L148" i="1"/>
  <c r="J148" i="1"/>
  <c r="F148" i="1"/>
  <c r="L147" i="1"/>
  <c r="J147" i="1"/>
  <c r="F147" i="1"/>
  <c r="L146" i="1"/>
  <c r="J146" i="1"/>
  <c r="F146" i="1"/>
  <c r="L145" i="1"/>
  <c r="J145" i="1"/>
  <c r="F145" i="1"/>
  <c r="L144" i="1"/>
  <c r="J144" i="1"/>
  <c r="F144" i="1"/>
  <c r="L143" i="1"/>
  <c r="J143" i="1"/>
  <c r="F143" i="1"/>
  <c r="L142" i="1"/>
  <c r="J142" i="1"/>
  <c r="F142" i="1"/>
  <c r="L141" i="1"/>
  <c r="J141" i="1"/>
  <c r="F141" i="1"/>
  <c r="L140" i="1"/>
  <c r="J140" i="1"/>
  <c r="F140" i="1"/>
  <c r="L139" i="1"/>
  <c r="J139" i="1"/>
  <c r="F139" i="1"/>
  <c r="L138" i="1"/>
  <c r="J138" i="1"/>
  <c r="F138" i="1"/>
  <c r="L137" i="1"/>
  <c r="J137" i="1"/>
  <c r="F137" i="1"/>
  <c r="L136" i="1"/>
  <c r="J136" i="1"/>
  <c r="F136" i="1"/>
  <c r="L135" i="1"/>
  <c r="J135" i="1"/>
  <c r="F135" i="1"/>
  <c r="L134" i="1"/>
  <c r="J134" i="1"/>
  <c r="F134" i="1"/>
  <c r="L133" i="1"/>
  <c r="J133" i="1"/>
  <c r="F133" i="1"/>
  <c r="L132" i="1"/>
  <c r="J132" i="1"/>
  <c r="F132" i="1"/>
  <c r="L131" i="1"/>
  <c r="J131" i="1"/>
  <c r="F131" i="1"/>
  <c r="L130" i="1"/>
  <c r="J130" i="1"/>
  <c r="F130" i="1"/>
  <c r="L129" i="1"/>
  <c r="J129" i="1"/>
  <c r="F129" i="1"/>
  <c r="L128" i="1"/>
  <c r="J128" i="1"/>
  <c r="F128" i="1"/>
  <c r="L127" i="1"/>
  <c r="J127" i="1"/>
  <c r="F127" i="1"/>
  <c r="L126" i="1"/>
  <c r="J126" i="1"/>
  <c r="F126" i="1"/>
  <c r="L125" i="1"/>
  <c r="J125" i="1"/>
  <c r="F125" i="1"/>
  <c r="L124" i="1"/>
  <c r="J124" i="1"/>
  <c r="F124" i="1"/>
  <c r="L123" i="1"/>
  <c r="J123" i="1"/>
  <c r="F123" i="1"/>
  <c r="L122" i="1"/>
  <c r="J122" i="1"/>
  <c r="F122" i="1"/>
  <c r="L121" i="1"/>
  <c r="J121" i="1"/>
  <c r="F121" i="1"/>
  <c r="L120" i="1"/>
  <c r="J120" i="1"/>
  <c r="F120" i="1"/>
  <c r="L119" i="1"/>
  <c r="J119" i="1"/>
  <c r="F119" i="1"/>
  <c r="L118" i="1"/>
  <c r="J118" i="1"/>
  <c r="F118" i="1"/>
  <c r="L117" i="1"/>
  <c r="J117" i="1"/>
  <c r="F117" i="1"/>
  <c r="L116" i="1"/>
  <c r="J116" i="1"/>
  <c r="F116" i="1"/>
  <c r="L115" i="1"/>
  <c r="J115" i="1"/>
  <c r="F115" i="1"/>
  <c r="L114" i="1"/>
  <c r="J114" i="1"/>
  <c r="F114" i="1"/>
  <c r="L113" i="1"/>
  <c r="J113" i="1"/>
  <c r="F113" i="1"/>
  <c r="L112" i="1"/>
  <c r="J112" i="1"/>
  <c r="F112" i="1"/>
  <c r="L111" i="1"/>
  <c r="J111" i="1"/>
  <c r="F111" i="1"/>
  <c r="L110" i="1"/>
  <c r="J110" i="1"/>
  <c r="F110" i="1"/>
  <c r="L109" i="1"/>
  <c r="J109" i="1"/>
  <c r="F109" i="1"/>
  <c r="L108" i="1"/>
  <c r="J108" i="1"/>
  <c r="F108" i="1"/>
  <c r="L107" i="1"/>
  <c r="J107" i="1"/>
  <c r="F107" i="1"/>
  <c r="L106" i="1"/>
  <c r="J106" i="1"/>
  <c r="F106" i="1"/>
  <c r="L105" i="1"/>
  <c r="J105" i="1"/>
  <c r="F105" i="1"/>
  <c r="L104" i="1"/>
  <c r="J104" i="1"/>
  <c r="F104" i="1"/>
  <c r="L103" i="1"/>
  <c r="J103" i="1"/>
  <c r="F103" i="1"/>
  <c r="L102" i="1"/>
  <c r="J102" i="1"/>
  <c r="F102" i="1"/>
  <c r="L101" i="1"/>
  <c r="J101" i="1"/>
  <c r="F101" i="1"/>
  <c r="L100" i="1"/>
  <c r="J100" i="1"/>
  <c r="F100" i="1"/>
  <c r="L99" i="1"/>
  <c r="J99" i="1"/>
  <c r="F99" i="1"/>
  <c r="L98" i="1"/>
  <c r="J98" i="1"/>
  <c r="F98" i="1"/>
  <c r="L97" i="1"/>
  <c r="J97" i="1"/>
  <c r="F97" i="1"/>
  <c r="L96" i="1"/>
  <c r="J96" i="1"/>
  <c r="F96" i="1"/>
  <c r="L95" i="1"/>
  <c r="J95" i="1"/>
  <c r="F95" i="1"/>
  <c r="L94" i="1"/>
  <c r="J94" i="1"/>
  <c r="F94" i="1"/>
  <c r="L93" i="1"/>
  <c r="J93" i="1"/>
  <c r="F93" i="1"/>
  <c r="L92" i="1"/>
  <c r="J92" i="1"/>
  <c r="F92" i="1"/>
  <c r="L91" i="1"/>
  <c r="J91" i="1"/>
  <c r="F91" i="1"/>
  <c r="L90" i="1"/>
  <c r="J90" i="1"/>
  <c r="F90" i="1"/>
  <c r="L89" i="1"/>
  <c r="J89" i="1"/>
  <c r="F89" i="1"/>
  <c r="L88" i="1"/>
  <c r="J88" i="1"/>
  <c r="F88" i="1"/>
  <c r="L87" i="1"/>
  <c r="J87" i="1"/>
  <c r="F87" i="1"/>
  <c r="L86" i="1"/>
  <c r="J86" i="1"/>
  <c r="F86" i="1"/>
  <c r="L85" i="1"/>
  <c r="J85" i="1"/>
  <c r="F85" i="1"/>
  <c r="L84" i="1"/>
  <c r="J84" i="1"/>
  <c r="F84" i="1"/>
  <c r="L83" i="1"/>
  <c r="J83" i="1"/>
  <c r="F83" i="1"/>
  <c r="L82" i="1"/>
  <c r="J82" i="1"/>
  <c r="F82" i="1"/>
  <c r="L81" i="1"/>
  <c r="J81" i="1"/>
  <c r="F81" i="1"/>
  <c r="L80" i="1"/>
  <c r="J80" i="1"/>
  <c r="F80" i="1"/>
  <c r="L79" i="1"/>
  <c r="J79" i="1"/>
  <c r="F79" i="1"/>
  <c r="L78" i="1"/>
  <c r="J78" i="1"/>
  <c r="F78" i="1"/>
  <c r="L77" i="1"/>
  <c r="J77" i="1"/>
  <c r="F77" i="1"/>
  <c r="L76" i="1"/>
  <c r="J76" i="1"/>
  <c r="F76" i="1"/>
  <c r="L75" i="1"/>
  <c r="J75" i="1"/>
  <c r="F75" i="1"/>
  <c r="L74" i="1"/>
  <c r="J74" i="1"/>
  <c r="F74" i="1"/>
  <c r="L73" i="1"/>
  <c r="J73" i="1"/>
  <c r="F73" i="1"/>
  <c r="L72" i="1"/>
  <c r="J72" i="1"/>
  <c r="F72" i="1"/>
  <c r="L71" i="1"/>
  <c r="J71" i="1"/>
  <c r="F71" i="1"/>
  <c r="L70" i="1"/>
  <c r="J70" i="1"/>
  <c r="F70" i="1"/>
  <c r="L69" i="1"/>
  <c r="J69" i="1"/>
  <c r="F69" i="1"/>
  <c r="L68" i="1"/>
  <c r="J68" i="1"/>
  <c r="F68" i="1"/>
  <c r="L67" i="1"/>
  <c r="J67" i="1"/>
  <c r="F67" i="1"/>
  <c r="L66" i="1"/>
  <c r="J66" i="1"/>
  <c r="F66" i="1"/>
  <c r="L65" i="1"/>
  <c r="J65" i="1"/>
  <c r="F65" i="1"/>
  <c r="L64" i="1"/>
  <c r="J64" i="1"/>
  <c r="F64" i="1"/>
  <c r="L63" i="1"/>
  <c r="J63" i="1"/>
  <c r="F63" i="1"/>
  <c r="L62" i="1"/>
  <c r="J62" i="1"/>
  <c r="F62" i="1"/>
  <c r="L61" i="1"/>
  <c r="J61" i="1"/>
  <c r="F61" i="1"/>
  <c r="L60" i="1"/>
  <c r="J60" i="1"/>
  <c r="F60" i="1"/>
  <c r="L59" i="1"/>
  <c r="J59" i="1"/>
  <c r="F59" i="1"/>
  <c r="L58" i="1"/>
  <c r="J58" i="1"/>
  <c r="F58" i="1"/>
  <c r="L57" i="1"/>
  <c r="J57" i="1"/>
  <c r="F57" i="1"/>
  <c r="L56" i="1"/>
  <c r="J56" i="1"/>
  <c r="F56" i="1"/>
  <c r="L55" i="1"/>
  <c r="J55" i="1"/>
  <c r="F55" i="1"/>
  <c r="L54" i="1"/>
  <c r="J54" i="1"/>
  <c r="F54" i="1"/>
  <c r="L53" i="1"/>
  <c r="J53" i="1"/>
  <c r="F53" i="1"/>
  <c r="L52" i="1"/>
  <c r="J52" i="1"/>
  <c r="F52" i="1"/>
  <c r="L51" i="1"/>
  <c r="J51" i="1"/>
  <c r="L50" i="1"/>
  <c r="J50" i="1"/>
  <c r="L49" i="1"/>
  <c r="J49" i="1"/>
  <c r="L48" i="1"/>
  <c r="J48" i="1"/>
  <c r="L47" i="1"/>
  <c r="J47" i="1"/>
  <c r="L46" i="1"/>
  <c r="J46" i="1"/>
  <c r="L45" i="1"/>
  <c r="J45" i="1"/>
  <c r="L44" i="1"/>
  <c r="J44" i="1"/>
  <c r="L43" i="1"/>
  <c r="J43" i="1"/>
  <c r="L42" i="1"/>
  <c r="J42" i="1"/>
  <c r="L41" i="1"/>
  <c r="J41" i="1"/>
  <c r="L40" i="1"/>
  <c r="J40" i="1"/>
  <c r="L39" i="1"/>
  <c r="J39" i="1"/>
  <c r="L38" i="1"/>
  <c r="J38" i="1"/>
  <c r="L37" i="1"/>
  <c r="J37" i="1"/>
  <c r="L36" i="1"/>
  <c r="J36" i="1"/>
  <c r="L35" i="1"/>
  <c r="J35" i="1"/>
  <c r="L34" i="1"/>
  <c r="J34" i="1"/>
  <c r="L33" i="1"/>
  <c r="J33" i="1"/>
  <c r="L32" i="1"/>
  <c r="J32" i="1"/>
  <c r="L31" i="1"/>
  <c r="J31" i="1"/>
  <c r="L30" i="1"/>
  <c r="J30" i="1"/>
  <c r="L29" i="1"/>
  <c r="J29" i="1"/>
  <c r="L28" i="1"/>
  <c r="J28" i="1"/>
  <c r="L27" i="1"/>
  <c r="J27" i="1"/>
  <c r="L26" i="1"/>
  <c r="J26" i="1"/>
  <c r="L25" i="1"/>
  <c r="J25" i="1"/>
  <c r="L24" i="1"/>
  <c r="J24" i="1"/>
  <c r="L23" i="1"/>
  <c r="J23" i="1"/>
  <c r="L22" i="1"/>
  <c r="J22" i="1"/>
  <c r="L21" i="1"/>
  <c r="J21" i="1"/>
  <c r="L20" i="1"/>
  <c r="J20" i="1"/>
  <c r="L19" i="1"/>
  <c r="J19" i="1"/>
  <c r="L18" i="1"/>
  <c r="J18" i="1"/>
  <c r="L17" i="1"/>
  <c r="J17" i="1"/>
  <c r="L16" i="1"/>
  <c r="J16" i="1"/>
  <c r="L15" i="1"/>
  <c r="J15" i="1"/>
  <c r="L14" i="1"/>
  <c r="J14" i="1"/>
  <c r="L13" i="1"/>
  <c r="J13" i="1"/>
  <c r="L12" i="1"/>
  <c r="J12" i="1"/>
  <c r="L11" i="1"/>
  <c r="J11" i="1"/>
  <c r="L10" i="1"/>
  <c r="J10" i="1"/>
  <c r="L9" i="1"/>
  <c r="J9" i="1"/>
  <c r="L8" i="1"/>
  <c r="J8" i="1"/>
  <c r="L7" i="1"/>
  <c r="J7" i="1"/>
  <c r="L6" i="1"/>
  <c r="J6" i="1"/>
  <c r="L5" i="1"/>
  <c r="J5" i="1"/>
  <c r="L4" i="1"/>
  <c r="J4" i="1"/>
  <c r="L3" i="1"/>
  <c r="J3" i="1"/>
  <c r="L2" i="1"/>
  <c r="J2" i="1"/>
</calcChain>
</file>

<file path=xl/sharedStrings.xml><?xml version="1.0" encoding="utf-8"?>
<sst xmlns="http://schemas.openxmlformats.org/spreadsheetml/2006/main" count="24592" uniqueCount="1578">
  <si>
    <t>Identificação</t>
  </si>
  <si>
    <t>Face de exposição</t>
  </si>
  <si>
    <t>Altitude</t>
  </si>
  <si>
    <t>Área de seção transversal (mm²)</t>
  </si>
  <si>
    <t>Área de tecido vascular total (mm²)</t>
  </si>
  <si>
    <t>Área do parênquima (mm²)</t>
  </si>
  <si>
    <t>Área de Xilema (mm²)</t>
  </si>
  <si>
    <t>Área de Floema (mm²)</t>
  </si>
  <si>
    <t>NF</t>
  </si>
  <si>
    <t>&gt; 900m</t>
  </si>
  <si>
    <t>SQ</t>
  </si>
  <si>
    <t>&lt; 750m</t>
  </si>
  <si>
    <t>Pontos</t>
  </si>
  <si>
    <t>Face</t>
  </si>
  <si>
    <t>Limbo</t>
  </si>
  <si>
    <t>Epiderme superior</t>
  </si>
  <si>
    <t>Parêmquima Paliçadico</t>
  </si>
  <si>
    <t>Parêmquima Lacunoso</t>
  </si>
  <si>
    <t>Epiderme inferior</t>
  </si>
  <si>
    <t>P033</t>
  </si>
  <si>
    <t>&lt;750</t>
  </si>
  <si>
    <t>P041</t>
  </si>
  <si>
    <t>P044</t>
  </si>
  <si>
    <t>P056</t>
  </si>
  <si>
    <t>P084</t>
  </si>
  <si>
    <t>P144</t>
  </si>
  <si>
    <t>P147</t>
  </si>
  <si>
    <t>P158</t>
  </si>
  <si>
    <t>P161</t>
  </si>
  <si>
    <t>P163</t>
  </si>
  <si>
    <t>P171</t>
  </si>
  <si>
    <t>P185</t>
  </si>
  <si>
    <t>P198</t>
  </si>
  <si>
    <t>P225</t>
  </si>
  <si>
    <t>P248</t>
  </si>
  <si>
    <t>P250</t>
  </si>
  <si>
    <t>P274</t>
  </si>
  <si>
    <t>P288</t>
  </si>
  <si>
    <t>P310</t>
  </si>
  <si>
    <t>P314</t>
  </si>
  <si>
    <t>P316</t>
  </si>
  <si>
    <t>P323</t>
  </si>
  <si>
    <t>P325</t>
  </si>
  <si>
    <t>P329</t>
  </si>
  <si>
    <t>P334</t>
  </si>
  <si>
    <t>P341</t>
  </si>
  <si>
    <t>P350</t>
  </si>
  <si>
    <t>P351</t>
  </si>
  <si>
    <t>P352</t>
  </si>
  <si>
    <t>P353</t>
  </si>
  <si>
    <t>P379</t>
  </si>
  <si>
    <t>P387</t>
  </si>
  <si>
    <t>P388</t>
  </si>
  <si>
    <t>.</t>
  </si>
  <si>
    <t>P395</t>
  </si>
  <si>
    <t>P397</t>
  </si>
  <si>
    <t>P406</t>
  </si>
  <si>
    <t>P407</t>
  </si>
  <si>
    <t>P412</t>
  </si>
  <si>
    <t>P460</t>
  </si>
  <si>
    <t>P469</t>
  </si>
  <si>
    <t>P009</t>
  </si>
  <si>
    <t>&gt;900</t>
  </si>
  <si>
    <t>P010</t>
  </si>
  <si>
    <t>P017</t>
  </si>
  <si>
    <t>P027</t>
  </si>
  <si>
    <t>P098</t>
  </si>
  <si>
    <t>P099</t>
  </si>
  <si>
    <t>P127</t>
  </si>
  <si>
    <t>P129</t>
  </si>
  <si>
    <t>P131</t>
  </si>
  <si>
    <t>P135</t>
  </si>
  <si>
    <t>P138</t>
  </si>
  <si>
    <t>P149</t>
  </si>
  <si>
    <t>P172</t>
  </si>
  <si>
    <t>P174</t>
  </si>
  <si>
    <t>P175</t>
  </si>
  <si>
    <t>P189</t>
  </si>
  <si>
    <t>P191</t>
  </si>
  <si>
    <t>P196</t>
  </si>
  <si>
    <t>P203</t>
  </si>
  <si>
    <t>P209</t>
  </si>
  <si>
    <t>P242</t>
  </si>
  <si>
    <t>P243</t>
  </si>
  <si>
    <t>P255</t>
  </si>
  <si>
    <t>P257</t>
  </si>
  <si>
    <t>P271</t>
  </si>
  <si>
    <t>P286</t>
  </si>
  <si>
    <t>P289</t>
  </si>
  <si>
    <t>P291</t>
  </si>
  <si>
    <t>P293</t>
  </si>
  <si>
    <t>P298</t>
  </si>
  <si>
    <t>P307</t>
  </si>
  <si>
    <t>P308</t>
  </si>
  <si>
    <t>P312</t>
  </si>
  <si>
    <t>P313</t>
  </si>
  <si>
    <t>P324</t>
  </si>
  <si>
    <t>P336</t>
  </si>
  <si>
    <t>P357</t>
  </si>
  <si>
    <t>P363</t>
  </si>
  <si>
    <t>P368</t>
  </si>
  <si>
    <t>P376</t>
  </si>
  <si>
    <t>P377</t>
  </si>
  <si>
    <t>P417</t>
  </si>
  <si>
    <t>P439</t>
  </si>
  <si>
    <t>P441</t>
  </si>
  <si>
    <t>P443</t>
  </si>
  <si>
    <t>P444</t>
  </si>
  <si>
    <t>P450</t>
  </si>
  <si>
    <t>P451</t>
  </si>
  <si>
    <t>P464</t>
  </si>
  <si>
    <t>P047</t>
  </si>
  <si>
    <t>P067</t>
  </si>
  <si>
    <t>P095</t>
  </si>
  <si>
    <t>P143</t>
  </si>
  <si>
    <t>P146</t>
  </si>
  <si>
    <t>P152</t>
  </si>
  <si>
    <t>P156</t>
  </si>
  <si>
    <t>P166</t>
  </si>
  <si>
    <t>P197</t>
  </si>
  <si>
    <t>P213</t>
  </si>
  <si>
    <t>P222</t>
  </si>
  <si>
    <t>P226</t>
  </si>
  <si>
    <t>P229</t>
  </si>
  <si>
    <t>P233</t>
  </si>
  <si>
    <t>P239</t>
  </si>
  <si>
    <t>P240</t>
  </si>
  <si>
    <t>P241</t>
  </si>
  <si>
    <t>P260</t>
  </si>
  <si>
    <t>P266</t>
  </si>
  <si>
    <t>P315</t>
  </si>
  <si>
    <t>P317</t>
  </si>
  <si>
    <t>P321</t>
  </si>
  <si>
    <t>P344</t>
  </si>
  <si>
    <t>P345</t>
  </si>
  <si>
    <t>P355</t>
  </si>
  <si>
    <t>P356</t>
  </si>
  <si>
    <t>P380</t>
  </si>
  <si>
    <t>P389</t>
  </si>
  <si>
    <t>P402</t>
  </si>
  <si>
    <t>P403</t>
  </si>
  <si>
    <t>P410</t>
  </si>
  <si>
    <t>P413</t>
  </si>
  <si>
    <t>P414</t>
  </si>
  <si>
    <t>P415</t>
  </si>
  <si>
    <t>P468</t>
  </si>
  <si>
    <t>P478</t>
  </si>
  <si>
    <t>P479</t>
  </si>
  <si>
    <t>P025</t>
  </si>
  <si>
    <t>P029</t>
  </si>
  <si>
    <t>P036</t>
  </si>
  <si>
    <t>P037</t>
  </si>
  <si>
    <t>P038</t>
  </si>
  <si>
    <t>P040</t>
  </si>
  <si>
    <t>P071</t>
  </si>
  <si>
    <t>P089</t>
  </si>
  <si>
    <t>P101</t>
  </si>
  <si>
    <t>P118</t>
  </si>
  <si>
    <t>P119</t>
  </si>
  <si>
    <t>P120</t>
  </si>
  <si>
    <t>P121</t>
  </si>
  <si>
    <t>P130</t>
  </si>
  <si>
    <t>P133</t>
  </si>
  <si>
    <t>P177</t>
  </si>
  <si>
    <t>P180</t>
  </si>
  <si>
    <t>P184</t>
  </si>
  <si>
    <t>P193</t>
  </si>
  <si>
    <t>P205</t>
  </si>
  <si>
    <t>P212</t>
  </si>
  <si>
    <t>P218</t>
  </si>
  <si>
    <t>P219</t>
  </si>
  <si>
    <t>P223</t>
  </si>
  <si>
    <t>P237</t>
  </si>
  <si>
    <t>P249</t>
  </si>
  <si>
    <t>P273</t>
  </si>
  <si>
    <t>P283</t>
  </si>
  <si>
    <t>P294</t>
  </si>
  <si>
    <t>P295</t>
  </si>
  <si>
    <t>P333</t>
  </si>
  <si>
    <t>P335</t>
  </si>
  <si>
    <t>P343</t>
  </si>
  <si>
    <t>P367</t>
  </si>
  <si>
    <t>P386</t>
  </si>
  <si>
    <t>P391</t>
  </si>
  <si>
    <t>P057</t>
  </si>
  <si>
    <t>P114</t>
  </si>
  <si>
    <t>P160</t>
  </si>
  <si>
    <t>P165</t>
  </si>
  <si>
    <t>P186</t>
  </si>
  <si>
    <t>P199</t>
  </si>
  <si>
    <t>P262</t>
  </si>
  <si>
    <t>P263</t>
  </si>
  <si>
    <t>P265</t>
  </si>
  <si>
    <t>P411</t>
  </si>
  <si>
    <t>P416</t>
  </si>
  <si>
    <t>P434</t>
  </si>
  <si>
    <t>P437</t>
  </si>
  <si>
    <t>P465</t>
  </si>
  <si>
    <t>P467</t>
  </si>
  <si>
    <t>P471</t>
  </si>
  <si>
    <t>P552</t>
  </si>
  <si>
    <t>NQ</t>
  </si>
  <si>
    <t xml:space="preserve">SF </t>
  </si>
  <si>
    <t>P008</t>
  </si>
  <si>
    <t>P024</t>
  </si>
  <si>
    <t>P028</t>
  </si>
  <si>
    <t>P032</t>
  </si>
  <si>
    <t>P035</t>
  </si>
  <si>
    <t>P039</t>
  </si>
  <si>
    <t>P075</t>
  </si>
  <si>
    <t>P090</t>
  </si>
  <si>
    <t>P092</t>
  </si>
  <si>
    <t>P096</t>
  </si>
  <si>
    <t>P132</t>
  </si>
  <si>
    <t>P181</t>
  </si>
  <si>
    <t>P206</t>
  </si>
  <si>
    <t>P207</t>
  </si>
  <si>
    <t>P220</t>
  </si>
  <si>
    <t>P246</t>
  </si>
  <si>
    <t>P254</t>
  </si>
  <si>
    <t>P275</t>
  </si>
  <si>
    <t>P284</t>
  </si>
  <si>
    <t>P285</t>
  </si>
  <si>
    <t>P296</t>
  </si>
  <si>
    <t>P297</t>
  </si>
  <si>
    <t>P302</t>
  </si>
  <si>
    <t>P305</t>
  </si>
  <si>
    <t>P318</t>
  </si>
  <si>
    <t>P319</t>
  </si>
  <si>
    <t>P327</t>
  </si>
  <si>
    <t>P328</t>
  </si>
  <si>
    <t>P358</t>
  </si>
  <si>
    <t>P372</t>
  </si>
  <si>
    <t>P378</t>
  </si>
  <si>
    <t>P449</t>
  </si>
  <si>
    <t>P472</t>
  </si>
  <si>
    <t>P481</t>
  </si>
  <si>
    <t>Ponto</t>
  </si>
  <si>
    <t>Altitude (m)</t>
  </si>
  <si>
    <t>DV (mm/mm²)</t>
  </si>
  <si>
    <t>Referência</t>
  </si>
  <si>
    <t>DE (nº estômatos / área)</t>
  </si>
  <si>
    <t xml:space="preserve">P 044 </t>
  </si>
  <si>
    <t xml:space="preserve">P 056 </t>
  </si>
  <si>
    <t xml:space="preserve">P 084 </t>
  </si>
  <si>
    <t xml:space="preserve">P 144 </t>
  </si>
  <si>
    <t>P 147</t>
  </si>
  <si>
    <t xml:space="preserve">P 157 </t>
  </si>
  <si>
    <t xml:space="preserve">P 158 </t>
  </si>
  <si>
    <t xml:space="preserve">P 161 </t>
  </si>
  <si>
    <t xml:space="preserve">P 163 </t>
  </si>
  <si>
    <t xml:space="preserve">P 171 </t>
  </si>
  <si>
    <t xml:space="preserve">P 185 </t>
  </si>
  <si>
    <t xml:space="preserve">P 198 </t>
  </si>
  <si>
    <t xml:space="preserve">P 225 </t>
  </si>
  <si>
    <t xml:space="preserve">P 247 </t>
  </si>
  <si>
    <t xml:space="preserve">P 248 </t>
  </si>
  <si>
    <t xml:space="preserve">P 250 </t>
  </si>
  <si>
    <t>P 310</t>
  </si>
  <si>
    <t xml:space="preserve">P 314 </t>
  </si>
  <si>
    <t xml:space="preserve">P 316 </t>
  </si>
  <si>
    <t xml:space="preserve">P 325 </t>
  </si>
  <si>
    <t>P 329</t>
  </si>
  <si>
    <t xml:space="preserve">P 334 </t>
  </si>
  <si>
    <t xml:space="preserve">P 341 </t>
  </si>
  <si>
    <t xml:space="preserve">P 351 </t>
  </si>
  <si>
    <t xml:space="preserve">P 352 </t>
  </si>
  <si>
    <t xml:space="preserve">P 353 </t>
  </si>
  <si>
    <t xml:space="preserve">P 379 </t>
  </si>
  <si>
    <t xml:space="preserve">P 387 </t>
  </si>
  <si>
    <t xml:space="preserve">P 388 </t>
  </si>
  <si>
    <t xml:space="preserve">P 395 </t>
  </si>
  <si>
    <t xml:space="preserve">P 397 </t>
  </si>
  <si>
    <t xml:space="preserve">P 406 </t>
  </si>
  <si>
    <t>P 407</t>
  </si>
  <si>
    <t xml:space="preserve">P 412 </t>
  </si>
  <si>
    <t xml:space="preserve">P 460 </t>
  </si>
  <si>
    <t xml:space="preserve">P 469 </t>
  </si>
  <si>
    <t xml:space="preserve">P 160 </t>
  </si>
  <si>
    <t xml:space="preserve">P 165 </t>
  </si>
  <si>
    <t xml:space="preserve">P 186 </t>
  </si>
  <si>
    <t>P 265</t>
  </si>
  <si>
    <t xml:space="preserve">P 405 </t>
  </si>
  <si>
    <t xml:space="preserve">P 416 </t>
  </si>
  <si>
    <t xml:space="preserve">P 486 </t>
  </si>
  <si>
    <t xml:space="preserve">P 159 </t>
  </si>
  <si>
    <t>SF</t>
  </si>
  <si>
    <t>P 227</t>
  </si>
  <si>
    <t xml:space="preserve">P 309 </t>
  </si>
  <si>
    <t xml:space="preserve">P 322 </t>
  </si>
  <si>
    <t xml:space="preserve">P 323 </t>
  </si>
  <si>
    <t xml:space="preserve">P 468 </t>
  </si>
  <si>
    <t>P 478</t>
  </si>
  <si>
    <t xml:space="preserve">P 485 </t>
  </si>
  <si>
    <t xml:space="preserve">P 047 </t>
  </si>
  <si>
    <t xml:space="preserve">SQ </t>
  </si>
  <si>
    <t>P 067</t>
  </si>
  <si>
    <t xml:space="preserve">P 095 </t>
  </si>
  <si>
    <t xml:space="preserve">P 143 </t>
  </si>
  <si>
    <t xml:space="preserve">P 146 </t>
  </si>
  <si>
    <t xml:space="preserve">P 152 </t>
  </si>
  <si>
    <t xml:space="preserve">P 156 </t>
  </si>
  <si>
    <t>P 166</t>
  </si>
  <si>
    <t>P 197</t>
  </si>
  <si>
    <t xml:space="preserve">P 213 </t>
  </si>
  <si>
    <t xml:space="preserve">P 222 </t>
  </si>
  <si>
    <t xml:space="preserve">P 226 </t>
  </si>
  <si>
    <t xml:space="preserve">P 229 </t>
  </si>
  <si>
    <t>P 232</t>
  </si>
  <si>
    <t xml:space="preserve">P 239 </t>
  </si>
  <si>
    <t>P 240</t>
  </si>
  <si>
    <t xml:space="preserve">P 260 </t>
  </si>
  <si>
    <t xml:space="preserve">P 315 </t>
  </si>
  <si>
    <t xml:space="preserve">P 317 </t>
  </si>
  <si>
    <t xml:space="preserve">P 320 </t>
  </si>
  <si>
    <t xml:space="preserve">P 321 </t>
  </si>
  <si>
    <t xml:space="preserve">P 344 </t>
  </si>
  <si>
    <t xml:space="preserve">P 345 </t>
  </si>
  <si>
    <t xml:space="preserve">P 355 </t>
  </si>
  <si>
    <t xml:space="preserve">P 356 </t>
  </si>
  <si>
    <t xml:space="preserve">P 380 </t>
  </si>
  <si>
    <t xml:space="preserve">P 389 </t>
  </si>
  <si>
    <t xml:space="preserve">P 403 </t>
  </si>
  <si>
    <t xml:space="preserve">P 410 </t>
  </si>
  <si>
    <t xml:space="preserve">P 413 </t>
  </si>
  <si>
    <t xml:space="preserve">P 414 </t>
  </si>
  <si>
    <t xml:space="preserve">P 415 </t>
  </si>
  <si>
    <t xml:space="preserve">P 009 </t>
  </si>
  <si>
    <t xml:space="preserve">P 010 </t>
  </si>
  <si>
    <t xml:space="preserve">P 017 </t>
  </si>
  <si>
    <t xml:space="preserve">P 027 </t>
  </si>
  <si>
    <t xml:space="preserve">P 033 </t>
  </si>
  <si>
    <t xml:space="preserve">P 098 </t>
  </si>
  <si>
    <t xml:space="preserve">P 099 </t>
  </si>
  <si>
    <t xml:space="preserve">P 127 </t>
  </si>
  <si>
    <t xml:space="preserve">P 129 </t>
  </si>
  <si>
    <t xml:space="preserve">P 131 </t>
  </si>
  <si>
    <t xml:space="preserve">P 135 </t>
  </si>
  <si>
    <t xml:space="preserve">P 138 </t>
  </si>
  <si>
    <t xml:space="preserve">P 149 </t>
  </si>
  <si>
    <t xml:space="preserve">P 172 </t>
  </si>
  <si>
    <t xml:space="preserve">P 174 </t>
  </si>
  <si>
    <t>P 175</t>
  </si>
  <si>
    <t xml:space="preserve">P 189 </t>
  </si>
  <si>
    <t xml:space="preserve">P 191 </t>
  </si>
  <si>
    <t xml:space="preserve">P 196 </t>
  </si>
  <si>
    <t xml:space="preserve">P 203 </t>
  </si>
  <si>
    <t xml:space="preserve">P 209 </t>
  </si>
  <si>
    <t xml:space="preserve">P 212 </t>
  </si>
  <si>
    <t xml:space="preserve">P 242 </t>
  </si>
  <si>
    <t xml:space="preserve">P 243 </t>
  </si>
  <si>
    <t>P 255</t>
  </si>
  <si>
    <t xml:space="preserve">P 257 </t>
  </si>
  <si>
    <t xml:space="preserve">P 271 </t>
  </si>
  <si>
    <t xml:space="preserve">P 289 </t>
  </si>
  <si>
    <t xml:space="preserve">P 290 </t>
  </si>
  <si>
    <t xml:space="preserve">P 291 </t>
  </si>
  <si>
    <t xml:space="preserve">P 293 </t>
  </si>
  <si>
    <t xml:space="preserve">P 298 </t>
  </si>
  <si>
    <t>P 304</t>
  </si>
  <si>
    <t xml:space="preserve">P 307 </t>
  </si>
  <si>
    <t xml:space="preserve">P 308 </t>
  </si>
  <si>
    <t xml:space="preserve">P 312 </t>
  </si>
  <si>
    <t xml:space="preserve">P 313 </t>
  </si>
  <si>
    <t xml:space="preserve">P 324 </t>
  </si>
  <si>
    <t xml:space="preserve">P 336 </t>
  </si>
  <si>
    <t xml:space="preserve">P 363 </t>
  </si>
  <si>
    <t xml:space="preserve">P 376 </t>
  </si>
  <si>
    <t xml:space="preserve">P 377 </t>
  </si>
  <si>
    <t xml:space="preserve">P 417 </t>
  </si>
  <si>
    <t xml:space="preserve">P 439 </t>
  </si>
  <si>
    <t xml:space="preserve">P 445 </t>
  </si>
  <si>
    <t xml:space="preserve">P 450 </t>
  </si>
  <si>
    <t xml:space="preserve">P 451 </t>
  </si>
  <si>
    <t xml:space="preserve">P 030 </t>
  </si>
  <si>
    <t xml:space="preserve">P 031 </t>
  </si>
  <si>
    <t xml:space="preserve">P 179 </t>
  </si>
  <si>
    <t xml:space="preserve">P 182 </t>
  </si>
  <si>
    <t xml:space="preserve">P 192 </t>
  </si>
  <si>
    <t xml:space="preserve">P 200 </t>
  </si>
  <si>
    <t xml:space="preserve">P 204 </t>
  </si>
  <si>
    <t xml:space="preserve">P 292 </t>
  </si>
  <si>
    <t xml:space="preserve">P 028 </t>
  </si>
  <si>
    <t xml:space="preserve">P 032 </t>
  </si>
  <si>
    <t xml:space="preserve">P 035 </t>
  </si>
  <si>
    <t xml:space="preserve">P 041 </t>
  </si>
  <si>
    <t xml:space="preserve">P 206 </t>
  </si>
  <si>
    <t xml:space="preserve">P 207 </t>
  </si>
  <si>
    <t>P 253</t>
  </si>
  <si>
    <t xml:space="preserve">P 254 </t>
  </si>
  <si>
    <t xml:space="preserve">P 288 </t>
  </si>
  <si>
    <t xml:space="preserve">P 318 </t>
  </si>
  <si>
    <t xml:space="preserve">P 328 </t>
  </si>
  <si>
    <t xml:space="preserve">P 449 </t>
  </si>
  <si>
    <t xml:space="preserve">P 477 </t>
  </si>
  <si>
    <t>P 462</t>
  </si>
  <si>
    <t xml:space="preserve">P 022 </t>
  </si>
  <si>
    <t xml:space="preserve">P 025 </t>
  </si>
  <si>
    <t xml:space="preserve">P 029 </t>
  </si>
  <si>
    <t xml:space="preserve">P 036 </t>
  </si>
  <si>
    <t xml:space="preserve">P 037 </t>
  </si>
  <si>
    <t xml:space="preserve">P 038 </t>
  </si>
  <si>
    <t xml:space="preserve">P 071 </t>
  </si>
  <si>
    <t xml:space="preserve">P 089 </t>
  </si>
  <si>
    <t xml:space="preserve">P 118 </t>
  </si>
  <si>
    <t xml:space="preserve">P 119 </t>
  </si>
  <si>
    <t xml:space="preserve">P 120 </t>
  </si>
  <si>
    <t>P 121</t>
  </si>
  <si>
    <t xml:space="preserve">P 130 </t>
  </si>
  <si>
    <t xml:space="preserve">P 133 </t>
  </si>
  <si>
    <t>P 180</t>
  </si>
  <si>
    <t xml:space="preserve">P 184 </t>
  </si>
  <si>
    <t xml:space="preserve">P 193 </t>
  </si>
  <si>
    <t xml:space="preserve">P 205 </t>
  </si>
  <si>
    <t xml:space="preserve">P 218 </t>
  </si>
  <si>
    <t xml:space="preserve">P 219 </t>
  </si>
  <si>
    <t xml:space="preserve">P 223 </t>
  </si>
  <si>
    <t xml:space="preserve">P 230 </t>
  </si>
  <si>
    <t>P 237</t>
  </si>
  <si>
    <t xml:space="preserve">P 249 </t>
  </si>
  <si>
    <t>P 273</t>
  </si>
  <si>
    <t xml:space="preserve">P 283 </t>
  </si>
  <si>
    <t xml:space="preserve">P 287 </t>
  </si>
  <si>
    <t xml:space="preserve">P 294 </t>
  </si>
  <si>
    <t xml:space="preserve">P 333 </t>
  </si>
  <si>
    <t xml:space="preserve">P 335 </t>
  </si>
  <si>
    <t xml:space="preserve">P 343 </t>
  </si>
  <si>
    <t xml:space="preserve">P 365 </t>
  </si>
  <si>
    <t xml:space="preserve">P 367 </t>
  </si>
  <si>
    <t xml:space="preserve">P 368 </t>
  </si>
  <si>
    <t xml:space="preserve">P 386 </t>
  </si>
  <si>
    <t xml:space="preserve">P 391 </t>
  </si>
  <si>
    <t xml:space="preserve">P 392 </t>
  </si>
  <si>
    <t xml:space="preserve">P 393 </t>
  </si>
  <si>
    <t xml:space="preserve">P 420 </t>
  </si>
  <si>
    <t xml:space="preserve">P 442 </t>
  </si>
  <si>
    <t xml:space="preserve">P 444 </t>
  </si>
  <si>
    <t xml:space="preserve">P 446 </t>
  </si>
  <si>
    <t xml:space="preserve">P 448 </t>
  </si>
  <si>
    <t xml:space="preserve">P 006 </t>
  </si>
  <si>
    <t>INT</t>
  </si>
  <si>
    <t xml:space="preserve">P 045 </t>
  </si>
  <si>
    <t xml:space="preserve">P 053 </t>
  </si>
  <si>
    <t xml:space="preserve">P 059 </t>
  </si>
  <si>
    <t xml:space="preserve">P 063 </t>
  </si>
  <si>
    <t xml:space="preserve">P 106 </t>
  </si>
  <si>
    <t xml:space="preserve">P 117 </t>
  </si>
  <si>
    <t xml:space="preserve">P 122 </t>
  </si>
  <si>
    <t>P 183</t>
  </si>
  <si>
    <t xml:space="preserve">P 194 </t>
  </si>
  <si>
    <t xml:space="preserve">P 195 </t>
  </si>
  <si>
    <t xml:space="preserve">P 201 </t>
  </si>
  <si>
    <t xml:space="preserve">P 267 </t>
  </si>
  <si>
    <t xml:space="preserve">P 276 </t>
  </si>
  <si>
    <t xml:space="preserve">P 330 </t>
  </si>
  <si>
    <t>P 331</t>
  </si>
  <si>
    <t xml:space="preserve">P 349 </t>
  </si>
  <si>
    <t xml:space="preserve">P 396 </t>
  </si>
  <si>
    <t xml:space="preserve">P 418 </t>
  </si>
  <si>
    <t xml:space="preserve">P 424 </t>
  </si>
  <si>
    <t xml:space="preserve">P 429 </t>
  </si>
  <si>
    <t xml:space="preserve">P 438 </t>
  </si>
  <si>
    <t xml:space="preserve">P 443 </t>
  </si>
  <si>
    <t xml:space="preserve">P 447 </t>
  </si>
  <si>
    <t>P 453</t>
  </si>
  <si>
    <t xml:space="preserve">P 482 </t>
  </si>
  <si>
    <t xml:space="preserve">P 124 </t>
  </si>
  <si>
    <t xml:space="preserve">P 170 </t>
  </si>
  <si>
    <t>P 190</t>
  </si>
  <si>
    <t xml:space="preserve">P 214 </t>
  </si>
  <si>
    <t xml:space="preserve">P 244 </t>
  </si>
  <si>
    <t xml:space="preserve">P 252 </t>
  </si>
  <si>
    <t xml:space="preserve">P 279 </t>
  </si>
  <si>
    <t>P 332</t>
  </si>
  <si>
    <t xml:space="preserve">P 342 </t>
  </si>
  <si>
    <t xml:space="preserve">P 461 </t>
  </si>
  <si>
    <t xml:space="preserve">P 475 </t>
  </si>
  <si>
    <t xml:space="preserve">P 060 </t>
  </si>
  <si>
    <t xml:space="preserve">P 123 </t>
  </si>
  <si>
    <t>P 210</t>
  </si>
  <si>
    <t xml:space="preserve">P 216 </t>
  </si>
  <si>
    <t xml:space="preserve">P 231 </t>
  </si>
  <si>
    <t>P 259</t>
  </si>
  <si>
    <t xml:space="preserve">P 300 </t>
  </si>
  <si>
    <t xml:space="preserve">P 337 </t>
  </si>
  <si>
    <t xml:space="preserve">P 483 </t>
  </si>
  <si>
    <t xml:space="preserve">P 484 </t>
  </si>
  <si>
    <t>P 452</t>
  </si>
  <si>
    <t xml:space="preserve">P 550 </t>
  </si>
  <si>
    <t xml:space="preserve">P 004 </t>
  </si>
  <si>
    <t xml:space="preserve">P 079  </t>
  </si>
  <si>
    <t xml:space="preserve">P 087 </t>
  </si>
  <si>
    <t xml:space="preserve">P 103 </t>
  </si>
  <si>
    <t xml:space="preserve">P 105 </t>
  </si>
  <si>
    <t xml:space="preserve">P 108 </t>
  </si>
  <si>
    <t xml:space="preserve">P 112 </t>
  </si>
  <si>
    <t xml:space="preserve">P 128 </t>
  </si>
  <si>
    <t xml:space="preserve">P 136 </t>
  </si>
  <si>
    <t xml:space="preserve">P 140 </t>
  </si>
  <si>
    <t xml:space="preserve">P 141 </t>
  </si>
  <si>
    <t xml:space="preserve">P 148 </t>
  </si>
  <si>
    <t xml:space="preserve">P 167 </t>
  </si>
  <si>
    <t xml:space="preserve">P 178 </t>
  </si>
  <si>
    <t xml:space="preserve">P 256 </t>
  </si>
  <si>
    <t xml:space="preserve">P 269 </t>
  </si>
  <si>
    <t xml:space="preserve">P 281 </t>
  </si>
  <si>
    <t xml:space="preserve">P 299 </t>
  </si>
  <si>
    <t xml:space="preserve">P 311 </t>
  </si>
  <si>
    <t xml:space="preserve">P 361 </t>
  </si>
  <si>
    <t xml:space="preserve">P 373 </t>
  </si>
  <si>
    <t xml:space="preserve">P 399 </t>
  </si>
  <si>
    <t xml:space="preserve">P 432 </t>
  </si>
  <si>
    <t xml:space="preserve">P 433 </t>
  </si>
  <si>
    <t>Condutividade Média(mS/m)</t>
  </si>
  <si>
    <t>P001</t>
  </si>
  <si>
    <t>P012</t>
  </si>
  <si>
    <t>P013</t>
  </si>
  <si>
    <t>P014</t>
  </si>
  <si>
    <t>P015</t>
  </si>
  <si>
    <t>P016</t>
  </si>
  <si>
    <t>P045</t>
  </si>
  <si>
    <t>P046</t>
  </si>
  <si>
    <t>P048</t>
  </si>
  <si>
    <t>P094</t>
  </si>
  <si>
    <t>P122</t>
  </si>
  <si>
    <t>P125</t>
  </si>
  <si>
    <t>P137</t>
  </si>
  <si>
    <t>P139</t>
  </si>
  <si>
    <t>P157</t>
  </si>
  <si>
    <t>P201</t>
  </si>
  <si>
    <t>P211</t>
  </si>
  <si>
    <t>P232</t>
  </si>
  <si>
    <t>P247</t>
  </si>
  <si>
    <t>P258</t>
  </si>
  <si>
    <t>P276</t>
  </si>
  <si>
    <t>P290</t>
  </si>
  <si>
    <t>P374</t>
  </si>
  <si>
    <t>P440</t>
  </si>
  <si>
    <t>P445</t>
  </si>
  <si>
    <t>P453</t>
  </si>
  <si>
    <t>P020</t>
  </si>
  <si>
    <t>P055</t>
  </si>
  <si>
    <t>P124</t>
  </si>
  <si>
    <t>P134</t>
  </si>
  <si>
    <t>P169</t>
  </si>
  <si>
    <t>P173</t>
  </si>
  <si>
    <t>P182</t>
  </si>
  <si>
    <t>P202</t>
  </si>
  <si>
    <t>P204</t>
  </si>
  <si>
    <t>P214</t>
  </si>
  <si>
    <t>P252</t>
  </si>
  <si>
    <t>P279</t>
  </si>
  <si>
    <t>P292</t>
  </si>
  <si>
    <t>P301</t>
  </si>
  <si>
    <t>P011</t>
  </si>
  <si>
    <t>P115</t>
  </si>
  <si>
    <t>P116</t>
  </si>
  <si>
    <t>P123</t>
  </si>
  <si>
    <t>P126</t>
  </si>
  <si>
    <t>P176</t>
  </si>
  <si>
    <t>P210</t>
  </si>
  <si>
    <t>P227</t>
  </si>
  <si>
    <t>P231</t>
  </si>
  <si>
    <t>P234</t>
  </si>
  <si>
    <t>P238</t>
  </si>
  <si>
    <t>P253</t>
  </si>
  <si>
    <t>P259</t>
  </si>
  <si>
    <t>P272</t>
  </si>
  <si>
    <t>P300</t>
  </si>
  <si>
    <t>P384</t>
  </si>
  <si>
    <t>P385</t>
  </si>
  <si>
    <t>P019</t>
  </si>
  <si>
    <t>P103</t>
  </si>
  <si>
    <t>P113</t>
  </si>
  <si>
    <t>P128</t>
  </si>
  <si>
    <t>P136</t>
  </si>
  <si>
    <t>P140</t>
  </si>
  <si>
    <t>P141</t>
  </si>
  <si>
    <t>P142</t>
  </si>
  <si>
    <t>P148</t>
  </si>
  <si>
    <t>P178</t>
  </si>
  <si>
    <t>P230</t>
  </si>
  <si>
    <t>P251</t>
  </si>
  <si>
    <t>P256</t>
  </si>
  <si>
    <t>P270</t>
  </si>
  <si>
    <t>P281</t>
  </si>
  <si>
    <t>P299</t>
  </si>
  <si>
    <t>P392</t>
  </si>
  <si>
    <t>P393</t>
  </si>
  <si>
    <t>P398</t>
  </si>
  <si>
    <t>P435</t>
  </si>
  <si>
    <t>P442</t>
  </si>
  <si>
    <t>P446</t>
  </si>
  <si>
    <t>P452</t>
  </si>
  <si>
    <t>Area</t>
  </si>
  <si>
    <t>Perimetro</t>
  </si>
  <si>
    <t>Largura</t>
  </si>
  <si>
    <t>Comprimento</t>
  </si>
  <si>
    <t>Comp/larg</t>
  </si>
  <si>
    <t xml:space="preserve">  P(001)</t>
  </si>
  <si>
    <t>P(002)</t>
  </si>
  <si>
    <t>P(006)</t>
  </si>
  <si>
    <t>P(007)</t>
  </si>
  <si>
    <t>P(009)</t>
  </si>
  <si>
    <t>P(010)</t>
  </si>
  <si>
    <t>P(012)</t>
  </si>
  <si>
    <t>P(013)</t>
  </si>
  <si>
    <t>P(015)</t>
  </si>
  <si>
    <t>P(016)</t>
  </si>
  <si>
    <t>P(017)</t>
  </si>
  <si>
    <t>P(027)</t>
  </si>
  <si>
    <t>P(033)</t>
  </si>
  <si>
    <t>P(041)</t>
  </si>
  <si>
    <t>P(043)</t>
  </si>
  <si>
    <t>P(044)</t>
  </si>
  <si>
    <t>P(045)</t>
  </si>
  <si>
    <t>P(046)</t>
  </si>
  <si>
    <t>P(048)</t>
  </si>
  <si>
    <t>P(050)</t>
  </si>
  <si>
    <t>P(053)</t>
  </si>
  <si>
    <t>P(056)</t>
  </si>
  <si>
    <t>P(062)</t>
  </si>
  <si>
    <t>P(063)</t>
  </si>
  <si>
    <t>P(065)</t>
  </si>
  <si>
    <t>P(066)</t>
  </si>
  <si>
    <t>P(070)</t>
  </si>
  <si>
    <t>P(080)</t>
  </si>
  <si>
    <t>P(081)</t>
  </si>
  <si>
    <t>P(084)</t>
  </si>
  <si>
    <t>P(085)</t>
  </si>
  <si>
    <t>P(091)</t>
  </si>
  <si>
    <t>P(094)</t>
  </si>
  <si>
    <t>P(098)</t>
  </si>
  <si>
    <t>P(099)</t>
  </si>
  <si>
    <t>P(106)</t>
  </si>
  <si>
    <t>P(109)</t>
  </si>
  <si>
    <t>P(111)</t>
  </si>
  <si>
    <t>P(117)</t>
  </si>
  <si>
    <t>P(122)</t>
  </si>
  <si>
    <t>P(125)</t>
  </si>
  <si>
    <t>P(127)</t>
  </si>
  <si>
    <t>P(129)</t>
  </si>
  <si>
    <t>P(135)</t>
  </si>
  <si>
    <t>P(138)</t>
  </si>
  <si>
    <t>P(139)</t>
  </si>
  <si>
    <t>P(144)</t>
  </si>
  <si>
    <t>P(147)</t>
  </si>
  <si>
    <t>P(149)</t>
  </si>
  <si>
    <t>P(157)</t>
  </si>
  <si>
    <t>P(158)</t>
  </si>
  <si>
    <t>P(161)</t>
  </si>
  <si>
    <t>P(171)</t>
  </si>
  <si>
    <t>P(172)</t>
  </si>
  <si>
    <t>P(174)</t>
  </si>
  <si>
    <t>P(175)</t>
  </si>
  <si>
    <t>P(183)</t>
  </si>
  <si>
    <t>P(185)</t>
  </si>
  <si>
    <t>P(189)</t>
  </si>
  <si>
    <t>P(191)</t>
  </si>
  <si>
    <t>P(194)</t>
  </si>
  <si>
    <t>P(195)</t>
  </si>
  <si>
    <t>P(196)</t>
  </si>
  <si>
    <t>P(198)</t>
  </si>
  <si>
    <t>P(201)</t>
  </si>
  <si>
    <t>P(203)</t>
  </si>
  <si>
    <t>P(209)</t>
  </si>
  <si>
    <t>P(211)</t>
  </si>
  <si>
    <t>P(212)</t>
  </si>
  <si>
    <t>P(225)</t>
  </si>
  <si>
    <t>P(232)</t>
  </si>
  <si>
    <t>P(242)</t>
  </si>
  <si>
    <t>P(243)</t>
  </si>
  <si>
    <t>P(247)</t>
  </si>
  <si>
    <t>P(248)</t>
  </si>
  <si>
    <t>P(250)</t>
  </si>
  <si>
    <t>P(255)</t>
  </si>
  <si>
    <t>P(257)</t>
  </si>
  <si>
    <t>P(267)</t>
  </si>
  <si>
    <t>P(271)</t>
  </si>
  <si>
    <t>P(276)</t>
  </si>
  <si>
    <t>P(286)</t>
  </si>
  <si>
    <t>P(289)</t>
  </si>
  <si>
    <t>P(290)</t>
  </si>
  <si>
    <t>P(291)</t>
  </si>
  <si>
    <t>P(293)</t>
  </si>
  <si>
    <t>P(298)</t>
  </si>
  <si>
    <t>P(303)</t>
  </si>
  <si>
    <t>P(304)</t>
  </si>
  <si>
    <t>P(307)</t>
  </si>
  <si>
    <t>P(308)</t>
  </si>
  <si>
    <t>P(310)</t>
  </si>
  <si>
    <t>P(312)</t>
  </si>
  <si>
    <t>P(313)</t>
  </si>
  <si>
    <t>P(314)</t>
  </si>
  <si>
    <t>P(316)</t>
  </si>
  <si>
    <t>P(323)</t>
  </si>
  <si>
    <t>P(324)</t>
  </si>
  <si>
    <t>P(325)</t>
  </si>
  <si>
    <t>P(329)</t>
  </si>
  <si>
    <t>P(330)</t>
  </si>
  <si>
    <t>P(331)</t>
  </si>
  <si>
    <t>P(334)</t>
  </si>
  <si>
    <t>P(341)</t>
  </si>
  <si>
    <t>P(349)</t>
  </si>
  <si>
    <t>P(350)</t>
  </si>
  <si>
    <t>P(351)</t>
  </si>
  <si>
    <t>P(352)</t>
  </si>
  <si>
    <t>P(353)</t>
  </si>
  <si>
    <t>P(357)</t>
  </si>
  <si>
    <t>P(363)</t>
  </si>
  <si>
    <t>P(374)</t>
  </si>
  <si>
    <t>P(376)</t>
  </si>
  <si>
    <t>P(377)</t>
  </si>
  <si>
    <t>P(379)</t>
  </si>
  <si>
    <t>P(381)</t>
  </si>
  <si>
    <t>P(383)</t>
  </si>
  <si>
    <t>P(387)</t>
  </si>
  <si>
    <t>P(388)</t>
  </si>
  <si>
    <t>P(397)</t>
  </si>
  <si>
    <t>P(400)</t>
  </si>
  <si>
    <t>P(406)</t>
  </si>
  <si>
    <t>P(412)</t>
  </si>
  <si>
    <t>P(417)</t>
  </si>
  <si>
    <t>P(418)</t>
  </si>
  <si>
    <t>P(419)</t>
  </si>
  <si>
    <t>P(421)</t>
  </si>
  <si>
    <t>P(423)</t>
  </si>
  <si>
    <t>P(424)</t>
  </si>
  <si>
    <t>P(426)</t>
  </si>
  <si>
    <t>P(429)</t>
  </si>
  <si>
    <t>P(431)</t>
  </si>
  <si>
    <t>P(438)</t>
  </si>
  <si>
    <t>P(439)</t>
  </si>
  <si>
    <t>P(440)</t>
  </si>
  <si>
    <t>P(441)</t>
  </si>
  <si>
    <t>P(443)</t>
  </si>
  <si>
    <t>P(445)</t>
  </si>
  <si>
    <t>P(447)</t>
  </si>
  <si>
    <t>P(450)</t>
  </si>
  <si>
    <t>P(451)</t>
  </si>
  <si>
    <t>P(453)</t>
  </si>
  <si>
    <t>P(460)</t>
  </si>
  <si>
    <t>P(464)</t>
  </si>
  <si>
    <t>P(469)</t>
  </si>
  <si>
    <t>P(020)</t>
  </si>
  <si>
    <t>P(021)</t>
  </si>
  <si>
    <t>P(030)</t>
  </si>
  <si>
    <t>P(031)</t>
  </si>
  <si>
    <t>P(034)</t>
  </si>
  <si>
    <t>P(055)</t>
  </si>
  <si>
    <t>P(057)</t>
  </si>
  <si>
    <t>P(061)</t>
  </si>
  <si>
    <t>P(064)</t>
  </si>
  <si>
    <t>P(074)</t>
  </si>
  <si>
    <t>P(076)</t>
  </si>
  <si>
    <t>P(077)</t>
  </si>
  <si>
    <t>P(078)</t>
  </si>
  <si>
    <t>P(083)</t>
  </si>
  <si>
    <t>P(124)</t>
  </si>
  <si>
    <t>P(134)</t>
  </si>
  <si>
    <t>P(150)</t>
  </si>
  <si>
    <t>P(160)</t>
  </si>
  <si>
    <t>P(165)</t>
  </si>
  <si>
    <t>P(169)</t>
  </si>
  <si>
    <t>P)173)</t>
  </si>
  <si>
    <t>P(179)</t>
  </si>
  <si>
    <t>P(182)</t>
  </si>
  <si>
    <t>P(186)</t>
  </si>
  <si>
    <t>P(188)</t>
  </si>
  <si>
    <t>P(190)</t>
  </si>
  <si>
    <t>P(192)</t>
  </si>
  <si>
    <t>P(199)</t>
  </si>
  <si>
    <t>P(200)</t>
  </si>
  <si>
    <t>P(202)</t>
  </si>
  <si>
    <t>P(204)</t>
  </si>
  <si>
    <t>P(208)</t>
  </si>
  <si>
    <t>P(214)</t>
  </si>
  <si>
    <t>P(215)</t>
  </si>
  <si>
    <t>P(224)</t>
  </si>
  <si>
    <t>P(244)</t>
  </si>
  <si>
    <t>P(245)</t>
  </si>
  <si>
    <t>P(252)</t>
  </si>
  <si>
    <t>P(262)</t>
  </si>
  <si>
    <t>P(263)</t>
  </si>
  <si>
    <t>P(265)</t>
  </si>
  <si>
    <t>P(279)</t>
  </si>
  <si>
    <t>P(292)</t>
  </si>
  <si>
    <t>P(306)</t>
  </si>
  <si>
    <t>P(332)</t>
  </si>
  <si>
    <t>P(342)</t>
  </si>
  <si>
    <t>P(359)</t>
  </si>
  <si>
    <t>P(371)</t>
  </si>
  <si>
    <t>P(401)</t>
  </si>
  <si>
    <t>P(404)</t>
  </si>
  <si>
    <t>P(405)</t>
  </si>
  <si>
    <t>P(411)</t>
  </si>
  <si>
    <t>P(416)</t>
  </si>
  <si>
    <t>P(434)</t>
  </si>
  <si>
    <t>P(461)</t>
  </si>
  <si>
    <t>P(463)</t>
  </si>
  <si>
    <t>P(466)</t>
  </si>
  <si>
    <t>P(467)</t>
  </si>
  <si>
    <t>P(470)</t>
  </si>
  <si>
    <t>P(471)</t>
  </si>
  <si>
    <t>P(008)</t>
  </si>
  <si>
    <t>P(011)</t>
  </si>
  <si>
    <t>P(024)</t>
  </si>
  <si>
    <t>P(028)</t>
  </si>
  <si>
    <t>P(032)</t>
  </si>
  <si>
    <t>P(035)</t>
  </si>
  <si>
    <t>P(039)</t>
  </si>
  <si>
    <t>P(042)</t>
  </si>
  <si>
    <t>P(049)</t>
  </si>
  <si>
    <t>P(051)</t>
  </si>
  <si>
    <t>P(052)</t>
  </si>
  <si>
    <t>P(060)</t>
  </si>
  <si>
    <t>P(068)</t>
  </si>
  <si>
    <t>P(069)</t>
  </si>
  <si>
    <t>P(075)</t>
  </si>
  <si>
    <t>P(090)</t>
  </si>
  <si>
    <t>P(092)</t>
  </si>
  <si>
    <t>P(096)</t>
  </si>
  <si>
    <t>P(110)</t>
  </si>
  <si>
    <t>P(115)</t>
  </si>
  <si>
    <t>P(116)</t>
  </si>
  <si>
    <t>P(123)</t>
  </si>
  <si>
    <t>P(126)</t>
  </si>
  <si>
    <t>P(145)</t>
  </si>
  <si>
    <t>P(159)</t>
  </si>
  <si>
    <t>P(176)</t>
  </si>
  <si>
    <t>P(181)</t>
  </si>
  <si>
    <t>P(206)</t>
  </si>
  <si>
    <t>P(207)</t>
  </si>
  <si>
    <t>P(210)</t>
  </si>
  <si>
    <t>P(216)</t>
  </si>
  <si>
    <t>P(220)</t>
  </si>
  <si>
    <t>P(227)</t>
  </si>
  <si>
    <t>P(231)</t>
  </si>
  <si>
    <t>P(234)</t>
  </si>
  <si>
    <t>P(238)</t>
  </si>
  <si>
    <t>P(246)</t>
  </si>
  <si>
    <t>P(253)</t>
  </si>
  <si>
    <t>P(254)</t>
  </si>
  <si>
    <t>P(259)</t>
  </si>
  <si>
    <t>P(264)</t>
  </si>
  <si>
    <t>P(272)</t>
  </si>
  <si>
    <t>P(284)</t>
  </si>
  <si>
    <t>P(285)</t>
  </si>
  <si>
    <t>P(288)</t>
  </si>
  <si>
    <t>P(296)</t>
  </si>
  <si>
    <t>P(297)</t>
  </si>
  <si>
    <t>P(302)</t>
  </si>
  <si>
    <t>P(305)</t>
  </si>
  <si>
    <t>P(309)</t>
  </si>
  <si>
    <t>P(318)</t>
  </si>
  <si>
    <t>P(319)</t>
  </si>
  <si>
    <t>P(322)</t>
  </si>
  <si>
    <t>P(327)</t>
  </si>
  <si>
    <t>P(328)</t>
  </si>
  <si>
    <t>P(337)</t>
  </si>
  <si>
    <t>P(338)</t>
  </si>
  <si>
    <t>P(358)</t>
  </si>
  <si>
    <t>P(362)</t>
  </si>
  <si>
    <t>P(369)</t>
  </si>
  <si>
    <t>P(372)</t>
  </si>
  <si>
    <t>P(375)</t>
  </si>
  <si>
    <t>P(378)</t>
  </si>
  <si>
    <t>P(384)</t>
  </si>
  <si>
    <t>P(385)</t>
  </si>
  <si>
    <t>P(430)</t>
  </si>
  <si>
    <t>P(449)</t>
  </si>
  <si>
    <t>P(465)</t>
  </si>
  <si>
    <t>P(472)</t>
  </si>
  <si>
    <t>P(473)</t>
  </si>
  <si>
    <t>P(004)</t>
  </si>
  <si>
    <t>P(019)</t>
  </si>
  <si>
    <t>P(022)</t>
  </si>
  <si>
    <t>P(025)</t>
  </si>
  <si>
    <t>P(029)</t>
  </si>
  <si>
    <t>P(036)</t>
  </si>
  <si>
    <t>P(037)</t>
  </si>
  <si>
    <t>P(038)</t>
  </si>
  <si>
    <t>P(040)</t>
  </si>
  <si>
    <t>P(047)</t>
  </si>
  <si>
    <t>P(058)</t>
  </si>
  <si>
    <t>P(067)</t>
  </si>
  <si>
    <t>P(071)</t>
  </si>
  <si>
    <t>P(079)</t>
  </si>
  <si>
    <t>P(086)</t>
  </si>
  <si>
    <t>P(087)</t>
  </si>
  <si>
    <t>P(095)</t>
  </si>
  <si>
    <t>P(101)</t>
  </si>
  <si>
    <t>P(103)</t>
  </si>
  <si>
    <t>P(105)</t>
  </si>
  <si>
    <t>P(107)</t>
  </si>
  <si>
    <t>P(108)</t>
  </si>
  <si>
    <t>P(112)</t>
  </si>
  <si>
    <t>P(118)</t>
  </si>
  <si>
    <t>P(119)</t>
  </si>
  <si>
    <t>P(120)</t>
  </si>
  <si>
    <t>P(121)</t>
  </si>
  <si>
    <t>P(128)</t>
  </si>
  <si>
    <t>P(130)</t>
  </si>
  <si>
    <t>P(133)</t>
  </si>
  <si>
    <t>P(136)</t>
  </si>
  <si>
    <t>P(140)</t>
  </si>
  <si>
    <t>P(141)</t>
  </si>
  <si>
    <t>P(142)</t>
  </si>
  <si>
    <t>P(143)</t>
  </si>
  <si>
    <t>P(146)</t>
  </si>
  <si>
    <t>P(152)</t>
  </si>
  <si>
    <t>P(156)</t>
  </si>
  <si>
    <t>P(166)</t>
  </si>
  <si>
    <t>P(167)</t>
  </si>
  <si>
    <t>P(168)</t>
  </si>
  <si>
    <t>P(177)</t>
  </si>
  <si>
    <t>P(178)</t>
  </si>
  <si>
    <t>P(180)</t>
  </si>
  <si>
    <t>P(184)</t>
  </si>
  <si>
    <t>P(193)</t>
  </si>
  <si>
    <t>P(197)</t>
  </si>
  <si>
    <t>P(205)</t>
  </si>
  <si>
    <t>P(213)</t>
  </si>
  <si>
    <t>P(218)</t>
  </si>
  <si>
    <t>P(219)</t>
  </si>
  <si>
    <t>P(221)</t>
  </si>
  <si>
    <t>P(222)</t>
  </si>
  <si>
    <t>P(223)</t>
  </si>
  <si>
    <t>P(226)</t>
  </si>
  <si>
    <t>P(229)</t>
  </si>
  <si>
    <t>P(233)</t>
  </si>
  <si>
    <t>P(237)</t>
  </si>
  <si>
    <t>P(239)</t>
  </si>
  <si>
    <t>P(240)</t>
  </si>
  <si>
    <t>P(241)</t>
  </si>
  <si>
    <t>P(249)</t>
  </si>
  <si>
    <t>P(251)</t>
  </si>
  <si>
    <t>P(266)</t>
  </si>
  <si>
    <t>P(268)</t>
  </si>
  <si>
    <t>P(269)</t>
  </si>
  <si>
    <t>P(270)</t>
  </si>
  <si>
    <t>P(273)</t>
  </si>
  <si>
    <t>P(281)</t>
  </si>
  <si>
    <t>P(283)</t>
  </si>
  <si>
    <t>P(287)</t>
  </si>
  <si>
    <t>P(294)</t>
  </si>
  <si>
    <t>P(295)</t>
  </si>
  <si>
    <t>P(299)</t>
  </si>
  <si>
    <t>P(311)</t>
  </si>
  <si>
    <t>P(315)</t>
  </si>
  <si>
    <t>P(317)</t>
  </si>
  <si>
    <t>P(320)</t>
  </si>
  <si>
    <t>P(321)</t>
  </si>
  <si>
    <t>P(326)</t>
  </si>
  <si>
    <t>P(333)</t>
  </si>
  <si>
    <t>P(335)</t>
  </si>
  <si>
    <t>P(339)</t>
  </si>
  <si>
    <t>P(343)</t>
  </si>
  <si>
    <t>P(344)</t>
  </si>
  <si>
    <t>P(354)</t>
  </si>
  <si>
    <t>P(355)</t>
  </si>
  <si>
    <t>P(356)</t>
  </si>
  <si>
    <t>P(360)</t>
  </si>
  <si>
    <t>P(361)</t>
  </si>
  <si>
    <t>P(365)</t>
  </si>
  <si>
    <t>P(366)</t>
  </si>
  <si>
    <t>P(367)</t>
  </si>
  <si>
    <t>P(368)</t>
  </si>
  <si>
    <t>P(373)</t>
  </si>
  <si>
    <t>P(380)</t>
  </si>
  <si>
    <t>P(382)</t>
  </si>
  <si>
    <t>P(386)</t>
  </si>
  <si>
    <t>P(389)</t>
  </si>
  <si>
    <t>P(391)</t>
  </si>
  <si>
    <t>P(393)</t>
  </si>
  <si>
    <t>P(402)</t>
  </si>
  <si>
    <t>P(403)</t>
  </si>
  <si>
    <t>P(409)</t>
  </si>
  <si>
    <t>P(410)</t>
  </si>
  <si>
    <t>P(414)</t>
  </si>
  <si>
    <t>P(415)</t>
  </si>
  <si>
    <t>P(420)</t>
  </si>
  <si>
    <t>P(422)</t>
  </si>
  <si>
    <t>P(432)</t>
  </si>
  <si>
    <t>P(433)</t>
  </si>
  <si>
    <t>P(435)</t>
  </si>
  <si>
    <t>P(442)</t>
  </si>
  <si>
    <t>P(444)</t>
  </si>
  <si>
    <t>P(446)</t>
  </si>
  <si>
    <t>P(448)</t>
  </si>
  <si>
    <t>P(452)</t>
  </si>
  <si>
    <t>P(454)</t>
  </si>
  <si>
    <t>P(455)</t>
  </si>
  <si>
    <t>P(456)</t>
  </si>
  <si>
    <t>P(462)</t>
  </si>
  <si>
    <t>P(468)</t>
  </si>
  <si>
    <t>peso</t>
  </si>
  <si>
    <t>n discos</t>
  </si>
  <si>
    <t>peso/disco</t>
  </si>
  <si>
    <t>Área foliar específica (mg cm-2)</t>
  </si>
  <si>
    <t>P063</t>
  </si>
  <si>
    <t>P065</t>
  </si>
  <si>
    <t>P421</t>
  </si>
  <si>
    <t>P419</t>
  </si>
  <si>
    <t>P396</t>
  </si>
  <si>
    <t>P330</t>
  </si>
  <si>
    <t>P482</t>
  </si>
  <si>
    <t>P331</t>
  </si>
  <si>
    <t>P424</t>
  </si>
  <si>
    <t>P183</t>
  </si>
  <si>
    <t>P431</t>
  </si>
  <si>
    <t>P106</t>
  </si>
  <si>
    <t>P081</t>
  </si>
  <si>
    <t>P423</t>
  </si>
  <si>
    <t>P438</t>
  </si>
  <si>
    <t>P194</t>
  </si>
  <si>
    <t>P349</t>
  </si>
  <si>
    <t>P062</t>
  </si>
  <si>
    <t>P109</t>
  </si>
  <si>
    <t>P303</t>
  </si>
  <si>
    <t>P002</t>
  </si>
  <si>
    <t>P043</t>
  </si>
  <si>
    <t>P059</t>
  </si>
  <si>
    <t>P195</t>
  </si>
  <si>
    <t>P436</t>
  </si>
  <si>
    <t>P383</t>
  </si>
  <si>
    <t>P381</t>
  </si>
  <si>
    <t>P080</t>
  </si>
  <si>
    <t>P267</t>
  </si>
  <si>
    <t>P085</t>
  </si>
  <si>
    <t>P418</t>
  </si>
  <si>
    <t>P111</t>
  </si>
  <si>
    <t>P480</t>
  </si>
  <si>
    <t>P400</t>
  </si>
  <si>
    <t>P007</t>
  </si>
  <si>
    <t>P091</t>
  </si>
  <si>
    <t>P053</t>
  </si>
  <si>
    <t>P429</t>
  </si>
  <si>
    <t>P426</t>
  </si>
  <si>
    <t>P117</t>
  </si>
  <si>
    <t>P447</t>
  </si>
  <si>
    <t>P070</t>
  </si>
  <si>
    <t>P006</t>
  </si>
  <si>
    <t>P050</t>
  </si>
  <si>
    <t>P304</t>
  </si>
  <si>
    <t>P486</t>
  </si>
  <si>
    <t>P405</t>
  </si>
  <si>
    <t>P404</t>
  </si>
  <si>
    <t>P466</t>
  </si>
  <si>
    <t>P244</t>
  </si>
  <si>
    <t>P470</t>
  </si>
  <si>
    <t>P190</t>
  </si>
  <si>
    <t>P475</t>
  </si>
  <si>
    <t>P332</t>
  </si>
  <si>
    <t>P245</t>
  </si>
  <si>
    <t>P061</t>
  </si>
  <si>
    <t>P170</t>
  </si>
  <si>
    <t>P021</t>
  </si>
  <si>
    <t>P342</t>
  </si>
  <si>
    <t>P188</t>
  </si>
  <si>
    <t>P215</t>
  </si>
  <si>
    <t>P461</t>
  </si>
  <si>
    <t>P083</t>
  </si>
  <si>
    <t>P306</t>
  </si>
  <si>
    <t>P192</t>
  </si>
  <si>
    <t>P208</t>
  </si>
  <si>
    <t>P359</t>
  </si>
  <si>
    <t>P150</t>
  </si>
  <si>
    <t>P401</t>
  </si>
  <si>
    <t>P463</t>
  </si>
  <si>
    <t>P078</t>
  </si>
  <si>
    <t>P476</t>
  </si>
  <si>
    <t>P371</t>
  </si>
  <si>
    <t>P200</t>
  </si>
  <si>
    <t>P224</t>
  </si>
  <si>
    <t>P076</t>
  </si>
  <si>
    <t>P034</t>
  </si>
  <si>
    <t>P031</t>
  </si>
  <si>
    <t>P179</t>
  </si>
  <si>
    <t>P077</t>
  </si>
  <si>
    <t>P074</t>
  </si>
  <si>
    <t>P030</t>
  </si>
  <si>
    <t>P159</t>
  </si>
  <si>
    <t>P264</t>
  </si>
  <si>
    <t>P309</t>
  </si>
  <si>
    <t>P082</t>
  </si>
  <si>
    <t>P145</t>
  </si>
  <si>
    <t>P322</t>
  </si>
  <si>
    <t>P042</t>
  </si>
  <si>
    <t>P362</t>
  </si>
  <si>
    <t>P049</t>
  </si>
  <si>
    <t>P060</t>
  </si>
  <si>
    <t>P473</t>
  </si>
  <si>
    <t>P430</t>
  </si>
  <si>
    <t>P484</t>
  </si>
  <si>
    <t>P052</t>
  </si>
  <si>
    <t>P216</t>
  </si>
  <si>
    <t>P483</t>
  </si>
  <si>
    <t>P051</t>
  </si>
  <si>
    <t>P375</t>
  </si>
  <si>
    <t>P369</t>
  </si>
  <si>
    <t>P338</t>
  </si>
  <si>
    <t>P069</t>
  </si>
  <si>
    <t>P337</t>
  </si>
  <si>
    <t>P110</t>
  </si>
  <si>
    <t>P477</t>
  </si>
  <si>
    <t>P320</t>
  </si>
  <si>
    <t>P485</t>
  </si>
  <si>
    <t>P086</t>
  </si>
  <si>
    <t>P105</t>
  </si>
  <si>
    <t>P311</t>
  </si>
  <si>
    <t>P326</t>
  </si>
  <si>
    <t>P354</t>
  </si>
  <si>
    <t>P339</t>
  </si>
  <si>
    <t>P268</t>
  </si>
  <si>
    <t>P108</t>
  </si>
  <si>
    <t>P550</t>
  </si>
  <si>
    <t>P456</t>
  </si>
  <si>
    <t>P087</t>
  </si>
  <si>
    <t>P373</t>
  </si>
  <si>
    <t>P058</t>
  </si>
  <si>
    <t>P360</t>
  </si>
  <si>
    <t>P167</t>
  </si>
  <si>
    <t>P361</t>
  </si>
  <si>
    <t>P382</t>
  </si>
  <si>
    <t>P269</t>
  </si>
  <si>
    <t>P432</t>
  </si>
  <si>
    <t>P168</t>
  </si>
  <si>
    <t>P422</t>
  </si>
  <si>
    <t>P366</t>
  </si>
  <si>
    <t>P112</t>
  </si>
  <si>
    <t>P433</t>
  </si>
  <si>
    <t>P107</t>
  </si>
  <si>
    <t>P454</t>
  </si>
  <si>
    <t>P399</t>
  </si>
  <si>
    <t>P455</t>
  </si>
  <si>
    <t>P004</t>
  </si>
  <si>
    <t>P221</t>
  </si>
  <si>
    <t>P409</t>
  </si>
  <si>
    <t>P462</t>
  </si>
  <si>
    <t>P420</t>
  </si>
  <si>
    <t>P022</t>
  </si>
  <si>
    <t>P287</t>
  </si>
  <si>
    <t>P365</t>
  </si>
  <si>
    <t>P448</t>
  </si>
  <si>
    <t>ID</t>
  </si>
  <si>
    <t>NOME</t>
  </si>
  <si>
    <t>FACE DE EXPOSIÇÃO</t>
  </si>
  <si>
    <t>MUNICÍPIO</t>
  </si>
  <si>
    <t>LATITUDE</t>
  </si>
  <si>
    <t>LONGITUDE</t>
  </si>
  <si>
    <t>ALTITUDE (m)</t>
  </si>
  <si>
    <t>VARIEDADE/CULTIVAR</t>
  </si>
  <si>
    <t>Bebida Limpa</t>
  </si>
  <si>
    <t>Doçura</t>
  </si>
  <si>
    <t>Acidez</t>
  </si>
  <si>
    <t>Corpo</t>
  </si>
  <si>
    <t>Sabor</t>
  </si>
  <si>
    <t>Retrogosto</t>
  </si>
  <si>
    <t>Balanço</t>
  </si>
  <si>
    <t>Geral</t>
  </si>
  <si>
    <t>NOTA</t>
  </si>
  <si>
    <t>João Coelho Postilho</t>
  </si>
  <si>
    <t>Noruega fria</t>
  </si>
  <si>
    <t>Fervedouro</t>
  </si>
  <si>
    <t>Catuaí vermelho</t>
  </si>
  <si>
    <t>Maior nota</t>
  </si>
  <si>
    <t>Catuaí amarelo</t>
  </si>
  <si>
    <t>Menor nota</t>
  </si>
  <si>
    <t xml:space="preserve">Moacir Henrique Souza </t>
  </si>
  <si>
    <t>catuaí vermelho</t>
  </si>
  <si>
    <t>Média</t>
  </si>
  <si>
    <t>João Lisboa Daniel Junior</t>
  </si>
  <si>
    <t>Soalheira fria</t>
  </si>
  <si>
    <t>Neridio Frankilin Fialho</t>
  </si>
  <si>
    <t>Notas</t>
  </si>
  <si>
    <t>Nº</t>
  </si>
  <si>
    <t>%</t>
  </si>
  <si>
    <t>Riado</t>
  </si>
  <si>
    <t>Vanderleia Valente de Souza</t>
  </si>
  <si>
    <t>70,1 a 75</t>
  </si>
  <si>
    <t>Crislene de Souza Freitas</t>
  </si>
  <si>
    <t>75,1 a 80</t>
  </si>
  <si>
    <t>Athus Eduardo da Cunha</t>
  </si>
  <si>
    <t>80,1 a 85</t>
  </si>
  <si>
    <t>85,1 a 90</t>
  </si>
  <si>
    <t>Gerci Valério Pereira</t>
  </si>
  <si>
    <t>misturado</t>
  </si>
  <si>
    <t>Acima de 90</t>
  </si>
  <si>
    <t>Rosimar Valente de Souza</t>
  </si>
  <si>
    <t>Total</t>
  </si>
  <si>
    <t>Narciso de Andrade</t>
  </si>
  <si>
    <t>Soalheira quente</t>
  </si>
  <si>
    <t xml:space="preserve">Gilmar Ferreira Dias </t>
  </si>
  <si>
    <t>Noruega quente</t>
  </si>
  <si>
    <t>catuaí  misturado</t>
  </si>
  <si>
    <t>Cilas Alberice</t>
  </si>
  <si>
    <t xml:space="preserve">José Bernardes de Santana </t>
  </si>
  <si>
    <t>Araponga</t>
  </si>
  <si>
    <t>Misturado</t>
  </si>
  <si>
    <t>José Gonçalves  Bastos Filho</t>
  </si>
  <si>
    <t>Simone Aparecida Dias Sampaio</t>
  </si>
  <si>
    <t>Carlos Roberto de Miranda</t>
  </si>
  <si>
    <t>Natanael Elias Lopes</t>
  </si>
  <si>
    <t>catucaí amarelo</t>
  </si>
  <si>
    <t xml:space="preserve">Raimundo Martins </t>
  </si>
  <si>
    <t>Carlos  Sérgio Sanglard</t>
  </si>
  <si>
    <t>Catucaí  2 SL Amarelo</t>
  </si>
  <si>
    <t>Catuaí vermelho/amarelo</t>
  </si>
  <si>
    <t>Sideni Felipe</t>
  </si>
  <si>
    <t>catuaí amarelo</t>
  </si>
  <si>
    <t>Afonso</t>
  </si>
  <si>
    <t xml:space="preserve">catuaí  </t>
  </si>
  <si>
    <t>Dimas Mendes Bastos</t>
  </si>
  <si>
    <t>Hermes José de Almeida</t>
  </si>
  <si>
    <t>Miradouro</t>
  </si>
  <si>
    <t xml:space="preserve">João Batista da Silva </t>
  </si>
  <si>
    <t>Sebastião Jesuíno de Souza</t>
  </si>
  <si>
    <t>Waltom Berto Vieira</t>
  </si>
  <si>
    <t>Carlos Sebastião Gomes</t>
  </si>
  <si>
    <t xml:space="preserve">José Lauriano Valente    </t>
  </si>
  <si>
    <t xml:space="preserve">Carlos Eduardo Ribas </t>
  </si>
  <si>
    <t>José Ferreira dos Santos</t>
  </si>
  <si>
    <t>Jocinei Gomes dos Santos</t>
  </si>
  <si>
    <t>Claudine Souza Ferreira</t>
  </si>
  <si>
    <t>Catuaí Vermelho</t>
  </si>
  <si>
    <t xml:space="preserve">Marcelo Cunha Dias Paes </t>
  </si>
  <si>
    <t>Ervália</t>
  </si>
  <si>
    <t>Danilo de Castro</t>
  </si>
  <si>
    <t xml:space="preserve">Paulo Sérgio Cal Duarte </t>
  </si>
  <si>
    <t>Antônio Teixeira Filho</t>
  </si>
  <si>
    <t>Antônio Tomé da Silva</t>
  </si>
  <si>
    <t>Almerita de Souza Lima Godinho</t>
  </si>
  <si>
    <t>Francisco José de Faria</t>
  </si>
  <si>
    <t>Sebastião Carlos Bicalho Junior</t>
  </si>
  <si>
    <t>Darci das Dores Santos</t>
  </si>
  <si>
    <t xml:space="preserve">Alcides Nogueira Caetano </t>
  </si>
  <si>
    <t>Ivo Lourenço</t>
  </si>
  <si>
    <t>José Teotonio Filho</t>
  </si>
  <si>
    <t xml:space="preserve">Adélio Luiz Caetano </t>
  </si>
  <si>
    <r>
      <t>Geraldo Simão</t>
    </r>
    <r>
      <rPr>
        <b/>
        <sz val="11"/>
        <color rgb="FF000000"/>
        <rFont val="Calibri"/>
        <family val="2"/>
        <scheme val="minor"/>
      </rPr>
      <t xml:space="preserve"> </t>
    </r>
  </si>
  <si>
    <t>catuaí misturado</t>
  </si>
  <si>
    <t>Sebastião Lopes de Souza</t>
  </si>
  <si>
    <t xml:space="preserve">José Carlos dos Santos  </t>
  </si>
  <si>
    <t>Carangola</t>
  </si>
  <si>
    <t>Edmar de Oliveira Mafra</t>
  </si>
  <si>
    <t>Antonio Vicente Belan</t>
  </si>
  <si>
    <t>Jane Cirelle Lopes</t>
  </si>
  <si>
    <t>José Henrique</t>
  </si>
  <si>
    <t>Jenair Soares da Silva</t>
  </si>
  <si>
    <t>Marcelo Cruz</t>
  </si>
  <si>
    <t>Adão Mendonça de Souza</t>
  </si>
  <si>
    <t>Marcelo Batista de Souza</t>
  </si>
  <si>
    <t>Onofre Alves Lacerda</t>
  </si>
  <si>
    <t>Espera Feliz</t>
  </si>
  <si>
    <t>Maria da Glória Reis</t>
  </si>
  <si>
    <t>Francisco Heitor Filho</t>
  </si>
  <si>
    <t>Luiz Antônio Vieira Ramos</t>
  </si>
  <si>
    <t>Macionilio Adolfo da Silva</t>
  </si>
  <si>
    <t>Rogério Evaristo Barbosa</t>
  </si>
  <si>
    <t>Demostene José de Freitas</t>
  </si>
  <si>
    <t>Onofre da Costa Lima</t>
  </si>
  <si>
    <t>São Francisco do Glória</t>
  </si>
  <si>
    <t>Jones Charles Moreira</t>
  </si>
  <si>
    <t>Sebastião de Souza Moreira</t>
  </si>
  <si>
    <t>Domingos Ricardo Moreira</t>
  </si>
  <si>
    <t>Euler de Moura Soares Filho</t>
  </si>
  <si>
    <t>Caiana</t>
  </si>
  <si>
    <t>Noel Gomes Sobrinho</t>
  </si>
  <si>
    <t>Divino</t>
  </si>
  <si>
    <t xml:space="preserve">Sebastião Domiciano </t>
  </si>
  <si>
    <t>Luciano Gomes do Nascimento</t>
  </si>
  <si>
    <t>Jorge Nolasco de Albergaria</t>
  </si>
  <si>
    <t xml:space="preserve">Antônio D. Braga     </t>
  </si>
  <si>
    <t>Adão de Souza Lima</t>
  </si>
  <si>
    <t>Norival Batista da Silva</t>
  </si>
  <si>
    <t>Antenor Roberto de Carvalho</t>
  </si>
  <si>
    <t xml:space="preserve">Edson Lopes Rodrigues </t>
  </si>
  <si>
    <t>Ricardo Cunha Gomes</t>
  </si>
  <si>
    <t>João Batista de Lima</t>
  </si>
  <si>
    <t>João Vieira da Silva</t>
  </si>
  <si>
    <t>Geraldo  Custódio dos Santos</t>
  </si>
  <si>
    <t xml:space="preserve">Nilton Pereira Portes  </t>
  </si>
  <si>
    <t xml:space="preserve">Elismar Jacinto  </t>
  </si>
  <si>
    <t>Reduto</t>
  </si>
  <si>
    <t>Marcos Emerick</t>
  </si>
  <si>
    <t>José Rocha</t>
  </si>
  <si>
    <t>Manhuaçu</t>
  </si>
  <si>
    <t>Mª Ceci da Rocha</t>
  </si>
  <si>
    <t xml:space="preserve">Célio Miguel da Silva </t>
  </si>
  <si>
    <t>Ivan Januario Lage</t>
  </si>
  <si>
    <t>Afonso M.L. Ribeiro</t>
  </si>
  <si>
    <t xml:space="preserve">José Evangelista Pereira  </t>
  </si>
  <si>
    <t>Célio Miguel da Siva</t>
  </si>
  <si>
    <t>Geraldo Firmino do A. Filho</t>
  </si>
  <si>
    <t>Jovane Bento Muniz</t>
  </si>
  <si>
    <t>Claudinei Felix Pereira</t>
  </si>
  <si>
    <t>Maria da Penha</t>
  </si>
  <si>
    <t>Fernando Werner Cardoso</t>
  </si>
  <si>
    <t>Cleyton Barbosa Monteiro</t>
  </si>
  <si>
    <t>Alto Caparaó</t>
  </si>
  <si>
    <t>Ludigero Moreira Bastos</t>
  </si>
  <si>
    <t xml:space="preserve"> Hermes Pinheiro</t>
  </si>
  <si>
    <t>Adilson Ferreira Baia</t>
  </si>
  <si>
    <t>Alto Jequitibá</t>
  </si>
  <si>
    <t>José Barbosa</t>
  </si>
  <si>
    <t>Izael Cardoso/Pedro Cortês</t>
  </si>
  <si>
    <t xml:space="preserve"> Alto Jequitibá </t>
  </si>
  <si>
    <t>Milton Pereira Pires</t>
  </si>
  <si>
    <t xml:space="preserve">João Batista Benade </t>
  </si>
  <si>
    <t>Edis Tavares da Silva</t>
  </si>
  <si>
    <r>
      <t xml:space="preserve"> </t>
    </r>
    <r>
      <rPr>
        <sz val="11"/>
        <color rgb="FF000000"/>
        <rFont val="Calibri"/>
        <family val="2"/>
        <scheme val="minor"/>
      </rPr>
      <t xml:space="preserve">Alto Jequitibá </t>
    </r>
  </si>
  <si>
    <t>Juveníl Martins de Moura</t>
  </si>
  <si>
    <t>João Batista Rocha</t>
  </si>
  <si>
    <t>Sebastião da Silva Andrade</t>
  </si>
  <si>
    <t>Carlos Fernando</t>
  </si>
  <si>
    <t xml:space="preserve">Altair Pinheiro Pinto  </t>
  </si>
  <si>
    <t>Caparaó</t>
  </si>
  <si>
    <t>Lucileia Xavier Miranda Nogueira</t>
  </si>
  <si>
    <t>Lucelia Xavier Miranda Nogueira</t>
  </si>
  <si>
    <t>Willian Silvestre dos Santos</t>
  </si>
  <si>
    <t>Edmilson Donadio</t>
  </si>
  <si>
    <t>Sidnei Souza Donadio</t>
  </si>
  <si>
    <t>Ueslei Rodrigues de Oliveira</t>
  </si>
  <si>
    <t>Gilmar Alves da Silva / Rosângela</t>
  </si>
  <si>
    <t>Celso Luiz F. da Silva</t>
  </si>
  <si>
    <t>José Domingos Barbosa</t>
  </si>
  <si>
    <t>Nilson Carlos de Souza</t>
  </si>
  <si>
    <t>Itonir Valentin</t>
  </si>
  <si>
    <t>Julio Carlos de Melo</t>
  </si>
  <si>
    <t>Catuaí Amarelo</t>
  </si>
  <si>
    <t>Gilberto Corrêa da Silva</t>
  </si>
  <si>
    <t>Francisco Pontes</t>
  </si>
  <si>
    <t>Adão Mariano Sartunino</t>
  </si>
  <si>
    <t>Flânio Alves da Silva</t>
  </si>
  <si>
    <t xml:space="preserve">Pedro Moreira da Fonseca  </t>
  </si>
  <si>
    <t>Custódio Vitorino</t>
  </si>
  <si>
    <t>José Munis da Silva</t>
  </si>
  <si>
    <t>Armando Buzim Gomes</t>
  </si>
  <si>
    <t>Altair Cantamissa Andrade</t>
  </si>
  <si>
    <t xml:space="preserve"> Martins Soares</t>
  </si>
  <si>
    <t xml:space="preserve">Isael Francisco Batista  </t>
  </si>
  <si>
    <t>Manoel Batista de Oliveira</t>
  </si>
  <si>
    <r>
      <t xml:space="preserve"> </t>
    </r>
    <r>
      <rPr>
        <sz val="11"/>
        <color rgb="FF000000"/>
        <rFont val="Calibri"/>
        <family val="2"/>
        <scheme val="minor"/>
      </rPr>
      <t>Martins Soares</t>
    </r>
  </si>
  <si>
    <t>Alair Martins Souza</t>
  </si>
  <si>
    <t>Manhumirim</t>
  </si>
  <si>
    <t>Agenor Werner</t>
  </si>
  <si>
    <t>Nilson Portes</t>
  </si>
  <si>
    <t xml:space="preserve">João Luiz Carneiro  </t>
  </si>
  <si>
    <t xml:space="preserve">Pedro Louback  </t>
  </si>
  <si>
    <t>Pedro Louback</t>
  </si>
  <si>
    <t>Odilon Eloi Tuller</t>
  </si>
  <si>
    <t>Durandé</t>
  </si>
  <si>
    <t>José Lima Serrano</t>
  </si>
  <si>
    <t>Alcides Fonseca Barros</t>
  </si>
  <si>
    <t xml:space="preserve">Sérgio Cotrim D’Alesandro </t>
  </si>
  <si>
    <t>Divino Milhiori Cunha</t>
  </si>
  <si>
    <t xml:space="preserve">Cirene Toledo Soares   </t>
  </si>
  <si>
    <t>Rene Buzim Gomes</t>
  </si>
  <si>
    <t xml:space="preserve">Willian Dias de Souza  </t>
  </si>
  <si>
    <t>Eli Custódio</t>
  </si>
  <si>
    <t>Francisco Carlos Porcaro</t>
  </si>
  <si>
    <t xml:space="preserve">Valdeci Souza Veiga </t>
  </si>
  <si>
    <t>Dorcelino Domingos Martins</t>
  </si>
  <si>
    <t>Mauro Antônio Madeli</t>
  </si>
  <si>
    <t>Eduardo Cotrim Heringer</t>
  </si>
  <si>
    <t xml:space="preserve"> Enock Shoutt</t>
  </si>
  <si>
    <t>Arlindo G Reis Filho</t>
  </si>
  <si>
    <t>Anderson José Lopes Henrique</t>
  </si>
  <si>
    <t>José R. Hootes Damasceno</t>
  </si>
  <si>
    <t>José pereira Neto</t>
  </si>
  <si>
    <t>Luiz Burgo</t>
  </si>
  <si>
    <t>Edivaldo B Freitas</t>
  </si>
  <si>
    <t>Rodrigo damasceno</t>
  </si>
  <si>
    <t>Nagipe Viana</t>
  </si>
  <si>
    <t>Marco Aurélio</t>
  </si>
  <si>
    <t>Gelcimar Pereira/Antonio Jandre Arbuinu</t>
  </si>
  <si>
    <t>Valdir Lúcio</t>
  </si>
  <si>
    <t>Gilson Sinei Martins</t>
  </si>
  <si>
    <t>José Adonil Campos</t>
  </si>
  <si>
    <t>Letícia Araújo</t>
  </si>
  <si>
    <t>Renato Machado</t>
  </si>
  <si>
    <t>Abraão Moreira Bastos</t>
  </si>
  <si>
    <t>Fernando Valério Cortez</t>
  </si>
  <si>
    <t>Romilton Roberto de Mattos</t>
  </si>
  <si>
    <t>Gercino Cortez</t>
  </si>
  <si>
    <t>Renato Andrade</t>
  </si>
  <si>
    <t>Clayton Barbosa Monteiro</t>
  </si>
  <si>
    <t>Robson Augusto de Aguiar</t>
  </si>
  <si>
    <t>Robson Auguto de Aguiar</t>
  </si>
  <si>
    <t>Dionei Tavares Pinheiro</t>
  </si>
  <si>
    <t>Liondre Alves de Assis</t>
  </si>
  <si>
    <t>São João do Manhuaçu</t>
  </si>
  <si>
    <t>José Soares de Freitas</t>
  </si>
  <si>
    <t>Inês Fátima Rodrigues</t>
  </si>
  <si>
    <t>Simonésia</t>
  </si>
  <si>
    <t>Antônio Lucas Barbosa</t>
  </si>
  <si>
    <t xml:space="preserve">Antônio Lucas Barbosa </t>
  </si>
  <si>
    <t>Manoel Bento Rodrigues</t>
  </si>
  <si>
    <t>José Vicente da Costa</t>
  </si>
  <si>
    <t>José Alfredo Perígolo</t>
  </si>
  <si>
    <t>Expedito Cerqueira Babosa</t>
  </si>
  <si>
    <t>João Teixeira de Oliveira</t>
  </si>
  <si>
    <t>Agenor Pedro de Oliveira</t>
  </si>
  <si>
    <t xml:space="preserve">José Coelho de Oliveira </t>
  </si>
  <si>
    <t>Amilton Emílio Alves</t>
  </si>
  <si>
    <t>Marcelo Coelho de Oliveira</t>
  </si>
  <si>
    <t>Valdinei Domeciano Loiola /  Eliane</t>
  </si>
  <si>
    <t>Eliane Pereira Cerqueira /   Valdinei</t>
  </si>
  <si>
    <t>Arlindo Rodrigues Costa</t>
  </si>
  <si>
    <t>João Batista da Terra Pereira</t>
  </si>
  <si>
    <t>João Batista Terra Pereira</t>
  </si>
  <si>
    <t>João Luciano Gonçalves</t>
  </si>
  <si>
    <t>Santa Barbara do Leste</t>
  </si>
  <si>
    <t>Altair Eller Corrêa</t>
  </si>
  <si>
    <t>Geraldo Moreira Marques</t>
  </si>
  <si>
    <t>Santa Rita de Minas</t>
  </si>
  <si>
    <t>Antônio Alves dos Reis</t>
  </si>
  <si>
    <t>Paulo César Teixeira</t>
  </si>
  <si>
    <t>Claudio Cupertino Teixeira</t>
  </si>
  <si>
    <t>Lauro de Souza</t>
  </si>
  <si>
    <t>Milton Braz da Silva</t>
  </si>
  <si>
    <t>Celio Mendes Ribas</t>
  </si>
  <si>
    <t>Jorge Frederico de Miranda</t>
  </si>
  <si>
    <t>José Cristino</t>
  </si>
  <si>
    <t>Joaquim Batista Rodrigues</t>
  </si>
  <si>
    <t>Sebastião Teodoro Neto</t>
  </si>
  <si>
    <t>Washington Nei Barbosa</t>
  </si>
  <si>
    <t>Caratinga</t>
  </si>
  <si>
    <t>Edimar Gonsaluiz Sobreira</t>
  </si>
  <si>
    <t>Washington Ney Barbosa</t>
  </si>
  <si>
    <t>Claudiomiro Marcos</t>
  </si>
  <si>
    <t>Milton Rosa da Silva</t>
  </si>
  <si>
    <t>Rita Ferreira Gonçalves</t>
  </si>
  <si>
    <t>Júlio César / José Moura Bahia</t>
  </si>
  <si>
    <t>Romildo Jandre Bento</t>
  </si>
  <si>
    <t xml:space="preserve">Patricia Pereira da Silva/ Marcos Pereira da Silva    </t>
  </si>
  <si>
    <t>Denival de Souza Barros</t>
  </si>
  <si>
    <t>Eliziene Mª Vieira da Silva</t>
  </si>
  <si>
    <t>Claudia Aparecida da Silva</t>
  </si>
  <si>
    <t>Fazenda Dutra</t>
  </si>
  <si>
    <t xml:space="preserve">Mauro Garcia Corrêa </t>
  </si>
  <si>
    <t>Elcio emerick de Oliveira</t>
  </si>
  <si>
    <t>Divino Domingos da Silva</t>
  </si>
  <si>
    <t>Romeu de Freitas Dutra</t>
  </si>
  <si>
    <t>Maria Isabel de Souza</t>
  </si>
  <si>
    <t>Elcio Emerick de Oliveira</t>
  </si>
  <si>
    <t>Daniel Corceti Dutra</t>
  </si>
  <si>
    <t>Paróquia Bom Jesus</t>
  </si>
  <si>
    <t>Martins Soares</t>
  </si>
  <si>
    <t>Abiail</t>
  </si>
  <si>
    <t>Catucaí Amarelo</t>
  </si>
  <si>
    <t>Eduardo José de Paiva</t>
  </si>
  <si>
    <t>Gentil pires</t>
  </si>
  <si>
    <t xml:space="preserve">Josemar Coutinho </t>
  </si>
  <si>
    <t>Soalheira</t>
  </si>
  <si>
    <t>José Carlos Cotheringer / Deuslira</t>
  </si>
  <si>
    <t xml:space="preserve">João Silverol   </t>
  </si>
  <si>
    <t>Isaque Ferreira Dias</t>
  </si>
  <si>
    <t>Geraldo Afonso Bento</t>
  </si>
  <si>
    <t>André Luis Emerick</t>
  </si>
  <si>
    <t>José Ronaldo Dutra</t>
  </si>
  <si>
    <t>Geraldo Virgílio de Souza Filho</t>
  </si>
  <si>
    <t>Jaime Emerick</t>
  </si>
  <si>
    <t>Ailton Huebra Matos</t>
  </si>
  <si>
    <t>Evaldo Campos Jordão</t>
  </si>
  <si>
    <t xml:space="preserve">Deusendino Dionisio Emerick/ </t>
  </si>
  <si>
    <t>Julio Lousada de Lima</t>
  </si>
  <si>
    <t>João Pereira Louback</t>
  </si>
  <si>
    <t>Jefferson Salomão Fadlallah</t>
  </si>
  <si>
    <t>Lajinha</t>
  </si>
  <si>
    <t>Sebastião Moreira Bastos</t>
  </si>
  <si>
    <t>Pedro Andrade de almeida</t>
  </si>
  <si>
    <t>José Arnaldo Basto</t>
  </si>
  <si>
    <t>José Paulino Dias</t>
  </si>
  <si>
    <t>Manoel Alves de Souza</t>
  </si>
  <si>
    <t>José Ferreira Siqueira</t>
  </si>
  <si>
    <t>Edmar Pereira dos Santos</t>
  </si>
  <si>
    <t xml:space="preserve">Renato José da Costa </t>
  </si>
  <si>
    <t xml:space="preserve">José Natal da Costa </t>
  </si>
  <si>
    <r>
      <t>catucaí 2 SL</t>
    </r>
    <r>
      <rPr>
        <b/>
        <i/>
        <sz val="12"/>
        <color rgb="FF000000"/>
        <rFont val="Times New Roman"/>
        <family val="1"/>
      </rPr>
      <t xml:space="preserve"> </t>
    </r>
    <r>
      <rPr>
        <sz val="12"/>
        <color rgb="FF000000"/>
        <rFont val="Times New Roman"/>
        <family val="1"/>
      </rPr>
      <t>Amarelo</t>
    </r>
  </si>
  <si>
    <t xml:space="preserve">Fernando Braga Ambrosio Alvin </t>
  </si>
  <si>
    <t>Pedro Paulo de Souza   (Falecido)</t>
  </si>
  <si>
    <t>Flat</t>
  </si>
  <si>
    <r>
      <t xml:space="preserve">catucaí 2 SL </t>
    </r>
    <r>
      <rPr>
        <sz val="12"/>
        <color rgb="FF000000"/>
        <rFont val="Times New Roman"/>
        <family val="1"/>
      </rPr>
      <t>Amarelo</t>
    </r>
  </si>
  <si>
    <t>José Dimas Garcia de Oliveira</t>
  </si>
  <si>
    <t>Jorge Pereira Neto</t>
  </si>
  <si>
    <t>Nelsinho Marques de Freitas</t>
  </si>
  <si>
    <r>
      <t>Dalton Heringer</t>
    </r>
    <r>
      <rPr>
        <b/>
        <sz val="11"/>
        <color rgb="FF000000"/>
        <rFont val="Calibri"/>
        <family val="2"/>
        <scheme val="minor"/>
      </rPr>
      <t xml:space="preserve"> </t>
    </r>
  </si>
  <si>
    <t xml:space="preserve"> Eduardo Pereira de Castro</t>
  </si>
  <si>
    <t>Nelsinho Marques de Freita</t>
  </si>
  <si>
    <t>Lamartine José Robadel</t>
  </si>
  <si>
    <t>Adeildo Estanek Pinto</t>
  </si>
  <si>
    <t>Amarildo Werner Cardoso</t>
  </si>
  <si>
    <t>Alenildo Estanek Pinto /Jeferson Gonçalvez da Veiga</t>
  </si>
  <si>
    <t>caturrinha amarela</t>
  </si>
  <si>
    <t>José Serafim</t>
  </si>
  <si>
    <t>Adenilson Tarden</t>
  </si>
  <si>
    <t>Jeferson Gonçalvez da Veiga</t>
  </si>
  <si>
    <t>Edison Costa Cosme de Oliveira</t>
  </si>
  <si>
    <t>José Olivio  Prado</t>
  </si>
  <si>
    <t>Noé Maria Bastos</t>
  </si>
  <si>
    <t>João Antônio de O. Souza</t>
  </si>
  <si>
    <t>Dalton Heinger</t>
  </si>
  <si>
    <t>Reginaldo de Oliveira Pereira</t>
  </si>
  <si>
    <t>Mauro Luís Heringer</t>
  </si>
  <si>
    <t>catucaí vermelho</t>
  </si>
  <si>
    <t>Wolney Nunes de Oliveira</t>
  </si>
  <si>
    <t>Marcos Pereira de Barros</t>
  </si>
  <si>
    <t>Hélio Emerick Constantino</t>
  </si>
  <si>
    <t xml:space="preserve">Soalheira </t>
  </si>
  <si>
    <t>Odair José dos Reis</t>
  </si>
  <si>
    <t>Geraldo Virgílino de Souza</t>
  </si>
  <si>
    <t>Geraldo Virgilino de Souza</t>
  </si>
  <si>
    <t>Pedro Paulo de Souza</t>
  </si>
  <si>
    <t>Elizabete Schuab</t>
  </si>
  <si>
    <t>Neurimar Rabelo H</t>
  </si>
  <si>
    <t xml:space="preserve">Neurimar Rabelo H.  </t>
  </si>
  <si>
    <t>Edson Alemão</t>
  </si>
  <si>
    <t xml:space="preserve">Soalheira quente  </t>
  </si>
  <si>
    <t xml:space="preserve"> Paula Cândido</t>
  </si>
  <si>
    <t>Alexandre Patrocínio de Almeida</t>
  </si>
  <si>
    <t>Soalheira Quente</t>
  </si>
  <si>
    <t>Nairam Félix</t>
  </si>
  <si>
    <t>Noruega Fria</t>
  </si>
  <si>
    <t>Gabriel (EMATER)</t>
  </si>
  <si>
    <t>Marcelo Ribeiro (EPAMIG)</t>
  </si>
  <si>
    <t>Nivaldo Teixeira Queiroz</t>
  </si>
  <si>
    <t>Glória Zélia Teixeira Caixeta</t>
  </si>
  <si>
    <t>Viçosa</t>
  </si>
  <si>
    <t>Aloíso Geraldo Soares Ozório</t>
  </si>
  <si>
    <t>Brígido Milagre Teixeira</t>
  </si>
  <si>
    <t>Zolavy Teixeira Ferreira</t>
  </si>
  <si>
    <t>Marcos Guilherme da Silva</t>
  </si>
  <si>
    <t>Sebastião Guilherme da Silva</t>
  </si>
  <si>
    <t>Roberto Ferreira</t>
  </si>
  <si>
    <t>Sebastião Fonseca Filho (tatão)</t>
  </si>
  <si>
    <t>Canaã</t>
  </si>
  <si>
    <t>José Mauro Teixeira</t>
  </si>
  <si>
    <t>Vicente de Paula Lopes</t>
  </si>
  <si>
    <t>Joarez Lopes Rodrigues</t>
  </si>
  <si>
    <t>Sebastião Assis Lopes</t>
  </si>
  <si>
    <t>Nilson Werner Júnior</t>
  </si>
  <si>
    <t>205 A</t>
  </si>
  <si>
    <t>soalheira quente</t>
  </si>
  <si>
    <r>
      <t xml:space="preserve">catucaí 2 SL </t>
    </r>
    <r>
      <rPr>
        <sz val="12"/>
        <color rgb="FFFF0000"/>
        <rFont val="Times New Roman"/>
        <family val="1"/>
      </rPr>
      <t>Amarelo</t>
    </r>
  </si>
  <si>
    <t>&lt;800</t>
  </si>
  <si>
    <t>&lt;700</t>
  </si>
  <si>
    <t>&lt;900</t>
  </si>
  <si>
    <t>&lt;1000</t>
  </si>
  <si>
    <t>&lt;1100</t>
  </si>
  <si>
    <t>&lt;1200</t>
  </si>
  <si>
    <t>&lt;1300</t>
  </si>
  <si>
    <t>&lt;1400</t>
  </si>
  <si>
    <t>700&gt;X&gt;800</t>
  </si>
  <si>
    <t>800&gt;X&gt;900</t>
  </si>
  <si>
    <t>900&gt;X&gt;1000</t>
  </si>
  <si>
    <t>1000&gt;X&gt;1100</t>
  </si>
  <si>
    <t>&gt;1100</t>
  </si>
  <si>
    <r>
      <t>Geraldo Simão</t>
    </r>
    <r>
      <rPr>
        <b/>
        <sz val="11"/>
        <color rgb="FF000000"/>
        <rFont val="Arial"/>
        <family val="2"/>
      </rPr>
      <t xml:space="preserve"> </t>
    </r>
  </si>
  <si>
    <r>
      <t xml:space="preserve"> </t>
    </r>
    <r>
      <rPr>
        <sz val="11"/>
        <color rgb="FF000000"/>
        <rFont val="Arial"/>
        <family val="2"/>
      </rPr>
      <t xml:space="preserve">Alto Jequitibá </t>
    </r>
  </si>
  <si>
    <r>
      <t xml:space="preserve"> </t>
    </r>
    <r>
      <rPr>
        <sz val="11"/>
        <color rgb="FF000000"/>
        <rFont val="Arial"/>
        <family val="2"/>
      </rPr>
      <t>Martins Soares</t>
    </r>
  </si>
  <si>
    <r>
      <t>Dalton Heringer</t>
    </r>
    <r>
      <rPr>
        <b/>
        <sz val="11"/>
        <color rgb="FF000000"/>
        <rFont val="Arial"/>
        <family val="2"/>
      </rPr>
      <t xml:space="preserve"> </t>
    </r>
  </si>
  <si>
    <r>
      <t>catucaí 2 SL</t>
    </r>
    <r>
      <rPr>
        <b/>
        <i/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Amarelo</t>
    </r>
  </si>
  <si>
    <t xml:space="preserve"> </t>
  </si>
  <si>
    <t>ALTITUDE</t>
  </si>
  <si>
    <t>FACE</t>
  </si>
  <si>
    <t xml:space="preserve">Geraldo Simão </t>
  </si>
  <si>
    <t>catucaí 2 SL Amarelo</t>
  </si>
  <si>
    <t xml:space="preserve">Dalton Heringer </t>
  </si>
  <si>
    <t>QUALIDADE DE BEBIDA</t>
  </si>
  <si>
    <t>MORFOLOGIA</t>
  </si>
  <si>
    <t>ÁREA FOLIAR ESPECÍFICA</t>
  </si>
  <si>
    <t>CONDUTIVIDADE</t>
  </si>
  <si>
    <t>DENSIDADE ESTOMÁTICA</t>
  </si>
  <si>
    <t>DENSIDADE DE VENAÇÃO</t>
  </si>
  <si>
    <t>PECÍOLO</t>
  </si>
  <si>
    <t>MESOFILO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</si>
</sst>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000"/>
    <numFmt numFmtId="165" formatCode="0.000"/>
    <numFmt numFmtId="166" formatCode="_(* #,##0.000000_);_(* \(#,##0.000000\);_(* &quot;-&quot;??_);_(@_)"/>
    <numFmt numFmtId="167" formatCode="0.00000000000"/>
    <numFmt numFmtId="168" formatCode="0.00000"/>
    <numFmt numFmtId="169" formatCode="0.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color rgb="FF000000"/>
      <name val="Calibri"/>
      <family val="2"/>
      <scheme val="minor"/>
    </font>
    <font>
      <sz val="12"/>
      <color rgb="FF000000"/>
      <name val="Times New Roman"/>
      <family val="1"/>
    </font>
    <font>
      <i/>
      <sz val="12"/>
      <color rgb="FF000000"/>
      <name val="Times New Roman"/>
      <family val="1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  <scheme val="minor"/>
    </font>
    <font>
      <i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i/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sz val="12"/>
      <color rgb="FFFF0000"/>
      <name val="Times New Roman"/>
      <family val="1"/>
    </font>
    <font>
      <b/>
      <sz val="11"/>
      <color rgb="FFFF0000"/>
      <name val="Calibri"/>
      <family val="2"/>
      <scheme val="minor"/>
    </font>
    <font>
      <sz val="12"/>
      <color rgb="FFFF0000"/>
      <name val="Times New Roman"/>
      <family val="1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i/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i/>
      <sz val="11"/>
      <name val="Arial"/>
      <family val="2"/>
    </font>
    <font>
      <b/>
      <i/>
      <sz val="11"/>
      <color rgb="FF000000"/>
      <name val="Arial"/>
      <family val="2"/>
    </font>
    <font>
      <b/>
      <sz val="11"/>
      <color theme="5"/>
      <name val="Arial"/>
      <family val="2"/>
    </font>
    <font>
      <sz val="11"/>
      <color theme="5"/>
      <name val="Arial"/>
      <family val="2"/>
    </font>
    <font>
      <sz val="11"/>
      <color theme="5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/>
  </cellStyleXfs>
  <cellXfs count="25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0" xfId="0" applyNumberFormat="1"/>
    <xf numFmtId="2" fontId="0" fillId="0" borderId="0" xfId="0" applyNumberFormat="1"/>
    <xf numFmtId="164" fontId="0" fillId="0" borderId="1" xfId="1" applyNumberFormat="1" applyFon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2" xfId="0" applyNumberForma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166" fontId="0" fillId="0" borderId="0" xfId="1" applyNumberFormat="1" applyFont="1"/>
    <xf numFmtId="166" fontId="0" fillId="0" borderId="1" xfId="1" applyNumberFormat="1" applyFont="1" applyBorder="1" applyAlignment="1">
      <alignment horizontal="center"/>
    </xf>
    <xf numFmtId="166" fontId="0" fillId="0" borderId="1" xfId="1" applyNumberFormat="1" applyFont="1" applyBorder="1"/>
    <xf numFmtId="0" fontId="0" fillId="0" borderId="1" xfId="0" applyBorder="1"/>
    <xf numFmtId="0" fontId="0" fillId="0" borderId="2" xfId="0" applyBorder="1"/>
    <xf numFmtId="166" fontId="0" fillId="0" borderId="1" xfId="0" applyNumberFormat="1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/>
    <xf numFmtId="0" fontId="0" fillId="0" borderId="0" xfId="0" applyAlignment="1">
      <alignment horizontal="center" vertical="center"/>
    </xf>
    <xf numFmtId="164" fontId="0" fillId="0" borderId="0" xfId="0" applyNumberFormat="1"/>
    <xf numFmtId="0" fontId="4" fillId="2" borderId="1" xfId="0" applyFont="1" applyFill="1" applyBorder="1" applyAlignment="1">
      <alignment horizontal="center" vertical="center"/>
    </xf>
    <xf numFmtId="0" fontId="6" fillId="0" borderId="0" xfId="2" applyFont="1"/>
    <xf numFmtId="0" fontId="7" fillId="0" borderId="0" xfId="2" applyFont="1"/>
    <xf numFmtId="2" fontId="7" fillId="0" borderId="0" xfId="2" applyNumberFormat="1" applyFont="1"/>
    <xf numFmtId="0" fontId="8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49" fontId="0" fillId="0" borderId="0" xfId="0" applyNumberFormat="1"/>
    <xf numFmtId="0" fontId="4" fillId="0" borderId="0" xfId="0" applyFont="1" applyAlignment="1">
      <alignment horizontal="center"/>
    </xf>
    <xf numFmtId="1" fontId="0" fillId="2" borderId="1" xfId="0" applyNumberFormat="1" applyFill="1" applyBorder="1" applyAlignment="1">
      <alignment horizontal="center" vertical="center"/>
    </xf>
    <xf numFmtId="167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168" fontId="0" fillId="2" borderId="1" xfId="0" applyNumberFormat="1" applyFill="1" applyBorder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7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4" borderId="0" xfId="0" applyFill="1"/>
    <xf numFmtId="0" fontId="8" fillId="4" borderId="0" xfId="0" applyFont="1" applyFill="1" applyAlignment="1">
      <alignment horizontal="center"/>
    </xf>
    <xf numFmtId="1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0" fillId="3" borderId="0" xfId="0" applyFill="1"/>
    <xf numFmtId="0" fontId="2" fillId="2" borderId="1" xfId="0" applyFont="1" applyFill="1" applyBorder="1" applyAlignment="1">
      <alignment horizontal="center" vertical="center"/>
    </xf>
    <xf numFmtId="1" fontId="0" fillId="2" borderId="0" xfId="0" applyNumberFormat="1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164" fontId="0" fillId="2" borderId="0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8" fontId="0" fillId="2" borderId="0" xfId="0" applyNumberFormat="1" applyFill="1" applyBorder="1" applyAlignment="1">
      <alignment horizontal="center" vertical="center"/>
    </xf>
    <xf numFmtId="1" fontId="2" fillId="2" borderId="0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/>
    </xf>
    <xf numFmtId="0" fontId="0" fillId="3" borderId="0" xfId="0" applyFill="1" applyBorder="1"/>
    <xf numFmtId="0" fontId="0" fillId="0" borderId="0" xfId="0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ill="1" applyAlignment="1">
      <alignment horizontal="center"/>
    </xf>
    <xf numFmtId="0" fontId="8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3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169" fontId="3" fillId="0" borderId="0" xfId="0" applyNumberFormat="1" applyFont="1" applyAlignment="1">
      <alignment horizontal="center"/>
    </xf>
    <xf numFmtId="1" fontId="0" fillId="0" borderId="0" xfId="0" applyNumberFormat="1" applyFont="1" applyFill="1" applyAlignment="1">
      <alignment horizontal="center"/>
    </xf>
    <xf numFmtId="2" fontId="0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Font="1" applyFill="1"/>
    <xf numFmtId="169" fontId="0" fillId="0" borderId="0" xfId="0" applyNumberFormat="1" applyAlignment="1">
      <alignment horizontal="center"/>
    </xf>
    <xf numFmtId="0" fontId="13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" fontId="3" fillId="0" borderId="0" xfId="0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/>
    <xf numFmtId="0" fontId="0" fillId="0" borderId="0" xfId="0" applyFont="1"/>
    <xf numFmtId="0" fontId="15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Fill="1"/>
    <xf numFmtId="0" fontId="4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 vertical="center"/>
    </xf>
    <xf numFmtId="0" fontId="10" fillId="0" borderId="0" xfId="0" applyFont="1" applyFill="1"/>
    <xf numFmtId="0" fontId="10" fillId="0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 applyFill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/>
    </xf>
    <xf numFmtId="0" fontId="3" fillId="5" borderId="0" xfId="0" applyFont="1" applyFill="1"/>
    <xf numFmtId="1" fontId="3" fillId="5" borderId="0" xfId="0" applyNumberFormat="1" applyFont="1" applyFill="1" applyBorder="1" applyAlignment="1">
      <alignment horizontal="center" vertical="center"/>
    </xf>
    <xf numFmtId="167" fontId="3" fillId="5" borderId="0" xfId="0" applyNumberFormat="1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/>
    </xf>
    <xf numFmtId="2" fontId="7" fillId="3" borderId="0" xfId="2" applyNumberFormat="1" applyFont="1" applyFill="1"/>
    <xf numFmtId="0" fontId="7" fillId="2" borderId="0" xfId="2" applyFont="1" applyFill="1"/>
    <xf numFmtId="2" fontId="7" fillId="2" borderId="0" xfId="2" applyNumberFormat="1" applyFont="1" applyFill="1"/>
    <xf numFmtId="0" fontId="18" fillId="5" borderId="0" xfId="2" applyFont="1" applyFill="1"/>
    <xf numFmtId="0" fontId="19" fillId="7" borderId="0" xfId="0" applyFont="1" applyFill="1"/>
    <xf numFmtId="0" fontId="19" fillId="7" borderId="0" xfId="0" applyFont="1" applyFill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169" fontId="0" fillId="2" borderId="1" xfId="0" applyNumberFormat="1" applyFill="1" applyBorder="1" applyAlignment="1">
      <alignment horizontal="center"/>
    </xf>
    <xf numFmtId="169" fontId="0" fillId="0" borderId="0" xfId="0" applyNumberFormat="1"/>
    <xf numFmtId="169" fontId="0" fillId="0" borderId="1" xfId="0" applyNumberFormat="1" applyBorder="1" applyAlignment="1">
      <alignment horizontal="center" vertical="center"/>
    </xf>
    <xf numFmtId="169" fontId="0" fillId="2" borderId="0" xfId="0" applyNumberFormat="1" applyFill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169" fontId="7" fillId="0" borderId="0" xfId="2" applyNumberFormat="1" applyFont="1"/>
    <xf numFmtId="2" fontId="0" fillId="4" borderId="0" xfId="0" applyNumberFormat="1" applyFill="1"/>
    <xf numFmtId="2" fontId="0" fillId="4" borderId="0" xfId="0" applyNumberFormat="1" applyFill="1" applyAlignment="1">
      <alignment horizontal="center"/>
    </xf>
    <xf numFmtId="2" fontId="0" fillId="3" borderId="0" xfId="0" applyNumberFormat="1" applyFill="1"/>
    <xf numFmtId="2" fontId="0" fillId="3" borderId="0" xfId="0" applyNumberFormat="1" applyFill="1" applyAlignment="1">
      <alignment horizontal="center"/>
    </xf>
    <xf numFmtId="0" fontId="2" fillId="0" borderId="0" xfId="0" applyFont="1" applyFill="1" applyAlignment="1">
      <alignment horizontal="center"/>
    </xf>
    <xf numFmtId="1" fontId="2" fillId="0" borderId="0" xfId="0" applyNumberFormat="1" applyFont="1" applyAlignment="1">
      <alignment horizontal="center"/>
    </xf>
    <xf numFmtId="0" fontId="20" fillId="0" borderId="0" xfId="0" applyFont="1" applyFill="1" applyAlignment="1">
      <alignment horizontal="center"/>
    </xf>
    <xf numFmtId="169" fontId="2" fillId="0" borderId="0" xfId="0" applyNumberFormat="1" applyFont="1" applyFill="1" applyAlignment="1">
      <alignment horizontal="center"/>
    </xf>
    <xf numFmtId="169" fontId="21" fillId="0" borderId="0" xfId="0" applyNumberFormat="1" applyFont="1" applyFill="1" applyAlignment="1">
      <alignment horizontal="center"/>
    </xf>
    <xf numFmtId="0" fontId="2" fillId="0" borderId="0" xfId="0" applyFont="1"/>
    <xf numFmtId="0" fontId="2" fillId="4" borderId="0" xfId="0" applyFont="1" applyFill="1" applyAlignment="1">
      <alignment horizontal="center"/>
    </xf>
    <xf numFmtId="1" fontId="2" fillId="4" borderId="0" xfId="0" applyNumberFormat="1" applyFont="1" applyFill="1" applyAlignment="1">
      <alignment horizontal="center"/>
    </xf>
    <xf numFmtId="2" fontId="2" fillId="4" borderId="0" xfId="0" applyNumberFormat="1" applyFont="1" applyFill="1"/>
    <xf numFmtId="1" fontId="2" fillId="0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/>
    <xf numFmtId="169" fontId="2" fillId="0" borderId="0" xfId="0" applyNumberFormat="1" applyFont="1"/>
    <xf numFmtId="0" fontId="2" fillId="0" borderId="0" xfId="0" applyFont="1" applyAlignment="1">
      <alignment horizontal="center" vertical="center"/>
    </xf>
    <xf numFmtId="0" fontId="2" fillId="0" borderId="0" xfId="0" applyFont="1" applyFill="1"/>
    <xf numFmtId="0" fontId="20" fillId="0" borderId="0" xfId="0" applyFont="1" applyAlignment="1">
      <alignment horizontal="center"/>
    </xf>
    <xf numFmtId="169" fontId="2" fillId="2" borderId="1" xfId="0" applyNumberFormat="1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0" fontId="24" fillId="0" borderId="0" xfId="0" applyFont="1"/>
    <xf numFmtId="0" fontId="23" fillId="5" borderId="0" xfId="0" applyFont="1" applyFill="1"/>
    <xf numFmtId="1" fontId="23" fillId="5" borderId="0" xfId="0" applyNumberFormat="1" applyFont="1" applyFill="1" applyBorder="1" applyAlignment="1">
      <alignment horizontal="center" vertical="center"/>
    </xf>
    <xf numFmtId="167" fontId="23" fillId="5" borderId="0" xfId="0" applyNumberFormat="1" applyFont="1" applyFill="1" applyBorder="1" applyAlignment="1">
      <alignment horizontal="center" vertical="center"/>
    </xf>
    <xf numFmtId="0" fontId="23" fillId="5" borderId="0" xfId="0" applyFont="1" applyFill="1" applyBorder="1" applyAlignment="1">
      <alignment horizontal="center" vertical="center"/>
    </xf>
    <xf numFmtId="0" fontId="23" fillId="5" borderId="0" xfId="0" applyFont="1" applyFill="1" applyBorder="1" applyAlignment="1">
      <alignment horizontal="center"/>
    </xf>
    <xf numFmtId="0" fontId="23" fillId="0" borderId="0" xfId="0" applyFont="1"/>
    <xf numFmtId="0" fontId="24" fillId="0" borderId="0" xfId="0" applyFont="1" applyFill="1" applyAlignment="1">
      <alignment horizontal="center"/>
    </xf>
    <xf numFmtId="0" fontId="25" fillId="0" borderId="0" xfId="0" applyFont="1" applyFill="1" applyAlignment="1">
      <alignment horizontal="center"/>
    </xf>
    <xf numFmtId="169" fontId="24" fillId="0" borderId="0" xfId="0" applyNumberFormat="1" applyFont="1" applyFill="1" applyAlignment="1">
      <alignment horizontal="center"/>
    </xf>
    <xf numFmtId="169" fontId="23" fillId="0" borderId="0" xfId="0" applyNumberFormat="1" applyFont="1" applyFill="1" applyAlignment="1">
      <alignment horizontal="center"/>
    </xf>
    <xf numFmtId="1" fontId="24" fillId="0" borderId="0" xfId="0" applyNumberFormat="1" applyFont="1" applyFill="1" applyAlignment="1">
      <alignment horizontal="center"/>
    </xf>
    <xf numFmtId="2" fontId="24" fillId="0" borderId="0" xfId="0" applyNumberFormat="1" applyFont="1"/>
    <xf numFmtId="0" fontId="26" fillId="0" borderId="0" xfId="0" applyFont="1" applyFill="1" applyAlignment="1">
      <alignment horizontal="center"/>
    </xf>
    <xf numFmtId="0" fontId="24" fillId="0" borderId="0" xfId="0" applyFont="1" applyBorder="1" applyAlignment="1">
      <alignment horizontal="center" vertical="center"/>
    </xf>
    <xf numFmtId="0" fontId="28" fillId="0" borderId="0" xfId="0" applyFont="1" applyFill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7" fillId="0" borderId="0" xfId="0" applyFont="1" applyFill="1" applyAlignment="1">
      <alignment horizontal="center"/>
    </xf>
    <xf numFmtId="0" fontId="25" fillId="0" borderId="0" xfId="0" applyFont="1" applyFill="1"/>
    <xf numFmtId="0" fontId="25" fillId="0" borderId="0" xfId="0" applyFont="1" applyFill="1" applyAlignment="1">
      <alignment horizontal="center" vertical="center"/>
    </xf>
    <xf numFmtId="0" fontId="24" fillId="0" borderId="0" xfId="0" applyFont="1" applyFill="1"/>
    <xf numFmtId="0" fontId="24" fillId="0" borderId="0" xfId="0" applyFont="1" applyFill="1" applyAlignment="1">
      <alignment horizontal="center" vertical="center"/>
    </xf>
    <xf numFmtId="0" fontId="24" fillId="0" borderId="0" xfId="0" applyFont="1" applyBorder="1"/>
    <xf numFmtId="0" fontId="29" fillId="5" borderId="0" xfId="2" applyFont="1" applyFill="1"/>
    <xf numFmtId="0" fontId="23" fillId="7" borderId="0" xfId="0" applyFont="1" applyFill="1"/>
    <xf numFmtId="0" fontId="23" fillId="7" borderId="0" xfId="0" applyFont="1" applyFill="1" applyAlignment="1">
      <alignment horizontal="center"/>
    </xf>
    <xf numFmtId="1" fontId="24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9" fontId="24" fillId="0" borderId="0" xfId="0" applyNumberFormat="1" applyFont="1" applyFill="1"/>
    <xf numFmtId="168" fontId="24" fillId="0" borderId="0" xfId="0" applyNumberFormat="1" applyFont="1" applyFill="1" applyBorder="1" applyAlignment="1">
      <alignment horizontal="center" vertical="center"/>
    </xf>
    <xf numFmtId="0" fontId="28" fillId="0" borderId="0" xfId="0" applyFont="1" applyFill="1"/>
    <xf numFmtId="1" fontId="28" fillId="0" borderId="0" xfId="0" applyNumberFormat="1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168" fontId="28" fillId="0" borderId="0" xfId="0" applyNumberFormat="1" applyFont="1" applyFill="1" applyBorder="1" applyAlignment="1">
      <alignment horizontal="center" vertical="center"/>
    </xf>
    <xf numFmtId="164" fontId="28" fillId="0" borderId="0" xfId="0" applyNumberFormat="1" applyFont="1" applyFill="1" applyBorder="1" applyAlignment="1">
      <alignment horizontal="center" vertical="center"/>
    </xf>
    <xf numFmtId="169" fontId="24" fillId="0" borderId="0" xfId="0" applyNumberFormat="1" applyFont="1" applyFill="1" applyBorder="1" applyAlignment="1">
      <alignment horizontal="center"/>
    </xf>
    <xf numFmtId="0" fontId="24" fillId="0" borderId="0" xfId="0" applyFont="1" applyFill="1" applyBorder="1"/>
    <xf numFmtId="0" fontId="23" fillId="5" borderId="2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169" fontId="23" fillId="0" borderId="0" xfId="0" applyNumberFormat="1" applyFont="1" applyFill="1" applyBorder="1" applyAlignment="1">
      <alignment horizontal="center"/>
    </xf>
    <xf numFmtId="1" fontId="24" fillId="0" borderId="0" xfId="0" applyNumberFormat="1" applyFont="1" applyFill="1" applyBorder="1" applyAlignment="1">
      <alignment horizontal="center"/>
    </xf>
    <xf numFmtId="2" fontId="24" fillId="0" borderId="0" xfId="0" applyNumberFormat="1" applyFont="1" applyFill="1" applyBorder="1"/>
    <xf numFmtId="0" fontId="28" fillId="0" borderId="0" xfId="2" applyFont="1" applyFill="1" applyBorder="1"/>
    <xf numFmtId="2" fontId="28" fillId="0" borderId="0" xfId="2" applyNumberFormat="1" applyFont="1" applyFill="1" applyBorder="1"/>
    <xf numFmtId="0" fontId="23" fillId="0" borderId="0" xfId="0" applyFont="1" applyFill="1" applyBorder="1" applyAlignment="1">
      <alignment horizontal="center"/>
    </xf>
    <xf numFmtId="169" fontId="24" fillId="0" borderId="0" xfId="0" applyNumberFormat="1" applyFont="1" applyFill="1" applyBorder="1"/>
    <xf numFmtId="2" fontId="24" fillId="0" borderId="0" xfId="0" applyNumberFormat="1" applyFont="1" applyFill="1" applyBorder="1" applyAlignment="1">
      <alignment horizontal="center"/>
    </xf>
    <xf numFmtId="1" fontId="23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169" fontId="28" fillId="0" borderId="0" xfId="0" applyNumberFormat="1" applyFont="1" applyFill="1" applyBorder="1" applyAlignment="1">
      <alignment horizontal="center"/>
    </xf>
    <xf numFmtId="169" fontId="29" fillId="0" borderId="0" xfId="0" applyNumberFormat="1" applyFont="1" applyFill="1" applyBorder="1" applyAlignment="1">
      <alignment horizontal="center"/>
    </xf>
    <xf numFmtId="0" fontId="28" fillId="0" borderId="0" xfId="0" applyFont="1" applyFill="1" applyBorder="1"/>
    <xf numFmtId="1" fontId="28" fillId="0" borderId="0" xfId="0" applyNumberFormat="1" applyFont="1" applyFill="1" applyBorder="1" applyAlignment="1">
      <alignment horizontal="center"/>
    </xf>
    <xf numFmtId="2" fontId="28" fillId="0" borderId="0" xfId="0" applyNumberFormat="1" applyFont="1" applyFill="1" applyBorder="1" applyAlignment="1">
      <alignment horizontal="center"/>
    </xf>
    <xf numFmtId="169" fontId="24" fillId="0" borderId="0" xfId="0" applyNumberFormat="1" applyFont="1" applyFill="1" applyBorder="1" applyAlignment="1">
      <alignment horizontal="center" vertic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0" fontId="23" fillId="7" borderId="0" xfId="0" applyFont="1" applyFill="1" applyBorder="1"/>
    <xf numFmtId="0" fontId="23" fillId="7" borderId="0" xfId="0" applyFont="1" applyFill="1" applyBorder="1" applyAlignment="1">
      <alignment horizontal="center"/>
    </xf>
    <xf numFmtId="0" fontId="23" fillId="0" borderId="0" xfId="0" applyFont="1" applyFill="1" applyBorder="1"/>
    <xf numFmtId="169" fontId="28" fillId="0" borderId="0" xfId="2" applyNumberFormat="1" applyFont="1" applyFill="1" applyBorder="1"/>
    <xf numFmtId="2" fontId="24" fillId="0" borderId="0" xfId="0" applyNumberFormat="1" applyFont="1" applyBorder="1"/>
    <xf numFmtId="0" fontId="23" fillId="7" borderId="0" xfId="0" applyFont="1" applyFill="1" applyBorder="1" applyAlignment="1">
      <alignment horizontal="center" vertical="center"/>
    </xf>
    <xf numFmtId="0" fontId="32" fillId="5" borderId="0" xfId="2" applyFont="1" applyFill="1"/>
    <xf numFmtId="0" fontId="33" fillId="0" borderId="0" xfId="2" applyFont="1" applyFill="1" applyBorder="1"/>
    <xf numFmtId="0" fontId="33" fillId="0" borderId="0" xfId="0" applyFont="1" applyFill="1" applyBorder="1"/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Fill="1"/>
    <xf numFmtId="0" fontId="32" fillId="7" borderId="0" xfId="0" applyFont="1" applyFill="1"/>
    <xf numFmtId="0" fontId="33" fillId="0" borderId="0" xfId="0" applyFont="1" applyBorder="1"/>
    <xf numFmtId="0" fontId="33" fillId="0" borderId="0" xfId="0" applyFont="1"/>
    <xf numFmtId="0" fontId="0" fillId="5" borderId="0" xfId="0" applyFill="1"/>
    <xf numFmtId="0" fontId="23" fillId="2" borderId="0" xfId="0" applyFont="1" applyFill="1" applyBorder="1" applyAlignment="1">
      <alignment horizontal="center"/>
    </xf>
    <xf numFmtId="0" fontId="24" fillId="7" borderId="0" xfId="0" applyFont="1" applyFill="1" applyBorder="1"/>
    <xf numFmtId="0" fontId="24" fillId="7" borderId="0" xfId="0" applyFont="1" applyFill="1"/>
    <xf numFmtId="0" fontId="24" fillId="0" borderId="0" xfId="0" applyFont="1" applyBorder="1" applyAlignment="1">
      <alignment horizontal="center"/>
    </xf>
    <xf numFmtId="0" fontId="23" fillId="5" borderId="0" xfId="0" applyFont="1" applyFill="1" applyBorder="1" applyAlignment="1">
      <alignment horizontal="center" vertical="center" wrapText="1"/>
    </xf>
    <xf numFmtId="164" fontId="24" fillId="0" borderId="0" xfId="0" applyNumberFormat="1" applyFont="1" applyBorder="1" applyAlignment="1">
      <alignment horizontal="center"/>
    </xf>
    <xf numFmtId="164" fontId="24" fillId="0" borderId="0" xfId="1" applyNumberFormat="1" applyFont="1" applyBorder="1" applyAlignment="1">
      <alignment horizontal="center"/>
    </xf>
    <xf numFmtId="164" fontId="24" fillId="0" borderId="0" xfId="1" applyNumberFormat="1" applyFont="1" applyBorder="1" applyAlignment="1">
      <alignment horizontal="center" vertical="center"/>
    </xf>
    <xf numFmtId="164" fontId="24" fillId="0" borderId="0" xfId="0" applyNumberFormat="1" applyFont="1" applyBorder="1" applyAlignment="1">
      <alignment horizontal="center" vertical="center"/>
    </xf>
    <xf numFmtId="166" fontId="24" fillId="0" borderId="0" xfId="1" applyNumberFormat="1" applyFont="1" applyBorder="1"/>
    <xf numFmtId="166" fontId="24" fillId="0" borderId="0" xfId="1" applyNumberFormat="1" applyFont="1" applyBorder="1" applyAlignment="1">
      <alignment horizontal="center"/>
    </xf>
    <xf numFmtId="0" fontId="0" fillId="2" borderId="0" xfId="0" applyFill="1" applyBorder="1"/>
    <xf numFmtId="0" fontId="3" fillId="5" borderId="0" xfId="0" applyFont="1" applyFill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Border="1"/>
    <xf numFmtId="0" fontId="34" fillId="2" borderId="0" xfId="0" applyFont="1" applyFill="1" applyBorder="1" applyAlignment="1">
      <alignment horizontal="center" vertical="center"/>
    </xf>
    <xf numFmtId="0" fontId="34" fillId="2" borderId="0" xfId="0" applyFont="1" applyFill="1" applyBorder="1"/>
    <xf numFmtId="1" fontId="33" fillId="0" borderId="0" xfId="0" applyNumberFormat="1" applyFont="1" applyFill="1" applyAlignment="1">
      <alignment horizontal="center"/>
    </xf>
    <xf numFmtId="168" fontId="0" fillId="0" borderId="0" xfId="0" applyNumberFormat="1"/>
    <xf numFmtId="0" fontId="0" fillId="6" borderId="3" xfId="0" applyFill="1" applyBorder="1"/>
    <xf numFmtId="0" fontId="0" fillId="6" borderId="4" xfId="0" applyFill="1" applyBorder="1"/>
    <xf numFmtId="0" fontId="2" fillId="0" borderId="0" xfId="0" applyFont="1" applyFill="1" applyAlignment="1">
      <alignment horizontal="center"/>
    </xf>
    <xf numFmtId="169" fontId="2" fillId="0" borderId="0" xfId="0" applyNumberFormat="1" applyFont="1" applyFill="1" applyAlignment="1">
      <alignment horizontal="center"/>
    </xf>
    <xf numFmtId="0" fontId="0" fillId="0" borderId="0" xfId="0" applyFill="1" applyBorder="1"/>
    <xf numFmtId="164" fontId="0" fillId="0" borderId="0" xfId="0" applyNumberFormat="1" applyFill="1" applyBorder="1"/>
    <xf numFmtId="2" fontId="0" fillId="0" borderId="0" xfId="0" applyNumberFormat="1" applyBorder="1"/>
  </cellXfs>
  <cellStyles count="3">
    <cellStyle name="Normal" xfId="0" builtinId="0"/>
    <cellStyle name="Normal 2" xfId="2" xr:uid="{803725F7-E3B5-4333-A959-D46FF3EDE79E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DA057-F26A-43A8-A520-79E61CD019F9}">
  <dimension ref="A1:U379"/>
  <sheetViews>
    <sheetView topLeftCell="A37" workbookViewId="0">
      <selection sqref="A1:Q1048576"/>
    </sheetView>
  </sheetViews>
  <sheetFormatPr defaultRowHeight="15" x14ac:dyDescent="0.25"/>
  <cols>
    <col min="1" max="1" width="9.140625" style="94"/>
    <col min="2" max="3" width="30.28515625" style="94" customWidth="1"/>
    <col min="4" max="4" width="18.7109375" style="94" customWidth="1"/>
    <col min="5" max="5" width="14.42578125" style="94" customWidth="1"/>
    <col min="6" max="6" width="13.140625" style="94" customWidth="1"/>
    <col min="7" max="7" width="14.85546875" style="94" customWidth="1"/>
    <col min="8" max="8" width="24.85546875" style="94" customWidth="1"/>
    <col min="9" max="9" width="13" style="94" customWidth="1"/>
    <col min="10" max="13" width="9.140625" style="94"/>
    <col min="14" max="14" width="12.140625" style="94" customWidth="1"/>
    <col min="15" max="16" width="9.140625" style="94"/>
    <col min="17" max="17" width="9.140625" style="71"/>
    <col min="18" max="18" width="9.140625" style="94"/>
    <col min="19" max="19" width="12.7109375" customWidth="1"/>
  </cols>
  <sheetData>
    <row r="1" spans="1:21" x14ac:dyDescent="0.25">
      <c r="A1" s="69" t="s">
        <v>1145</v>
      </c>
      <c r="B1" s="69" t="s">
        <v>1146</v>
      </c>
      <c r="C1" s="69" t="s">
        <v>1147</v>
      </c>
      <c r="D1" s="69" t="s">
        <v>1148</v>
      </c>
      <c r="E1" s="69" t="s">
        <v>1149</v>
      </c>
      <c r="F1" s="69" t="s">
        <v>1150</v>
      </c>
      <c r="G1" s="69" t="s">
        <v>1151</v>
      </c>
      <c r="H1" s="69" t="s">
        <v>1152</v>
      </c>
      <c r="I1" s="69" t="s">
        <v>1153</v>
      </c>
      <c r="J1" s="69" t="s">
        <v>1154</v>
      </c>
      <c r="K1" s="69" t="s">
        <v>1155</v>
      </c>
      <c r="L1" s="69" t="s">
        <v>1156</v>
      </c>
      <c r="M1" s="69" t="s">
        <v>1157</v>
      </c>
      <c r="N1" s="69" t="s">
        <v>1158</v>
      </c>
      <c r="O1" s="69" t="s">
        <v>1159</v>
      </c>
      <c r="P1" s="69" t="s">
        <v>1160</v>
      </c>
      <c r="Q1" s="69" t="s">
        <v>1161</v>
      </c>
      <c r="R1" s="70"/>
      <c r="S1" s="71"/>
      <c r="T1" s="71"/>
      <c r="U1" s="71"/>
    </row>
    <row r="2" spans="1:21" ht="15.75" x14ac:dyDescent="0.25">
      <c r="A2" s="72">
        <v>1</v>
      </c>
      <c r="B2" s="73" t="s">
        <v>1162</v>
      </c>
      <c r="C2" s="33" t="s">
        <v>1163</v>
      </c>
      <c r="D2" s="73" t="s">
        <v>1164</v>
      </c>
      <c r="E2" s="73">
        <v>-20.737080742</v>
      </c>
      <c r="F2" s="73">
        <v>-42.294955244000001</v>
      </c>
      <c r="G2" s="73">
        <v>784</v>
      </c>
      <c r="H2" s="74" t="s">
        <v>1165</v>
      </c>
      <c r="I2" s="75">
        <v>6</v>
      </c>
      <c r="J2" s="75">
        <v>5</v>
      </c>
      <c r="K2" s="76">
        <v>5.666666666666667</v>
      </c>
      <c r="L2" s="76">
        <v>5.666666666666667</v>
      </c>
      <c r="M2" s="76">
        <v>5.666666666666667</v>
      </c>
      <c r="N2" s="76">
        <v>5.666666666666667</v>
      </c>
      <c r="O2" s="75">
        <v>6</v>
      </c>
      <c r="P2" s="75">
        <v>6</v>
      </c>
      <c r="Q2" s="77">
        <v>82.333333333333329</v>
      </c>
      <c r="R2" s="78"/>
      <c r="S2" s="69" t="s">
        <v>1166</v>
      </c>
      <c r="T2" s="69">
        <v>95.7</v>
      </c>
      <c r="U2" s="71"/>
    </row>
    <row r="3" spans="1:21" ht="15.75" x14ac:dyDescent="0.25">
      <c r="A3" s="72">
        <v>2</v>
      </c>
      <c r="B3" s="73" t="s">
        <v>1162</v>
      </c>
      <c r="C3" s="33" t="s">
        <v>1163</v>
      </c>
      <c r="D3" s="73" t="s">
        <v>1164</v>
      </c>
      <c r="E3" s="75">
        <v>-20.732883922999999</v>
      </c>
      <c r="F3" s="73">
        <v>-42.290170351</v>
      </c>
      <c r="G3" s="75">
        <v>801</v>
      </c>
      <c r="H3" s="74" t="s">
        <v>1167</v>
      </c>
      <c r="I3" s="76">
        <v>5.666666666666667</v>
      </c>
      <c r="J3" s="75">
        <v>6</v>
      </c>
      <c r="K3" s="76">
        <v>5.666666666666667</v>
      </c>
      <c r="L3" s="76">
        <v>5.666666666666667</v>
      </c>
      <c r="M3" s="75">
        <v>6</v>
      </c>
      <c r="N3" s="76">
        <v>5.666666666666667</v>
      </c>
      <c r="O3" s="75">
        <v>6</v>
      </c>
      <c r="P3" s="76">
        <v>5.666666666666667</v>
      </c>
      <c r="Q3" s="77">
        <v>82.333333333333329</v>
      </c>
      <c r="R3" s="78"/>
      <c r="S3" s="69" t="s">
        <v>1168</v>
      </c>
      <c r="T3" s="69">
        <v>73</v>
      </c>
    </row>
    <row r="4" spans="1:21" ht="15.75" x14ac:dyDescent="0.25">
      <c r="A4" s="75">
        <v>6</v>
      </c>
      <c r="B4" s="73" t="s">
        <v>1169</v>
      </c>
      <c r="C4" s="33" t="s">
        <v>1163</v>
      </c>
      <c r="D4" s="73" t="s">
        <v>1164</v>
      </c>
      <c r="E4" s="73">
        <v>-20.658484138999999</v>
      </c>
      <c r="F4" s="73">
        <v>-42.304607509</v>
      </c>
      <c r="G4" s="75">
        <v>873</v>
      </c>
      <c r="H4" s="74" t="s">
        <v>1170</v>
      </c>
      <c r="I4" s="75">
        <v>6</v>
      </c>
      <c r="J4" s="76">
        <v>5.666666666666667</v>
      </c>
      <c r="K4" s="75">
        <v>6</v>
      </c>
      <c r="L4" s="76">
        <v>6.333333333333333</v>
      </c>
      <c r="M4" s="76">
        <v>6.333333333333333</v>
      </c>
      <c r="N4" s="75">
        <v>6</v>
      </c>
      <c r="O4" s="76">
        <v>6.333333333333333</v>
      </c>
      <c r="P4" s="75">
        <v>6</v>
      </c>
      <c r="Q4" s="77">
        <v>84.666666666666671</v>
      </c>
      <c r="R4" s="78"/>
      <c r="S4" s="69" t="s">
        <v>1171</v>
      </c>
      <c r="T4" s="69">
        <v>84.4</v>
      </c>
    </row>
    <row r="5" spans="1:21" ht="15.75" x14ac:dyDescent="0.25">
      <c r="A5" s="72">
        <v>7</v>
      </c>
      <c r="B5" s="73" t="s">
        <v>1172</v>
      </c>
      <c r="C5" s="33" t="s">
        <v>1163</v>
      </c>
      <c r="D5" s="73" t="s">
        <v>1164</v>
      </c>
      <c r="E5" s="73">
        <v>-20.646246644000001</v>
      </c>
      <c r="F5" s="73">
        <v>-42.304220684000001</v>
      </c>
      <c r="G5" s="75">
        <v>847</v>
      </c>
      <c r="H5" s="74" t="s">
        <v>1167</v>
      </c>
      <c r="I5" s="76">
        <v>5.666666666666667</v>
      </c>
      <c r="J5" s="76">
        <v>5.666666666666667</v>
      </c>
      <c r="K5" s="76">
        <v>5.333333333333333</v>
      </c>
      <c r="L5" s="76">
        <v>5.333333333333333</v>
      </c>
      <c r="M5" s="76">
        <v>5.333333333333333</v>
      </c>
      <c r="N5" s="76">
        <v>5.666666666666667</v>
      </c>
      <c r="O5" s="76">
        <v>5.666666666666667</v>
      </c>
      <c r="P5" s="76">
        <v>5.666666666666667</v>
      </c>
      <c r="Q5" s="77">
        <v>80.333333333333329</v>
      </c>
      <c r="R5" s="78"/>
    </row>
    <row r="6" spans="1:21" ht="15.75" x14ac:dyDescent="0.25">
      <c r="A6" s="75">
        <v>8</v>
      </c>
      <c r="B6" s="73" t="s">
        <v>1172</v>
      </c>
      <c r="C6" s="33" t="s">
        <v>1173</v>
      </c>
      <c r="D6" s="73" t="s">
        <v>1164</v>
      </c>
      <c r="E6" s="73">
        <v>-20.639020604999999</v>
      </c>
      <c r="F6" s="73">
        <v>-42.322983155000003</v>
      </c>
      <c r="G6" s="75">
        <v>891</v>
      </c>
      <c r="H6" s="74" t="s">
        <v>1167</v>
      </c>
      <c r="I6" s="75">
        <v>6</v>
      </c>
      <c r="J6" s="75">
        <v>7</v>
      </c>
      <c r="K6" s="76">
        <v>6.666666666666667</v>
      </c>
      <c r="L6" s="76">
        <v>6.666666666666667</v>
      </c>
      <c r="M6" s="76">
        <v>6.666666666666667</v>
      </c>
      <c r="N6" s="76">
        <v>6.666666666666667</v>
      </c>
      <c r="O6" s="75">
        <v>6</v>
      </c>
      <c r="P6" s="76">
        <v>6.666666666666667</v>
      </c>
      <c r="Q6" s="77">
        <v>88.333333333333329</v>
      </c>
      <c r="R6" s="78"/>
    </row>
    <row r="7" spans="1:21" ht="15.75" x14ac:dyDescent="0.25">
      <c r="A7" s="72">
        <v>9</v>
      </c>
      <c r="B7" s="73" t="s">
        <v>1174</v>
      </c>
      <c r="C7" s="33" t="s">
        <v>1163</v>
      </c>
      <c r="D7" s="73" t="s">
        <v>1164</v>
      </c>
      <c r="E7" s="73">
        <v>-20.628796191999999</v>
      </c>
      <c r="F7" s="73">
        <v>-42.320417034999998</v>
      </c>
      <c r="G7" s="75">
        <v>907</v>
      </c>
      <c r="H7" s="74" t="s">
        <v>1167</v>
      </c>
      <c r="I7" s="76">
        <v>5.666666666666667</v>
      </c>
      <c r="J7" s="76">
        <v>5.666666666666667</v>
      </c>
      <c r="K7" s="75">
        <v>6</v>
      </c>
      <c r="L7" s="76">
        <v>5.666666666666667</v>
      </c>
      <c r="M7" s="76">
        <v>5.333333333333333</v>
      </c>
      <c r="N7" s="76">
        <v>5.333333333333333</v>
      </c>
      <c r="O7" s="75">
        <v>6</v>
      </c>
      <c r="P7" s="76">
        <v>5.333333333333333</v>
      </c>
      <c r="Q7" s="79">
        <v>81</v>
      </c>
      <c r="R7" s="78"/>
      <c r="S7" s="69" t="s">
        <v>1175</v>
      </c>
      <c r="T7" s="69" t="s">
        <v>1176</v>
      </c>
      <c r="U7" s="80" t="s">
        <v>1177</v>
      </c>
    </row>
    <row r="8" spans="1:21" ht="15.75" x14ac:dyDescent="0.25">
      <c r="A8" s="75">
        <v>10</v>
      </c>
      <c r="B8" s="73" t="s">
        <v>1174</v>
      </c>
      <c r="C8" s="33" t="s">
        <v>1163</v>
      </c>
      <c r="D8" s="73" t="s">
        <v>1164</v>
      </c>
      <c r="E8" s="73">
        <v>-20.628860481</v>
      </c>
      <c r="F8" s="73">
        <v>-42.320360960000002</v>
      </c>
      <c r="G8" s="75">
        <v>909</v>
      </c>
      <c r="H8" s="74" t="s">
        <v>1170</v>
      </c>
      <c r="I8" s="76">
        <v>6.166666666666667</v>
      </c>
      <c r="J8" s="76">
        <v>6.166666666666667</v>
      </c>
      <c r="K8" s="76">
        <v>6.333333333333333</v>
      </c>
      <c r="L8" s="76">
        <v>5.666666666666667</v>
      </c>
      <c r="M8" s="76">
        <v>6.166666666666667</v>
      </c>
      <c r="N8" s="76">
        <v>6.166666666666667</v>
      </c>
      <c r="O8" s="76">
        <v>6.333333333333333</v>
      </c>
      <c r="P8" s="75">
        <v>6</v>
      </c>
      <c r="Q8" s="79">
        <v>85</v>
      </c>
      <c r="R8" s="78"/>
      <c r="S8" s="81" t="s">
        <v>1178</v>
      </c>
      <c r="T8" s="69">
        <v>2</v>
      </c>
      <c r="U8" s="82">
        <f>(2*100)/377</f>
        <v>0.5305039787798409</v>
      </c>
    </row>
    <row r="9" spans="1:21" ht="15.75" x14ac:dyDescent="0.25">
      <c r="A9" s="72">
        <v>11</v>
      </c>
      <c r="B9" s="73" t="s">
        <v>1179</v>
      </c>
      <c r="C9" s="33" t="s">
        <v>1173</v>
      </c>
      <c r="D9" s="73" t="s">
        <v>1164</v>
      </c>
      <c r="E9" s="73">
        <v>-20.658634007</v>
      </c>
      <c r="F9" s="73">
        <v>-42.247195998000002</v>
      </c>
      <c r="G9" s="75">
        <v>847</v>
      </c>
      <c r="H9" s="74" t="s">
        <v>1170</v>
      </c>
      <c r="I9" s="76">
        <v>5.666666666666667</v>
      </c>
      <c r="J9" s="76">
        <v>5.666666666666667</v>
      </c>
      <c r="K9" s="75">
        <v>6</v>
      </c>
      <c r="L9" s="76">
        <v>5.666666666666667</v>
      </c>
      <c r="M9" s="76">
        <v>5.666666666666667</v>
      </c>
      <c r="N9" s="75">
        <v>6</v>
      </c>
      <c r="O9" s="75">
        <v>6</v>
      </c>
      <c r="P9" s="75">
        <v>6</v>
      </c>
      <c r="Q9" s="79">
        <v>82</v>
      </c>
      <c r="R9" s="78"/>
      <c r="S9" s="81" t="s">
        <v>1180</v>
      </c>
      <c r="T9" s="69">
        <v>1</v>
      </c>
      <c r="U9" s="82">
        <f>(1*100)/377</f>
        <v>0.26525198938992045</v>
      </c>
    </row>
    <row r="10" spans="1:21" ht="15.75" x14ac:dyDescent="0.25">
      <c r="A10" s="75">
        <v>12</v>
      </c>
      <c r="B10" s="73" t="s">
        <v>1181</v>
      </c>
      <c r="C10" s="33" t="s">
        <v>1163</v>
      </c>
      <c r="D10" s="73" t="s">
        <v>1164</v>
      </c>
      <c r="E10" s="73">
        <v>-20.65995994</v>
      </c>
      <c r="F10" s="73">
        <v>-42.245831424000002</v>
      </c>
      <c r="G10" s="75">
        <v>822</v>
      </c>
      <c r="H10" s="74" t="s">
        <v>1170</v>
      </c>
      <c r="I10" s="75">
        <v>6</v>
      </c>
      <c r="J10" s="76">
        <v>5.333333333333333</v>
      </c>
      <c r="K10" s="76">
        <v>5.666666666666667</v>
      </c>
      <c r="L10" s="76">
        <v>5.666666666666667</v>
      </c>
      <c r="M10" s="76">
        <v>5.666666666666667</v>
      </c>
      <c r="N10" s="76">
        <v>5.333333333333333</v>
      </c>
      <c r="O10" s="75">
        <v>6</v>
      </c>
      <c r="P10" s="76">
        <v>5.666666666666667</v>
      </c>
      <c r="Q10" s="77">
        <v>81.333333333333329</v>
      </c>
      <c r="R10" s="78"/>
      <c r="S10" s="81" t="s">
        <v>1182</v>
      </c>
      <c r="T10" s="69">
        <v>29</v>
      </c>
      <c r="U10" s="82">
        <f>(29*100)/377</f>
        <v>7.6923076923076925</v>
      </c>
    </row>
    <row r="11" spans="1:21" ht="15.75" x14ac:dyDescent="0.25">
      <c r="A11" s="75">
        <v>13</v>
      </c>
      <c r="B11" s="73" t="s">
        <v>1183</v>
      </c>
      <c r="C11" s="33" t="s">
        <v>1163</v>
      </c>
      <c r="D11" s="73" t="s">
        <v>1164</v>
      </c>
      <c r="E11" s="73">
        <v>-20.657216124000001</v>
      </c>
      <c r="F11" s="73">
        <v>-42.236845856999999</v>
      </c>
      <c r="G11" s="75">
        <v>838</v>
      </c>
      <c r="H11" s="74" t="s">
        <v>1167</v>
      </c>
      <c r="I11" s="76">
        <v>5.333333333333333</v>
      </c>
      <c r="J11" s="76">
        <v>5.333333333333333</v>
      </c>
      <c r="K11" s="76">
        <v>5.666666666666667</v>
      </c>
      <c r="L11" s="76">
        <v>5.666666666666667</v>
      </c>
      <c r="M11" s="75">
        <v>5</v>
      </c>
      <c r="N11" s="76">
        <v>5.333333333333333</v>
      </c>
      <c r="O11" s="76">
        <v>5.333333333333333</v>
      </c>
      <c r="P11" s="76">
        <v>5.666666666666667</v>
      </c>
      <c r="Q11" s="77">
        <v>79.333333333333329</v>
      </c>
      <c r="R11" s="78"/>
      <c r="S11" s="81" t="s">
        <v>1184</v>
      </c>
      <c r="T11" s="69">
        <v>210</v>
      </c>
      <c r="U11" s="82">
        <f>(210*100)/377</f>
        <v>55.702917771883293</v>
      </c>
    </row>
    <row r="12" spans="1:21" ht="15.75" x14ac:dyDescent="0.25">
      <c r="A12" s="75">
        <v>14</v>
      </c>
      <c r="B12" s="73" t="s">
        <v>1183</v>
      </c>
      <c r="C12" s="83" t="s">
        <v>1163</v>
      </c>
      <c r="D12" s="73" t="s">
        <v>1164</v>
      </c>
      <c r="E12" s="73">
        <v>-20.656003262999999</v>
      </c>
      <c r="F12" s="73">
        <v>-42.234636889999997</v>
      </c>
      <c r="G12" s="75">
        <v>840</v>
      </c>
      <c r="H12" s="74" t="s">
        <v>1167</v>
      </c>
      <c r="I12" s="76">
        <v>5.833333333333333</v>
      </c>
      <c r="J12" s="75">
        <v>5.5</v>
      </c>
      <c r="K12" s="76">
        <v>6.166666666666667</v>
      </c>
      <c r="L12" s="75">
        <v>6</v>
      </c>
      <c r="M12" s="76">
        <v>6.166666666666667</v>
      </c>
      <c r="N12" s="75">
        <v>6</v>
      </c>
      <c r="O12" s="75">
        <v>6.5</v>
      </c>
      <c r="P12" s="84">
        <v>6.166666666666667</v>
      </c>
      <c r="Q12" s="79">
        <v>85</v>
      </c>
      <c r="R12" s="78"/>
      <c r="S12" s="81" t="s">
        <v>1185</v>
      </c>
      <c r="T12" s="69">
        <v>115</v>
      </c>
      <c r="U12" s="82">
        <f>(115*100)/377</f>
        <v>30.50397877984085</v>
      </c>
    </row>
    <row r="13" spans="1:21" ht="15.75" x14ac:dyDescent="0.25">
      <c r="A13" s="75">
        <v>15</v>
      </c>
      <c r="B13" s="73" t="s">
        <v>1186</v>
      </c>
      <c r="C13" s="33" t="s">
        <v>1163</v>
      </c>
      <c r="D13" s="73" t="s">
        <v>1164</v>
      </c>
      <c r="E13" s="73">
        <v>-20.662364876000002</v>
      </c>
      <c r="F13" s="73">
        <v>-42.229861133</v>
      </c>
      <c r="G13" s="75">
        <v>843</v>
      </c>
      <c r="H13" s="74" t="s">
        <v>1187</v>
      </c>
      <c r="I13" s="75">
        <v>6</v>
      </c>
      <c r="J13" s="76">
        <v>5.333333333333333</v>
      </c>
      <c r="K13" s="76">
        <v>5.666666666666667</v>
      </c>
      <c r="L13" s="76">
        <v>5.666666666666667</v>
      </c>
      <c r="M13" s="76">
        <v>6.333333333333333</v>
      </c>
      <c r="N13" s="76">
        <v>5.333333333333333</v>
      </c>
      <c r="O13" s="75">
        <v>6</v>
      </c>
      <c r="P13" s="76">
        <v>5.666666666666667</v>
      </c>
      <c r="Q13" s="77">
        <v>81.666666666666671</v>
      </c>
      <c r="R13" s="78"/>
      <c r="S13" s="81" t="s">
        <v>1188</v>
      </c>
      <c r="T13" s="69">
        <v>20</v>
      </c>
      <c r="U13" s="82">
        <f>(20*100)/377</f>
        <v>5.3050397877984086</v>
      </c>
    </row>
    <row r="14" spans="1:21" ht="15.75" x14ac:dyDescent="0.25">
      <c r="A14" s="72">
        <v>16</v>
      </c>
      <c r="B14" s="73" t="s">
        <v>1189</v>
      </c>
      <c r="C14" s="33" t="s">
        <v>1163</v>
      </c>
      <c r="D14" s="73" t="s">
        <v>1164</v>
      </c>
      <c r="E14" s="73">
        <v>-20.661188224</v>
      </c>
      <c r="F14" s="73">
        <v>-42.224693688999999</v>
      </c>
      <c r="G14" s="75">
        <v>878</v>
      </c>
      <c r="H14" s="74" t="s">
        <v>1170</v>
      </c>
      <c r="I14" s="75">
        <v>6</v>
      </c>
      <c r="J14" s="75">
        <v>6</v>
      </c>
      <c r="K14" s="76">
        <v>6.333333333333333</v>
      </c>
      <c r="L14" s="75">
        <v>6</v>
      </c>
      <c r="M14" s="75">
        <v>6</v>
      </c>
      <c r="N14" s="76">
        <v>6.333333333333333</v>
      </c>
      <c r="O14" s="76">
        <v>5.666666666666667</v>
      </c>
      <c r="P14" s="75">
        <v>6</v>
      </c>
      <c r="Q14" s="77">
        <v>84.333333333333329</v>
      </c>
      <c r="R14" s="78"/>
      <c r="S14" s="69" t="s">
        <v>1190</v>
      </c>
      <c r="T14" s="69">
        <v>377</v>
      </c>
      <c r="U14" s="69">
        <v>100</v>
      </c>
    </row>
    <row r="15" spans="1:21" ht="15.75" x14ac:dyDescent="0.25">
      <c r="A15" s="72">
        <v>17</v>
      </c>
      <c r="B15" s="73" t="s">
        <v>1189</v>
      </c>
      <c r="C15" s="33" t="s">
        <v>1163</v>
      </c>
      <c r="D15" s="73" t="s">
        <v>1164</v>
      </c>
      <c r="E15" s="73">
        <v>-20.660526138000002</v>
      </c>
      <c r="F15" s="73">
        <v>-42.222669879000001</v>
      </c>
      <c r="G15" s="75">
        <v>925</v>
      </c>
      <c r="H15" s="74" t="s">
        <v>1170</v>
      </c>
      <c r="I15" s="76">
        <v>5.666666666666667</v>
      </c>
      <c r="J15" s="76">
        <v>5.666666666666667</v>
      </c>
      <c r="K15" s="76">
        <v>5.666666666666667</v>
      </c>
      <c r="L15" s="75">
        <v>6</v>
      </c>
      <c r="M15" s="76">
        <v>5.333333333333333</v>
      </c>
      <c r="N15" s="76">
        <v>5.333333333333333</v>
      </c>
      <c r="O15" s="75">
        <v>6</v>
      </c>
      <c r="P15" s="76">
        <v>5.333333333333333</v>
      </c>
      <c r="Q15" s="79">
        <v>81</v>
      </c>
      <c r="R15" s="78"/>
    </row>
    <row r="16" spans="1:21" ht="15.75" x14ac:dyDescent="0.25">
      <c r="A16" s="75">
        <v>19</v>
      </c>
      <c r="B16" s="73" t="s">
        <v>1191</v>
      </c>
      <c r="C16" s="83" t="s">
        <v>1192</v>
      </c>
      <c r="D16" s="73" t="s">
        <v>1164</v>
      </c>
      <c r="E16" s="73">
        <v>-20.668646776999999</v>
      </c>
      <c r="F16" s="73">
        <v>-42.225689039999999</v>
      </c>
      <c r="G16" s="75">
        <v>881</v>
      </c>
      <c r="H16" s="74" t="s">
        <v>1170</v>
      </c>
      <c r="I16" s="75">
        <v>6</v>
      </c>
      <c r="J16" s="76">
        <v>5.666666666666667</v>
      </c>
      <c r="K16" s="76">
        <v>5.666666666666667</v>
      </c>
      <c r="L16" s="76">
        <v>5.666666666666667</v>
      </c>
      <c r="M16" s="76">
        <v>5.666666666666667</v>
      </c>
      <c r="N16" s="76">
        <v>5.666666666666667</v>
      </c>
      <c r="O16" s="75">
        <v>6</v>
      </c>
      <c r="P16" s="76">
        <v>6.333333333333333</v>
      </c>
      <c r="Q16" s="77">
        <v>82.666666666666671</v>
      </c>
      <c r="R16" s="78"/>
    </row>
    <row r="17" spans="1:21" ht="15.75" x14ac:dyDescent="0.25">
      <c r="A17" s="72">
        <v>20</v>
      </c>
      <c r="B17" s="73" t="s">
        <v>1193</v>
      </c>
      <c r="C17" s="33" t="s">
        <v>1194</v>
      </c>
      <c r="D17" s="73" t="s">
        <v>1164</v>
      </c>
      <c r="E17" s="73">
        <v>-20.680692325999999</v>
      </c>
      <c r="F17" s="85">
        <v>-42.259779833000003</v>
      </c>
      <c r="G17" s="75">
        <v>803</v>
      </c>
      <c r="H17" s="74" t="s">
        <v>1195</v>
      </c>
      <c r="I17" s="75">
        <v>6</v>
      </c>
      <c r="J17" s="76">
        <v>5.666666666666667</v>
      </c>
      <c r="K17" s="75">
        <v>6</v>
      </c>
      <c r="L17" s="76">
        <v>6.333333333333333</v>
      </c>
      <c r="M17" s="76">
        <v>6.333333333333333</v>
      </c>
      <c r="N17" s="76">
        <v>6.166666666666667</v>
      </c>
      <c r="O17" s="76">
        <v>6.333333333333333</v>
      </c>
      <c r="P17" s="75">
        <v>6.5</v>
      </c>
      <c r="Q17" s="77">
        <v>85.333333333333329</v>
      </c>
      <c r="R17" s="78"/>
      <c r="S17" s="69"/>
      <c r="T17" s="69"/>
      <c r="U17" s="80"/>
    </row>
    <row r="18" spans="1:21" ht="15.75" x14ac:dyDescent="0.25">
      <c r="A18" s="72">
        <v>21</v>
      </c>
      <c r="B18" s="73" t="s">
        <v>1196</v>
      </c>
      <c r="C18" s="33" t="s">
        <v>1194</v>
      </c>
      <c r="D18" s="73" t="s">
        <v>1164</v>
      </c>
      <c r="E18" s="73">
        <v>-20.648217145</v>
      </c>
      <c r="F18" s="73">
        <v>-42.265648925999997</v>
      </c>
      <c r="G18" s="75">
        <v>827</v>
      </c>
      <c r="H18" s="74" t="s">
        <v>1170</v>
      </c>
      <c r="I18" s="75">
        <v>6</v>
      </c>
      <c r="J18" s="75">
        <v>6</v>
      </c>
      <c r="K18" s="75">
        <v>6</v>
      </c>
      <c r="L18" s="75">
        <v>6</v>
      </c>
      <c r="M18" s="75">
        <v>6</v>
      </c>
      <c r="N18" s="75">
        <v>6</v>
      </c>
      <c r="O18" s="75">
        <v>6</v>
      </c>
      <c r="P18" s="75">
        <v>6</v>
      </c>
      <c r="Q18" s="79">
        <v>85</v>
      </c>
      <c r="R18" s="86"/>
      <c r="S18" s="81"/>
      <c r="T18" s="34"/>
      <c r="U18" s="34"/>
    </row>
    <row r="19" spans="1:21" ht="15.75" x14ac:dyDescent="0.25">
      <c r="A19" s="75">
        <v>22</v>
      </c>
      <c r="B19" s="73" t="s">
        <v>1197</v>
      </c>
      <c r="C19" s="33" t="s">
        <v>1192</v>
      </c>
      <c r="D19" s="73" t="s">
        <v>1198</v>
      </c>
      <c r="E19" s="73">
        <v>-20.659008761999999</v>
      </c>
      <c r="F19" s="73">
        <v>-42.520285862999998</v>
      </c>
      <c r="G19" s="75">
        <v>927</v>
      </c>
      <c r="H19" s="74" t="s">
        <v>1199</v>
      </c>
      <c r="I19" s="76">
        <v>6.333333333333333</v>
      </c>
      <c r="J19" s="76">
        <v>6.666666666666667</v>
      </c>
      <c r="K19" s="75">
        <v>6.5</v>
      </c>
      <c r="L19" s="76">
        <v>6.833333333333333</v>
      </c>
      <c r="M19" s="75">
        <v>7</v>
      </c>
      <c r="N19" s="76">
        <v>7.166666666666667</v>
      </c>
      <c r="O19" s="76">
        <v>6.833333333333333</v>
      </c>
      <c r="P19" s="76">
        <v>6.666666666666667</v>
      </c>
      <c r="Q19" s="79">
        <v>90</v>
      </c>
      <c r="R19" s="78"/>
      <c r="S19" s="81"/>
      <c r="T19" s="34"/>
      <c r="U19" s="87"/>
    </row>
    <row r="20" spans="1:21" ht="15.75" x14ac:dyDescent="0.25">
      <c r="A20" s="75">
        <v>24</v>
      </c>
      <c r="B20" s="73" t="s">
        <v>1197</v>
      </c>
      <c r="C20" s="33" t="s">
        <v>1173</v>
      </c>
      <c r="D20" s="73" t="s">
        <v>1198</v>
      </c>
      <c r="E20" s="73">
        <v>-20.660922267</v>
      </c>
      <c r="F20" s="73">
        <v>-42.517182128999998</v>
      </c>
      <c r="G20" s="75">
        <v>954</v>
      </c>
      <c r="H20" s="74" t="s">
        <v>1199</v>
      </c>
      <c r="I20" s="75">
        <v>6</v>
      </c>
      <c r="J20" s="76">
        <v>5.666666666666667</v>
      </c>
      <c r="K20" s="76">
        <v>6.666666666666667</v>
      </c>
      <c r="L20" s="75">
        <v>6</v>
      </c>
      <c r="M20" s="76">
        <v>6.333333333333333</v>
      </c>
      <c r="N20" s="75">
        <v>6</v>
      </c>
      <c r="O20" s="76">
        <v>5.666666666666667</v>
      </c>
      <c r="P20" s="75">
        <v>6</v>
      </c>
      <c r="Q20" s="77">
        <v>84.333333333333329</v>
      </c>
      <c r="R20" s="78"/>
      <c r="S20" s="81"/>
      <c r="T20" s="34"/>
      <c r="U20" s="87"/>
    </row>
    <row r="21" spans="1:21" ht="15.75" x14ac:dyDescent="0.25">
      <c r="A21" s="75">
        <v>25</v>
      </c>
      <c r="B21" s="73" t="s">
        <v>1197</v>
      </c>
      <c r="C21" s="83" t="s">
        <v>1192</v>
      </c>
      <c r="D21" s="73" t="s">
        <v>1198</v>
      </c>
      <c r="E21" s="73">
        <v>-20.652351435</v>
      </c>
      <c r="F21" s="73">
        <v>-42.518276804999999</v>
      </c>
      <c r="G21" s="75">
        <v>920</v>
      </c>
      <c r="H21" s="74" t="s">
        <v>1170</v>
      </c>
      <c r="I21" s="76">
        <v>5.666666666666667</v>
      </c>
      <c r="J21" s="76">
        <v>5.666666666666667</v>
      </c>
      <c r="K21" s="76">
        <v>5.666666666666667</v>
      </c>
      <c r="L21" s="76">
        <v>5.666666666666667</v>
      </c>
      <c r="M21" s="76">
        <v>5.333333333333333</v>
      </c>
      <c r="N21" s="76">
        <v>5.666666666666667</v>
      </c>
      <c r="O21" s="76">
        <v>5.333333333333333</v>
      </c>
      <c r="P21" s="76">
        <v>5.666666666666667</v>
      </c>
      <c r="Q21" s="77">
        <v>80.666666666666671</v>
      </c>
      <c r="R21" s="78"/>
      <c r="S21" s="81"/>
      <c r="T21" s="34"/>
      <c r="U21" s="87"/>
    </row>
    <row r="22" spans="1:21" ht="15.75" x14ac:dyDescent="0.25">
      <c r="A22" s="75">
        <v>26</v>
      </c>
      <c r="B22" s="73" t="s">
        <v>1200</v>
      </c>
      <c r="C22" s="33" t="s">
        <v>1163</v>
      </c>
      <c r="D22" s="73" t="s">
        <v>1198</v>
      </c>
      <c r="E22" s="73">
        <v>-20.64791657</v>
      </c>
      <c r="F22" s="73">
        <v>-42.484131445999999</v>
      </c>
      <c r="G22" s="75">
        <v>1050</v>
      </c>
      <c r="H22" s="74" t="s">
        <v>1170</v>
      </c>
      <c r="I22" s="75">
        <v>6.5</v>
      </c>
      <c r="J22" s="75">
        <v>7</v>
      </c>
      <c r="K22" s="76">
        <v>6.833333333333333</v>
      </c>
      <c r="L22" s="76">
        <v>6.833333333333333</v>
      </c>
      <c r="M22" s="75">
        <v>7.5</v>
      </c>
      <c r="N22" s="75">
        <v>7</v>
      </c>
      <c r="O22" s="76">
        <v>6.666666666666667</v>
      </c>
      <c r="P22" s="76">
        <v>6.666666666666667</v>
      </c>
      <c r="Q22" s="79">
        <v>91</v>
      </c>
      <c r="R22" s="78"/>
      <c r="S22" s="81"/>
      <c r="T22" s="34"/>
      <c r="U22" s="87"/>
    </row>
    <row r="23" spans="1:21" ht="15.75" x14ac:dyDescent="0.25">
      <c r="A23" s="72">
        <v>27</v>
      </c>
      <c r="B23" s="73" t="s">
        <v>1201</v>
      </c>
      <c r="C23" s="33" t="s">
        <v>1163</v>
      </c>
      <c r="D23" s="73" t="s">
        <v>1198</v>
      </c>
      <c r="E23" s="73">
        <v>-20.651029441999999</v>
      </c>
      <c r="F23" s="73">
        <v>-42.484918172</v>
      </c>
      <c r="G23" s="75">
        <v>1092</v>
      </c>
      <c r="H23" s="74" t="s">
        <v>1170</v>
      </c>
      <c r="I23" s="75">
        <v>6</v>
      </c>
      <c r="J23" s="76">
        <v>6.333333333333333</v>
      </c>
      <c r="K23" s="76">
        <v>6.166666666666667</v>
      </c>
      <c r="L23" s="76">
        <v>6.333333333333333</v>
      </c>
      <c r="M23" s="76">
        <v>6.166666666666667</v>
      </c>
      <c r="N23" s="76">
        <v>6.166666666666667</v>
      </c>
      <c r="O23" s="75">
        <v>6</v>
      </c>
      <c r="P23" s="76">
        <v>6.166666666666667</v>
      </c>
      <c r="Q23" s="77">
        <v>85.333333333333329</v>
      </c>
      <c r="R23" s="78"/>
      <c r="S23" s="81"/>
      <c r="T23" s="34"/>
      <c r="U23" s="87"/>
    </row>
    <row r="24" spans="1:21" ht="15.75" x14ac:dyDescent="0.25">
      <c r="A24" s="72">
        <v>28</v>
      </c>
      <c r="B24" s="73" t="s">
        <v>1202</v>
      </c>
      <c r="C24" s="33" t="s">
        <v>1173</v>
      </c>
      <c r="D24" s="73" t="s">
        <v>1198</v>
      </c>
      <c r="E24" s="73">
        <v>-20.666559682999999</v>
      </c>
      <c r="F24" s="73">
        <v>-42.532066964000002</v>
      </c>
      <c r="G24" s="75">
        <v>916</v>
      </c>
      <c r="H24" s="74" t="s">
        <v>1170</v>
      </c>
      <c r="I24" s="75">
        <v>6</v>
      </c>
      <c r="J24" s="76">
        <v>5.666666666666667</v>
      </c>
      <c r="K24" s="76">
        <v>5.666666666666667</v>
      </c>
      <c r="L24" s="75">
        <v>6</v>
      </c>
      <c r="M24" s="76">
        <v>5.666666666666667</v>
      </c>
      <c r="N24" s="75">
        <v>5</v>
      </c>
      <c r="O24" s="75">
        <v>6</v>
      </c>
      <c r="P24" s="76">
        <v>5.666666666666667</v>
      </c>
      <c r="Q24" s="77">
        <v>82.666666666666671</v>
      </c>
      <c r="R24" s="78"/>
      <c r="S24" s="81"/>
      <c r="T24" s="34"/>
      <c r="U24" s="87"/>
    </row>
    <row r="25" spans="1:21" ht="15.75" x14ac:dyDescent="0.25">
      <c r="A25" s="75">
        <v>30</v>
      </c>
      <c r="B25" s="75" t="s">
        <v>1203</v>
      </c>
      <c r="C25" s="83" t="s">
        <v>1194</v>
      </c>
      <c r="D25" s="73" t="s">
        <v>1198</v>
      </c>
      <c r="E25" s="73">
        <v>-20.64291995</v>
      </c>
      <c r="F25" s="73">
        <v>-42.497846418999998</v>
      </c>
      <c r="G25" s="75">
        <v>1284</v>
      </c>
      <c r="H25" s="74" t="s">
        <v>1204</v>
      </c>
      <c r="I25" s="76">
        <v>6.333333333333333</v>
      </c>
      <c r="J25" s="75">
        <v>7</v>
      </c>
      <c r="K25" s="76">
        <v>7.333333333333333</v>
      </c>
      <c r="L25" s="76">
        <v>6.333333333333333</v>
      </c>
      <c r="M25" s="76">
        <v>6.666666666666667</v>
      </c>
      <c r="N25" s="76">
        <v>6.666666666666667</v>
      </c>
      <c r="O25" s="75">
        <v>7</v>
      </c>
      <c r="P25" s="76">
        <v>6.666666666666667</v>
      </c>
      <c r="Q25" s="79">
        <v>90</v>
      </c>
      <c r="R25" s="78"/>
    </row>
    <row r="26" spans="1:21" ht="15.75" x14ac:dyDescent="0.25">
      <c r="A26" s="72">
        <v>31</v>
      </c>
      <c r="B26" s="73" t="s">
        <v>1205</v>
      </c>
      <c r="C26" s="33" t="s">
        <v>1194</v>
      </c>
      <c r="D26" s="73" t="s">
        <v>1198</v>
      </c>
      <c r="E26" s="73">
        <v>-20.656590749999999</v>
      </c>
      <c r="F26" s="73">
        <v>-42.451544785999999</v>
      </c>
      <c r="G26" s="75">
        <v>1077</v>
      </c>
      <c r="H26" s="74" t="s">
        <v>1170</v>
      </c>
      <c r="I26" s="75">
        <v>6</v>
      </c>
      <c r="J26" s="76">
        <v>6.333333333333333</v>
      </c>
      <c r="K26" s="76">
        <v>7.333333333333333</v>
      </c>
      <c r="L26" s="76">
        <v>6.333333333333333</v>
      </c>
      <c r="M26" s="76">
        <v>6.333333333333333</v>
      </c>
      <c r="N26" s="75">
        <v>6</v>
      </c>
      <c r="O26" s="75">
        <v>6.5</v>
      </c>
      <c r="P26" s="76">
        <v>6.166666666666667</v>
      </c>
      <c r="Q26" s="79">
        <v>87</v>
      </c>
      <c r="R26" s="78"/>
    </row>
    <row r="27" spans="1:21" ht="15.75" x14ac:dyDescent="0.25">
      <c r="A27" s="72">
        <v>32</v>
      </c>
      <c r="B27" s="73" t="s">
        <v>1206</v>
      </c>
      <c r="C27" s="33" t="s">
        <v>1173</v>
      </c>
      <c r="D27" s="73" t="s">
        <v>1198</v>
      </c>
      <c r="E27" s="73">
        <v>-20.659519470999999</v>
      </c>
      <c r="F27" s="73">
        <v>-42.464792215999999</v>
      </c>
      <c r="G27" s="75">
        <v>1247</v>
      </c>
      <c r="H27" s="74" t="s">
        <v>1207</v>
      </c>
      <c r="I27" s="75">
        <v>7</v>
      </c>
      <c r="J27" s="76">
        <v>7.833333333333333</v>
      </c>
      <c r="K27" s="75">
        <v>7.5</v>
      </c>
      <c r="L27" s="76">
        <v>7.333333333333333</v>
      </c>
      <c r="M27" s="75">
        <v>7.5</v>
      </c>
      <c r="N27" s="75">
        <v>7.5</v>
      </c>
      <c r="O27" s="75">
        <v>7</v>
      </c>
      <c r="P27" s="76">
        <v>7.333333333333333</v>
      </c>
      <c r="Q27" s="77">
        <v>95.666666666666671</v>
      </c>
      <c r="R27" s="78"/>
    </row>
    <row r="28" spans="1:21" ht="15.75" x14ac:dyDescent="0.25">
      <c r="A28" s="75">
        <v>33</v>
      </c>
      <c r="B28" s="73" t="s">
        <v>1206</v>
      </c>
      <c r="C28" s="83" t="s">
        <v>1163</v>
      </c>
      <c r="D28" s="73" t="s">
        <v>1198</v>
      </c>
      <c r="E28" s="73">
        <v>-20.65595909</v>
      </c>
      <c r="F28" s="73">
        <v>-42.458836623000003</v>
      </c>
      <c r="G28" s="75">
        <v>1146</v>
      </c>
      <c r="H28" s="74" t="s">
        <v>1208</v>
      </c>
      <c r="I28" s="76">
        <v>6.333333333333333</v>
      </c>
      <c r="J28" s="75">
        <v>7</v>
      </c>
      <c r="K28" s="76">
        <v>6.333333333333333</v>
      </c>
      <c r="L28" s="76">
        <v>6.666666666666667</v>
      </c>
      <c r="M28" s="76">
        <v>6.666666666666667</v>
      </c>
      <c r="N28" s="76">
        <v>6.833333333333333</v>
      </c>
      <c r="O28" s="76">
        <v>6.333333333333333</v>
      </c>
      <c r="P28" s="76">
        <v>6.166666666666667</v>
      </c>
      <c r="Q28" s="77">
        <v>88.333333333333329</v>
      </c>
      <c r="R28" s="78"/>
    </row>
    <row r="29" spans="1:21" ht="15.75" x14ac:dyDescent="0.25">
      <c r="A29" s="72">
        <v>34</v>
      </c>
      <c r="B29" s="73" t="s">
        <v>1209</v>
      </c>
      <c r="C29" s="33" t="s">
        <v>1194</v>
      </c>
      <c r="D29" s="73" t="s">
        <v>1198</v>
      </c>
      <c r="E29" s="73">
        <v>-20.756532204999999</v>
      </c>
      <c r="F29" s="73">
        <v>-42.517460323999998</v>
      </c>
      <c r="G29" s="75">
        <v>1082</v>
      </c>
      <c r="H29" s="74" t="s">
        <v>1210</v>
      </c>
      <c r="I29" s="76">
        <v>6.333333333333333</v>
      </c>
      <c r="J29" s="75">
        <v>7</v>
      </c>
      <c r="K29" s="76">
        <v>6.333333333333333</v>
      </c>
      <c r="L29" s="76">
        <v>6.333333333333333</v>
      </c>
      <c r="M29" s="76">
        <v>6.666666666666667</v>
      </c>
      <c r="N29" s="75">
        <v>6</v>
      </c>
      <c r="O29" s="76">
        <v>6.333333333333333</v>
      </c>
      <c r="P29" s="76">
        <v>6.333333333333333</v>
      </c>
      <c r="Q29" s="77">
        <v>87.666666666666671</v>
      </c>
      <c r="R29" s="78"/>
    </row>
    <row r="30" spans="1:21" ht="15.75" x14ac:dyDescent="0.25">
      <c r="A30" s="75">
        <v>35</v>
      </c>
      <c r="B30" s="73" t="s">
        <v>1211</v>
      </c>
      <c r="C30" s="83" t="s">
        <v>1173</v>
      </c>
      <c r="D30" s="73" t="s">
        <v>1198</v>
      </c>
      <c r="E30" s="73">
        <v>-20.722825639</v>
      </c>
      <c r="F30" s="73">
        <v>-42.557932426999997</v>
      </c>
      <c r="G30" s="75">
        <v>897</v>
      </c>
      <c r="H30" s="74" t="s">
        <v>1212</v>
      </c>
      <c r="I30" s="76">
        <v>7.166666666666667</v>
      </c>
      <c r="J30" s="75">
        <v>7.5</v>
      </c>
      <c r="K30" s="76">
        <v>7.166666666666667</v>
      </c>
      <c r="L30" s="75">
        <v>7.5</v>
      </c>
      <c r="M30" s="76">
        <v>7.666666666666667</v>
      </c>
      <c r="N30" s="75">
        <v>7.5</v>
      </c>
      <c r="O30" s="75">
        <v>7</v>
      </c>
      <c r="P30" s="76">
        <v>7.166666666666667</v>
      </c>
      <c r="Q30" s="77">
        <v>94.666666666666671</v>
      </c>
      <c r="R30" s="78"/>
    </row>
    <row r="31" spans="1:21" ht="15.75" x14ac:dyDescent="0.25">
      <c r="A31" s="75">
        <v>36</v>
      </c>
      <c r="B31" s="73" t="s">
        <v>1211</v>
      </c>
      <c r="C31" s="33" t="s">
        <v>1192</v>
      </c>
      <c r="D31" s="73" t="s">
        <v>1198</v>
      </c>
      <c r="E31" s="73">
        <v>-20.722235888</v>
      </c>
      <c r="F31" s="73">
        <v>-42.555999559999997</v>
      </c>
      <c r="G31" s="75">
        <v>903</v>
      </c>
      <c r="H31" s="74" t="s">
        <v>1170</v>
      </c>
      <c r="I31" s="75">
        <v>7</v>
      </c>
      <c r="J31" s="75">
        <v>7.5</v>
      </c>
      <c r="K31" s="76">
        <v>7.333333333333333</v>
      </c>
      <c r="L31" s="75">
        <v>7</v>
      </c>
      <c r="M31" s="76">
        <v>7.333333333333333</v>
      </c>
      <c r="N31" s="76">
        <v>7.166666666666667</v>
      </c>
      <c r="O31" s="75">
        <v>7</v>
      </c>
      <c r="P31" s="75">
        <v>7</v>
      </c>
      <c r="Q31" s="77">
        <v>93.333333333333329</v>
      </c>
      <c r="R31" s="78"/>
    </row>
    <row r="32" spans="1:21" ht="15.75" x14ac:dyDescent="0.25">
      <c r="A32" s="75">
        <v>37</v>
      </c>
      <c r="B32" s="73" t="s">
        <v>1213</v>
      </c>
      <c r="C32" s="33" t="s">
        <v>1192</v>
      </c>
      <c r="D32" s="73" t="s">
        <v>1198</v>
      </c>
      <c r="E32" s="75">
        <v>-20.627498421999999</v>
      </c>
      <c r="F32" s="73">
        <v>-42.505070111000002</v>
      </c>
      <c r="G32" s="75">
        <v>1221</v>
      </c>
      <c r="H32" s="74" t="s">
        <v>1167</v>
      </c>
      <c r="I32" s="76">
        <v>6.666666666666667</v>
      </c>
      <c r="J32" s="76">
        <v>7.333333333333333</v>
      </c>
      <c r="K32" s="75">
        <v>7</v>
      </c>
      <c r="L32" s="75">
        <v>6.5</v>
      </c>
      <c r="M32" s="75">
        <v>7</v>
      </c>
      <c r="N32" s="76">
        <v>7.166666666666667</v>
      </c>
      <c r="O32" s="76">
        <v>6.666666666666667</v>
      </c>
      <c r="P32" s="76">
        <v>6.666666666666667</v>
      </c>
      <c r="Q32" s="79">
        <v>91</v>
      </c>
      <c r="R32" s="78"/>
    </row>
    <row r="33" spans="1:21" ht="15.75" x14ac:dyDescent="0.25">
      <c r="A33" s="72">
        <v>38</v>
      </c>
      <c r="B33" s="73" t="s">
        <v>1213</v>
      </c>
      <c r="C33" s="33" t="s">
        <v>1192</v>
      </c>
      <c r="D33" s="73" t="s">
        <v>1198</v>
      </c>
      <c r="E33" s="73">
        <v>-20.628581783000001</v>
      </c>
      <c r="F33" s="73">
        <v>-42.501902338000001</v>
      </c>
      <c r="G33" s="75">
        <v>1321</v>
      </c>
      <c r="H33" s="74" t="s">
        <v>1170</v>
      </c>
      <c r="I33" s="76">
        <v>6.333333333333333</v>
      </c>
      <c r="J33" s="75">
        <v>7</v>
      </c>
      <c r="K33" s="75">
        <v>7</v>
      </c>
      <c r="L33" s="76">
        <v>6.666666666666667</v>
      </c>
      <c r="M33" s="75">
        <v>7</v>
      </c>
      <c r="N33" s="76">
        <v>6.666666666666667</v>
      </c>
      <c r="O33" s="76">
        <v>6.333333333333333</v>
      </c>
      <c r="P33" s="76">
        <v>6.333333333333333</v>
      </c>
      <c r="Q33" s="77">
        <v>89.333333333333329</v>
      </c>
      <c r="R33" s="78"/>
    </row>
    <row r="34" spans="1:21" ht="15.75" x14ac:dyDescent="0.25">
      <c r="A34" s="75">
        <v>39</v>
      </c>
      <c r="B34" s="73" t="s">
        <v>1213</v>
      </c>
      <c r="C34" s="33" t="s">
        <v>1173</v>
      </c>
      <c r="D34" s="73" t="s">
        <v>1198</v>
      </c>
      <c r="E34" s="73">
        <v>-20.625635795000001</v>
      </c>
      <c r="F34" s="73">
        <v>-42.505952473999997</v>
      </c>
      <c r="G34" s="75">
        <v>1175</v>
      </c>
      <c r="H34" s="74" t="s">
        <v>1170</v>
      </c>
      <c r="I34" s="76">
        <v>5.666666666666667</v>
      </c>
      <c r="J34" s="75">
        <v>6</v>
      </c>
      <c r="K34" s="76">
        <v>5.666666666666667</v>
      </c>
      <c r="L34" s="75">
        <v>6</v>
      </c>
      <c r="M34" s="76">
        <v>5.666666666666667</v>
      </c>
      <c r="N34" s="76">
        <v>5.666666666666667</v>
      </c>
      <c r="O34" s="76">
        <v>5.666666666666667</v>
      </c>
      <c r="P34" s="75">
        <v>6</v>
      </c>
      <c r="Q34" s="77">
        <v>82.333333333333329</v>
      </c>
      <c r="R34" s="78"/>
      <c r="S34" s="69"/>
      <c r="T34" s="34"/>
      <c r="U34" s="87"/>
    </row>
    <row r="35" spans="1:21" ht="15.75" x14ac:dyDescent="0.25">
      <c r="A35" s="75">
        <v>40</v>
      </c>
      <c r="B35" s="73" t="s">
        <v>1213</v>
      </c>
      <c r="C35" s="83" t="s">
        <v>1192</v>
      </c>
      <c r="D35" s="73" t="s">
        <v>1198</v>
      </c>
      <c r="E35" s="75">
        <v>-20.623349631</v>
      </c>
      <c r="F35" s="88">
        <v>-42.510206373000003</v>
      </c>
      <c r="G35" s="75">
        <v>1018</v>
      </c>
      <c r="H35" s="74" t="s">
        <v>1210</v>
      </c>
      <c r="I35" s="76">
        <v>5.666666666666667</v>
      </c>
      <c r="J35" s="76">
        <v>6.333333333333333</v>
      </c>
      <c r="K35" s="76">
        <v>6.166666666666667</v>
      </c>
      <c r="L35" s="76">
        <v>6.166666666666667</v>
      </c>
      <c r="M35" s="76">
        <v>6.666666666666667</v>
      </c>
      <c r="N35" s="75">
        <v>6.5</v>
      </c>
      <c r="O35" s="76">
        <v>6.333333333333333</v>
      </c>
      <c r="P35" s="76">
        <v>6.166666666666667</v>
      </c>
      <c r="Q35" s="79">
        <v>86</v>
      </c>
      <c r="R35" s="86"/>
    </row>
    <row r="36" spans="1:21" ht="15.75" x14ac:dyDescent="0.25">
      <c r="A36" s="72">
        <v>42</v>
      </c>
      <c r="B36" s="73" t="s">
        <v>1214</v>
      </c>
      <c r="C36" s="33" t="s">
        <v>1173</v>
      </c>
      <c r="D36" s="73" t="s">
        <v>1215</v>
      </c>
      <c r="E36" s="73">
        <v>-20.819936274</v>
      </c>
      <c r="F36" s="73">
        <v>-42.366599477999998</v>
      </c>
      <c r="G36" s="75">
        <v>753</v>
      </c>
      <c r="H36" s="74" t="s">
        <v>1210</v>
      </c>
      <c r="I36" s="75">
        <v>6</v>
      </c>
      <c r="J36" s="76">
        <v>5.666666666666667</v>
      </c>
      <c r="K36" s="75">
        <v>6</v>
      </c>
      <c r="L36" s="76">
        <v>5.666666666666667</v>
      </c>
      <c r="M36" s="76">
        <v>5.333333333333333</v>
      </c>
      <c r="N36" s="76">
        <v>5.666666666666667</v>
      </c>
      <c r="O36" s="76">
        <v>5.666666666666667</v>
      </c>
      <c r="P36" s="76">
        <v>5.666666666666667</v>
      </c>
      <c r="Q36" s="77">
        <v>81.666666666666671</v>
      </c>
      <c r="R36" s="78"/>
      <c r="S36" s="69"/>
      <c r="T36" s="34"/>
      <c r="U36" s="87"/>
    </row>
    <row r="37" spans="1:21" ht="15.75" x14ac:dyDescent="0.25">
      <c r="A37" s="75">
        <v>43</v>
      </c>
      <c r="B37" s="73" t="s">
        <v>1216</v>
      </c>
      <c r="C37" s="33" t="s">
        <v>1163</v>
      </c>
      <c r="D37" s="73" t="s">
        <v>1215</v>
      </c>
      <c r="E37" s="73">
        <v>-20.816704296000001</v>
      </c>
      <c r="F37" s="73">
        <v>-42.376350313000003</v>
      </c>
      <c r="G37" s="75">
        <v>813</v>
      </c>
      <c r="H37" s="74" t="s">
        <v>1210</v>
      </c>
      <c r="I37" s="75">
        <v>6</v>
      </c>
      <c r="J37" s="75">
        <v>6</v>
      </c>
      <c r="K37" s="75">
        <v>6</v>
      </c>
      <c r="L37" s="75">
        <v>6</v>
      </c>
      <c r="M37" s="76">
        <v>6.666666666666667</v>
      </c>
      <c r="N37" s="76">
        <v>6.666666666666667</v>
      </c>
      <c r="O37" s="76">
        <v>6.166666666666667</v>
      </c>
      <c r="P37" s="76">
        <v>6.166666666666667</v>
      </c>
      <c r="Q37" s="77">
        <v>85.666666666666671</v>
      </c>
      <c r="R37" s="78"/>
    </row>
    <row r="38" spans="1:21" ht="15.75" x14ac:dyDescent="0.25">
      <c r="A38" s="72">
        <v>44</v>
      </c>
      <c r="B38" s="73" t="s">
        <v>1217</v>
      </c>
      <c r="C38" s="33" t="s">
        <v>1163</v>
      </c>
      <c r="D38" s="73" t="s">
        <v>1215</v>
      </c>
      <c r="E38" s="73">
        <v>-20.829368512999999</v>
      </c>
      <c r="F38" s="73">
        <v>-42.370276283000003</v>
      </c>
      <c r="G38" s="75">
        <v>727</v>
      </c>
      <c r="H38" s="74" t="s">
        <v>1210</v>
      </c>
      <c r="I38" s="75">
        <v>6</v>
      </c>
      <c r="J38" s="76">
        <v>5.333333333333333</v>
      </c>
      <c r="K38" s="76">
        <v>5.333333333333333</v>
      </c>
      <c r="L38" s="76">
        <v>5.666666666666667</v>
      </c>
      <c r="M38" s="76">
        <v>5.333333333333333</v>
      </c>
      <c r="N38" s="76">
        <v>5.333333333333333</v>
      </c>
      <c r="O38" s="76">
        <v>5.666666666666667</v>
      </c>
      <c r="P38" s="76">
        <v>5.666666666666667</v>
      </c>
      <c r="Q38" s="77">
        <v>80.333333333333329</v>
      </c>
      <c r="R38" s="78"/>
      <c r="S38" s="69"/>
      <c r="T38" s="69"/>
    </row>
    <row r="39" spans="1:21" ht="15.75" x14ac:dyDescent="0.25">
      <c r="A39" s="72">
        <v>45</v>
      </c>
      <c r="B39" s="73" t="s">
        <v>1218</v>
      </c>
      <c r="C39" s="33" t="s">
        <v>1163</v>
      </c>
      <c r="D39" s="73" t="s">
        <v>1215</v>
      </c>
      <c r="E39" s="73">
        <v>-20.828649681000002</v>
      </c>
      <c r="F39" s="73">
        <v>-42.376381242999997</v>
      </c>
      <c r="G39" s="75">
        <v>791</v>
      </c>
      <c r="H39" s="74" t="s">
        <v>1165</v>
      </c>
      <c r="I39" s="75">
        <v>5</v>
      </c>
      <c r="J39" s="75">
        <v>5</v>
      </c>
      <c r="K39" s="76">
        <v>5.666666666666667</v>
      </c>
      <c r="L39" s="76">
        <v>5.333333333333333</v>
      </c>
      <c r="M39" s="75">
        <v>5</v>
      </c>
      <c r="N39" s="75">
        <v>5</v>
      </c>
      <c r="O39" s="76">
        <v>5.333333333333333</v>
      </c>
      <c r="P39" s="76">
        <v>5.333333333333333</v>
      </c>
      <c r="Q39" s="77">
        <v>77.333333333333329</v>
      </c>
      <c r="R39" s="86"/>
      <c r="S39" s="69"/>
      <c r="T39" s="34"/>
      <c r="U39" s="87"/>
    </row>
    <row r="40" spans="1:21" ht="15.75" x14ac:dyDescent="0.25">
      <c r="A40" s="72">
        <v>47</v>
      </c>
      <c r="B40" s="73" t="s">
        <v>1219</v>
      </c>
      <c r="C40" s="33" t="s">
        <v>1192</v>
      </c>
      <c r="D40" s="73" t="s">
        <v>1215</v>
      </c>
      <c r="E40" s="73">
        <v>-20.843175434999999</v>
      </c>
      <c r="F40" s="73">
        <v>-42.373440703</v>
      </c>
      <c r="G40" s="72">
        <v>711</v>
      </c>
      <c r="H40" s="74" t="s">
        <v>1170</v>
      </c>
      <c r="I40" s="75">
        <v>6</v>
      </c>
      <c r="J40" s="76">
        <v>6.333333333333333</v>
      </c>
      <c r="K40" s="75">
        <v>6</v>
      </c>
      <c r="L40" s="75">
        <v>6</v>
      </c>
      <c r="M40" s="76">
        <v>5.333333333333333</v>
      </c>
      <c r="N40" s="76">
        <v>5.666666666666667</v>
      </c>
      <c r="O40" s="76">
        <v>5.666666666666667</v>
      </c>
      <c r="P40" s="76">
        <v>5.666666666666667</v>
      </c>
      <c r="Q40" s="77">
        <v>82.666666666666671</v>
      </c>
      <c r="R40" s="78"/>
      <c r="S40" s="69"/>
      <c r="T40" s="69"/>
      <c r="U40" s="69"/>
    </row>
    <row r="41" spans="1:21" ht="15.75" x14ac:dyDescent="0.25">
      <c r="A41" s="72">
        <v>48</v>
      </c>
      <c r="B41" s="73" t="s">
        <v>1220</v>
      </c>
      <c r="C41" s="33" t="s">
        <v>1163</v>
      </c>
      <c r="D41" s="73" t="s">
        <v>1215</v>
      </c>
      <c r="E41" s="73">
        <v>-20.82351543</v>
      </c>
      <c r="F41" s="73">
        <v>-42.409655553999997</v>
      </c>
      <c r="G41" s="72">
        <v>820</v>
      </c>
      <c r="H41" s="74" t="s">
        <v>1165</v>
      </c>
      <c r="I41" s="76">
        <v>5.666666666666667</v>
      </c>
      <c r="J41" s="76">
        <v>5.666666666666667</v>
      </c>
      <c r="K41" s="76">
        <v>5.666666666666667</v>
      </c>
      <c r="L41" s="75">
        <v>6</v>
      </c>
      <c r="M41" s="76">
        <v>5.333333333333333</v>
      </c>
      <c r="N41" s="76">
        <v>5.666666666666667</v>
      </c>
      <c r="O41" s="76">
        <v>5.333333333333333</v>
      </c>
      <c r="P41" s="75">
        <v>6</v>
      </c>
      <c r="Q41" s="79">
        <v>81</v>
      </c>
      <c r="R41" s="78"/>
    </row>
    <row r="42" spans="1:21" ht="15.75" x14ac:dyDescent="0.25">
      <c r="A42" s="72">
        <v>49</v>
      </c>
      <c r="B42" s="73" t="s">
        <v>1221</v>
      </c>
      <c r="C42" s="33" t="s">
        <v>1173</v>
      </c>
      <c r="D42" s="73" t="s">
        <v>1215</v>
      </c>
      <c r="E42" s="73">
        <v>-20.801176066</v>
      </c>
      <c r="F42" s="73">
        <v>-42.426123730999997</v>
      </c>
      <c r="G42" s="72">
        <v>790</v>
      </c>
      <c r="H42" s="74" t="s">
        <v>1165</v>
      </c>
      <c r="I42" s="75">
        <v>6</v>
      </c>
      <c r="J42" s="76">
        <v>5.666666666666667</v>
      </c>
      <c r="K42" s="76">
        <v>6.333333333333333</v>
      </c>
      <c r="L42" s="76">
        <v>6.333333333333333</v>
      </c>
      <c r="M42" s="76">
        <v>5.333333333333333</v>
      </c>
      <c r="N42" s="75">
        <v>6</v>
      </c>
      <c r="O42" s="75">
        <v>6</v>
      </c>
      <c r="P42" s="75">
        <v>6</v>
      </c>
      <c r="Q42" s="77">
        <v>83.666666666666671</v>
      </c>
      <c r="R42" s="78"/>
    </row>
    <row r="43" spans="1:21" ht="15.75" x14ac:dyDescent="0.25">
      <c r="A43" s="72">
        <v>50</v>
      </c>
      <c r="B43" s="73" t="s">
        <v>1222</v>
      </c>
      <c r="C43" s="33" t="s">
        <v>1163</v>
      </c>
      <c r="D43" s="73" t="s">
        <v>1215</v>
      </c>
      <c r="E43" s="73">
        <v>-20.757608105999999</v>
      </c>
      <c r="F43" s="73">
        <v>-42.448429400000002</v>
      </c>
      <c r="G43" s="72">
        <v>887</v>
      </c>
      <c r="H43" s="74" t="s">
        <v>1165</v>
      </c>
      <c r="I43" s="75">
        <v>7</v>
      </c>
      <c r="J43" s="75">
        <v>8</v>
      </c>
      <c r="K43" s="76">
        <v>7.333333333333333</v>
      </c>
      <c r="L43" s="76">
        <v>7.333333333333333</v>
      </c>
      <c r="M43" s="75">
        <v>7.5</v>
      </c>
      <c r="N43" s="76">
        <v>7.833333333333333</v>
      </c>
      <c r="O43" s="76">
        <v>7.166666666666667</v>
      </c>
      <c r="P43" s="75">
        <v>7.5</v>
      </c>
      <c r="Q43" s="77">
        <v>95.666666666666671</v>
      </c>
      <c r="R43" s="78"/>
    </row>
    <row r="44" spans="1:21" ht="15.75" x14ac:dyDescent="0.25">
      <c r="A44" s="72">
        <v>51</v>
      </c>
      <c r="B44" s="73" t="s">
        <v>1223</v>
      </c>
      <c r="C44" s="33" t="s">
        <v>1173</v>
      </c>
      <c r="D44" s="73" t="s">
        <v>1215</v>
      </c>
      <c r="E44" s="73">
        <v>-20.768935075000002</v>
      </c>
      <c r="F44" s="73">
        <v>-42.448542304</v>
      </c>
      <c r="G44" s="72">
        <v>841</v>
      </c>
      <c r="H44" s="74" t="s">
        <v>1165</v>
      </c>
      <c r="I44" s="76">
        <v>6.166666666666667</v>
      </c>
      <c r="J44" s="76">
        <v>5.833333333333333</v>
      </c>
      <c r="K44" s="76">
        <v>6.166666666666667</v>
      </c>
      <c r="L44" s="76">
        <v>6.166666666666667</v>
      </c>
      <c r="M44" s="75">
        <v>6</v>
      </c>
      <c r="N44" s="76">
        <v>5.833333333333333</v>
      </c>
      <c r="O44" s="75">
        <v>6</v>
      </c>
      <c r="P44" s="76">
        <v>6.166666666666667</v>
      </c>
      <c r="Q44" s="77">
        <v>84.333333333333329</v>
      </c>
      <c r="R44" s="78"/>
    </row>
    <row r="45" spans="1:21" ht="15.75" x14ac:dyDescent="0.25">
      <c r="A45" s="72">
        <v>52</v>
      </c>
      <c r="B45" s="73" t="s">
        <v>1223</v>
      </c>
      <c r="C45" s="33" t="s">
        <v>1173</v>
      </c>
      <c r="D45" s="73" t="s">
        <v>1215</v>
      </c>
      <c r="E45" s="73">
        <v>-20.769324665999999</v>
      </c>
      <c r="F45" s="73">
        <v>-42.448241729000003</v>
      </c>
      <c r="G45" s="72">
        <v>838</v>
      </c>
      <c r="H45" s="74" t="s">
        <v>1210</v>
      </c>
      <c r="I45" s="75">
        <v>7</v>
      </c>
      <c r="J45" s="76">
        <v>7.333333333333333</v>
      </c>
      <c r="K45" s="76">
        <v>6.833333333333333</v>
      </c>
      <c r="L45" s="76">
        <v>6.666666666666667</v>
      </c>
      <c r="M45" s="75">
        <v>7</v>
      </c>
      <c r="N45" s="75">
        <v>7.5</v>
      </c>
      <c r="O45" s="75">
        <v>7</v>
      </c>
      <c r="P45" s="75">
        <v>7</v>
      </c>
      <c r="Q45" s="77">
        <v>92.666666666666671</v>
      </c>
      <c r="R45" s="78"/>
    </row>
    <row r="46" spans="1:21" ht="15.75" x14ac:dyDescent="0.25">
      <c r="A46" s="72">
        <v>56</v>
      </c>
      <c r="B46" s="73" t="s">
        <v>1224</v>
      </c>
      <c r="C46" s="33" t="s">
        <v>1163</v>
      </c>
      <c r="D46" s="73" t="s">
        <v>1215</v>
      </c>
      <c r="E46" s="73">
        <v>-20.889022602000001</v>
      </c>
      <c r="F46" s="73">
        <v>-42.407626798000003</v>
      </c>
      <c r="G46" s="72">
        <v>649</v>
      </c>
      <c r="H46" s="74" t="s">
        <v>1225</v>
      </c>
      <c r="I46" s="76">
        <v>5.333333333333333</v>
      </c>
      <c r="J46" s="76">
        <v>5.333333333333333</v>
      </c>
      <c r="K46" s="76">
        <v>5.666666666666667</v>
      </c>
      <c r="L46" s="75">
        <v>6</v>
      </c>
      <c r="M46" s="76">
        <v>5.333333333333333</v>
      </c>
      <c r="N46" s="76">
        <v>5.333333333333333</v>
      </c>
      <c r="O46" s="76">
        <v>5.333333333333333</v>
      </c>
      <c r="P46" s="76">
        <v>5.666666666666667</v>
      </c>
      <c r="Q46" s="79">
        <v>80</v>
      </c>
      <c r="R46" s="78"/>
    </row>
    <row r="47" spans="1:21" ht="15.75" x14ac:dyDescent="0.25">
      <c r="A47" s="75">
        <v>57</v>
      </c>
      <c r="B47" s="73" t="s">
        <v>1224</v>
      </c>
      <c r="C47" s="83" t="s">
        <v>1194</v>
      </c>
      <c r="D47" s="73" t="s">
        <v>1215</v>
      </c>
      <c r="E47" s="73">
        <v>-20.890451465000002</v>
      </c>
      <c r="F47" s="73">
        <v>-42.407194208</v>
      </c>
      <c r="G47" s="75">
        <v>640</v>
      </c>
      <c r="H47" s="74" t="s">
        <v>1225</v>
      </c>
      <c r="I47" s="75">
        <v>6</v>
      </c>
      <c r="J47" s="76">
        <v>5.333333333333333</v>
      </c>
      <c r="K47" s="75">
        <v>6</v>
      </c>
      <c r="L47" s="76">
        <v>5.666666666666667</v>
      </c>
      <c r="M47" s="76">
        <v>6.333333333333333</v>
      </c>
      <c r="N47" s="76">
        <v>5.333333333333333</v>
      </c>
      <c r="O47" s="75">
        <v>6</v>
      </c>
      <c r="P47" s="75">
        <v>6</v>
      </c>
      <c r="Q47" s="77">
        <v>82.666666666666671</v>
      </c>
      <c r="R47" s="78"/>
    </row>
    <row r="48" spans="1:21" ht="15.75" x14ac:dyDescent="0.25">
      <c r="A48" s="72">
        <v>58</v>
      </c>
      <c r="B48" s="73" t="s">
        <v>1226</v>
      </c>
      <c r="C48" s="33" t="s">
        <v>1192</v>
      </c>
      <c r="D48" s="73" t="s">
        <v>1227</v>
      </c>
      <c r="E48" s="73">
        <v>-20.864514419999999</v>
      </c>
      <c r="F48" s="73">
        <v>-42.607457236999998</v>
      </c>
      <c r="G48" s="72">
        <v>815</v>
      </c>
      <c r="H48" s="74" t="s">
        <v>1225</v>
      </c>
      <c r="I48" s="75">
        <v>6</v>
      </c>
      <c r="J48" s="76">
        <v>5.666666666666667</v>
      </c>
      <c r="K48" s="75">
        <v>6</v>
      </c>
      <c r="L48" s="75">
        <v>6</v>
      </c>
      <c r="M48" s="76">
        <v>6.333333333333333</v>
      </c>
      <c r="N48" s="76">
        <v>6.333333333333333</v>
      </c>
      <c r="O48" s="75">
        <v>6</v>
      </c>
      <c r="P48" s="75">
        <v>6</v>
      </c>
      <c r="Q48" s="77">
        <v>84.333333333333329</v>
      </c>
      <c r="R48" s="78"/>
    </row>
    <row r="49" spans="1:18" ht="15.75" x14ac:dyDescent="0.25">
      <c r="A49" s="75">
        <v>59</v>
      </c>
      <c r="B49" s="73" t="s">
        <v>1226</v>
      </c>
      <c r="C49" s="33" t="s">
        <v>1163</v>
      </c>
      <c r="D49" s="73" t="s">
        <v>1227</v>
      </c>
      <c r="E49" s="73">
        <v>-20.860929479999999</v>
      </c>
      <c r="F49" s="73">
        <v>-42.608175901999999</v>
      </c>
      <c r="G49" s="75">
        <v>814</v>
      </c>
      <c r="H49" s="74" t="s">
        <v>1225</v>
      </c>
      <c r="I49" s="75">
        <v>6</v>
      </c>
      <c r="J49" s="75">
        <v>6</v>
      </c>
      <c r="K49" s="75">
        <v>6</v>
      </c>
      <c r="L49" s="76">
        <v>6.666666666666667</v>
      </c>
      <c r="M49" s="75">
        <v>6.5</v>
      </c>
      <c r="N49" s="75">
        <v>6</v>
      </c>
      <c r="O49" s="76">
        <v>6.333333333333333</v>
      </c>
      <c r="P49" s="76">
        <v>6.166666666666667</v>
      </c>
      <c r="Q49" s="77">
        <v>85.666666666666671</v>
      </c>
      <c r="R49" s="78"/>
    </row>
    <row r="50" spans="1:18" ht="15.75" x14ac:dyDescent="0.25">
      <c r="A50" s="75">
        <v>60</v>
      </c>
      <c r="B50" s="73" t="s">
        <v>1228</v>
      </c>
      <c r="C50" s="33" t="s">
        <v>1173</v>
      </c>
      <c r="D50" s="73" t="s">
        <v>1227</v>
      </c>
      <c r="E50" s="73">
        <v>-20.838326588000001</v>
      </c>
      <c r="F50" s="73">
        <v>-42.666656355999997</v>
      </c>
      <c r="G50" s="75">
        <v>798</v>
      </c>
      <c r="H50" s="89" t="s">
        <v>1225</v>
      </c>
      <c r="I50" s="76">
        <v>6.25</v>
      </c>
      <c r="J50" s="76">
        <v>6.25</v>
      </c>
      <c r="K50" s="75">
        <v>6</v>
      </c>
      <c r="L50" s="75">
        <v>6</v>
      </c>
      <c r="M50" s="75">
        <v>6</v>
      </c>
      <c r="N50" s="76">
        <v>6.25</v>
      </c>
      <c r="O50" s="75">
        <v>6</v>
      </c>
      <c r="P50" s="76">
        <v>6.25</v>
      </c>
      <c r="Q50" s="77">
        <v>85.333333333333329</v>
      </c>
      <c r="R50" s="78"/>
    </row>
    <row r="51" spans="1:18" ht="15.75" x14ac:dyDescent="0.25">
      <c r="A51" s="75">
        <v>61</v>
      </c>
      <c r="B51" s="73" t="s">
        <v>1229</v>
      </c>
      <c r="C51" s="83" t="s">
        <v>1194</v>
      </c>
      <c r="D51" s="73" t="s">
        <v>1227</v>
      </c>
      <c r="E51" s="73">
        <v>-20.816776296</v>
      </c>
      <c r="F51" s="73">
        <v>-42.677339427</v>
      </c>
      <c r="G51" s="75">
        <v>815</v>
      </c>
      <c r="H51" s="74" t="s">
        <v>1225</v>
      </c>
      <c r="I51" s="75">
        <v>6</v>
      </c>
      <c r="J51" s="75">
        <v>6</v>
      </c>
      <c r="K51" s="76">
        <v>6.666666666666667</v>
      </c>
      <c r="L51" s="75">
        <v>6</v>
      </c>
      <c r="M51" s="76">
        <v>6.333333333333333</v>
      </c>
      <c r="N51" s="75">
        <v>6</v>
      </c>
      <c r="O51" s="75">
        <v>6</v>
      </c>
      <c r="P51" s="75">
        <v>6</v>
      </c>
      <c r="Q51" s="79">
        <v>85</v>
      </c>
      <c r="R51" s="78"/>
    </row>
    <row r="52" spans="1:18" ht="15.75" x14ac:dyDescent="0.25">
      <c r="A52" s="72">
        <v>62</v>
      </c>
      <c r="B52" s="73" t="s">
        <v>1229</v>
      </c>
      <c r="C52" s="33" t="s">
        <v>1163</v>
      </c>
      <c r="D52" s="73" t="s">
        <v>1227</v>
      </c>
      <c r="E52" s="73">
        <v>-20.817454476000002</v>
      </c>
      <c r="F52" s="73">
        <v>-42.679643863999999</v>
      </c>
      <c r="G52" s="72">
        <v>786</v>
      </c>
      <c r="H52" s="74" t="s">
        <v>1225</v>
      </c>
      <c r="I52" s="75">
        <v>6</v>
      </c>
      <c r="J52" s="75">
        <v>6</v>
      </c>
      <c r="K52" s="76">
        <v>5.666666666666667</v>
      </c>
      <c r="L52" s="75">
        <v>6</v>
      </c>
      <c r="M52" s="75">
        <v>6</v>
      </c>
      <c r="N52" s="76">
        <v>5.666666666666667</v>
      </c>
      <c r="O52" s="75">
        <v>6</v>
      </c>
      <c r="P52" s="75">
        <v>6</v>
      </c>
      <c r="Q52" s="77">
        <v>83.333333333333329</v>
      </c>
      <c r="R52" s="78"/>
    </row>
    <row r="53" spans="1:18" ht="15.75" x14ac:dyDescent="0.25">
      <c r="A53" s="72">
        <v>63</v>
      </c>
      <c r="B53" s="73" t="s">
        <v>1230</v>
      </c>
      <c r="C53" s="33" t="s">
        <v>1163</v>
      </c>
      <c r="D53" s="73" t="s">
        <v>1227</v>
      </c>
      <c r="E53" s="73">
        <v>-20.865508765000001</v>
      </c>
      <c r="F53" s="73">
        <v>-42.683514543000001</v>
      </c>
      <c r="G53" s="72">
        <v>762</v>
      </c>
      <c r="H53" s="74" t="s">
        <v>1210</v>
      </c>
      <c r="I53" s="75">
        <v>6</v>
      </c>
      <c r="J53" s="75">
        <v>6</v>
      </c>
      <c r="K53" s="75">
        <v>6</v>
      </c>
      <c r="L53" s="75">
        <v>6</v>
      </c>
      <c r="M53" s="75">
        <v>6</v>
      </c>
      <c r="N53" s="76">
        <v>6.333333333333333</v>
      </c>
      <c r="O53" s="75">
        <v>6</v>
      </c>
      <c r="P53" s="75">
        <v>6</v>
      </c>
      <c r="Q53" s="77">
        <v>84.333333333333329</v>
      </c>
      <c r="R53" s="78"/>
    </row>
    <row r="54" spans="1:18" ht="15.75" x14ac:dyDescent="0.25">
      <c r="A54" s="72">
        <v>64</v>
      </c>
      <c r="B54" s="73" t="s">
        <v>1231</v>
      </c>
      <c r="C54" s="33" t="s">
        <v>1194</v>
      </c>
      <c r="D54" s="73" t="s">
        <v>1227</v>
      </c>
      <c r="E54" s="73">
        <v>-20.866544180999998</v>
      </c>
      <c r="F54" s="73">
        <v>-42.681143972999998</v>
      </c>
      <c r="G54" s="72">
        <v>760</v>
      </c>
      <c r="H54" s="74" t="s">
        <v>1225</v>
      </c>
      <c r="I54" s="75">
        <v>6</v>
      </c>
      <c r="J54" s="76">
        <v>5.333333333333333</v>
      </c>
      <c r="K54" s="75">
        <v>6</v>
      </c>
      <c r="L54" s="75">
        <v>6</v>
      </c>
      <c r="M54" s="75">
        <v>6</v>
      </c>
      <c r="N54" s="76">
        <v>5.666666666666667</v>
      </c>
      <c r="O54" s="76">
        <v>5.333333333333333</v>
      </c>
      <c r="P54" s="76">
        <v>5.666666666666667</v>
      </c>
      <c r="Q54" s="79">
        <v>82</v>
      </c>
      <c r="R54" s="86"/>
    </row>
    <row r="55" spans="1:18" ht="15.75" x14ac:dyDescent="0.25">
      <c r="A55" s="72">
        <v>68</v>
      </c>
      <c r="B55" s="73" t="s">
        <v>1232</v>
      </c>
      <c r="C55" s="33" t="s">
        <v>1173</v>
      </c>
      <c r="D55" s="73" t="s">
        <v>1227</v>
      </c>
      <c r="E55" s="90">
        <v>-20.964744128</v>
      </c>
      <c r="F55" s="73">
        <v>-42.624141667000004</v>
      </c>
      <c r="G55" s="72">
        <v>868</v>
      </c>
      <c r="H55" s="74" t="s">
        <v>1225</v>
      </c>
      <c r="I55" s="76">
        <v>5.666666666666667</v>
      </c>
      <c r="J55" s="76">
        <v>5.333333333333333</v>
      </c>
      <c r="K55" s="76">
        <v>5.333333333333333</v>
      </c>
      <c r="L55" s="76">
        <v>5.666666666666667</v>
      </c>
      <c r="M55" s="75">
        <v>5</v>
      </c>
      <c r="N55" s="76">
        <v>5.333333333333333</v>
      </c>
      <c r="O55" s="75">
        <v>6</v>
      </c>
      <c r="P55" s="76">
        <v>6.333333333333333</v>
      </c>
      <c r="Q55" s="79">
        <v>80</v>
      </c>
      <c r="R55" s="78"/>
    </row>
    <row r="56" spans="1:18" ht="15.75" x14ac:dyDescent="0.25">
      <c r="A56" s="72">
        <v>69</v>
      </c>
      <c r="B56" s="73" t="s">
        <v>1233</v>
      </c>
      <c r="C56" s="33" t="s">
        <v>1173</v>
      </c>
      <c r="D56" s="73" t="s">
        <v>1227</v>
      </c>
      <c r="E56" s="73">
        <v>-20.968031594999999</v>
      </c>
      <c r="F56" s="73">
        <v>-42.623104742000002</v>
      </c>
      <c r="G56" s="72">
        <v>879</v>
      </c>
      <c r="H56" s="74" t="s">
        <v>1225</v>
      </c>
      <c r="I56" s="76">
        <v>5.666666666666667</v>
      </c>
      <c r="J56" s="76">
        <v>5.666666666666667</v>
      </c>
      <c r="K56" s="76">
        <v>5.666666666666667</v>
      </c>
      <c r="L56" s="76">
        <v>6.333333333333333</v>
      </c>
      <c r="M56" s="75">
        <v>6</v>
      </c>
      <c r="N56" s="75">
        <v>5.5</v>
      </c>
      <c r="O56" s="75">
        <v>6</v>
      </c>
      <c r="P56" s="75">
        <v>6</v>
      </c>
      <c r="Q56" s="77">
        <v>82.833333333333329</v>
      </c>
      <c r="R56" s="78"/>
    </row>
    <row r="57" spans="1:18" ht="15.75" x14ac:dyDescent="0.25">
      <c r="A57" s="75">
        <v>70</v>
      </c>
      <c r="B57" s="73" t="s">
        <v>1233</v>
      </c>
      <c r="C57" s="83" t="s">
        <v>1163</v>
      </c>
      <c r="D57" s="73" t="s">
        <v>1227</v>
      </c>
      <c r="E57" s="73">
        <v>-20.968472482999999</v>
      </c>
      <c r="F57" s="73">
        <v>-42.623559794999998</v>
      </c>
      <c r="G57" s="75">
        <v>887</v>
      </c>
      <c r="H57" s="74" t="s">
        <v>1225</v>
      </c>
      <c r="I57" s="75">
        <v>5</v>
      </c>
      <c r="J57" s="75">
        <v>5</v>
      </c>
      <c r="K57" s="75">
        <v>5</v>
      </c>
      <c r="L57" s="75">
        <v>6</v>
      </c>
      <c r="M57" s="75">
        <v>5</v>
      </c>
      <c r="N57" s="76">
        <v>5.333333333333333</v>
      </c>
      <c r="O57" s="76">
        <v>5.333333333333333</v>
      </c>
      <c r="P57" s="76">
        <v>5.333333333333333</v>
      </c>
      <c r="Q57" s="77">
        <v>78.333333333333329</v>
      </c>
      <c r="R57" s="78"/>
    </row>
    <row r="58" spans="1:18" ht="15.75" x14ac:dyDescent="0.25">
      <c r="A58" s="72">
        <v>71</v>
      </c>
      <c r="B58" s="73" t="s">
        <v>1234</v>
      </c>
      <c r="C58" s="33" t="s">
        <v>1192</v>
      </c>
      <c r="D58" s="73" t="s">
        <v>1227</v>
      </c>
      <c r="E58" s="73">
        <v>-20.973054282</v>
      </c>
      <c r="F58" s="73">
        <v>-42.620386406999998</v>
      </c>
      <c r="G58" s="72">
        <v>906</v>
      </c>
      <c r="H58" s="74" t="s">
        <v>1210</v>
      </c>
      <c r="I58" s="75">
        <v>6</v>
      </c>
      <c r="J58" s="75">
        <v>6</v>
      </c>
      <c r="K58" s="75">
        <v>6</v>
      </c>
      <c r="L58" s="76">
        <v>6.333333333333333</v>
      </c>
      <c r="M58" s="76">
        <v>6.166666666666667</v>
      </c>
      <c r="N58" s="75">
        <v>6.5</v>
      </c>
      <c r="O58" s="76">
        <v>6.166666666666667</v>
      </c>
      <c r="P58" s="76">
        <v>6.166666666666667</v>
      </c>
      <c r="Q58" s="77">
        <v>85.333333333333329</v>
      </c>
      <c r="R58" s="78"/>
    </row>
    <row r="59" spans="1:18" ht="15.75" x14ac:dyDescent="0.25">
      <c r="A59" s="72">
        <v>72</v>
      </c>
      <c r="B59" s="73" t="s">
        <v>1235</v>
      </c>
      <c r="C59" s="33" t="s">
        <v>1192</v>
      </c>
      <c r="D59" s="73" t="s">
        <v>1227</v>
      </c>
      <c r="E59" s="73">
        <v>-20.981625280999999</v>
      </c>
      <c r="F59" s="73">
        <v>-42.614357974000001</v>
      </c>
      <c r="G59" s="72">
        <v>889</v>
      </c>
      <c r="H59" s="74" t="s">
        <v>1225</v>
      </c>
      <c r="I59" s="76">
        <v>6.333333333333333</v>
      </c>
      <c r="J59" s="76">
        <v>6.333333333333333</v>
      </c>
      <c r="K59" s="75">
        <v>7</v>
      </c>
      <c r="L59" s="76">
        <v>6.333333333333333</v>
      </c>
      <c r="M59" s="75">
        <v>6</v>
      </c>
      <c r="N59" s="75">
        <v>7</v>
      </c>
      <c r="O59" s="75">
        <v>6.5</v>
      </c>
      <c r="P59" s="76">
        <v>6.166666666666667</v>
      </c>
      <c r="Q59" s="79">
        <v>88</v>
      </c>
      <c r="R59" s="78"/>
    </row>
    <row r="60" spans="1:18" ht="15.75" x14ac:dyDescent="0.25">
      <c r="A60" s="75">
        <v>74</v>
      </c>
      <c r="B60" s="73" t="s">
        <v>1236</v>
      </c>
      <c r="C60" s="33" t="s">
        <v>1194</v>
      </c>
      <c r="D60" s="73" t="s">
        <v>1227</v>
      </c>
      <c r="E60" s="73">
        <v>-20.755265447999999</v>
      </c>
      <c r="F60" s="73">
        <v>-42.513261577000002</v>
      </c>
      <c r="G60" s="75">
        <v>1162</v>
      </c>
      <c r="H60" s="74" t="s">
        <v>1210</v>
      </c>
      <c r="I60" s="75">
        <v>6</v>
      </c>
      <c r="J60" s="75">
        <v>7</v>
      </c>
      <c r="K60" s="76">
        <v>6.666666666666667</v>
      </c>
      <c r="L60" s="76">
        <v>6.666666666666667</v>
      </c>
      <c r="M60" s="76">
        <v>6.666666666666667</v>
      </c>
      <c r="N60" s="76">
        <v>6.666666666666667</v>
      </c>
      <c r="O60" s="76">
        <v>6.666666666666667</v>
      </c>
      <c r="P60" s="76">
        <v>6.333333333333333</v>
      </c>
      <c r="Q60" s="77">
        <v>88.666666666666671</v>
      </c>
      <c r="R60" s="78"/>
    </row>
    <row r="61" spans="1:18" ht="15.75" x14ac:dyDescent="0.25">
      <c r="A61" s="75">
        <v>75</v>
      </c>
      <c r="B61" s="73" t="s">
        <v>1237</v>
      </c>
      <c r="C61" s="33" t="s">
        <v>1173</v>
      </c>
      <c r="D61" s="73" t="s">
        <v>1227</v>
      </c>
      <c r="E61" s="73">
        <v>-20.759785976</v>
      </c>
      <c r="F61" s="73">
        <v>-42.518680897000003</v>
      </c>
      <c r="G61" s="75">
        <v>1078</v>
      </c>
      <c r="H61" s="74" t="s">
        <v>1225</v>
      </c>
      <c r="I61" s="75">
        <v>6</v>
      </c>
      <c r="J61" s="76">
        <v>6.166666666666667</v>
      </c>
      <c r="K61" s="76">
        <v>6.166666666666667</v>
      </c>
      <c r="L61" s="75">
        <v>6.5</v>
      </c>
      <c r="M61" s="76">
        <v>6.833333333333333</v>
      </c>
      <c r="N61" s="76">
        <v>6.666666666666667</v>
      </c>
      <c r="O61" s="76">
        <v>6.166666666666667</v>
      </c>
      <c r="P61" s="76">
        <v>6.166666666666667</v>
      </c>
      <c r="Q61" s="77">
        <v>86.666666666666671</v>
      </c>
      <c r="R61" s="78"/>
    </row>
    <row r="62" spans="1:18" ht="15.75" x14ac:dyDescent="0.25">
      <c r="A62" s="75">
        <v>76</v>
      </c>
      <c r="B62" s="73" t="s">
        <v>1238</v>
      </c>
      <c r="C62" s="33" t="s">
        <v>1194</v>
      </c>
      <c r="D62" s="73" t="s">
        <v>1227</v>
      </c>
      <c r="E62" s="73">
        <v>-20.761201261</v>
      </c>
      <c r="F62" s="73">
        <v>-42.511733472000003</v>
      </c>
      <c r="G62" s="75">
        <v>1038</v>
      </c>
      <c r="H62" s="74" t="s">
        <v>1225</v>
      </c>
      <c r="I62" s="76">
        <v>6.333333333333333</v>
      </c>
      <c r="J62" s="76">
        <v>6.5</v>
      </c>
      <c r="K62" s="76">
        <v>6.666666666666667</v>
      </c>
      <c r="L62" s="76">
        <v>6.333333333333333</v>
      </c>
      <c r="M62" s="76">
        <v>6.5</v>
      </c>
      <c r="N62" s="76">
        <v>6.833333333333333</v>
      </c>
      <c r="O62" s="76">
        <v>6.5</v>
      </c>
      <c r="P62" s="76">
        <v>6.333333333333333</v>
      </c>
      <c r="Q62" s="91">
        <v>88</v>
      </c>
      <c r="R62" s="78"/>
    </row>
    <row r="63" spans="1:18" ht="15.75" x14ac:dyDescent="0.25">
      <c r="A63" s="72">
        <v>77</v>
      </c>
      <c r="B63" s="73" t="s">
        <v>1239</v>
      </c>
      <c r="C63" s="33" t="s">
        <v>1194</v>
      </c>
      <c r="D63" s="73" t="s">
        <v>1227</v>
      </c>
      <c r="E63" s="73">
        <v>-20.755604496</v>
      </c>
      <c r="F63" s="73">
        <v>-42.513330812</v>
      </c>
      <c r="G63" s="72">
        <v>1158</v>
      </c>
      <c r="H63" s="74" t="s">
        <v>1225</v>
      </c>
      <c r="I63" s="75">
        <v>6</v>
      </c>
      <c r="J63" s="76">
        <v>6.333333333333333</v>
      </c>
      <c r="K63" s="76">
        <v>6.333333333333333</v>
      </c>
      <c r="L63" s="76">
        <v>6.666666666666667</v>
      </c>
      <c r="M63" s="76">
        <v>6.666666666666667</v>
      </c>
      <c r="N63" s="76">
        <v>6.666666666666667</v>
      </c>
      <c r="O63" s="76">
        <v>6.166666666666667</v>
      </c>
      <c r="P63" s="75">
        <v>6.5</v>
      </c>
      <c r="Q63" s="77">
        <v>87.333333333333329</v>
      </c>
      <c r="R63" s="78"/>
    </row>
    <row r="64" spans="1:18" ht="15.75" x14ac:dyDescent="0.25">
      <c r="A64" s="72">
        <v>78</v>
      </c>
      <c r="B64" s="73" t="s">
        <v>1240</v>
      </c>
      <c r="C64" s="33" t="s">
        <v>1194</v>
      </c>
      <c r="D64" s="73" t="s">
        <v>1227</v>
      </c>
      <c r="E64" s="73">
        <v>-20.776685569000001</v>
      </c>
      <c r="F64" s="73">
        <v>-42.518962277</v>
      </c>
      <c r="G64" s="72">
        <v>937</v>
      </c>
      <c r="H64" s="74" t="s">
        <v>1241</v>
      </c>
      <c r="I64" s="76">
        <v>6.333333333333333</v>
      </c>
      <c r="J64" s="76">
        <v>6.333333333333333</v>
      </c>
      <c r="K64" s="76">
        <v>6.666666666666667</v>
      </c>
      <c r="L64" s="76">
        <v>6.333333333333333</v>
      </c>
      <c r="M64" s="75">
        <v>7</v>
      </c>
      <c r="N64" s="76">
        <v>6.666666666666667</v>
      </c>
      <c r="O64" s="76">
        <v>6.333333333333333</v>
      </c>
      <c r="P64" s="76">
        <v>6.333333333333333</v>
      </c>
      <c r="Q64" s="79">
        <v>88</v>
      </c>
      <c r="R64" s="78"/>
    </row>
    <row r="65" spans="1:18" ht="15.75" x14ac:dyDescent="0.25">
      <c r="A65" s="75">
        <v>80</v>
      </c>
      <c r="B65" s="73" t="s">
        <v>1242</v>
      </c>
      <c r="C65" s="33" t="s">
        <v>1163</v>
      </c>
      <c r="D65" s="73" t="s">
        <v>1227</v>
      </c>
      <c r="E65" s="73">
        <v>-20.833818046000001</v>
      </c>
      <c r="F65" s="73">
        <v>-42.693122969999997</v>
      </c>
      <c r="G65" s="75">
        <v>824</v>
      </c>
      <c r="H65" s="74" t="s">
        <v>1210</v>
      </c>
      <c r="I65" s="83">
        <v>6</v>
      </c>
      <c r="J65" s="83">
        <v>6</v>
      </c>
      <c r="K65" s="83">
        <v>6</v>
      </c>
      <c r="L65" s="83">
        <v>6</v>
      </c>
      <c r="M65" s="76">
        <v>6.333333333333333</v>
      </c>
      <c r="N65" s="76">
        <v>5.666666666666667</v>
      </c>
      <c r="O65" s="83">
        <v>6</v>
      </c>
      <c r="P65" s="83">
        <v>6</v>
      </c>
      <c r="Q65" s="91">
        <v>84</v>
      </c>
      <c r="R65" s="78"/>
    </row>
    <row r="66" spans="1:18" ht="15.75" x14ac:dyDescent="0.25">
      <c r="A66" s="75">
        <v>81</v>
      </c>
      <c r="B66" s="73" t="s">
        <v>1243</v>
      </c>
      <c r="C66" s="33" t="s">
        <v>1163</v>
      </c>
      <c r="D66" s="73" t="s">
        <v>1244</v>
      </c>
      <c r="E66" s="73">
        <v>-20.645197397</v>
      </c>
      <c r="F66" s="73">
        <v>-42.087278505999997</v>
      </c>
      <c r="G66" s="75">
        <v>777</v>
      </c>
      <c r="H66" s="74" t="s">
        <v>1225</v>
      </c>
      <c r="I66" s="83">
        <v>6</v>
      </c>
      <c r="J66" s="83">
        <v>6</v>
      </c>
      <c r="K66" s="83">
        <v>6</v>
      </c>
      <c r="L66" s="83">
        <v>6</v>
      </c>
      <c r="M66" s="76">
        <v>5.666666666666667</v>
      </c>
      <c r="N66" s="76">
        <v>5.666666666666667</v>
      </c>
      <c r="O66" s="76">
        <v>5.666666666666667</v>
      </c>
      <c r="P66" s="83">
        <v>6</v>
      </c>
      <c r="Q66" s="91">
        <v>83</v>
      </c>
      <c r="R66" s="78"/>
    </row>
    <row r="67" spans="1:18" ht="15.75" x14ac:dyDescent="0.25">
      <c r="A67" s="75">
        <v>83</v>
      </c>
      <c r="B67" s="73" t="s">
        <v>1245</v>
      </c>
      <c r="C67" s="33" t="s">
        <v>1194</v>
      </c>
      <c r="D67" s="73" t="s">
        <v>1244</v>
      </c>
      <c r="E67" s="73">
        <v>-20.650943276</v>
      </c>
      <c r="F67" s="73">
        <v>-42.051840071000001</v>
      </c>
      <c r="G67" s="75">
        <v>843</v>
      </c>
      <c r="H67" s="74" t="s">
        <v>1210</v>
      </c>
      <c r="I67" s="75">
        <v>6</v>
      </c>
      <c r="J67" s="75">
        <v>6</v>
      </c>
      <c r="K67" s="75">
        <v>6</v>
      </c>
      <c r="L67" s="76">
        <v>5.666666666666667</v>
      </c>
      <c r="M67" s="75">
        <v>6</v>
      </c>
      <c r="N67" s="76">
        <v>5.666666666666667</v>
      </c>
      <c r="O67" s="75">
        <v>6</v>
      </c>
      <c r="P67" s="75">
        <v>6</v>
      </c>
      <c r="Q67" s="77">
        <v>83.333333333333329</v>
      </c>
      <c r="R67" s="78"/>
    </row>
    <row r="68" spans="1:18" ht="15.75" x14ac:dyDescent="0.25">
      <c r="A68" s="75">
        <v>84</v>
      </c>
      <c r="B68" s="73" t="s">
        <v>1246</v>
      </c>
      <c r="C68" s="33" t="s">
        <v>1163</v>
      </c>
      <c r="D68" s="73" t="s">
        <v>1244</v>
      </c>
      <c r="E68" s="73">
        <v>-20.716693187000001</v>
      </c>
      <c r="F68" s="73">
        <v>-42.137322406999999</v>
      </c>
      <c r="G68" s="75">
        <v>740</v>
      </c>
      <c r="H68" s="74" t="s">
        <v>1225</v>
      </c>
      <c r="I68" s="75">
        <v>6</v>
      </c>
      <c r="J68" s="76">
        <v>5.333333333333333</v>
      </c>
      <c r="K68" s="76">
        <v>5.333333333333333</v>
      </c>
      <c r="L68" s="76">
        <v>6.333333333333333</v>
      </c>
      <c r="M68" s="76">
        <v>5.666666666666667</v>
      </c>
      <c r="N68" s="76">
        <v>5.666666666666667</v>
      </c>
      <c r="O68" s="76">
        <v>5.666666666666667</v>
      </c>
      <c r="P68" s="76">
        <v>5.666666666666667</v>
      </c>
      <c r="Q68" s="77">
        <v>81.666666666666671</v>
      </c>
      <c r="R68" s="78"/>
    </row>
    <row r="69" spans="1:18" ht="15.75" x14ac:dyDescent="0.25">
      <c r="A69" s="75">
        <v>86</v>
      </c>
      <c r="B69" s="73" t="s">
        <v>1247</v>
      </c>
      <c r="C69" s="33" t="s">
        <v>1192</v>
      </c>
      <c r="D69" s="73" t="s">
        <v>1244</v>
      </c>
      <c r="E69" s="73">
        <v>-20.636984892000001</v>
      </c>
      <c r="F69" s="73">
        <v>-42.057884512000001</v>
      </c>
      <c r="G69" s="75">
        <v>780</v>
      </c>
      <c r="H69" s="74" t="s">
        <v>1225</v>
      </c>
      <c r="I69" s="75">
        <v>6</v>
      </c>
      <c r="J69" s="76">
        <v>5.666666666666667</v>
      </c>
      <c r="K69" s="75">
        <v>6</v>
      </c>
      <c r="L69" s="76">
        <v>6.333333333333333</v>
      </c>
      <c r="M69" s="75">
        <v>6</v>
      </c>
      <c r="N69" s="75">
        <v>6</v>
      </c>
      <c r="O69" s="75">
        <v>6</v>
      </c>
      <c r="P69" s="75">
        <v>6</v>
      </c>
      <c r="Q69" s="79">
        <v>84</v>
      </c>
      <c r="R69" s="78"/>
    </row>
    <row r="70" spans="1:18" ht="15.75" x14ac:dyDescent="0.25">
      <c r="A70" s="75">
        <v>89</v>
      </c>
      <c r="B70" s="73" t="s">
        <v>1248</v>
      </c>
      <c r="C70" s="83" t="s">
        <v>1192</v>
      </c>
      <c r="D70" s="73" t="s">
        <v>1244</v>
      </c>
      <c r="E70" s="88">
        <v>-20.609459896000001</v>
      </c>
      <c r="F70" s="73">
        <v>-42.062952545999998</v>
      </c>
      <c r="G70" s="75">
        <v>1030</v>
      </c>
      <c r="H70" s="74" t="s">
        <v>1225</v>
      </c>
      <c r="I70" s="76">
        <v>5.666666666666667</v>
      </c>
      <c r="J70" s="75">
        <v>6</v>
      </c>
      <c r="K70" s="76">
        <v>5.666666666666667</v>
      </c>
      <c r="L70" s="75">
        <v>6</v>
      </c>
      <c r="M70" s="76">
        <v>5.666666666666667</v>
      </c>
      <c r="N70" s="75">
        <v>6</v>
      </c>
      <c r="O70" s="76">
        <v>5.666666666666667</v>
      </c>
      <c r="P70" s="75">
        <v>6</v>
      </c>
      <c r="Q70" s="77">
        <v>82.666666666666671</v>
      </c>
      <c r="R70" s="78"/>
    </row>
    <row r="71" spans="1:18" ht="15.75" x14ac:dyDescent="0.25">
      <c r="A71" s="72">
        <v>90</v>
      </c>
      <c r="B71" s="73" t="s">
        <v>1249</v>
      </c>
      <c r="C71" s="33" t="s">
        <v>1173</v>
      </c>
      <c r="D71" s="73" t="s">
        <v>1244</v>
      </c>
      <c r="E71" s="73">
        <v>-20.6148679</v>
      </c>
      <c r="F71" s="73">
        <v>-42.063787552000001</v>
      </c>
      <c r="G71" s="72">
        <v>958</v>
      </c>
      <c r="H71" s="74" t="s">
        <v>1210</v>
      </c>
      <c r="I71" s="75">
        <v>6</v>
      </c>
      <c r="J71" s="76">
        <v>6.333333333333333</v>
      </c>
      <c r="K71" s="76">
        <v>6.166666666666667</v>
      </c>
      <c r="L71" s="76">
        <v>6.166666666666667</v>
      </c>
      <c r="M71" s="76">
        <v>5.666666666666667</v>
      </c>
      <c r="N71" s="76">
        <v>5.666666666666667</v>
      </c>
      <c r="O71" s="76">
        <v>6.166666666666667</v>
      </c>
      <c r="P71" s="76">
        <v>6.166666666666667</v>
      </c>
      <c r="Q71" s="77">
        <v>84.333333333333329</v>
      </c>
      <c r="R71" s="78"/>
    </row>
    <row r="72" spans="1:18" ht="15.75" x14ac:dyDescent="0.25">
      <c r="A72" s="72">
        <v>91</v>
      </c>
      <c r="B72" s="73" t="s">
        <v>1250</v>
      </c>
      <c r="C72" s="33" t="s">
        <v>1163</v>
      </c>
      <c r="D72" s="73" t="s">
        <v>1244</v>
      </c>
      <c r="E72" s="73">
        <v>-20.624003084000002</v>
      </c>
      <c r="F72" s="73">
        <v>-42.051823558000002</v>
      </c>
      <c r="G72" s="72">
        <v>842</v>
      </c>
      <c r="H72" s="74" t="s">
        <v>1210</v>
      </c>
      <c r="I72" s="76">
        <v>5.333333333333333</v>
      </c>
      <c r="J72" s="76">
        <v>5.666666666666667</v>
      </c>
      <c r="K72" s="76">
        <v>5.333333333333333</v>
      </c>
      <c r="L72" s="76">
        <v>5.666666666666667</v>
      </c>
      <c r="M72" s="75">
        <v>5</v>
      </c>
      <c r="N72" s="76">
        <v>5.666666666666667</v>
      </c>
      <c r="O72" s="76">
        <v>5.333333333333333</v>
      </c>
      <c r="P72" s="75">
        <v>6</v>
      </c>
      <c r="Q72" s="79">
        <v>80</v>
      </c>
      <c r="R72" s="78"/>
    </row>
    <row r="73" spans="1:18" ht="15.75" x14ac:dyDescent="0.25">
      <c r="A73" s="72">
        <v>92</v>
      </c>
      <c r="B73" s="73" t="s">
        <v>1251</v>
      </c>
      <c r="C73" s="33" t="s">
        <v>1173</v>
      </c>
      <c r="D73" s="73" t="s">
        <v>1244</v>
      </c>
      <c r="E73" s="73">
        <v>-20.698533459</v>
      </c>
      <c r="F73" s="73">
        <v>-42.179230666000002</v>
      </c>
      <c r="G73" s="72">
        <v>946</v>
      </c>
      <c r="H73" s="74" t="s">
        <v>1225</v>
      </c>
      <c r="I73" s="75">
        <v>6</v>
      </c>
      <c r="J73" s="76">
        <v>5.666666666666667</v>
      </c>
      <c r="K73" s="75">
        <v>6</v>
      </c>
      <c r="L73" s="75">
        <v>6</v>
      </c>
      <c r="M73" s="76">
        <v>5.666666666666667</v>
      </c>
      <c r="N73" s="76">
        <v>5.333333333333333</v>
      </c>
      <c r="O73" s="75">
        <v>6</v>
      </c>
      <c r="P73" s="75">
        <v>6</v>
      </c>
      <c r="Q73" s="77">
        <v>82.666666666666671</v>
      </c>
      <c r="R73" s="78"/>
    </row>
    <row r="74" spans="1:18" ht="15.75" x14ac:dyDescent="0.25">
      <c r="A74" s="72">
        <v>94</v>
      </c>
      <c r="B74" s="73" t="s">
        <v>1252</v>
      </c>
      <c r="C74" s="33" t="s">
        <v>1163</v>
      </c>
      <c r="D74" s="73" t="s">
        <v>1244</v>
      </c>
      <c r="E74" s="73">
        <v>-20.701069739000001</v>
      </c>
      <c r="F74" s="73">
        <v>-42.176012098999998</v>
      </c>
      <c r="G74" s="72">
        <v>908</v>
      </c>
      <c r="H74" s="74" t="s">
        <v>1210</v>
      </c>
      <c r="I74" s="75">
        <v>6</v>
      </c>
      <c r="J74" s="76">
        <v>5.666666666666667</v>
      </c>
      <c r="K74" s="76">
        <v>5.666666666666667</v>
      </c>
      <c r="L74" s="76">
        <v>5.666666666666667</v>
      </c>
      <c r="M74" s="76">
        <v>5.666666666666667</v>
      </c>
      <c r="N74" s="76">
        <v>5.666666666666667</v>
      </c>
      <c r="O74" s="76">
        <v>5.666666666666667</v>
      </c>
      <c r="P74" s="75">
        <v>6</v>
      </c>
      <c r="Q74" s="79">
        <v>82</v>
      </c>
      <c r="R74" s="78"/>
    </row>
    <row r="75" spans="1:18" ht="15.75" x14ac:dyDescent="0.25">
      <c r="A75" s="72">
        <v>96</v>
      </c>
      <c r="B75" s="73" t="s">
        <v>1253</v>
      </c>
      <c r="C75" s="33" t="s">
        <v>1173</v>
      </c>
      <c r="D75" s="73" t="s">
        <v>1254</v>
      </c>
      <c r="E75" s="73">
        <v>-20.526781557</v>
      </c>
      <c r="F75" s="73">
        <v>-41.812331295</v>
      </c>
      <c r="G75" s="72">
        <v>1242</v>
      </c>
      <c r="H75" s="74" t="s">
        <v>1225</v>
      </c>
      <c r="I75" s="76">
        <v>6.666666666666667</v>
      </c>
      <c r="J75" s="75">
        <v>7</v>
      </c>
      <c r="K75" s="76">
        <v>7.333333333333333</v>
      </c>
      <c r="L75" s="75">
        <v>7</v>
      </c>
      <c r="M75" s="75">
        <v>7</v>
      </c>
      <c r="N75" s="76">
        <v>7.333333333333333</v>
      </c>
      <c r="O75" s="76">
        <v>6.666666666666667</v>
      </c>
      <c r="P75" s="75">
        <v>7</v>
      </c>
      <c r="Q75" s="79">
        <v>92</v>
      </c>
      <c r="R75" s="78"/>
    </row>
    <row r="76" spans="1:18" ht="15.75" x14ac:dyDescent="0.25">
      <c r="A76" s="75">
        <v>98</v>
      </c>
      <c r="B76" s="73" t="s">
        <v>1255</v>
      </c>
      <c r="C76" s="83" t="s">
        <v>1163</v>
      </c>
      <c r="D76" s="73" t="s">
        <v>1254</v>
      </c>
      <c r="E76" s="73">
        <v>-20.665464922999998</v>
      </c>
      <c r="F76" s="73">
        <v>-41.859827852000002</v>
      </c>
      <c r="G76" s="75">
        <v>962</v>
      </c>
      <c r="H76" s="74" t="s">
        <v>1225</v>
      </c>
      <c r="I76" s="76">
        <v>5.666666666666667</v>
      </c>
      <c r="J76" s="76">
        <v>5.666666666666667</v>
      </c>
      <c r="K76" s="76">
        <v>5.666666666666667</v>
      </c>
      <c r="L76" s="76">
        <v>5.666666666666667</v>
      </c>
      <c r="M76" s="76">
        <v>5.333333333333333</v>
      </c>
      <c r="N76" s="76">
        <v>5.333333333333333</v>
      </c>
      <c r="O76" s="76">
        <v>5.666666666666667</v>
      </c>
      <c r="P76" s="76">
        <v>5.666666666666667</v>
      </c>
      <c r="Q76" s="77">
        <v>80.666666666666671</v>
      </c>
      <c r="R76" s="78"/>
    </row>
    <row r="77" spans="1:18" ht="15.75" x14ac:dyDescent="0.25">
      <c r="A77" s="72">
        <v>99</v>
      </c>
      <c r="B77" s="73" t="s">
        <v>1256</v>
      </c>
      <c r="C77" s="33" t="s">
        <v>1163</v>
      </c>
      <c r="D77" s="73" t="s">
        <v>1254</v>
      </c>
      <c r="E77" s="73">
        <v>-20.643879846000001</v>
      </c>
      <c r="F77" s="73">
        <v>-41.833375068000002</v>
      </c>
      <c r="G77" s="72">
        <v>958</v>
      </c>
      <c r="H77" s="74" t="s">
        <v>1210</v>
      </c>
      <c r="I77" s="76">
        <v>5.666666666666667</v>
      </c>
      <c r="J77" s="76">
        <v>5.666666666666667</v>
      </c>
      <c r="K77" s="76">
        <v>5.666666666666667</v>
      </c>
      <c r="L77" s="83">
        <v>6</v>
      </c>
      <c r="M77" s="76">
        <v>5.333333333333333</v>
      </c>
      <c r="N77" s="76">
        <v>5.666666666666667</v>
      </c>
      <c r="O77" s="76">
        <v>5.666666666666667</v>
      </c>
      <c r="P77" s="76">
        <v>5.666666666666667</v>
      </c>
      <c r="Q77" s="77">
        <v>81.333333333333329</v>
      </c>
      <c r="R77" s="78"/>
    </row>
    <row r="78" spans="1:18" ht="15.75" x14ac:dyDescent="0.25">
      <c r="A78" s="75">
        <v>101</v>
      </c>
      <c r="B78" s="73" t="s">
        <v>1257</v>
      </c>
      <c r="C78" s="83" t="s">
        <v>1192</v>
      </c>
      <c r="D78" s="73" t="s">
        <v>1254</v>
      </c>
      <c r="E78" s="73">
        <v>-20.661128461000001</v>
      </c>
      <c r="F78" s="73">
        <v>-41.887434823</v>
      </c>
      <c r="G78" s="75">
        <v>893</v>
      </c>
      <c r="H78" s="74" t="s">
        <v>1225</v>
      </c>
      <c r="I78" s="75">
        <v>6</v>
      </c>
      <c r="J78" s="76">
        <v>5.666666666666667</v>
      </c>
      <c r="K78" s="75">
        <v>6</v>
      </c>
      <c r="L78" s="76">
        <v>5.666666666666667</v>
      </c>
      <c r="M78" s="76">
        <v>6.333333333333333</v>
      </c>
      <c r="N78" s="76">
        <v>5.666666666666667</v>
      </c>
      <c r="O78" s="75">
        <v>6</v>
      </c>
      <c r="P78" s="75">
        <v>6</v>
      </c>
      <c r="Q78" s="77">
        <v>83.333333333333329</v>
      </c>
      <c r="R78" s="78"/>
    </row>
    <row r="79" spans="1:18" ht="15.75" x14ac:dyDescent="0.25">
      <c r="A79" s="75">
        <v>108</v>
      </c>
      <c r="B79" s="73" t="s">
        <v>1258</v>
      </c>
      <c r="C79" s="83" t="s">
        <v>1192</v>
      </c>
      <c r="D79" s="73" t="s">
        <v>1254</v>
      </c>
      <c r="E79" s="73">
        <v>-20.580803593999999</v>
      </c>
      <c r="F79" s="88">
        <v>-41.961537217999997</v>
      </c>
      <c r="G79" s="75">
        <v>799</v>
      </c>
      <c r="H79" s="74" t="s">
        <v>1225</v>
      </c>
      <c r="I79" s="75">
        <v>6</v>
      </c>
      <c r="J79" s="75">
        <v>6</v>
      </c>
      <c r="K79" s="76">
        <v>6.166666666666667</v>
      </c>
      <c r="L79" s="76">
        <v>6.166666666666667</v>
      </c>
      <c r="M79" s="75">
        <v>6</v>
      </c>
      <c r="N79" s="76">
        <v>6.166666666666667</v>
      </c>
      <c r="O79" s="75">
        <v>6</v>
      </c>
      <c r="P79" s="76">
        <v>6.166666666666667</v>
      </c>
      <c r="Q79" s="77">
        <v>84.666666666666671</v>
      </c>
      <c r="R79" s="78"/>
    </row>
    <row r="80" spans="1:18" ht="15.75" x14ac:dyDescent="0.25">
      <c r="A80" s="75">
        <v>111</v>
      </c>
      <c r="B80" s="73" t="s">
        <v>1259</v>
      </c>
      <c r="C80" s="33" t="s">
        <v>1163</v>
      </c>
      <c r="D80" s="73" t="s">
        <v>1254</v>
      </c>
      <c r="E80" s="73">
        <v>-20.658261933999999</v>
      </c>
      <c r="F80" s="73">
        <v>-41.971298697999998</v>
      </c>
      <c r="G80" s="75">
        <v>851</v>
      </c>
      <c r="H80" s="74" t="s">
        <v>1225</v>
      </c>
      <c r="I80" s="76">
        <v>5.666666666666667</v>
      </c>
      <c r="J80" s="76">
        <v>5.333333333333333</v>
      </c>
      <c r="K80" s="75">
        <v>6</v>
      </c>
      <c r="L80" s="76">
        <v>5.666666666666667</v>
      </c>
      <c r="M80" s="76">
        <v>5.333333333333333</v>
      </c>
      <c r="N80" s="75">
        <v>5</v>
      </c>
      <c r="O80" s="76">
        <v>5.333333333333333</v>
      </c>
      <c r="P80" s="76">
        <v>5.666666666666667</v>
      </c>
      <c r="Q80" s="77">
        <v>80.333333333333329</v>
      </c>
      <c r="R80" s="78"/>
    </row>
    <row r="81" spans="1:18" ht="15.75" x14ac:dyDescent="0.25">
      <c r="A81" s="72">
        <v>113</v>
      </c>
      <c r="B81" s="73" t="s">
        <v>1260</v>
      </c>
      <c r="C81" s="33" t="s">
        <v>1192</v>
      </c>
      <c r="D81" s="73" t="s">
        <v>1254</v>
      </c>
      <c r="E81" s="73">
        <v>-20.64440866</v>
      </c>
      <c r="F81" s="73">
        <v>-41.970701906999999</v>
      </c>
      <c r="G81" s="72">
        <v>856</v>
      </c>
      <c r="H81" s="74" t="s">
        <v>1210</v>
      </c>
      <c r="I81" s="76">
        <v>5.333333333333333</v>
      </c>
      <c r="J81" s="76">
        <v>5.333333333333333</v>
      </c>
      <c r="K81" s="76">
        <v>5.666666666666667</v>
      </c>
      <c r="L81" s="76">
        <v>5.666666666666667</v>
      </c>
      <c r="M81" s="83">
        <v>5</v>
      </c>
      <c r="N81" s="76">
        <v>5.666666666666667</v>
      </c>
      <c r="O81" s="76">
        <v>5.666666666666667</v>
      </c>
      <c r="P81" s="76">
        <v>5.666666666666667</v>
      </c>
      <c r="Q81" s="91">
        <v>79</v>
      </c>
      <c r="R81" s="78"/>
    </row>
    <row r="82" spans="1:18" ht="15.75" x14ac:dyDescent="0.25">
      <c r="A82" s="75">
        <v>117</v>
      </c>
      <c r="B82" s="73" t="s">
        <v>1261</v>
      </c>
      <c r="C82" s="83" t="s">
        <v>1163</v>
      </c>
      <c r="D82" s="73" t="s">
        <v>1262</v>
      </c>
      <c r="E82" s="73">
        <v>-20.798723939999999</v>
      </c>
      <c r="F82" s="73">
        <v>-42.220062855999998</v>
      </c>
      <c r="G82" s="75">
        <v>876</v>
      </c>
      <c r="H82" s="74" t="s">
        <v>1210</v>
      </c>
      <c r="I82" s="76">
        <v>5.666666666666667</v>
      </c>
      <c r="J82" s="76">
        <v>5.333333333333333</v>
      </c>
      <c r="K82" s="76">
        <v>5.666666666666667</v>
      </c>
      <c r="L82" s="76">
        <v>5.666666666666667</v>
      </c>
      <c r="M82" s="75">
        <v>5</v>
      </c>
      <c r="N82" s="75">
        <v>5</v>
      </c>
      <c r="O82" s="76">
        <v>5.333333333333333</v>
      </c>
      <c r="P82" s="76">
        <v>5.333333333333333</v>
      </c>
      <c r="Q82" s="79">
        <v>79</v>
      </c>
      <c r="R82" s="78"/>
    </row>
    <row r="83" spans="1:18" ht="15.75" x14ac:dyDescent="0.25">
      <c r="A83" s="72">
        <v>118</v>
      </c>
      <c r="B83" s="73" t="s">
        <v>1263</v>
      </c>
      <c r="C83" s="33" t="s">
        <v>1192</v>
      </c>
      <c r="D83" s="73" t="s">
        <v>1262</v>
      </c>
      <c r="E83" s="73">
        <v>-20.798528474000001</v>
      </c>
      <c r="F83" s="73">
        <v>-42.214717129</v>
      </c>
      <c r="G83" s="72">
        <v>922</v>
      </c>
      <c r="H83" s="74" t="s">
        <v>1225</v>
      </c>
      <c r="I83" s="75">
        <v>6</v>
      </c>
      <c r="J83" s="76">
        <v>5.666666666666667</v>
      </c>
      <c r="K83" s="75">
        <v>6</v>
      </c>
      <c r="L83" s="76">
        <v>6.166666666666667</v>
      </c>
      <c r="M83" s="75">
        <v>6</v>
      </c>
      <c r="N83" s="76">
        <v>5.833333333333333</v>
      </c>
      <c r="O83" s="75">
        <v>6</v>
      </c>
      <c r="P83" s="75">
        <v>6</v>
      </c>
      <c r="Q83" s="77">
        <v>83.666666666666671</v>
      </c>
      <c r="R83" s="78"/>
    </row>
    <row r="84" spans="1:18" ht="15.75" x14ac:dyDescent="0.25">
      <c r="A84" s="72">
        <v>119</v>
      </c>
      <c r="B84" s="73" t="s">
        <v>1264</v>
      </c>
      <c r="C84" s="33" t="s">
        <v>1192</v>
      </c>
      <c r="D84" s="73" t="s">
        <v>1262</v>
      </c>
      <c r="E84" s="73">
        <v>-20.808202865999998</v>
      </c>
      <c r="F84" s="73">
        <v>-42.210492817999999</v>
      </c>
      <c r="G84" s="72">
        <v>1002</v>
      </c>
      <c r="H84" s="74" t="s">
        <v>1225</v>
      </c>
      <c r="I84" s="75">
        <v>6.5</v>
      </c>
      <c r="J84" s="75">
        <v>7</v>
      </c>
      <c r="K84" s="76">
        <v>6.833333333333333</v>
      </c>
      <c r="L84" s="75">
        <v>6.5</v>
      </c>
      <c r="M84" s="75">
        <v>7</v>
      </c>
      <c r="N84" s="76">
        <v>6.666666666666667</v>
      </c>
      <c r="O84" s="75">
        <v>6.5</v>
      </c>
      <c r="P84" s="76">
        <v>6.666666666666667</v>
      </c>
      <c r="Q84" s="77">
        <v>89.666666666666671</v>
      </c>
      <c r="R84" s="78"/>
    </row>
    <row r="85" spans="1:18" ht="15.75" x14ac:dyDescent="0.25">
      <c r="A85" s="72">
        <v>120</v>
      </c>
      <c r="B85" s="73" t="s">
        <v>1265</v>
      </c>
      <c r="C85" s="33" t="s">
        <v>1192</v>
      </c>
      <c r="D85" s="73" t="s">
        <v>1262</v>
      </c>
      <c r="E85" s="73">
        <v>-20.806734106</v>
      </c>
      <c r="F85" s="73">
        <v>-42.210571524000002</v>
      </c>
      <c r="G85" s="72">
        <v>982</v>
      </c>
      <c r="H85" s="74" t="s">
        <v>1225</v>
      </c>
      <c r="I85" s="75">
        <v>6</v>
      </c>
      <c r="J85" s="76">
        <v>5.666666666666667</v>
      </c>
      <c r="K85" s="75">
        <v>6</v>
      </c>
      <c r="L85" s="75">
        <v>6</v>
      </c>
      <c r="M85" s="76">
        <v>6.166666666666667</v>
      </c>
      <c r="N85" s="76">
        <v>5.333333333333333</v>
      </c>
      <c r="O85" s="76">
        <v>6.166666666666667</v>
      </c>
      <c r="P85" s="75">
        <v>6</v>
      </c>
      <c r="Q85" s="77">
        <v>83.333333333333329</v>
      </c>
      <c r="R85" s="86"/>
    </row>
    <row r="86" spans="1:18" ht="15.75" x14ac:dyDescent="0.25">
      <c r="A86" s="72">
        <v>121</v>
      </c>
      <c r="B86" s="73" t="s">
        <v>1266</v>
      </c>
      <c r="C86" s="33" t="s">
        <v>1192</v>
      </c>
      <c r="D86" s="75" t="s">
        <v>1267</v>
      </c>
      <c r="E86" s="73">
        <v>-20.737715336000001</v>
      </c>
      <c r="F86" s="73">
        <v>-41.923545486999998</v>
      </c>
      <c r="G86" s="72">
        <v>933</v>
      </c>
      <c r="H86" s="74" t="s">
        <v>1225</v>
      </c>
      <c r="I86" s="75">
        <v>6</v>
      </c>
      <c r="J86" s="76">
        <v>6.333333333333333</v>
      </c>
      <c r="K86" s="75">
        <v>6.5</v>
      </c>
      <c r="L86" s="75">
        <v>6.5</v>
      </c>
      <c r="M86" s="76">
        <v>6.666666666666667</v>
      </c>
      <c r="N86" s="75">
        <v>6.5</v>
      </c>
      <c r="O86" s="76">
        <v>6.666666666666667</v>
      </c>
      <c r="P86" s="76">
        <v>6.166666666666667</v>
      </c>
      <c r="Q86" s="77">
        <v>87.333333333333329</v>
      </c>
      <c r="R86" s="78"/>
    </row>
    <row r="87" spans="1:18" ht="15.75" x14ac:dyDescent="0.25">
      <c r="A87" s="72">
        <v>122</v>
      </c>
      <c r="B87" s="73" t="s">
        <v>1266</v>
      </c>
      <c r="C87" s="33" t="s">
        <v>1163</v>
      </c>
      <c r="D87" s="75" t="s">
        <v>1267</v>
      </c>
      <c r="E87" s="73">
        <v>-20.739679466999998</v>
      </c>
      <c r="F87" s="73">
        <v>-41.93045008</v>
      </c>
      <c r="G87" s="72">
        <v>884</v>
      </c>
      <c r="H87" s="74" t="s">
        <v>1225</v>
      </c>
      <c r="I87" s="76">
        <v>5.666666666666667</v>
      </c>
      <c r="J87" s="76">
        <v>6.333333333333333</v>
      </c>
      <c r="K87" s="76">
        <v>5.666666666666667</v>
      </c>
      <c r="L87" s="75">
        <v>6</v>
      </c>
      <c r="M87" s="76">
        <v>5.666666666666667</v>
      </c>
      <c r="N87" s="76">
        <v>5.333333333333333</v>
      </c>
      <c r="O87" s="75">
        <v>6</v>
      </c>
      <c r="P87" s="75">
        <v>6</v>
      </c>
      <c r="Q87" s="77">
        <v>82.666666666666671</v>
      </c>
      <c r="R87" s="86"/>
    </row>
    <row r="88" spans="1:18" ht="15.75" x14ac:dyDescent="0.25">
      <c r="A88" s="72">
        <v>125</v>
      </c>
      <c r="B88" s="73" t="s">
        <v>1268</v>
      </c>
      <c r="C88" s="33" t="s">
        <v>1163</v>
      </c>
      <c r="D88" s="73" t="s">
        <v>1269</v>
      </c>
      <c r="E88" s="73">
        <v>-20.5848689</v>
      </c>
      <c r="F88" s="73">
        <v>-42.28184117</v>
      </c>
      <c r="G88" s="72">
        <v>851</v>
      </c>
      <c r="H88" s="74" t="s">
        <v>1210</v>
      </c>
      <c r="I88" s="75">
        <v>6</v>
      </c>
      <c r="J88" s="76">
        <v>5.666666666666667</v>
      </c>
      <c r="K88" s="75">
        <v>6</v>
      </c>
      <c r="L88" s="76">
        <v>5.666666666666667</v>
      </c>
      <c r="M88" s="76">
        <v>5.666666666666667</v>
      </c>
      <c r="N88" s="76">
        <v>5.666666666666667</v>
      </c>
      <c r="O88" s="76">
        <v>6.333333333333333</v>
      </c>
      <c r="P88" s="76">
        <v>5.666666666666667</v>
      </c>
      <c r="Q88" s="77">
        <v>82.333333333333329</v>
      </c>
      <c r="R88" s="86"/>
    </row>
    <row r="89" spans="1:18" ht="15.75" x14ac:dyDescent="0.25">
      <c r="A89" s="72">
        <v>126</v>
      </c>
      <c r="B89" s="73" t="s">
        <v>1268</v>
      </c>
      <c r="C89" s="33" t="s">
        <v>1173</v>
      </c>
      <c r="D89" s="73" t="s">
        <v>1269</v>
      </c>
      <c r="E89" s="73">
        <v>-20.587972719</v>
      </c>
      <c r="F89" s="73">
        <v>-42.282232856</v>
      </c>
      <c r="G89" s="72">
        <v>851</v>
      </c>
      <c r="H89" s="74" t="s">
        <v>1210</v>
      </c>
      <c r="I89" s="76">
        <v>5.333333333333333</v>
      </c>
      <c r="J89" s="76">
        <v>5.333333333333333</v>
      </c>
      <c r="K89" s="76">
        <v>5.333333333333333</v>
      </c>
      <c r="L89" s="75">
        <v>6</v>
      </c>
      <c r="M89" s="76">
        <v>5.333333333333333</v>
      </c>
      <c r="N89" s="76">
        <v>5.666666666666667</v>
      </c>
      <c r="O89" s="76">
        <v>5.666666666666667</v>
      </c>
      <c r="P89" s="75">
        <v>6</v>
      </c>
      <c r="Q89" s="79">
        <v>80</v>
      </c>
      <c r="R89" s="86"/>
    </row>
    <row r="90" spans="1:18" ht="15.75" x14ac:dyDescent="0.25">
      <c r="A90" s="72">
        <v>129</v>
      </c>
      <c r="B90" s="73" t="s">
        <v>1270</v>
      </c>
      <c r="C90" s="33" t="s">
        <v>1163</v>
      </c>
      <c r="D90" s="73" t="s">
        <v>1269</v>
      </c>
      <c r="E90" s="73">
        <v>-20.503178369</v>
      </c>
      <c r="F90" s="73">
        <v>-42.154682754</v>
      </c>
      <c r="G90" s="72">
        <v>936</v>
      </c>
      <c r="H90" s="74" t="s">
        <v>1225</v>
      </c>
      <c r="I90" s="76">
        <v>5.666666666666667</v>
      </c>
      <c r="J90" s="75">
        <v>6</v>
      </c>
      <c r="K90" s="75">
        <v>6</v>
      </c>
      <c r="L90" s="75">
        <v>6</v>
      </c>
      <c r="M90" s="76">
        <v>6.333333333333333</v>
      </c>
      <c r="N90" s="76">
        <v>5.666666666666667</v>
      </c>
      <c r="O90" s="75">
        <v>6</v>
      </c>
      <c r="P90" s="76">
        <v>5.666666666666667</v>
      </c>
      <c r="Q90" s="79">
        <v>83</v>
      </c>
      <c r="R90" s="86"/>
    </row>
    <row r="91" spans="1:18" ht="15.75" x14ac:dyDescent="0.25">
      <c r="A91" s="72">
        <v>130</v>
      </c>
      <c r="B91" s="73" t="s">
        <v>1271</v>
      </c>
      <c r="C91" s="33" t="s">
        <v>1192</v>
      </c>
      <c r="D91" s="73" t="s">
        <v>1269</v>
      </c>
      <c r="E91" s="73">
        <v>-20.499087161999999</v>
      </c>
      <c r="F91" s="73">
        <v>-42.166827544999997</v>
      </c>
      <c r="G91" s="73">
        <v>1121</v>
      </c>
      <c r="H91" s="74" t="s">
        <v>1225</v>
      </c>
      <c r="I91" s="76">
        <v>6.333333333333333</v>
      </c>
      <c r="J91" s="75">
        <v>6</v>
      </c>
      <c r="K91" s="76">
        <v>6.333333333333333</v>
      </c>
      <c r="L91" s="76">
        <v>6.5</v>
      </c>
      <c r="M91" s="76">
        <v>6.833333333333333</v>
      </c>
      <c r="N91" s="75">
        <v>6.5</v>
      </c>
      <c r="O91" s="76">
        <v>6.333333333333333</v>
      </c>
      <c r="P91" s="76">
        <v>6.166666666666667</v>
      </c>
      <c r="Q91" s="77">
        <v>86.333333333333329</v>
      </c>
      <c r="R91" s="86"/>
    </row>
    <row r="92" spans="1:18" ht="15.75" x14ac:dyDescent="0.25">
      <c r="A92" s="75">
        <v>131</v>
      </c>
      <c r="B92" s="73" t="s">
        <v>1271</v>
      </c>
      <c r="C92" s="83" t="s">
        <v>1163</v>
      </c>
      <c r="D92" s="73" t="s">
        <v>1269</v>
      </c>
      <c r="E92" s="73">
        <v>-20.499087161999999</v>
      </c>
      <c r="F92" s="73">
        <v>-42.166827544999997</v>
      </c>
      <c r="G92" s="73">
        <v>1121</v>
      </c>
      <c r="H92" s="74" t="s">
        <v>1225</v>
      </c>
      <c r="I92" s="75">
        <v>6</v>
      </c>
      <c r="J92" s="76">
        <v>6.333333333333333</v>
      </c>
      <c r="K92" s="75">
        <v>6.5</v>
      </c>
      <c r="L92" s="75">
        <v>6.5</v>
      </c>
      <c r="M92" s="76">
        <v>6.666666666666667</v>
      </c>
      <c r="N92" s="75">
        <v>6.5</v>
      </c>
      <c r="O92" s="75">
        <v>6</v>
      </c>
      <c r="P92" s="76">
        <v>6.166666666666667</v>
      </c>
      <c r="Q92" s="77">
        <v>86.666666666666671</v>
      </c>
      <c r="R92" s="86"/>
    </row>
    <row r="93" spans="1:18" ht="15.75" x14ac:dyDescent="0.25">
      <c r="A93" s="75">
        <v>132</v>
      </c>
      <c r="B93" s="73" t="s">
        <v>1272</v>
      </c>
      <c r="C93" s="83" t="s">
        <v>1173</v>
      </c>
      <c r="D93" s="73" t="s">
        <v>1269</v>
      </c>
      <c r="E93" s="73">
        <v>-20.493302308000001</v>
      </c>
      <c r="F93" s="73">
        <v>-42.156374556999999</v>
      </c>
      <c r="G93" s="75">
        <v>974</v>
      </c>
      <c r="H93" s="74" t="s">
        <v>1225</v>
      </c>
      <c r="I93" s="75">
        <v>6</v>
      </c>
      <c r="J93" s="76">
        <v>5.666666666666667</v>
      </c>
      <c r="K93" s="76">
        <v>5.666666666666667</v>
      </c>
      <c r="L93" s="76">
        <v>5.666666666666667</v>
      </c>
      <c r="M93" s="76">
        <v>5.333333333333333</v>
      </c>
      <c r="N93" s="75">
        <v>6</v>
      </c>
      <c r="O93" s="76">
        <v>5.666666666666667</v>
      </c>
      <c r="P93" s="75">
        <v>6</v>
      </c>
      <c r="Q93" s="77">
        <v>83.666666666666671</v>
      </c>
      <c r="R93" s="86"/>
    </row>
    <row r="94" spans="1:18" ht="15.75" x14ac:dyDescent="0.25">
      <c r="A94" s="75">
        <v>133</v>
      </c>
      <c r="B94" s="73" t="s">
        <v>1273</v>
      </c>
      <c r="C94" s="33" t="s">
        <v>1192</v>
      </c>
      <c r="D94" s="73" t="s">
        <v>1269</v>
      </c>
      <c r="E94" s="73">
        <v>-20.49779023</v>
      </c>
      <c r="F94" s="73">
        <v>-42.147878241000001</v>
      </c>
      <c r="G94" s="75">
        <v>1020</v>
      </c>
      <c r="H94" s="74" t="s">
        <v>1225</v>
      </c>
      <c r="I94" s="75">
        <v>6</v>
      </c>
      <c r="J94" s="75">
        <v>6</v>
      </c>
      <c r="K94" s="75">
        <v>6</v>
      </c>
      <c r="L94" s="75">
        <v>6</v>
      </c>
      <c r="M94" s="75">
        <v>6</v>
      </c>
      <c r="N94" s="75">
        <v>6</v>
      </c>
      <c r="O94" s="76">
        <v>5.666666666666667</v>
      </c>
      <c r="P94" s="76">
        <v>5.666666666666667</v>
      </c>
      <c r="Q94" s="77">
        <v>83.333333333333329</v>
      </c>
      <c r="R94" s="86"/>
    </row>
    <row r="95" spans="1:18" ht="15.75" x14ac:dyDescent="0.25">
      <c r="A95" s="75">
        <v>134</v>
      </c>
      <c r="B95" s="73" t="s">
        <v>1274</v>
      </c>
      <c r="C95" s="83" t="s">
        <v>1194</v>
      </c>
      <c r="D95" s="73" t="s">
        <v>1269</v>
      </c>
      <c r="E95" s="73">
        <v>-20.565687334</v>
      </c>
      <c r="F95" s="73">
        <v>-42.273381483000001</v>
      </c>
      <c r="G95" s="75">
        <v>988</v>
      </c>
      <c r="H95" s="74" t="s">
        <v>1210</v>
      </c>
      <c r="I95" s="75">
        <v>6</v>
      </c>
      <c r="J95" s="76">
        <v>5.666666666666667</v>
      </c>
      <c r="K95" s="76">
        <v>5.666666666666667</v>
      </c>
      <c r="L95" s="76">
        <v>6.333333333333333</v>
      </c>
      <c r="M95" s="75">
        <v>6</v>
      </c>
      <c r="N95" s="76">
        <v>5.333333333333333</v>
      </c>
      <c r="O95" s="76">
        <v>6.333333333333333</v>
      </c>
      <c r="P95" s="75">
        <v>6</v>
      </c>
      <c r="Q95" s="77">
        <v>83.333333333333329</v>
      </c>
      <c r="R95" s="86"/>
    </row>
    <row r="96" spans="1:18" ht="15.75" x14ac:dyDescent="0.25">
      <c r="A96" s="75">
        <v>135</v>
      </c>
      <c r="B96" s="73" t="s">
        <v>1274</v>
      </c>
      <c r="C96" s="83" t="s">
        <v>1163</v>
      </c>
      <c r="D96" s="73" t="s">
        <v>1269</v>
      </c>
      <c r="E96" s="73">
        <v>-20.562703880000001</v>
      </c>
      <c r="F96" s="73">
        <v>-42.27477992</v>
      </c>
      <c r="G96" s="75">
        <v>1018</v>
      </c>
      <c r="H96" s="74" t="s">
        <v>1225</v>
      </c>
      <c r="I96" s="75">
        <v>6</v>
      </c>
      <c r="J96" s="76">
        <v>5.666666666666667</v>
      </c>
      <c r="K96" s="76">
        <v>5.666666666666667</v>
      </c>
      <c r="L96" s="75">
        <v>6</v>
      </c>
      <c r="M96" s="75">
        <v>6</v>
      </c>
      <c r="N96" s="75">
        <v>6</v>
      </c>
      <c r="O96" s="76">
        <v>6.333333333333333</v>
      </c>
      <c r="P96" s="75">
        <v>6</v>
      </c>
      <c r="Q96" s="77">
        <v>83.666666666666671</v>
      </c>
      <c r="R96" s="86"/>
    </row>
    <row r="97" spans="1:21" ht="15.75" x14ac:dyDescent="0.25">
      <c r="A97" s="75">
        <v>136</v>
      </c>
      <c r="B97" s="73" t="s">
        <v>1275</v>
      </c>
      <c r="C97" s="83" t="s">
        <v>1192</v>
      </c>
      <c r="D97" s="73" t="s">
        <v>1269</v>
      </c>
      <c r="E97" s="73">
        <v>-20.580095322999998</v>
      </c>
      <c r="F97" s="73">
        <v>-42.276236191000002</v>
      </c>
      <c r="G97" s="75">
        <v>845</v>
      </c>
      <c r="H97" s="74" t="s">
        <v>1210</v>
      </c>
      <c r="I97" s="75">
        <v>6</v>
      </c>
      <c r="J97" s="75">
        <v>6</v>
      </c>
      <c r="K97" s="75">
        <v>6</v>
      </c>
      <c r="L97" s="76">
        <v>6.333333333333333</v>
      </c>
      <c r="M97" s="76">
        <v>6.333333333333333</v>
      </c>
      <c r="N97" s="76">
        <v>6.166666666666667</v>
      </c>
      <c r="O97" s="75">
        <v>6</v>
      </c>
      <c r="P97" s="76">
        <v>6.166666666666667</v>
      </c>
      <c r="Q97" s="79">
        <v>85</v>
      </c>
      <c r="R97" s="86"/>
    </row>
    <row r="98" spans="1:21" ht="15.75" x14ac:dyDescent="0.25">
      <c r="A98" s="75">
        <v>137</v>
      </c>
      <c r="B98" s="73" t="s">
        <v>1276</v>
      </c>
      <c r="C98" s="83" t="s">
        <v>1163</v>
      </c>
      <c r="D98" s="73" t="s">
        <v>1269</v>
      </c>
      <c r="E98" s="73">
        <v>-20.572490338000001</v>
      </c>
      <c r="F98" s="73">
        <v>-42.284777015000003</v>
      </c>
      <c r="G98" s="75">
        <v>849</v>
      </c>
      <c r="H98" s="74" t="s">
        <v>1225</v>
      </c>
      <c r="I98" s="75">
        <v>6</v>
      </c>
      <c r="J98" s="76">
        <v>5.666666666666667</v>
      </c>
      <c r="K98" s="76">
        <v>6.666666666666667</v>
      </c>
      <c r="L98" s="76">
        <v>6.333333333333333</v>
      </c>
      <c r="M98" s="75">
        <v>6</v>
      </c>
      <c r="N98" s="75">
        <v>6</v>
      </c>
      <c r="O98" s="76">
        <v>5.666666666666667</v>
      </c>
      <c r="P98" s="75">
        <v>6</v>
      </c>
      <c r="Q98" s="77">
        <v>84.333333333333329</v>
      </c>
      <c r="R98" s="86"/>
    </row>
    <row r="99" spans="1:21" ht="15.75" x14ac:dyDescent="0.25">
      <c r="A99" s="75">
        <v>138</v>
      </c>
      <c r="B99" s="73" t="s">
        <v>1277</v>
      </c>
      <c r="C99" s="33" t="s">
        <v>1163</v>
      </c>
      <c r="D99" s="73" t="s">
        <v>1269</v>
      </c>
      <c r="E99" s="73">
        <v>-20.580690354000001</v>
      </c>
      <c r="F99" s="73">
        <v>-42.251399941999999</v>
      </c>
      <c r="G99" s="75">
        <v>939</v>
      </c>
      <c r="H99" s="74" t="s">
        <v>1210</v>
      </c>
      <c r="I99" s="75">
        <v>6</v>
      </c>
      <c r="J99" s="76">
        <v>5.666666666666667</v>
      </c>
      <c r="K99" s="76">
        <v>5.333333333333333</v>
      </c>
      <c r="L99" s="76">
        <v>6.333333333333333</v>
      </c>
      <c r="M99" s="75">
        <v>6</v>
      </c>
      <c r="N99" s="76">
        <v>5.666666666666667</v>
      </c>
      <c r="O99" s="75">
        <v>6</v>
      </c>
      <c r="P99" s="76">
        <v>5.666666666666667</v>
      </c>
      <c r="Q99" s="77">
        <v>82.666666666666671</v>
      </c>
      <c r="R99" s="86"/>
    </row>
    <row r="100" spans="1:21" ht="15.75" x14ac:dyDescent="0.25">
      <c r="A100" s="75">
        <v>140</v>
      </c>
      <c r="B100" s="73" t="s">
        <v>1278</v>
      </c>
      <c r="C100" s="92"/>
      <c r="D100" s="73" t="s">
        <v>1269</v>
      </c>
      <c r="E100" s="73">
        <v>-20.596727784999999</v>
      </c>
      <c r="F100" s="73">
        <v>-42.256102189000003</v>
      </c>
      <c r="G100" s="72">
        <v>812</v>
      </c>
      <c r="H100" s="74" t="s">
        <v>1210</v>
      </c>
      <c r="I100" s="76">
        <v>5.666666666666667</v>
      </c>
      <c r="J100" s="76">
        <v>5.666666666666667</v>
      </c>
      <c r="K100" s="76">
        <v>5.666666666666667</v>
      </c>
      <c r="L100" s="76">
        <v>6</v>
      </c>
      <c r="M100" s="75">
        <v>6</v>
      </c>
      <c r="N100" s="76">
        <v>5.666666666666667</v>
      </c>
      <c r="O100" s="76">
        <v>5.666666666666667</v>
      </c>
      <c r="P100" s="76">
        <v>6</v>
      </c>
      <c r="Q100" s="77">
        <v>82.333333333333329</v>
      </c>
      <c r="R100" s="86"/>
      <c r="S100" s="93"/>
      <c r="T100" s="93"/>
      <c r="U100" s="93"/>
    </row>
    <row r="101" spans="1:21" ht="15.75" x14ac:dyDescent="0.25">
      <c r="A101" s="72">
        <v>142</v>
      </c>
      <c r="B101" s="73" t="s">
        <v>1279</v>
      </c>
      <c r="C101" s="33" t="s">
        <v>1192</v>
      </c>
      <c r="D101" s="73" t="s">
        <v>1269</v>
      </c>
      <c r="E101" s="73">
        <v>-20.585273998000002</v>
      </c>
      <c r="F101" s="73">
        <v>-42.234008078999999</v>
      </c>
      <c r="G101" s="72">
        <v>813</v>
      </c>
      <c r="H101" s="74" t="s">
        <v>1225</v>
      </c>
      <c r="I101" s="75">
        <v>6</v>
      </c>
      <c r="J101" s="76">
        <v>5.666666666666667</v>
      </c>
      <c r="K101" s="75">
        <v>6</v>
      </c>
      <c r="L101" s="75">
        <v>6</v>
      </c>
      <c r="M101" s="76">
        <v>5.666666666666667</v>
      </c>
      <c r="N101" s="76">
        <v>5.666666666666667</v>
      </c>
      <c r="O101" s="75">
        <v>6</v>
      </c>
      <c r="P101" s="75">
        <v>6</v>
      </c>
      <c r="Q101" s="79">
        <v>83</v>
      </c>
      <c r="R101" s="86"/>
    </row>
    <row r="102" spans="1:21" ht="15.75" x14ac:dyDescent="0.25">
      <c r="A102" s="72">
        <v>147</v>
      </c>
      <c r="B102" s="73" t="s">
        <v>1280</v>
      </c>
      <c r="C102" s="33" t="s">
        <v>1163</v>
      </c>
      <c r="D102" s="73" t="s">
        <v>1269</v>
      </c>
      <c r="E102" s="73">
        <v>-20.560111943999999</v>
      </c>
      <c r="F102" s="73">
        <v>-42.117231824000001</v>
      </c>
      <c r="G102" s="72">
        <v>698</v>
      </c>
      <c r="H102" s="74" t="s">
        <v>1225</v>
      </c>
      <c r="I102" s="75">
        <v>6</v>
      </c>
      <c r="J102" s="75">
        <v>6</v>
      </c>
      <c r="K102" s="75">
        <v>6</v>
      </c>
      <c r="L102" s="75">
        <v>6</v>
      </c>
      <c r="M102" s="75">
        <v>6</v>
      </c>
      <c r="N102" s="75">
        <v>6</v>
      </c>
      <c r="O102" s="75">
        <v>6</v>
      </c>
      <c r="P102" s="75">
        <v>6</v>
      </c>
      <c r="Q102" s="79">
        <v>83</v>
      </c>
      <c r="R102" s="86"/>
    </row>
    <row r="103" spans="1:21" ht="15.75" x14ac:dyDescent="0.25">
      <c r="A103" s="75">
        <v>149</v>
      </c>
      <c r="B103" s="73" t="s">
        <v>1281</v>
      </c>
      <c r="C103" s="83" t="s">
        <v>1163</v>
      </c>
      <c r="D103" s="73" t="s">
        <v>1269</v>
      </c>
      <c r="E103" s="73">
        <v>-20.505884299000002</v>
      </c>
      <c r="F103" s="73">
        <v>-42.111481670000003</v>
      </c>
      <c r="G103" s="75">
        <v>1096</v>
      </c>
      <c r="H103" s="74" t="s">
        <v>1210</v>
      </c>
      <c r="I103" s="76">
        <v>5.666666666666667</v>
      </c>
      <c r="J103" s="75">
        <v>6</v>
      </c>
      <c r="K103" s="76">
        <v>5.666666666666667</v>
      </c>
      <c r="L103" s="75">
        <v>6</v>
      </c>
      <c r="M103" s="75">
        <v>6</v>
      </c>
      <c r="N103" s="76">
        <v>6.333333333333333</v>
      </c>
      <c r="O103" s="76">
        <v>5.666666666666667</v>
      </c>
      <c r="P103" s="75">
        <v>6</v>
      </c>
      <c r="Q103" s="77">
        <v>83.333333333333329</v>
      </c>
      <c r="R103" s="86"/>
    </row>
    <row r="104" spans="1:21" ht="15.75" x14ac:dyDescent="0.25">
      <c r="A104" s="75">
        <v>158</v>
      </c>
      <c r="B104" s="73" t="s">
        <v>1282</v>
      </c>
      <c r="C104" s="83" t="s">
        <v>1163</v>
      </c>
      <c r="D104" s="73" t="s">
        <v>1269</v>
      </c>
      <c r="E104" s="73">
        <v>-20.619386751</v>
      </c>
      <c r="F104" s="73">
        <v>-42.140374760999997</v>
      </c>
      <c r="G104" s="75">
        <v>661</v>
      </c>
      <c r="H104" s="74" t="s">
        <v>1210</v>
      </c>
      <c r="I104" s="76">
        <v>5.666666666666667</v>
      </c>
      <c r="J104" s="76">
        <v>5.666666666666667</v>
      </c>
      <c r="K104" s="76">
        <v>5.666666666666667</v>
      </c>
      <c r="L104" s="75">
        <v>6</v>
      </c>
      <c r="M104" s="76">
        <v>5.333333333333333</v>
      </c>
      <c r="N104" s="76">
        <v>5.333333333333333</v>
      </c>
      <c r="O104" s="76">
        <v>5.666666666666667</v>
      </c>
      <c r="P104" s="76">
        <v>5.666666666666667</v>
      </c>
      <c r="Q104" s="79">
        <v>81</v>
      </c>
      <c r="R104" s="86"/>
    </row>
    <row r="105" spans="1:21" ht="15.75" x14ac:dyDescent="0.25">
      <c r="A105" s="75">
        <v>159</v>
      </c>
      <c r="B105" s="73" t="s">
        <v>1283</v>
      </c>
      <c r="C105" s="83" t="s">
        <v>1173</v>
      </c>
      <c r="D105" s="73" t="s">
        <v>1284</v>
      </c>
      <c r="E105" s="73">
        <v>-20.237644790000001</v>
      </c>
      <c r="F105" s="73">
        <v>-41.974327834</v>
      </c>
      <c r="G105" s="75">
        <v>636</v>
      </c>
      <c r="H105" s="74" t="s">
        <v>1210</v>
      </c>
      <c r="I105" s="75">
        <v>6</v>
      </c>
      <c r="J105" s="76">
        <v>6.333333333333333</v>
      </c>
      <c r="K105" s="76">
        <v>6.333333333333333</v>
      </c>
      <c r="L105" s="76">
        <v>6.333333333333333</v>
      </c>
      <c r="M105" s="76">
        <v>6.333333333333333</v>
      </c>
      <c r="N105" s="75">
        <v>6.5</v>
      </c>
      <c r="O105" s="75">
        <v>6</v>
      </c>
      <c r="P105" s="76">
        <v>6.166666666666667</v>
      </c>
      <c r="Q105" s="79">
        <v>86</v>
      </c>
      <c r="R105" s="86"/>
    </row>
    <row r="106" spans="1:21" ht="15.75" x14ac:dyDescent="0.25">
      <c r="A106" s="75">
        <v>160</v>
      </c>
      <c r="B106" s="73" t="s">
        <v>1285</v>
      </c>
      <c r="C106" s="83" t="s">
        <v>1194</v>
      </c>
      <c r="D106" s="73" t="s">
        <v>1284</v>
      </c>
      <c r="E106" s="73">
        <v>-20.230368543000001</v>
      </c>
      <c r="F106" s="73">
        <v>-41.979059167000003</v>
      </c>
      <c r="G106" s="75">
        <v>621</v>
      </c>
      <c r="H106" s="74" t="s">
        <v>1225</v>
      </c>
      <c r="I106" s="75">
        <v>6</v>
      </c>
      <c r="J106" s="76">
        <v>5.666666666666667</v>
      </c>
      <c r="K106" s="75">
        <v>6</v>
      </c>
      <c r="L106" s="75">
        <v>6</v>
      </c>
      <c r="M106" s="76">
        <v>5.666666666666667</v>
      </c>
      <c r="N106" s="76">
        <v>5.666666666666667</v>
      </c>
      <c r="O106" s="75">
        <v>6</v>
      </c>
      <c r="P106" s="76">
        <v>5.666666666666667</v>
      </c>
      <c r="Q106" s="77">
        <v>82.666666666666671</v>
      </c>
      <c r="R106" s="86"/>
    </row>
    <row r="107" spans="1:21" ht="15.75" x14ac:dyDescent="0.25">
      <c r="A107" s="72">
        <v>167</v>
      </c>
      <c r="B107" s="73" t="s">
        <v>1286</v>
      </c>
      <c r="C107" s="33" t="s">
        <v>1192</v>
      </c>
      <c r="D107" s="73" t="s">
        <v>1287</v>
      </c>
      <c r="E107" s="73">
        <v>-20.077695362</v>
      </c>
      <c r="F107" s="73">
        <v>-42.189095913999999</v>
      </c>
      <c r="G107" s="72">
        <v>826</v>
      </c>
      <c r="H107" s="74" t="s">
        <v>1225</v>
      </c>
      <c r="I107" s="75">
        <v>6</v>
      </c>
      <c r="J107" s="75">
        <v>6</v>
      </c>
      <c r="K107" s="75">
        <v>6.5</v>
      </c>
      <c r="L107" s="76">
        <v>6.166666666666667</v>
      </c>
      <c r="M107" s="75">
        <v>6</v>
      </c>
      <c r="N107" s="76">
        <v>6.166666666666667</v>
      </c>
      <c r="O107" s="76">
        <v>5.666666666666667</v>
      </c>
      <c r="P107" s="76">
        <v>6.166666666666667</v>
      </c>
      <c r="Q107" s="77">
        <v>84.666666666666671</v>
      </c>
      <c r="R107" s="86"/>
    </row>
    <row r="108" spans="1:21" ht="15.75" x14ac:dyDescent="0.25">
      <c r="A108" s="72">
        <v>168</v>
      </c>
      <c r="B108" s="73" t="s">
        <v>1288</v>
      </c>
      <c r="C108" s="33" t="s">
        <v>1192</v>
      </c>
      <c r="D108" s="73" t="s">
        <v>1287</v>
      </c>
      <c r="E108" s="73">
        <v>-20.066122887999999</v>
      </c>
      <c r="F108" s="73">
        <v>-42.172169750999998</v>
      </c>
      <c r="G108" s="72">
        <v>844</v>
      </c>
      <c r="H108" s="74" t="s">
        <v>1225</v>
      </c>
      <c r="I108" s="75">
        <v>6</v>
      </c>
      <c r="J108" s="75">
        <v>7</v>
      </c>
      <c r="K108" s="75">
        <v>7</v>
      </c>
      <c r="L108" s="75">
        <v>6</v>
      </c>
      <c r="M108" s="75">
        <v>7</v>
      </c>
      <c r="N108" s="75">
        <v>6</v>
      </c>
      <c r="O108" s="75">
        <v>6</v>
      </c>
      <c r="P108" s="75">
        <v>6</v>
      </c>
      <c r="Q108" s="79">
        <v>88</v>
      </c>
      <c r="R108" s="86"/>
    </row>
    <row r="109" spans="1:21" ht="15.75" x14ac:dyDescent="0.25">
      <c r="A109" s="75">
        <v>169</v>
      </c>
      <c r="B109" s="73" t="s">
        <v>1289</v>
      </c>
      <c r="C109" s="83" t="s">
        <v>1194</v>
      </c>
      <c r="D109" s="73" t="s">
        <v>1287</v>
      </c>
      <c r="E109" s="73">
        <v>-20.316580859999998</v>
      </c>
      <c r="F109" s="73">
        <v>-42.017185511000001</v>
      </c>
      <c r="G109" s="75">
        <v>801</v>
      </c>
      <c r="H109" s="74" t="s">
        <v>1225</v>
      </c>
      <c r="I109" s="76">
        <v>6.666666666666667</v>
      </c>
      <c r="J109" s="76">
        <v>6.666666666666667</v>
      </c>
      <c r="K109" s="75">
        <v>7</v>
      </c>
      <c r="L109" s="76">
        <v>7.333333333333333</v>
      </c>
      <c r="M109" s="76">
        <v>7.333333333333333</v>
      </c>
      <c r="N109" s="75">
        <v>7</v>
      </c>
      <c r="O109" s="75">
        <v>7</v>
      </c>
      <c r="P109" s="75">
        <v>7</v>
      </c>
      <c r="Q109" s="79">
        <v>90</v>
      </c>
      <c r="R109" s="86"/>
    </row>
    <row r="110" spans="1:21" ht="15.75" x14ac:dyDescent="0.25">
      <c r="A110" s="75">
        <v>170</v>
      </c>
      <c r="B110" s="73" t="s">
        <v>1290</v>
      </c>
      <c r="C110" s="33" t="s">
        <v>1194</v>
      </c>
      <c r="D110" s="73" t="s">
        <v>1287</v>
      </c>
      <c r="E110" s="73">
        <v>-20.202845139000001</v>
      </c>
      <c r="F110" s="73">
        <v>-42.172935688999999</v>
      </c>
      <c r="G110" s="75">
        <v>807</v>
      </c>
      <c r="H110" s="74" t="s">
        <v>1225</v>
      </c>
      <c r="I110" s="75">
        <v>6</v>
      </c>
      <c r="J110" s="76">
        <v>5.666666666666667</v>
      </c>
      <c r="K110" s="75">
        <v>6</v>
      </c>
      <c r="L110" s="75">
        <v>6</v>
      </c>
      <c r="M110" s="76">
        <v>5.666666666666667</v>
      </c>
      <c r="N110" s="76">
        <v>5.333333333333333</v>
      </c>
      <c r="O110" s="75">
        <v>6</v>
      </c>
      <c r="P110" s="75">
        <v>6</v>
      </c>
      <c r="Q110" s="77">
        <v>82.666666666666671</v>
      </c>
      <c r="R110" s="86"/>
    </row>
    <row r="111" spans="1:21" ht="15.75" x14ac:dyDescent="0.25">
      <c r="A111" s="75">
        <v>171</v>
      </c>
      <c r="B111" s="73" t="s">
        <v>1291</v>
      </c>
      <c r="C111" s="33" t="s">
        <v>1163</v>
      </c>
      <c r="D111" s="73" t="s">
        <v>1287</v>
      </c>
      <c r="E111" s="73">
        <v>-20.107972389</v>
      </c>
      <c r="F111" s="73">
        <v>-42.185375438999998</v>
      </c>
      <c r="G111" s="75">
        <v>749</v>
      </c>
      <c r="H111" s="74" t="s">
        <v>1210</v>
      </c>
      <c r="I111" s="76">
        <v>6.333333333333333</v>
      </c>
      <c r="J111" s="76">
        <v>6.333333333333333</v>
      </c>
      <c r="K111" s="76">
        <v>6.333333333333333</v>
      </c>
      <c r="L111" s="76">
        <v>6.666666666666667</v>
      </c>
      <c r="M111" s="76">
        <v>6.666666666666667</v>
      </c>
      <c r="N111" s="75">
        <v>6.5</v>
      </c>
      <c r="O111" s="76">
        <v>6.333333333333333</v>
      </c>
      <c r="P111" s="76">
        <v>6.166666666666667</v>
      </c>
      <c r="Q111" s="77">
        <v>87.333333333333329</v>
      </c>
      <c r="R111" s="86"/>
    </row>
    <row r="112" spans="1:21" ht="15.75" x14ac:dyDescent="0.25">
      <c r="A112" s="75">
        <v>172</v>
      </c>
      <c r="B112" s="73" t="s">
        <v>1292</v>
      </c>
      <c r="C112" s="83" t="s">
        <v>1163</v>
      </c>
      <c r="D112" s="73" t="s">
        <v>1287</v>
      </c>
      <c r="E112" s="73">
        <v>-20.103960307000001</v>
      </c>
      <c r="F112" s="73">
        <v>-42.155351377999999</v>
      </c>
      <c r="G112" s="75">
        <v>932</v>
      </c>
      <c r="H112" s="74" t="s">
        <v>1210</v>
      </c>
      <c r="I112" s="76">
        <v>5.333333333333333</v>
      </c>
      <c r="J112" s="76">
        <v>5.666666666666667</v>
      </c>
      <c r="K112" s="76">
        <v>5.666666666666667</v>
      </c>
      <c r="L112" s="75">
        <v>6</v>
      </c>
      <c r="M112" s="76">
        <v>5.333333333333333</v>
      </c>
      <c r="N112" s="76">
        <v>5.333333333333333</v>
      </c>
      <c r="O112" s="76">
        <v>5.666666666666667</v>
      </c>
      <c r="P112" s="76">
        <v>5.666666666666667</v>
      </c>
      <c r="Q112" s="77">
        <v>80.666666666666671</v>
      </c>
      <c r="R112" s="86"/>
    </row>
    <row r="113" spans="1:18" ht="15.75" x14ac:dyDescent="0.25">
      <c r="A113" s="75">
        <v>173</v>
      </c>
      <c r="B113" s="73" t="s">
        <v>1293</v>
      </c>
      <c r="C113" s="33" t="s">
        <v>1194</v>
      </c>
      <c r="D113" s="73" t="s">
        <v>1287</v>
      </c>
      <c r="E113" s="73">
        <v>-20.310880997999998</v>
      </c>
      <c r="F113" s="73">
        <v>-42.003834060999999</v>
      </c>
      <c r="G113" s="75">
        <v>946</v>
      </c>
      <c r="H113" s="74" t="s">
        <v>1210</v>
      </c>
      <c r="I113" s="75">
        <v>6</v>
      </c>
      <c r="J113" s="76">
        <v>6.166666666666667</v>
      </c>
      <c r="K113" s="75">
        <v>6</v>
      </c>
      <c r="L113" s="76">
        <v>6.333333333333333</v>
      </c>
      <c r="M113" s="75">
        <v>6</v>
      </c>
      <c r="N113" s="76">
        <v>6.166666666666667</v>
      </c>
      <c r="O113" s="76">
        <v>6.333333333333333</v>
      </c>
      <c r="P113" s="75">
        <v>6</v>
      </c>
      <c r="Q113" s="79">
        <v>85</v>
      </c>
      <c r="R113" s="86"/>
    </row>
    <row r="114" spans="1:18" ht="15.75" x14ac:dyDescent="0.25">
      <c r="A114" s="75">
        <v>174</v>
      </c>
      <c r="B114" s="73" t="s">
        <v>1294</v>
      </c>
      <c r="C114" s="83" t="s">
        <v>1163</v>
      </c>
      <c r="D114" s="73" t="s">
        <v>1287</v>
      </c>
      <c r="E114" s="73">
        <v>-20.296297828</v>
      </c>
      <c r="F114" s="73">
        <v>-42.103935274999998</v>
      </c>
      <c r="G114" s="75">
        <v>941</v>
      </c>
      <c r="H114" s="74" t="s">
        <v>1225</v>
      </c>
      <c r="I114" s="75">
        <v>6</v>
      </c>
      <c r="J114" s="76">
        <v>6.666666666666667</v>
      </c>
      <c r="K114" s="76">
        <v>6.666666666666667</v>
      </c>
      <c r="L114" s="76">
        <v>6.666666666666667</v>
      </c>
      <c r="M114" s="76">
        <v>6.666666666666667</v>
      </c>
      <c r="N114" s="76">
        <v>6.833333333333333</v>
      </c>
      <c r="O114" s="76">
        <v>6.333333333333333</v>
      </c>
      <c r="P114" s="76">
        <v>6.166666666666667</v>
      </c>
      <c r="Q114" s="79">
        <v>88</v>
      </c>
      <c r="R114" s="86"/>
    </row>
    <row r="115" spans="1:18" ht="15.75" x14ac:dyDescent="0.25">
      <c r="A115" s="75">
        <v>175</v>
      </c>
      <c r="B115" s="73" t="s">
        <v>1295</v>
      </c>
      <c r="C115" s="33" t="s">
        <v>1163</v>
      </c>
      <c r="D115" s="73" t="s">
        <v>1287</v>
      </c>
      <c r="E115" s="73">
        <v>-20.295408424000001</v>
      </c>
      <c r="F115" s="73">
        <v>-42.101110071000001</v>
      </c>
      <c r="G115" s="75">
        <v>961</v>
      </c>
      <c r="H115" s="74" t="s">
        <v>1210</v>
      </c>
      <c r="I115" s="75">
        <v>6</v>
      </c>
      <c r="J115" s="76">
        <v>5.666666666666667</v>
      </c>
      <c r="K115" s="76">
        <v>6.666666666666667</v>
      </c>
      <c r="L115" s="76">
        <v>5.833333333333333</v>
      </c>
      <c r="M115" s="76">
        <v>5.666666666666667</v>
      </c>
      <c r="N115" s="76">
        <v>5.666666666666667</v>
      </c>
      <c r="O115" s="76">
        <v>6.333333333333333</v>
      </c>
      <c r="P115" s="76">
        <v>6.166666666666667</v>
      </c>
      <c r="Q115" s="79">
        <v>84</v>
      </c>
      <c r="R115" s="86"/>
    </row>
    <row r="116" spans="1:18" ht="15.75" x14ac:dyDescent="0.25">
      <c r="A116" s="75">
        <v>176</v>
      </c>
      <c r="B116" s="73" t="s">
        <v>1296</v>
      </c>
      <c r="C116" s="83" t="s">
        <v>1173</v>
      </c>
      <c r="D116" s="73" t="s">
        <v>1287</v>
      </c>
      <c r="E116" s="73">
        <v>-20.321462899</v>
      </c>
      <c r="F116" s="73">
        <v>-42.036241767999996</v>
      </c>
      <c r="G116" s="75">
        <v>863</v>
      </c>
      <c r="H116" s="74" t="s">
        <v>1225</v>
      </c>
      <c r="I116" s="75">
        <v>6</v>
      </c>
      <c r="J116" s="76">
        <v>5.666666666666667</v>
      </c>
      <c r="K116" s="75">
        <v>6</v>
      </c>
      <c r="L116" s="75">
        <v>6</v>
      </c>
      <c r="M116" s="75">
        <v>6</v>
      </c>
      <c r="N116" s="76">
        <v>5.333333333333333</v>
      </c>
      <c r="O116" s="75">
        <v>6</v>
      </c>
      <c r="P116" s="76">
        <v>5.666666666666667</v>
      </c>
      <c r="Q116" s="77">
        <v>82.666666666666671</v>
      </c>
      <c r="R116" s="86"/>
    </row>
    <row r="117" spans="1:18" ht="15.75" x14ac:dyDescent="0.25">
      <c r="A117" s="72">
        <v>177</v>
      </c>
      <c r="B117" s="73" t="s">
        <v>1297</v>
      </c>
      <c r="C117" s="33" t="s">
        <v>1192</v>
      </c>
      <c r="D117" s="73" t="s">
        <v>1287</v>
      </c>
      <c r="E117" s="73">
        <v>-20.336392913000001</v>
      </c>
      <c r="F117" s="73">
        <v>-42.015359513</v>
      </c>
      <c r="G117" s="72">
        <v>1031</v>
      </c>
      <c r="H117" s="74" t="s">
        <v>1225</v>
      </c>
      <c r="I117" s="75">
        <v>7</v>
      </c>
      <c r="J117" s="75">
        <v>7</v>
      </c>
      <c r="K117" s="75">
        <v>7</v>
      </c>
      <c r="L117" s="75">
        <v>7</v>
      </c>
      <c r="M117" s="75">
        <v>7</v>
      </c>
      <c r="N117" s="76">
        <v>7.333333333333333</v>
      </c>
      <c r="O117" s="76">
        <v>6.666666666666667</v>
      </c>
      <c r="P117" s="75">
        <v>7</v>
      </c>
      <c r="Q117" s="77">
        <v>92.333333333333329</v>
      </c>
      <c r="R117" s="86"/>
    </row>
    <row r="118" spans="1:18" ht="15.75" x14ac:dyDescent="0.25">
      <c r="A118" s="75">
        <v>178</v>
      </c>
      <c r="B118" s="73" t="s">
        <v>1298</v>
      </c>
      <c r="C118" s="33" t="s">
        <v>1192</v>
      </c>
      <c r="D118" s="73" t="s">
        <v>1287</v>
      </c>
      <c r="E118" s="73">
        <v>-20.325202485999998</v>
      </c>
      <c r="F118" s="73">
        <v>-42.008976359000002</v>
      </c>
      <c r="G118" s="75">
        <v>887</v>
      </c>
      <c r="H118" s="74" t="s">
        <v>1225</v>
      </c>
      <c r="I118" s="76">
        <v>6.333333333333333</v>
      </c>
      <c r="J118" s="76">
        <v>6.333333333333333</v>
      </c>
      <c r="K118" s="75">
        <v>6</v>
      </c>
      <c r="L118" s="76">
        <v>6.333333333333333</v>
      </c>
      <c r="M118" s="76">
        <v>6.333333333333333</v>
      </c>
      <c r="N118" s="75">
        <v>6</v>
      </c>
      <c r="O118" s="76">
        <v>6.333333333333333</v>
      </c>
      <c r="P118" s="76">
        <v>6.333333333333333</v>
      </c>
      <c r="Q118" s="79">
        <v>86</v>
      </c>
      <c r="R118" s="86"/>
    </row>
    <row r="119" spans="1:18" ht="15.75" x14ac:dyDescent="0.25">
      <c r="A119" s="72">
        <v>179</v>
      </c>
      <c r="B119" s="73" t="s">
        <v>1299</v>
      </c>
      <c r="C119" s="33" t="s">
        <v>1194</v>
      </c>
      <c r="D119" s="73" t="s">
        <v>1300</v>
      </c>
      <c r="E119" s="73">
        <v>-20.412580472999998</v>
      </c>
      <c r="F119" s="73">
        <v>-41.860302183999998</v>
      </c>
      <c r="G119" s="72">
        <v>1128</v>
      </c>
      <c r="H119" s="74" t="s">
        <v>1210</v>
      </c>
      <c r="I119" s="75">
        <v>6</v>
      </c>
      <c r="J119" s="76">
        <v>5.833333333333333</v>
      </c>
      <c r="K119" s="75">
        <v>6</v>
      </c>
      <c r="L119" s="76">
        <v>6.166666666666667</v>
      </c>
      <c r="M119" s="76">
        <v>5.333333333333333</v>
      </c>
      <c r="N119" s="76">
        <v>5.833333333333333</v>
      </c>
      <c r="O119" s="75">
        <v>6</v>
      </c>
      <c r="P119" s="75">
        <v>6.5</v>
      </c>
      <c r="Q119" s="77">
        <v>83.666666666666671</v>
      </c>
      <c r="R119" s="86"/>
    </row>
    <row r="120" spans="1:18" ht="15.75" x14ac:dyDescent="0.25">
      <c r="A120" s="75">
        <v>180</v>
      </c>
      <c r="B120" s="73" t="s">
        <v>1299</v>
      </c>
      <c r="C120" s="83" t="s">
        <v>1192</v>
      </c>
      <c r="D120" s="73" t="s">
        <v>1300</v>
      </c>
      <c r="E120" s="73">
        <v>-20.415421435999999</v>
      </c>
      <c r="F120" s="73">
        <v>-41.859599109999998</v>
      </c>
      <c r="G120" s="75">
        <v>1134</v>
      </c>
      <c r="H120" s="74" t="s">
        <v>1225</v>
      </c>
      <c r="I120" s="75">
        <v>6</v>
      </c>
      <c r="J120" s="76">
        <v>6.333333333333333</v>
      </c>
      <c r="K120" s="76">
        <v>6.333333333333333</v>
      </c>
      <c r="L120" s="76">
        <v>6.166666666666667</v>
      </c>
      <c r="M120" s="76">
        <v>6.833333333333333</v>
      </c>
      <c r="N120" s="75">
        <v>6.5</v>
      </c>
      <c r="O120" s="75">
        <v>6</v>
      </c>
      <c r="P120" s="76">
        <v>6.166666666666667</v>
      </c>
      <c r="Q120" s="77">
        <v>86.333333333333329</v>
      </c>
      <c r="R120" s="86"/>
    </row>
    <row r="121" spans="1:18" ht="15.75" x14ac:dyDescent="0.25">
      <c r="A121" s="75">
        <v>181</v>
      </c>
      <c r="B121" s="73" t="s">
        <v>1301</v>
      </c>
      <c r="C121" s="33" t="s">
        <v>1173</v>
      </c>
      <c r="D121" s="73" t="s">
        <v>1300</v>
      </c>
      <c r="E121" s="73">
        <v>-20.429425081000002</v>
      </c>
      <c r="F121" s="73">
        <v>-41.872401377000003</v>
      </c>
      <c r="G121" s="75">
        <v>1007</v>
      </c>
      <c r="H121" s="74" t="s">
        <v>1210</v>
      </c>
      <c r="I121" s="76">
        <v>6.333333333333333</v>
      </c>
      <c r="J121" s="76">
        <v>6.333333333333333</v>
      </c>
      <c r="K121" s="76">
        <v>6.333333333333333</v>
      </c>
      <c r="L121" s="75">
        <v>6</v>
      </c>
      <c r="M121" s="76">
        <v>6.166666666666667</v>
      </c>
      <c r="N121" s="76">
        <v>6.166666666666667</v>
      </c>
      <c r="O121" s="75">
        <v>6</v>
      </c>
      <c r="P121" s="75">
        <v>6</v>
      </c>
      <c r="Q121" s="77">
        <v>85.333333333333329</v>
      </c>
      <c r="R121" s="86"/>
    </row>
    <row r="122" spans="1:18" ht="15.75" x14ac:dyDescent="0.25">
      <c r="A122" s="75">
        <v>182</v>
      </c>
      <c r="B122" s="73" t="s">
        <v>1302</v>
      </c>
      <c r="C122" s="33" t="s">
        <v>1194</v>
      </c>
      <c r="D122" s="73" t="s">
        <v>1300</v>
      </c>
      <c r="E122" s="73">
        <v>-20.456397962</v>
      </c>
      <c r="F122" s="73">
        <v>-41.898959521000002</v>
      </c>
      <c r="G122" s="75">
        <v>1033</v>
      </c>
      <c r="H122" s="74" t="s">
        <v>1225</v>
      </c>
      <c r="I122" s="75">
        <v>6</v>
      </c>
      <c r="J122" s="76">
        <v>5.666666666666667</v>
      </c>
      <c r="K122" s="75">
        <v>6</v>
      </c>
      <c r="L122" s="76">
        <v>6.333333333333333</v>
      </c>
      <c r="M122" s="75">
        <v>6</v>
      </c>
      <c r="N122" s="75">
        <v>6</v>
      </c>
      <c r="O122" s="75">
        <v>6</v>
      </c>
      <c r="P122" s="75">
        <v>6</v>
      </c>
      <c r="Q122" s="79">
        <v>84</v>
      </c>
      <c r="R122" s="86"/>
    </row>
    <row r="123" spans="1:18" ht="15.75" x14ac:dyDescent="0.25">
      <c r="A123" s="75">
        <v>184</v>
      </c>
      <c r="B123" s="73" t="s">
        <v>1303</v>
      </c>
      <c r="C123" s="83" t="s">
        <v>1192</v>
      </c>
      <c r="D123" s="73" t="s">
        <v>1304</v>
      </c>
      <c r="E123" s="73">
        <v>-20.483313090999999</v>
      </c>
      <c r="F123" s="73">
        <v>-42.012991206999999</v>
      </c>
      <c r="G123" s="75">
        <v>999</v>
      </c>
      <c r="H123" s="74" t="s">
        <v>1225</v>
      </c>
      <c r="I123" s="75">
        <v>6</v>
      </c>
      <c r="J123" s="76">
        <v>5.666666666666667</v>
      </c>
      <c r="K123" s="75">
        <v>6</v>
      </c>
      <c r="L123" s="75">
        <v>6</v>
      </c>
      <c r="M123" s="76">
        <v>5.666666666666667</v>
      </c>
      <c r="N123" s="76">
        <v>5.333333333333333</v>
      </c>
      <c r="O123" s="75">
        <v>6</v>
      </c>
      <c r="P123" s="75">
        <v>6</v>
      </c>
      <c r="Q123" s="77">
        <v>82.666666666666671</v>
      </c>
      <c r="R123" s="86"/>
    </row>
    <row r="124" spans="1:18" ht="15.75" x14ac:dyDescent="0.25">
      <c r="A124" s="72">
        <v>186</v>
      </c>
      <c r="B124" s="73" t="s">
        <v>1305</v>
      </c>
      <c r="C124" s="33" t="s">
        <v>1194</v>
      </c>
      <c r="D124" s="73" t="s">
        <v>1304</v>
      </c>
      <c r="E124" s="73">
        <v>-20.451478036000001</v>
      </c>
      <c r="F124" s="73">
        <v>-41.940745235999998</v>
      </c>
      <c r="G124" s="89">
        <v>747</v>
      </c>
      <c r="H124" s="74" t="s">
        <v>1225</v>
      </c>
      <c r="I124" s="75">
        <v>5</v>
      </c>
      <c r="J124" s="76">
        <v>5.666666666666667</v>
      </c>
      <c r="K124" s="76">
        <v>5.333333333333333</v>
      </c>
      <c r="L124" s="76">
        <v>5.666666666666667</v>
      </c>
      <c r="M124" s="75">
        <v>5</v>
      </c>
      <c r="N124" s="76">
        <v>5.333333333333333</v>
      </c>
      <c r="O124" s="76">
        <v>5.333333333333333</v>
      </c>
      <c r="P124" s="76">
        <v>5.666666666666667</v>
      </c>
      <c r="Q124" s="79">
        <v>79</v>
      </c>
    </row>
    <row r="125" spans="1:18" ht="15.75" x14ac:dyDescent="0.25">
      <c r="A125" s="75">
        <v>188</v>
      </c>
      <c r="B125" s="73" t="s">
        <v>1306</v>
      </c>
      <c r="C125" s="33" t="s">
        <v>1194</v>
      </c>
      <c r="D125" s="73" t="s">
        <v>1307</v>
      </c>
      <c r="E125" s="73">
        <v>-20.447234111</v>
      </c>
      <c r="F125" s="73">
        <v>-41.93501981</v>
      </c>
      <c r="G125" s="75">
        <v>848</v>
      </c>
      <c r="H125" s="74" t="s">
        <v>1225</v>
      </c>
      <c r="I125" s="76">
        <v>5.666666666666667</v>
      </c>
      <c r="J125" s="76">
        <v>5.333333333333333</v>
      </c>
      <c r="K125" s="76">
        <v>5.666666666666667</v>
      </c>
      <c r="L125" s="76">
        <v>5.666666666666667</v>
      </c>
      <c r="M125" s="75">
        <v>5</v>
      </c>
      <c r="N125" s="76">
        <v>5.666666666666667</v>
      </c>
      <c r="O125" s="75">
        <v>6</v>
      </c>
      <c r="P125" s="76">
        <v>5.333333333333333</v>
      </c>
      <c r="Q125" s="77">
        <v>80.333333333333329</v>
      </c>
    </row>
    <row r="126" spans="1:18" ht="15.75" x14ac:dyDescent="0.25">
      <c r="A126" s="75">
        <v>190</v>
      </c>
      <c r="B126" s="75" t="s">
        <v>1308</v>
      </c>
      <c r="C126" s="33" t="s">
        <v>1194</v>
      </c>
      <c r="D126" s="73" t="s">
        <v>1307</v>
      </c>
      <c r="E126" s="73">
        <v>-20.387010974999999</v>
      </c>
      <c r="F126" s="73">
        <v>-41.914448942999996</v>
      </c>
      <c r="G126" s="75">
        <v>777</v>
      </c>
      <c r="H126" s="74" t="s">
        <v>1210</v>
      </c>
      <c r="I126" s="76">
        <v>5.666666666666667</v>
      </c>
      <c r="J126" s="76">
        <v>5.666666666666667</v>
      </c>
      <c r="K126" s="75">
        <v>6</v>
      </c>
      <c r="L126" s="75">
        <v>6</v>
      </c>
      <c r="M126" s="76">
        <v>5.333333333333333</v>
      </c>
      <c r="N126" s="76">
        <v>5.333333333333333</v>
      </c>
      <c r="O126" s="76">
        <v>5.666666666666667</v>
      </c>
      <c r="P126" s="75">
        <v>6</v>
      </c>
      <c r="Q126" s="77">
        <v>81.666666666666671</v>
      </c>
    </row>
    <row r="127" spans="1:18" ht="15.75" x14ac:dyDescent="0.25">
      <c r="A127" s="75">
        <v>191</v>
      </c>
      <c r="B127" s="73" t="s">
        <v>1309</v>
      </c>
      <c r="C127" s="33" t="s">
        <v>1163</v>
      </c>
      <c r="D127" s="73" t="s">
        <v>1307</v>
      </c>
      <c r="E127" s="73">
        <v>-20.475992588</v>
      </c>
      <c r="F127" s="73">
        <v>-42.002143011999998</v>
      </c>
      <c r="G127" s="75">
        <v>960</v>
      </c>
      <c r="H127" s="74" t="s">
        <v>1210</v>
      </c>
      <c r="I127" s="76">
        <v>6.333333333333333</v>
      </c>
      <c r="J127" s="75">
        <v>6</v>
      </c>
      <c r="K127" s="75">
        <v>6</v>
      </c>
      <c r="L127" s="76">
        <v>6.333333333333333</v>
      </c>
      <c r="M127" s="75">
        <v>6</v>
      </c>
      <c r="N127" s="76">
        <v>5.833333333333333</v>
      </c>
      <c r="O127" s="75">
        <v>6</v>
      </c>
      <c r="P127" s="76">
        <v>5.833333333333333</v>
      </c>
      <c r="Q127" s="77">
        <v>84.333333333333329</v>
      </c>
    </row>
    <row r="128" spans="1:18" ht="15.75" x14ac:dyDescent="0.25">
      <c r="A128" s="72">
        <v>192</v>
      </c>
      <c r="B128" s="73" t="s">
        <v>1310</v>
      </c>
      <c r="C128" s="33" t="s">
        <v>1194</v>
      </c>
      <c r="D128" s="95" t="s">
        <v>1311</v>
      </c>
      <c r="E128" s="73">
        <v>-20.437967245999999</v>
      </c>
      <c r="F128" s="73">
        <v>-41.910394365000002</v>
      </c>
      <c r="G128" s="72">
        <v>933</v>
      </c>
      <c r="H128" s="74" t="s">
        <v>1210</v>
      </c>
      <c r="I128" s="75">
        <v>6</v>
      </c>
      <c r="J128" s="76">
        <v>5.666666666666667</v>
      </c>
      <c r="K128" s="76">
        <v>5.666666666666667</v>
      </c>
      <c r="L128" s="75">
        <v>6</v>
      </c>
      <c r="M128" s="76">
        <v>5.333333333333333</v>
      </c>
      <c r="N128" s="76">
        <v>5.333333333333333</v>
      </c>
      <c r="O128" s="76">
        <v>5.333333333333333</v>
      </c>
      <c r="P128" s="76">
        <v>5.666666666666667</v>
      </c>
      <c r="Q128" s="79">
        <v>81</v>
      </c>
    </row>
    <row r="129" spans="1:17" ht="15.75" x14ac:dyDescent="0.25">
      <c r="A129" s="72">
        <v>193</v>
      </c>
      <c r="B129" s="73" t="s">
        <v>1312</v>
      </c>
      <c r="C129" s="33" t="s">
        <v>1192</v>
      </c>
      <c r="D129" s="95" t="s">
        <v>1311</v>
      </c>
      <c r="E129" s="73">
        <v>-20.479993018999998</v>
      </c>
      <c r="F129" s="73">
        <v>-42.005529134</v>
      </c>
      <c r="G129" s="72">
        <v>963</v>
      </c>
      <c r="H129" s="74" t="s">
        <v>1225</v>
      </c>
      <c r="I129" s="76">
        <v>6.333333333333333</v>
      </c>
      <c r="J129" s="75">
        <v>7</v>
      </c>
      <c r="K129" s="76">
        <v>6.666666666666667</v>
      </c>
      <c r="L129" s="76">
        <v>6.666666666666667</v>
      </c>
      <c r="M129" s="76">
        <v>6.666666666666667</v>
      </c>
      <c r="N129" s="75">
        <v>7</v>
      </c>
      <c r="O129" s="76">
        <v>6.333333333333333</v>
      </c>
      <c r="P129" s="76">
        <v>6.666666666666667</v>
      </c>
      <c r="Q129" s="77">
        <v>89.333333333333329</v>
      </c>
    </row>
    <row r="130" spans="1:17" ht="15.75" x14ac:dyDescent="0.25">
      <c r="A130" s="75">
        <v>194</v>
      </c>
      <c r="B130" s="73" t="s">
        <v>1313</v>
      </c>
      <c r="C130" s="83" t="s">
        <v>1163</v>
      </c>
      <c r="D130" s="73" t="s">
        <v>1307</v>
      </c>
      <c r="E130" s="73">
        <v>-20.464941635999999</v>
      </c>
      <c r="F130" s="73">
        <v>-41.981790828999998</v>
      </c>
      <c r="G130" s="75">
        <v>807</v>
      </c>
      <c r="H130" s="74" t="s">
        <v>1210</v>
      </c>
      <c r="I130" s="76">
        <v>5.666666666666667</v>
      </c>
      <c r="J130" s="76">
        <v>5.333333333333333</v>
      </c>
      <c r="K130" s="76">
        <v>5.666666666666667</v>
      </c>
      <c r="L130" s="76">
        <v>5.666666666666667</v>
      </c>
      <c r="M130" s="75">
        <v>5</v>
      </c>
      <c r="N130" s="75">
        <v>5</v>
      </c>
      <c r="O130" s="76">
        <v>5.666666666666667</v>
      </c>
      <c r="P130" s="76">
        <v>5.666666666666667</v>
      </c>
      <c r="Q130" s="79">
        <v>80</v>
      </c>
    </row>
    <row r="131" spans="1:17" ht="15.75" x14ac:dyDescent="0.25">
      <c r="A131" s="72">
        <v>196</v>
      </c>
      <c r="B131" s="73" t="s">
        <v>1314</v>
      </c>
      <c r="C131" s="33" t="s">
        <v>1163</v>
      </c>
      <c r="D131" s="95" t="s">
        <v>1311</v>
      </c>
      <c r="E131" s="73">
        <v>-20.470640576000001</v>
      </c>
      <c r="F131" s="73">
        <v>-41.989230104000001</v>
      </c>
      <c r="G131" s="72">
        <v>938</v>
      </c>
      <c r="H131" s="74" t="s">
        <v>1225</v>
      </c>
      <c r="I131" s="75">
        <v>6</v>
      </c>
      <c r="J131" s="75">
        <v>6</v>
      </c>
      <c r="K131" s="76">
        <v>6.333333333333333</v>
      </c>
      <c r="L131" s="76">
        <v>6.333333333333333</v>
      </c>
      <c r="M131" s="76">
        <v>6.666666666666667</v>
      </c>
      <c r="N131" s="75">
        <v>6</v>
      </c>
      <c r="O131" s="75">
        <v>6</v>
      </c>
      <c r="P131" s="75">
        <v>6</v>
      </c>
      <c r="Q131" s="77">
        <v>85.333333333333329</v>
      </c>
    </row>
    <row r="132" spans="1:17" ht="15.75" x14ac:dyDescent="0.25">
      <c r="A132" s="75">
        <v>199</v>
      </c>
      <c r="B132" s="73" t="s">
        <v>1315</v>
      </c>
      <c r="C132" s="83" t="s">
        <v>1194</v>
      </c>
      <c r="D132" s="73" t="s">
        <v>1307</v>
      </c>
      <c r="E132" s="73">
        <v>-20.435445132000002</v>
      </c>
      <c r="F132" s="73">
        <v>-41.944475519000001</v>
      </c>
      <c r="G132" s="75">
        <v>699</v>
      </c>
      <c r="H132" s="74" t="s">
        <v>1225</v>
      </c>
      <c r="I132" s="75">
        <v>6</v>
      </c>
      <c r="J132" s="75">
        <v>6</v>
      </c>
      <c r="K132" s="76">
        <v>6.333333333333333</v>
      </c>
      <c r="L132" s="76">
        <v>6.333333333333333</v>
      </c>
      <c r="M132" s="76">
        <v>5.666666666666667</v>
      </c>
      <c r="N132" s="76">
        <v>6.333333333333333</v>
      </c>
      <c r="O132" s="75">
        <v>6</v>
      </c>
      <c r="P132" s="75">
        <v>6</v>
      </c>
      <c r="Q132" s="77">
        <v>84.666666666666671</v>
      </c>
    </row>
    <row r="133" spans="1:17" ht="15.75" x14ac:dyDescent="0.25">
      <c r="A133" s="75">
        <v>200</v>
      </c>
      <c r="B133" s="73" t="s">
        <v>1316</v>
      </c>
      <c r="C133" s="83" t="s">
        <v>1194</v>
      </c>
      <c r="D133" s="73" t="s">
        <v>1317</v>
      </c>
      <c r="E133" s="73">
        <v>-20.523984264999999</v>
      </c>
      <c r="F133" s="73">
        <v>-42.015080730999998</v>
      </c>
      <c r="G133" s="75">
        <v>1009</v>
      </c>
      <c r="H133" s="74" t="s">
        <v>1225</v>
      </c>
      <c r="I133" s="76">
        <v>7.166666666666667</v>
      </c>
      <c r="J133" s="76">
        <v>6.833333333333333</v>
      </c>
      <c r="K133" s="76">
        <v>7.166666666666667</v>
      </c>
      <c r="L133" s="76">
        <v>7.166666666666667</v>
      </c>
      <c r="M133" s="76">
        <v>7.333333333333333</v>
      </c>
      <c r="N133" s="76">
        <v>6.833333333333333</v>
      </c>
      <c r="O133" s="75">
        <v>7</v>
      </c>
      <c r="P133" s="76">
        <v>7.166666666666667</v>
      </c>
      <c r="Q133" s="77">
        <v>92.333333333333329</v>
      </c>
    </row>
    <row r="134" spans="1:17" ht="15.75" x14ac:dyDescent="0.25">
      <c r="A134" s="75">
        <v>201</v>
      </c>
      <c r="B134" s="73" t="s">
        <v>1318</v>
      </c>
      <c r="C134" s="83" t="s">
        <v>1163</v>
      </c>
      <c r="D134" s="73" t="s">
        <v>1317</v>
      </c>
      <c r="E134" s="73">
        <v>-20.563687746999999</v>
      </c>
      <c r="F134" s="73">
        <v>-41.896862200999998</v>
      </c>
      <c r="G134" s="75">
        <v>802</v>
      </c>
      <c r="H134" s="74" t="s">
        <v>1210</v>
      </c>
      <c r="I134" s="76">
        <v>5.666666666666667</v>
      </c>
      <c r="J134" s="76">
        <v>5.666666666666667</v>
      </c>
      <c r="K134" s="76">
        <v>5.666666666666667</v>
      </c>
      <c r="L134" s="75">
        <v>6</v>
      </c>
      <c r="M134" s="76">
        <v>5.666666666666667</v>
      </c>
      <c r="N134" s="76">
        <v>5.666666666666667</v>
      </c>
      <c r="O134" s="76">
        <v>5.666666666666667</v>
      </c>
      <c r="P134" s="75">
        <v>6</v>
      </c>
      <c r="Q134" s="79">
        <v>82</v>
      </c>
    </row>
    <row r="135" spans="1:17" ht="15.75" x14ac:dyDescent="0.25">
      <c r="A135" s="75">
        <v>202</v>
      </c>
      <c r="B135" s="73" t="s">
        <v>1319</v>
      </c>
      <c r="C135" s="33" t="s">
        <v>1194</v>
      </c>
      <c r="D135" s="73" t="s">
        <v>1317</v>
      </c>
      <c r="E135" s="73">
        <v>-20.567797227</v>
      </c>
      <c r="F135" s="73">
        <v>-41.902706064</v>
      </c>
      <c r="G135" s="75">
        <v>842</v>
      </c>
      <c r="H135" s="74" t="s">
        <v>1225</v>
      </c>
      <c r="I135" s="75">
        <v>6</v>
      </c>
      <c r="J135" s="76">
        <v>5.666666666666667</v>
      </c>
      <c r="K135" s="75">
        <v>6</v>
      </c>
      <c r="L135" s="75">
        <v>6</v>
      </c>
      <c r="M135" s="76">
        <v>5.833333333333333</v>
      </c>
      <c r="N135" s="76">
        <v>5.666666666666667</v>
      </c>
      <c r="O135" s="76">
        <v>6.166666666666667</v>
      </c>
      <c r="P135" s="76">
        <v>5.666666666666667</v>
      </c>
      <c r="Q135" s="79">
        <v>83</v>
      </c>
    </row>
    <row r="136" spans="1:17" ht="15.75" x14ac:dyDescent="0.25">
      <c r="A136" s="75">
        <v>203</v>
      </c>
      <c r="B136" s="73" t="s">
        <v>1320</v>
      </c>
      <c r="C136" s="33" t="s">
        <v>1163</v>
      </c>
      <c r="D136" s="73" t="s">
        <v>1317</v>
      </c>
      <c r="E136" s="73">
        <v>-20.523936404000001</v>
      </c>
      <c r="F136" s="73">
        <v>-42.017659926999997</v>
      </c>
      <c r="G136" s="75">
        <v>1025</v>
      </c>
      <c r="H136" s="74" t="s">
        <v>1210</v>
      </c>
      <c r="I136" s="75">
        <v>6</v>
      </c>
      <c r="J136" s="75">
        <v>6</v>
      </c>
      <c r="K136" s="75">
        <v>6</v>
      </c>
      <c r="L136" s="76">
        <v>6.333333333333333</v>
      </c>
      <c r="M136" s="76">
        <v>6.333333333333333</v>
      </c>
      <c r="N136" s="76">
        <v>5.666666666666667</v>
      </c>
      <c r="O136" s="76">
        <v>5.666666666666667</v>
      </c>
      <c r="P136" s="75">
        <v>6</v>
      </c>
      <c r="Q136" s="79">
        <v>84</v>
      </c>
    </row>
    <row r="137" spans="1:17" ht="15.75" x14ac:dyDescent="0.25">
      <c r="A137" s="75">
        <v>204</v>
      </c>
      <c r="B137" s="73" t="s">
        <v>1321</v>
      </c>
      <c r="C137" s="83" t="s">
        <v>1194</v>
      </c>
      <c r="D137" s="73" t="s">
        <v>1317</v>
      </c>
      <c r="E137" s="73">
        <v>-20.562051265000001</v>
      </c>
      <c r="F137" s="73">
        <v>-41.883428692999999</v>
      </c>
      <c r="G137" s="75">
        <v>895</v>
      </c>
      <c r="H137" s="74" t="s">
        <v>1210</v>
      </c>
      <c r="I137" s="75">
        <v>6</v>
      </c>
      <c r="J137" s="76">
        <v>5.666666666666667</v>
      </c>
      <c r="K137" s="76">
        <v>5.666666666666667</v>
      </c>
      <c r="L137" s="75">
        <v>6</v>
      </c>
      <c r="M137" s="76">
        <v>5.666666666666667</v>
      </c>
      <c r="N137" s="76">
        <v>5.666666666666667</v>
      </c>
      <c r="O137" s="76">
        <v>5.666666666666667</v>
      </c>
      <c r="P137" s="75">
        <v>6</v>
      </c>
      <c r="Q137" s="77">
        <v>82.333333333333329</v>
      </c>
    </row>
    <row r="138" spans="1:17" ht="15.75" x14ac:dyDescent="0.25">
      <c r="A138" s="75">
        <v>205</v>
      </c>
      <c r="B138" s="73" t="s">
        <v>1322</v>
      </c>
      <c r="C138" s="83" t="s">
        <v>1192</v>
      </c>
      <c r="D138" s="73" t="s">
        <v>1317</v>
      </c>
      <c r="E138" s="73">
        <v>-20.393980443</v>
      </c>
      <c r="F138" s="73">
        <v>-42.059531640000003</v>
      </c>
      <c r="G138" s="75">
        <v>924</v>
      </c>
      <c r="H138" s="74" t="s">
        <v>1225</v>
      </c>
      <c r="I138" s="75">
        <v>5</v>
      </c>
      <c r="J138" s="76">
        <v>5.333333333333333</v>
      </c>
      <c r="K138" s="76">
        <v>5.333333333333333</v>
      </c>
      <c r="L138" s="76">
        <v>5.666666666666667</v>
      </c>
      <c r="M138" s="75">
        <v>5</v>
      </c>
      <c r="N138" s="76">
        <v>5.333333333333333</v>
      </c>
      <c r="O138" s="76">
        <v>5.333333333333333</v>
      </c>
      <c r="P138" s="76">
        <v>5.666666666666667</v>
      </c>
      <c r="Q138" s="77">
        <v>78.666666666666671</v>
      </c>
    </row>
    <row r="139" spans="1:17" ht="15.75" x14ac:dyDescent="0.25">
      <c r="A139" s="75">
        <v>206</v>
      </c>
      <c r="B139" s="75" t="s">
        <v>1323</v>
      </c>
      <c r="C139" s="83" t="s">
        <v>1173</v>
      </c>
      <c r="D139" s="73" t="s">
        <v>1254</v>
      </c>
      <c r="E139" s="73">
        <v>-20.556018473999998</v>
      </c>
      <c r="F139" s="73">
        <v>-41.950110420999998</v>
      </c>
      <c r="G139" s="75">
        <v>950</v>
      </c>
      <c r="H139" s="74" t="s">
        <v>1210</v>
      </c>
      <c r="I139" s="76">
        <v>5.333333333333333</v>
      </c>
      <c r="J139" s="76">
        <v>5.666666666666667</v>
      </c>
      <c r="K139" s="76">
        <v>5.333333333333333</v>
      </c>
      <c r="L139" s="76">
        <v>5.666666666666667</v>
      </c>
      <c r="M139" s="76">
        <v>5.666666666666667</v>
      </c>
      <c r="N139" s="76">
        <v>5.333333333333333</v>
      </c>
      <c r="O139" s="76">
        <v>5.333333333333333</v>
      </c>
      <c r="P139" s="76">
        <v>5.666666666666667</v>
      </c>
      <c r="Q139" s="79">
        <v>80</v>
      </c>
    </row>
    <row r="140" spans="1:17" ht="15.75" x14ac:dyDescent="0.25">
      <c r="A140" s="75">
        <v>207</v>
      </c>
      <c r="B140" s="75" t="s">
        <v>1323</v>
      </c>
      <c r="C140" s="83" t="s">
        <v>1173</v>
      </c>
      <c r="D140" s="73" t="s">
        <v>1317</v>
      </c>
      <c r="E140" s="73">
        <v>-20.551454611</v>
      </c>
      <c r="F140" s="73">
        <v>-41.937582996000003</v>
      </c>
      <c r="G140" s="75">
        <v>894</v>
      </c>
      <c r="H140" s="74" t="s">
        <v>1225</v>
      </c>
      <c r="I140" s="75">
        <v>6</v>
      </c>
      <c r="J140" s="75">
        <v>6</v>
      </c>
      <c r="K140" s="76">
        <v>6.166666666666667</v>
      </c>
      <c r="L140" s="76">
        <v>6.166666666666667</v>
      </c>
      <c r="M140" s="75">
        <v>6</v>
      </c>
      <c r="N140" s="76">
        <v>5.833333333333333</v>
      </c>
      <c r="O140" s="75">
        <v>6</v>
      </c>
      <c r="P140" s="76">
        <v>6.166666666666667</v>
      </c>
      <c r="Q140" s="77">
        <v>84.333333333333329</v>
      </c>
    </row>
    <row r="141" spans="1:17" ht="15.75" x14ac:dyDescent="0.25">
      <c r="A141" s="72">
        <v>208</v>
      </c>
      <c r="B141" s="73" t="s">
        <v>1324</v>
      </c>
      <c r="C141" s="33" t="s">
        <v>1194</v>
      </c>
      <c r="D141" s="73" t="s">
        <v>1287</v>
      </c>
      <c r="E141" s="73">
        <v>-20.035230378000001</v>
      </c>
      <c r="F141" s="73">
        <v>-42.138904910999997</v>
      </c>
      <c r="G141" s="72">
        <v>899</v>
      </c>
      <c r="H141" s="74" t="s">
        <v>1210</v>
      </c>
      <c r="I141" s="75">
        <v>6</v>
      </c>
      <c r="J141" s="76">
        <v>5.666666666666667</v>
      </c>
      <c r="K141" s="75">
        <v>6</v>
      </c>
      <c r="L141" s="75">
        <v>6</v>
      </c>
      <c r="M141" s="76">
        <v>5.666666666666667</v>
      </c>
      <c r="N141" s="75">
        <v>6</v>
      </c>
      <c r="O141" s="75">
        <v>6</v>
      </c>
      <c r="P141" s="75">
        <v>6</v>
      </c>
      <c r="Q141" s="77">
        <v>83.333333333333329</v>
      </c>
    </row>
    <row r="142" spans="1:17" ht="15.75" x14ac:dyDescent="0.25">
      <c r="A142" s="75">
        <v>209</v>
      </c>
      <c r="B142" s="73" t="s">
        <v>1325</v>
      </c>
      <c r="C142" s="33" t="s">
        <v>1163</v>
      </c>
      <c r="D142" s="73" t="s">
        <v>1287</v>
      </c>
      <c r="E142" s="73">
        <v>-20.338922823000001</v>
      </c>
      <c r="F142" s="73">
        <v>-42.061613370000003</v>
      </c>
      <c r="G142" s="75">
        <v>891</v>
      </c>
      <c r="H142" s="89" t="s">
        <v>1225</v>
      </c>
      <c r="I142" s="76">
        <v>6.333333333333333</v>
      </c>
      <c r="J142" s="75">
        <v>6</v>
      </c>
      <c r="K142" s="76">
        <v>6.666666666666667</v>
      </c>
      <c r="L142" s="76">
        <v>6.666666666666667</v>
      </c>
      <c r="M142" s="75">
        <v>6</v>
      </c>
      <c r="N142" s="75">
        <v>6.5</v>
      </c>
      <c r="O142" s="75">
        <v>6</v>
      </c>
      <c r="P142" s="76">
        <v>6.166666666666667</v>
      </c>
      <c r="Q142" s="77">
        <v>86.333333333333329</v>
      </c>
    </row>
    <row r="143" spans="1:17" ht="15.75" x14ac:dyDescent="0.25">
      <c r="A143" s="75">
        <v>211</v>
      </c>
      <c r="B143" s="73" t="s">
        <v>1326</v>
      </c>
      <c r="C143" s="33" t="s">
        <v>1163</v>
      </c>
      <c r="D143" s="73" t="s">
        <v>1287</v>
      </c>
      <c r="E143" s="73">
        <v>-20.344916806000001</v>
      </c>
      <c r="F143" s="73">
        <v>-42.104744297000003</v>
      </c>
      <c r="G143" s="75">
        <v>819</v>
      </c>
      <c r="H143" s="74" t="s">
        <v>1210</v>
      </c>
      <c r="I143" s="76">
        <v>6.166666666666667</v>
      </c>
      <c r="J143" s="75">
        <v>6</v>
      </c>
      <c r="K143" s="75">
        <v>6.5</v>
      </c>
      <c r="L143" s="76">
        <v>5.833333333333333</v>
      </c>
      <c r="M143" s="76">
        <v>5.666666666666667</v>
      </c>
      <c r="N143" s="76">
        <v>6.333333333333333</v>
      </c>
      <c r="O143" s="76">
        <v>6.333333333333333</v>
      </c>
      <c r="P143" s="75">
        <v>6.5</v>
      </c>
      <c r="Q143" s="77">
        <v>85.333333333333329</v>
      </c>
    </row>
    <row r="144" spans="1:17" ht="15.75" x14ac:dyDescent="0.25">
      <c r="A144" s="75">
        <v>212</v>
      </c>
      <c r="B144" s="73" t="s">
        <v>1327</v>
      </c>
      <c r="C144" s="83" t="s">
        <v>1163</v>
      </c>
      <c r="D144" s="73" t="s">
        <v>1287</v>
      </c>
      <c r="E144" s="73">
        <v>-20.333133275000002</v>
      </c>
      <c r="F144" s="73">
        <v>-42.102398536999999</v>
      </c>
      <c r="G144" s="75">
        <v>938</v>
      </c>
      <c r="H144" s="74" t="s">
        <v>1210</v>
      </c>
      <c r="I144" s="75">
        <v>6</v>
      </c>
      <c r="J144" s="75">
        <v>6</v>
      </c>
      <c r="K144" s="76">
        <v>6.666666666666667</v>
      </c>
      <c r="L144" s="75">
        <v>7</v>
      </c>
      <c r="M144" s="75">
        <v>7</v>
      </c>
      <c r="N144" s="76">
        <v>6.666666666666667</v>
      </c>
      <c r="O144" s="76">
        <v>6.166666666666667</v>
      </c>
      <c r="P144" s="76">
        <v>6.166666666666667</v>
      </c>
      <c r="Q144" s="77">
        <v>87.666666666666671</v>
      </c>
    </row>
    <row r="145" spans="1:17" ht="15.75" x14ac:dyDescent="0.25">
      <c r="A145" s="75">
        <v>213</v>
      </c>
      <c r="B145" s="73" t="s">
        <v>1328</v>
      </c>
      <c r="C145" s="33" t="s">
        <v>1192</v>
      </c>
      <c r="D145" s="73" t="s">
        <v>1287</v>
      </c>
      <c r="E145" s="73">
        <v>-20.331444236999999</v>
      </c>
      <c r="F145" s="73">
        <v>-42.077782061000001</v>
      </c>
      <c r="G145" s="75">
        <v>687</v>
      </c>
      <c r="H145" s="74" t="s">
        <v>1210</v>
      </c>
      <c r="I145" s="75">
        <v>6.5</v>
      </c>
      <c r="J145" s="75">
        <v>6</v>
      </c>
      <c r="K145" s="75">
        <v>6.5</v>
      </c>
      <c r="L145" s="75">
        <v>7</v>
      </c>
      <c r="M145" s="75">
        <v>6</v>
      </c>
      <c r="N145" s="76">
        <v>5.75</v>
      </c>
      <c r="O145" s="76">
        <v>6.25</v>
      </c>
      <c r="P145" s="75">
        <v>6</v>
      </c>
      <c r="Q145" s="77">
        <v>86.333333333333329</v>
      </c>
    </row>
    <row r="146" spans="1:17" ht="15.75" x14ac:dyDescent="0.25">
      <c r="A146" s="72">
        <v>214</v>
      </c>
      <c r="B146" s="73" t="s">
        <v>1329</v>
      </c>
      <c r="C146" s="33" t="s">
        <v>1194</v>
      </c>
      <c r="D146" s="73" t="s">
        <v>1287</v>
      </c>
      <c r="E146" s="73">
        <v>-20.336693403999998</v>
      </c>
      <c r="F146" s="73">
        <v>-42.098836144000003</v>
      </c>
      <c r="G146" s="72">
        <v>851</v>
      </c>
      <c r="H146" s="74" t="s">
        <v>1330</v>
      </c>
      <c r="I146" s="76">
        <v>6.333333333333333</v>
      </c>
      <c r="J146" s="76">
        <v>5.666666666666667</v>
      </c>
      <c r="K146" s="76">
        <v>6.333333333333333</v>
      </c>
      <c r="L146" s="76">
        <v>6.333333333333333</v>
      </c>
      <c r="M146" s="75">
        <v>7</v>
      </c>
      <c r="N146" s="76">
        <v>6.333333333333333</v>
      </c>
      <c r="O146" s="75">
        <v>6.5</v>
      </c>
      <c r="P146" s="76">
        <v>6.166666666666667</v>
      </c>
      <c r="Q146" s="77">
        <v>86.666666666666671</v>
      </c>
    </row>
    <row r="147" spans="1:17" ht="15.75" x14ac:dyDescent="0.25">
      <c r="A147" s="75">
        <v>216</v>
      </c>
      <c r="B147" s="73" t="s">
        <v>1331</v>
      </c>
      <c r="C147" s="83" t="s">
        <v>1173</v>
      </c>
      <c r="D147" s="73" t="s">
        <v>1287</v>
      </c>
      <c r="E147" s="73">
        <v>-20.160020487000001</v>
      </c>
      <c r="F147" s="73">
        <v>-42.131654732000001</v>
      </c>
      <c r="G147" s="75">
        <v>833</v>
      </c>
      <c r="H147" s="74" t="s">
        <v>1225</v>
      </c>
      <c r="I147" s="76">
        <v>5.333333333333333</v>
      </c>
      <c r="J147" s="76">
        <v>5.666666666666667</v>
      </c>
      <c r="K147" s="76">
        <v>5.666666666666667</v>
      </c>
      <c r="L147" s="75">
        <v>6</v>
      </c>
      <c r="M147" s="75">
        <v>5</v>
      </c>
      <c r="N147" s="76">
        <v>5.333333333333333</v>
      </c>
      <c r="O147" s="75">
        <v>5</v>
      </c>
      <c r="P147" s="76">
        <v>5.666666666666667</v>
      </c>
      <c r="Q147" s="77">
        <v>79.666666666666671</v>
      </c>
    </row>
    <row r="148" spans="1:17" ht="15.75" x14ac:dyDescent="0.25">
      <c r="A148" s="75">
        <v>219</v>
      </c>
      <c r="B148" s="73" t="s">
        <v>1332</v>
      </c>
      <c r="C148" s="33" t="s">
        <v>1192</v>
      </c>
      <c r="D148" s="73" t="s">
        <v>1287</v>
      </c>
      <c r="E148" s="73">
        <v>-20.084127970000001</v>
      </c>
      <c r="F148" s="73">
        <v>-42.138634846000002</v>
      </c>
      <c r="G148" s="75">
        <v>1065</v>
      </c>
      <c r="H148" s="74" t="s">
        <v>1210</v>
      </c>
      <c r="I148" s="75">
        <v>6</v>
      </c>
      <c r="J148" s="75">
        <v>6</v>
      </c>
      <c r="K148" s="75">
        <v>6</v>
      </c>
      <c r="L148" s="75">
        <v>6</v>
      </c>
      <c r="M148" s="75">
        <v>6</v>
      </c>
      <c r="N148" s="76">
        <v>6.166666666666667</v>
      </c>
      <c r="O148" s="75">
        <v>6</v>
      </c>
      <c r="P148" s="76">
        <v>6.166666666666667</v>
      </c>
      <c r="Q148" s="77">
        <v>84.333333333333329</v>
      </c>
    </row>
    <row r="149" spans="1:17" ht="15.75" x14ac:dyDescent="0.25">
      <c r="A149" s="75">
        <v>222</v>
      </c>
      <c r="B149" s="73" t="s">
        <v>1333</v>
      </c>
      <c r="C149" s="33" t="s">
        <v>1192</v>
      </c>
      <c r="D149" s="73" t="s">
        <v>1287</v>
      </c>
      <c r="E149" s="73">
        <v>-20.145760439</v>
      </c>
      <c r="F149" s="73">
        <v>-42.180010936999999</v>
      </c>
      <c r="G149" s="75">
        <v>677</v>
      </c>
      <c r="H149" s="89" t="s">
        <v>1225</v>
      </c>
      <c r="I149" s="75">
        <v>6</v>
      </c>
      <c r="J149" s="76">
        <v>5.666666666666667</v>
      </c>
      <c r="K149" s="76">
        <v>6.166666666666667</v>
      </c>
      <c r="L149" s="75">
        <v>6.5</v>
      </c>
      <c r="M149" s="75">
        <v>6</v>
      </c>
      <c r="N149" s="75">
        <v>5.5</v>
      </c>
      <c r="O149" s="75">
        <v>6</v>
      </c>
      <c r="P149" s="76">
        <v>6.166666666666667</v>
      </c>
      <c r="Q149" s="79">
        <v>84</v>
      </c>
    </row>
    <row r="150" spans="1:17" ht="15.75" x14ac:dyDescent="0.25">
      <c r="A150" s="75">
        <v>224</v>
      </c>
      <c r="B150" s="73" t="s">
        <v>1334</v>
      </c>
      <c r="C150" s="33" t="s">
        <v>1194</v>
      </c>
      <c r="D150" s="73" t="s">
        <v>1287</v>
      </c>
      <c r="E150" s="73">
        <v>-20.032659815999999</v>
      </c>
      <c r="F150" s="73">
        <v>-42.134163518999998</v>
      </c>
      <c r="G150" s="75">
        <v>1020</v>
      </c>
      <c r="H150" s="74" t="s">
        <v>1210</v>
      </c>
      <c r="I150" s="76">
        <v>6.333333333333333</v>
      </c>
      <c r="J150" s="75">
        <v>7</v>
      </c>
      <c r="K150" s="76">
        <v>6.666666666666667</v>
      </c>
      <c r="L150" s="75">
        <v>6</v>
      </c>
      <c r="M150" s="75">
        <v>7</v>
      </c>
      <c r="N150" s="76">
        <v>6.333333333333333</v>
      </c>
      <c r="O150" s="76">
        <v>6.333333333333333</v>
      </c>
      <c r="P150" s="76">
        <v>6.333333333333333</v>
      </c>
      <c r="Q150" s="79">
        <v>88</v>
      </c>
    </row>
    <row r="151" spans="1:17" ht="15.75" x14ac:dyDescent="0.25">
      <c r="A151" s="72">
        <v>225</v>
      </c>
      <c r="B151" s="73" t="s">
        <v>1335</v>
      </c>
      <c r="C151" s="33" t="s">
        <v>1163</v>
      </c>
      <c r="D151" s="73" t="s">
        <v>1287</v>
      </c>
      <c r="E151" s="73">
        <v>-20.342523102000001</v>
      </c>
      <c r="F151" s="73">
        <v>-42.085463404999999</v>
      </c>
      <c r="G151" s="72">
        <v>696</v>
      </c>
      <c r="H151" s="74" t="s">
        <v>1210</v>
      </c>
      <c r="I151" s="75">
        <v>6</v>
      </c>
      <c r="J151" s="76">
        <v>6.666666666666667</v>
      </c>
      <c r="K151" s="75">
        <v>6.5</v>
      </c>
      <c r="L151" s="76">
        <v>6.333333333333333</v>
      </c>
      <c r="M151" s="76">
        <v>6.833333333333333</v>
      </c>
      <c r="N151" s="76">
        <v>6.833333333333333</v>
      </c>
      <c r="O151" s="75">
        <v>6</v>
      </c>
      <c r="P151" s="76">
        <v>6.833333333333333</v>
      </c>
      <c r="Q151" s="77">
        <v>87.666666666666671</v>
      </c>
    </row>
    <row r="152" spans="1:17" ht="15.75" x14ac:dyDescent="0.25">
      <c r="A152" s="75">
        <v>226</v>
      </c>
      <c r="B152" s="73" t="s">
        <v>1336</v>
      </c>
      <c r="C152" s="33" t="s">
        <v>1192</v>
      </c>
      <c r="D152" s="73" t="s">
        <v>1287</v>
      </c>
      <c r="E152" s="73">
        <v>-20.277900723999998</v>
      </c>
      <c r="F152" s="73">
        <v>-42.069799472</v>
      </c>
      <c r="G152" s="75">
        <v>740</v>
      </c>
      <c r="H152" s="74" t="s">
        <v>1225</v>
      </c>
      <c r="I152" s="76">
        <v>6.166666666666667</v>
      </c>
      <c r="J152" s="76">
        <v>6.166666666666667</v>
      </c>
      <c r="K152" s="75">
        <v>6</v>
      </c>
      <c r="L152" s="76">
        <v>6.333333333333333</v>
      </c>
      <c r="M152" s="76">
        <v>6.333333333333333</v>
      </c>
      <c r="N152" s="76">
        <v>6.333333333333333</v>
      </c>
      <c r="O152" s="75">
        <v>6</v>
      </c>
      <c r="P152" s="75">
        <v>6</v>
      </c>
      <c r="Q152" s="77">
        <v>85.333333333333329</v>
      </c>
    </row>
    <row r="153" spans="1:17" ht="15.75" x14ac:dyDescent="0.25">
      <c r="A153" s="75">
        <v>229</v>
      </c>
      <c r="B153" s="73" t="s">
        <v>1337</v>
      </c>
      <c r="C153" s="83" t="s">
        <v>1192</v>
      </c>
      <c r="D153" s="73" t="s">
        <v>1287</v>
      </c>
      <c r="E153" s="73">
        <v>-20.275377435999999</v>
      </c>
      <c r="F153" s="73">
        <v>-42.049162387999999</v>
      </c>
      <c r="G153" s="75">
        <v>663</v>
      </c>
      <c r="H153" s="74" t="s">
        <v>1225</v>
      </c>
      <c r="I153" s="75">
        <v>6</v>
      </c>
      <c r="J153" s="76">
        <v>5.666666666666667</v>
      </c>
      <c r="K153" s="76">
        <v>5.666666666666667</v>
      </c>
      <c r="L153" s="76">
        <v>6.333333333333333</v>
      </c>
      <c r="M153" s="76">
        <v>5.666666666666667</v>
      </c>
      <c r="N153" s="76">
        <v>5.666666666666667</v>
      </c>
      <c r="O153" s="75">
        <v>6</v>
      </c>
      <c r="P153" s="75">
        <v>6</v>
      </c>
      <c r="Q153" s="79">
        <v>83</v>
      </c>
    </row>
    <row r="154" spans="1:17" ht="15.75" x14ac:dyDescent="0.25">
      <c r="A154" s="75">
        <v>230</v>
      </c>
      <c r="B154" s="73" t="s">
        <v>1338</v>
      </c>
      <c r="C154" s="83" t="s">
        <v>1192</v>
      </c>
      <c r="D154" s="73" t="s">
        <v>1287</v>
      </c>
      <c r="E154" s="73">
        <v>-20.347125268999999</v>
      </c>
      <c r="F154" s="73">
        <v>-42.058084756</v>
      </c>
      <c r="G154" s="75">
        <v>912</v>
      </c>
      <c r="H154" s="74" t="s">
        <v>1210</v>
      </c>
      <c r="I154" s="76">
        <v>6.666666666666667</v>
      </c>
      <c r="J154" s="76">
        <v>6.666666666666667</v>
      </c>
      <c r="K154" s="76">
        <v>6.666666666666667</v>
      </c>
      <c r="L154" s="76">
        <v>6.666666666666667</v>
      </c>
      <c r="M154" s="76">
        <v>6.666666666666667</v>
      </c>
      <c r="N154" s="76">
        <v>6.833333333333333</v>
      </c>
      <c r="O154" s="76">
        <v>6.333333333333333</v>
      </c>
      <c r="P154" s="76">
        <v>6.833333333333333</v>
      </c>
      <c r="Q154" s="77">
        <v>89.333333333333329</v>
      </c>
    </row>
    <row r="155" spans="1:17" ht="15.75" x14ac:dyDescent="0.25">
      <c r="A155" s="75">
        <v>232</v>
      </c>
      <c r="B155" s="73" t="s">
        <v>1339</v>
      </c>
      <c r="C155" s="33" t="s">
        <v>1163</v>
      </c>
      <c r="D155" s="73" t="s">
        <v>1340</v>
      </c>
      <c r="E155" s="73">
        <v>-20.251297988000001</v>
      </c>
      <c r="F155" s="73">
        <v>-41.840828760000001</v>
      </c>
      <c r="G155" s="73">
        <v>757</v>
      </c>
      <c r="H155" s="74" t="s">
        <v>1225</v>
      </c>
      <c r="I155" s="76">
        <v>5.666666666666667</v>
      </c>
      <c r="J155" s="76">
        <v>5.333333333333333</v>
      </c>
      <c r="K155" s="76">
        <v>5.666666666666667</v>
      </c>
      <c r="L155" s="75">
        <v>6</v>
      </c>
      <c r="M155" s="75">
        <v>5</v>
      </c>
      <c r="N155" s="76">
        <v>5.333333333333333</v>
      </c>
      <c r="O155" s="76">
        <v>5.333333333333333</v>
      </c>
      <c r="P155" s="76">
        <v>5.666666666666667</v>
      </c>
      <c r="Q155" s="79">
        <v>80</v>
      </c>
    </row>
    <row r="156" spans="1:17" ht="15.75" x14ac:dyDescent="0.25">
      <c r="A156" s="75">
        <v>233</v>
      </c>
      <c r="B156" s="73" t="s">
        <v>1341</v>
      </c>
      <c r="C156" s="83" t="s">
        <v>1192</v>
      </c>
      <c r="D156" s="73" t="s">
        <v>1340</v>
      </c>
      <c r="E156" s="73">
        <v>-20.265257210000001</v>
      </c>
      <c r="F156" s="73">
        <v>-41.870895064999999</v>
      </c>
      <c r="G156" s="75">
        <v>756</v>
      </c>
      <c r="H156" s="74" t="s">
        <v>1210</v>
      </c>
      <c r="I156" s="75">
        <v>6</v>
      </c>
      <c r="J156" s="76">
        <v>5.666666666666667</v>
      </c>
      <c r="K156" s="76">
        <v>5.833333333333333</v>
      </c>
      <c r="L156" s="75">
        <v>6</v>
      </c>
      <c r="M156" s="76">
        <v>6.333333333333333</v>
      </c>
      <c r="N156" s="76">
        <v>5.833333333333333</v>
      </c>
      <c r="O156" s="76">
        <v>6.333333333333333</v>
      </c>
      <c r="P156" s="75">
        <v>6</v>
      </c>
      <c r="Q156" s="79">
        <v>84</v>
      </c>
    </row>
    <row r="157" spans="1:17" ht="15.75" x14ac:dyDescent="0.25">
      <c r="A157" s="72">
        <v>234</v>
      </c>
      <c r="B157" s="73" t="s">
        <v>1342</v>
      </c>
      <c r="C157" s="33" t="s">
        <v>1173</v>
      </c>
      <c r="D157" s="95" t="s">
        <v>1343</v>
      </c>
      <c r="E157" s="73">
        <v>-20.266211656999999</v>
      </c>
      <c r="F157" s="73">
        <v>-41.869145091999997</v>
      </c>
      <c r="G157" s="72">
        <v>805</v>
      </c>
      <c r="H157" s="74" t="s">
        <v>1210</v>
      </c>
      <c r="I157" s="76">
        <v>5.666666666666667</v>
      </c>
      <c r="J157" s="76">
        <v>5.666666666666667</v>
      </c>
      <c r="K157" s="76">
        <v>5.333333333333333</v>
      </c>
      <c r="L157" s="76">
        <v>5.666666666666667</v>
      </c>
      <c r="M157" s="83">
        <v>5</v>
      </c>
      <c r="N157" s="76">
        <v>5.666666666666667</v>
      </c>
      <c r="O157" s="76">
        <v>5.333333333333333</v>
      </c>
      <c r="P157" s="76">
        <v>5.666666666666667</v>
      </c>
      <c r="Q157" s="91">
        <v>80</v>
      </c>
    </row>
    <row r="158" spans="1:17" ht="15.75" x14ac:dyDescent="0.25">
      <c r="A158" s="75">
        <v>237</v>
      </c>
      <c r="B158" s="73" t="s">
        <v>1344</v>
      </c>
      <c r="C158" s="83" t="s">
        <v>1192</v>
      </c>
      <c r="D158" s="73" t="s">
        <v>1345</v>
      </c>
      <c r="E158" s="73">
        <v>-20.306858522999999</v>
      </c>
      <c r="F158" s="73">
        <v>-41.854430493000002</v>
      </c>
      <c r="G158" s="75">
        <v>1026</v>
      </c>
      <c r="H158" s="74" t="s">
        <v>1225</v>
      </c>
      <c r="I158" s="75">
        <v>7</v>
      </c>
      <c r="J158" s="75">
        <v>7.5</v>
      </c>
      <c r="K158" s="75">
        <v>7.5</v>
      </c>
      <c r="L158" s="75">
        <v>7.5</v>
      </c>
      <c r="M158" s="76">
        <v>7.666666666666667</v>
      </c>
      <c r="N158" s="75">
        <v>7.5</v>
      </c>
      <c r="O158" s="75">
        <v>7</v>
      </c>
      <c r="P158" s="75">
        <v>7</v>
      </c>
      <c r="Q158" s="77">
        <v>94.666666666666671</v>
      </c>
    </row>
    <row r="159" spans="1:17" ht="15.75" x14ac:dyDescent="0.25">
      <c r="A159" s="75">
        <v>238</v>
      </c>
      <c r="B159" s="73" t="s">
        <v>1346</v>
      </c>
      <c r="C159" s="83" t="s">
        <v>1173</v>
      </c>
      <c r="D159" s="73" t="s">
        <v>1345</v>
      </c>
      <c r="E159" s="73">
        <v>-20.32442674</v>
      </c>
      <c r="F159" s="73">
        <v>-41.987804341999997</v>
      </c>
      <c r="G159" s="75">
        <v>732</v>
      </c>
      <c r="H159" s="74" t="s">
        <v>1210</v>
      </c>
      <c r="I159" s="76">
        <v>5.333333333333333</v>
      </c>
      <c r="J159" s="76">
        <v>5.333333333333333</v>
      </c>
      <c r="K159" s="76">
        <v>5.333333333333333</v>
      </c>
      <c r="L159" s="76">
        <v>5.333333333333333</v>
      </c>
      <c r="M159" s="75">
        <v>5</v>
      </c>
      <c r="N159" s="76">
        <v>5.666666666666667</v>
      </c>
      <c r="O159" s="76">
        <v>5.333333333333333</v>
      </c>
      <c r="P159" s="76">
        <v>5.666666666666667</v>
      </c>
      <c r="Q159" s="77">
        <v>78.333333333333329</v>
      </c>
    </row>
    <row r="160" spans="1:17" ht="15.75" x14ac:dyDescent="0.25">
      <c r="A160" s="75">
        <v>240</v>
      </c>
      <c r="B160" s="73" t="s">
        <v>1347</v>
      </c>
      <c r="C160" s="33" t="s">
        <v>1192</v>
      </c>
      <c r="D160" s="73" t="s">
        <v>1345</v>
      </c>
      <c r="E160" s="73">
        <v>-20.300141601</v>
      </c>
      <c r="F160" s="73">
        <v>-41.956369272000003</v>
      </c>
      <c r="G160" s="75">
        <v>669</v>
      </c>
      <c r="H160" s="74" t="s">
        <v>1210</v>
      </c>
      <c r="I160" s="75">
        <v>6</v>
      </c>
      <c r="J160" s="76">
        <v>5.333333333333333</v>
      </c>
      <c r="K160" s="76">
        <v>5.666666666666667</v>
      </c>
      <c r="L160" s="75">
        <v>6</v>
      </c>
      <c r="M160" s="76">
        <v>5.666666666666667</v>
      </c>
      <c r="N160" s="76">
        <v>5.333333333333333</v>
      </c>
      <c r="O160" s="76">
        <v>5.666666666666667</v>
      </c>
      <c r="P160" s="76">
        <v>5.666666666666667</v>
      </c>
      <c r="Q160" s="79">
        <v>81</v>
      </c>
    </row>
    <row r="161" spans="1:17" ht="15.75" x14ac:dyDescent="0.25">
      <c r="A161" s="75">
        <v>241</v>
      </c>
      <c r="B161" s="73" t="s">
        <v>1348</v>
      </c>
      <c r="C161" s="33" t="s">
        <v>1192</v>
      </c>
      <c r="D161" s="73" t="s">
        <v>1345</v>
      </c>
      <c r="E161" s="73">
        <v>-20.334491478</v>
      </c>
      <c r="F161" s="73">
        <v>-41.950475369000003</v>
      </c>
      <c r="G161" s="75">
        <v>668</v>
      </c>
      <c r="H161" s="74" t="s">
        <v>1210</v>
      </c>
      <c r="I161" s="76">
        <v>6.166666666666667</v>
      </c>
      <c r="J161" s="75">
        <v>6.5</v>
      </c>
      <c r="K161" s="76">
        <v>6.166666666666667</v>
      </c>
      <c r="L161" s="76">
        <v>6.333333333333333</v>
      </c>
      <c r="M161" s="76">
        <v>6.833333333333333</v>
      </c>
      <c r="N161" s="75">
        <v>6.5</v>
      </c>
      <c r="O161" s="76">
        <v>6.333333333333333</v>
      </c>
      <c r="P161" s="76">
        <v>6.166666666666667</v>
      </c>
      <c r="Q161" s="79">
        <v>87</v>
      </c>
    </row>
    <row r="162" spans="1:17" ht="15.75" x14ac:dyDescent="0.25">
      <c r="A162" s="75">
        <v>242</v>
      </c>
      <c r="B162" s="73" t="s">
        <v>1349</v>
      </c>
      <c r="C162" s="33" t="s">
        <v>1163</v>
      </c>
      <c r="D162" s="73" t="s">
        <v>1340</v>
      </c>
      <c r="E162" s="73">
        <v>-20.256762569999999</v>
      </c>
      <c r="F162" s="73">
        <v>-41.898193917999997</v>
      </c>
      <c r="G162" s="75">
        <v>936</v>
      </c>
      <c r="H162" s="74" t="s">
        <v>1225</v>
      </c>
      <c r="I162" s="75">
        <v>6</v>
      </c>
      <c r="J162" s="75">
        <v>6</v>
      </c>
      <c r="K162" s="76">
        <v>5.666666666666667</v>
      </c>
      <c r="L162" s="75">
        <v>6</v>
      </c>
      <c r="M162" s="75">
        <v>6</v>
      </c>
      <c r="N162" s="76">
        <v>5.333333333333333</v>
      </c>
      <c r="O162" s="76">
        <v>5.666666666666667</v>
      </c>
      <c r="P162" s="76">
        <v>5.666666666666667</v>
      </c>
      <c r="Q162" s="77">
        <v>82.333333333333329</v>
      </c>
    </row>
    <row r="163" spans="1:17" ht="15.75" x14ac:dyDescent="0.25">
      <c r="A163" s="75">
        <v>243</v>
      </c>
      <c r="B163" s="73" t="s">
        <v>1350</v>
      </c>
      <c r="C163" s="33" t="s">
        <v>1163</v>
      </c>
      <c r="D163" s="73" t="s">
        <v>1340</v>
      </c>
      <c r="E163" s="73">
        <v>-20.256569115000001</v>
      </c>
      <c r="F163" s="73">
        <v>-41.898565488000003</v>
      </c>
      <c r="G163" s="75">
        <v>925</v>
      </c>
      <c r="H163" s="74" t="s">
        <v>1210</v>
      </c>
      <c r="I163" s="75">
        <v>6</v>
      </c>
      <c r="J163" s="75">
        <v>7</v>
      </c>
      <c r="K163" s="76">
        <v>6.666666666666667</v>
      </c>
      <c r="L163" s="76">
        <v>6.333333333333333</v>
      </c>
      <c r="M163" s="75">
        <v>7</v>
      </c>
      <c r="N163" s="76">
        <v>6.666666666666667</v>
      </c>
      <c r="O163" s="76">
        <v>6.666666666666667</v>
      </c>
      <c r="P163" s="76">
        <v>6.666666666666667</v>
      </c>
      <c r="Q163" s="79">
        <v>89</v>
      </c>
    </row>
    <row r="164" spans="1:17" ht="15.75" x14ac:dyDescent="0.25">
      <c r="A164" s="75">
        <v>244</v>
      </c>
      <c r="B164" s="73" t="s">
        <v>1351</v>
      </c>
      <c r="C164" s="33" t="s">
        <v>1194</v>
      </c>
      <c r="D164" s="73" t="s">
        <v>1352</v>
      </c>
      <c r="E164" s="73">
        <v>-20.149839660000001</v>
      </c>
      <c r="F164" s="73">
        <v>-41.836382159999999</v>
      </c>
      <c r="G164" s="75">
        <v>762</v>
      </c>
      <c r="H164" s="74" t="s">
        <v>1225</v>
      </c>
      <c r="I164" s="75">
        <v>6</v>
      </c>
      <c r="J164" s="75">
        <v>6</v>
      </c>
      <c r="K164" s="76">
        <v>6.666666666666667</v>
      </c>
      <c r="L164" s="75">
        <v>6</v>
      </c>
      <c r="M164" s="76">
        <v>6.333333333333333</v>
      </c>
      <c r="N164" s="76">
        <v>6.333333333333333</v>
      </c>
      <c r="O164" s="75">
        <v>6</v>
      </c>
      <c r="P164" s="75">
        <v>6</v>
      </c>
      <c r="Q164" s="77">
        <v>85.333333333333329</v>
      </c>
    </row>
    <row r="165" spans="1:17" ht="15.75" x14ac:dyDescent="0.25">
      <c r="A165" s="75">
        <v>245</v>
      </c>
      <c r="B165" s="73" t="s">
        <v>1353</v>
      </c>
      <c r="C165" s="33" t="s">
        <v>1194</v>
      </c>
      <c r="D165" s="73" t="s">
        <v>1352</v>
      </c>
      <c r="E165" s="73">
        <v>-20.163555470999999</v>
      </c>
      <c r="F165" s="73">
        <v>-41.846623252999997</v>
      </c>
      <c r="G165" s="75">
        <v>780</v>
      </c>
      <c r="H165" s="74" t="s">
        <v>1225</v>
      </c>
      <c r="I165" s="75">
        <v>6</v>
      </c>
      <c r="J165" s="76">
        <v>6.333333333333333</v>
      </c>
      <c r="K165" s="75">
        <v>6</v>
      </c>
      <c r="L165" s="76">
        <v>6.833333333333333</v>
      </c>
      <c r="M165" s="75">
        <v>6</v>
      </c>
      <c r="N165" s="76">
        <v>6.333333333333333</v>
      </c>
      <c r="O165" s="75">
        <v>6</v>
      </c>
      <c r="P165" s="76">
        <v>6.166666666666667</v>
      </c>
      <c r="Q165" s="77">
        <v>85.666666666666671</v>
      </c>
    </row>
    <row r="166" spans="1:17" ht="15.75" x14ac:dyDescent="0.25">
      <c r="A166" s="75">
        <v>246</v>
      </c>
      <c r="B166" s="73" t="s">
        <v>1354</v>
      </c>
      <c r="C166" s="83" t="s">
        <v>1173</v>
      </c>
      <c r="D166" s="73" t="s">
        <v>1352</v>
      </c>
      <c r="E166" s="73">
        <v>-20.242943997000001</v>
      </c>
      <c r="F166" s="73">
        <v>-41.803619312000002</v>
      </c>
      <c r="G166" s="75">
        <v>923</v>
      </c>
      <c r="H166" s="74" t="s">
        <v>1225</v>
      </c>
      <c r="I166" s="75">
        <v>6</v>
      </c>
      <c r="J166" s="76">
        <v>5.666666666666667</v>
      </c>
      <c r="K166" s="76">
        <v>5.666666666666667</v>
      </c>
      <c r="L166" s="75">
        <v>6</v>
      </c>
      <c r="M166" s="75">
        <v>6</v>
      </c>
      <c r="N166" s="76">
        <v>5.333333333333333</v>
      </c>
      <c r="O166" s="76">
        <v>6.333333333333333</v>
      </c>
      <c r="P166" s="75">
        <v>6</v>
      </c>
      <c r="Q166" s="79">
        <v>83</v>
      </c>
    </row>
    <row r="167" spans="1:17" ht="15.75" x14ac:dyDescent="0.25">
      <c r="A167" s="75">
        <v>248</v>
      </c>
      <c r="B167" s="73" t="s">
        <v>1355</v>
      </c>
      <c r="C167" s="33" t="s">
        <v>1163</v>
      </c>
      <c r="D167" s="73" t="s">
        <v>1345</v>
      </c>
      <c r="E167" s="73">
        <v>-20.37282343</v>
      </c>
      <c r="F167" s="73">
        <v>-41.968283560000003</v>
      </c>
      <c r="G167" s="75">
        <v>655</v>
      </c>
      <c r="H167" s="74" t="s">
        <v>1225</v>
      </c>
      <c r="I167" s="76">
        <v>6.333333333333333</v>
      </c>
      <c r="J167" s="75">
        <v>6.5</v>
      </c>
      <c r="K167" s="76">
        <v>6.666666666666667</v>
      </c>
      <c r="L167" s="76">
        <v>6.333333333333333</v>
      </c>
      <c r="M167" s="76">
        <v>6.833333333333333</v>
      </c>
      <c r="N167" s="75">
        <v>6.5</v>
      </c>
      <c r="O167" s="76">
        <v>6.333333333333333</v>
      </c>
      <c r="P167" s="76">
        <v>6.166666666666667</v>
      </c>
      <c r="Q167" s="77">
        <v>87.666666666666671</v>
      </c>
    </row>
    <row r="168" spans="1:17" ht="15.75" x14ac:dyDescent="0.25">
      <c r="A168" s="75">
        <v>249</v>
      </c>
      <c r="B168" s="73" t="s">
        <v>1356</v>
      </c>
      <c r="C168" s="33" t="s">
        <v>1192</v>
      </c>
      <c r="D168" s="73" t="s">
        <v>1345</v>
      </c>
      <c r="E168" s="73">
        <v>-20.397294479999999</v>
      </c>
      <c r="F168" s="73">
        <v>-42.013283987000001</v>
      </c>
      <c r="G168" s="75">
        <v>943</v>
      </c>
      <c r="H168" s="74" t="s">
        <v>1225</v>
      </c>
      <c r="I168" s="75">
        <v>6</v>
      </c>
      <c r="J168" s="75">
        <v>6</v>
      </c>
      <c r="K168" s="75">
        <v>6</v>
      </c>
      <c r="L168" s="75">
        <v>6</v>
      </c>
      <c r="M168" s="76">
        <v>5.333333333333333</v>
      </c>
      <c r="N168" s="76">
        <v>5.833333333333333</v>
      </c>
      <c r="O168" s="75">
        <v>6</v>
      </c>
      <c r="P168" s="76">
        <v>5.833333333333333</v>
      </c>
      <c r="Q168" s="79">
        <v>83</v>
      </c>
    </row>
    <row r="169" spans="1:17" ht="15.75" x14ac:dyDescent="0.25">
      <c r="A169" s="75">
        <v>250</v>
      </c>
      <c r="B169" s="73" t="s">
        <v>1357</v>
      </c>
      <c r="C169" s="83" t="s">
        <v>1163</v>
      </c>
      <c r="D169" s="73" t="s">
        <v>1345</v>
      </c>
      <c r="E169" s="73">
        <v>-20.38630195</v>
      </c>
      <c r="F169" s="73">
        <v>-41.990316231000001</v>
      </c>
      <c r="G169" s="75">
        <v>717</v>
      </c>
      <c r="H169" s="74" t="s">
        <v>1225</v>
      </c>
      <c r="I169" s="76">
        <v>5.333333333333333</v>
      </c>
      <c r="J169" s="76">
        <v>5.666666666666667</v>
      </c>
      <c r="K169" s="76">
        <v>5.333333333333333</v>
      </c>
      <c r="L169" s="75">
        <v>6</v>
      </c>
      <c r="M169" s="75">
        <v>5</v>
      </c>
      <c r="N169" s="76">
        <v>5.333333333333333</v>
      </c>
      <c r="O169" s="76">
        <v>5.333333333333333</v>
      </c>
      <c r="P169" s="76">
        <v>5.666666666666667</v>
      </c>
      <c r="Q169" s="77">
        <v>79.3</v>
      </c>
    </row>
    <row r="170" spans="1:17" ht="15.75" x14ac:dyDescent="0.25">
      <c r="A170" s="75">
        <v>251</v>
      </c>
      <c r="B170" s="73" t="s">
        <v>1358</v>
      </c>
      <c r="C170" s="33" t="s">
        <v>1192</v>
      </c>
      <c r="D170" s="73" t="s">
        <v>1345</v>
      </c>
      <c r="E170" s="73">
        <v>-20.379272968999999</v>
      </c>
      <c r="F170" s="73">
        <v>-42.009889399999999</v>
      </c>
      <c r="G170" s="75">
        <v>788</v>
      </c>
      <c r="H170" s="74" t="s">
        <v>1225</v>
      </c>
      <c r="I170" s="75">
        <v>6</v>
      </c>
      <c r="J170" s="75">
        <v>6</v>
      </c>
      <c r="K170" s="75">
        <v>6</v>
      </c>
      <c r="L170" s="76">
        <v>5.666666666666667</v>
      </c>
      <c r="M170" s="76">
        <v>5.666666666666667</v>
      </c>
      <c r="N170" s="76">
        <v>5.666666666666667</v>
      </c>
      <c r="O170" s="76">
        <v>6.333333333333333</v>
      </c>
      <c r="P170" s="75">
        <v>6</v>
      </c>
      <c r="Q170" s="77">
        <v>83.333333333333329</v>
      </c>
    </row>
    <row r="171" spans="1:17" ht="15.75" x14ac:dyDescent="0.25">
      <c r="A171" s="75">
        <v>252</v>
      </c>
      <c r="B171" s="73" t="s">
        <v>1359</v>
      </c>
      <c r="C171" s="83" t="s">
        <v>1194</v>
      </c>
      <c r="D171" s="73" t="s">
        <v>1345</v>
      </c>
      <c r="E171" s="73">
        <v>-20.380895454000001</v>
      </c>
      <c r="F171" s="73">
        <v>-42.019334295999997</v>
      </c>
      <c r="G171" s="75">
        <v>879</v>
      </c>
      <c r="H171" s="74" t="s">
        <v>1210</v>
      </c>
      <c r="I171" s="75">
        <v>6</v>
      </c>
      <c r="J171" s="76">
        <v>5.666666666666667</v>
      </c>
      <c r="K171" s="76">
        <v>5.333333333333333</v>
      </c>
      <c r="L171" s="75">
        <v>6</v>
      </c>
      <c r="M171" s="76">
        <v>5.333333333333333</v>
      </c>
      <c r="N171" s="76">
        <v>5.666666666666667</v>
      </c>
      <c r="O171" s="76">
        <v>5.666666666666667</v>
      </c>
      <c r="P171" s="76">
        <v>5.666666666666667</v>
      </c>
      <c r="Q171" s="77">
        <v>81.333333333333329</v>
      </c>
    </row>
    <row r="172" spans="1:17" ht="15.75" x14ac:dyDescent="0.25">
      <c r="A172" s="75">
        <v>253</v>
      </c>
      <c r="B172" s="73" t="s">
        <v>1360</v>
      </c>
      <c r="C172" s="83" t="s">
        <v>1173</v>
      </c>
      <c r="D172" s="73" t="s">
        <v>1345</v>
      </c>
      <c r="E172" s="73">
        <v>-20.389954112000002</v>
      </c>
      <c r="F172" s="73">
        <v>-42.034862189999998</v>
      </c>
      <c r="G172" s="75">
        <v>1109</v>
      </c>
      <c r="H172" s="74" t="s">
        <v>1210</v>
      </c>
      <c r="I172" s="75">
        <v>6</v>
      </c>
      <c r="J172" s="76">
        <v>6.666666666666667</v>
      </c>
      <c r="K172" s="76">
        <v>6.333333333333333</v>
      </c>
      <c r="L172" s="76">
        <v>6.666666666666667</v>
      </c>
      <c r="M172" s="76">
        <v>6.333333333333333</v>
      </c>
      <c r="N172" s="76">
        <v>6.833333333333333</v>
      </c>
      <c r="O172" s="76">
        <v>6.666666666666667</v>
      </c>
      <c r="P172" s="76">
        <v>6.5</v>
      </c>
      <c r="Q172" s="77">
        <v>87.666666666666671</v>
      </c>
    </row>
    <row r="173" spans="1:17" ht="15.75" x14ac:dyDescent="0.25">
      <c r="A173" s="75">
        <v>254</v>
      </c>
      <c r="B173" s="73" t="s">
        <v>1361</v>
      </c>
      <c r="C173" s="33" t="s">
        <v>1173</v>
      </c>
      <c r="D173" s="73" t="s">
        <v>1345</v>
      </c>
      <c r="E173" s="73">
        <v>-20.35692405</v>
      </c>
      <c r="F173" s="73">
        <v>-42.006494644999997</v>
      </c>
      <c r="G173" s="75">
        <v>975</v>
      </c>
      <c r="H173" s="74" t="s">
        <v>1225</v>
      </c>
      <c r="I173" s="75">
        <v>6</v>
      </c>
      <c r="J173" s="75">
        <v>6.5</v>
      </c>
      <c r="K173" s="75">
        <v>6.5</v>
      </c>
      <c r="L173" s="76">
        <v>6.333333333333333</v>
      </c>
      <c r="M173" s="76">
        <v>6.666666666666667</v>
      </c>
      <c r="N173" s="75">
        <v>6.5</v>
      </c>
      <c r="O173" s="75">
        <v>6</v>
      </c>
      <c r="P173" s="75">
        <v>6.5</v>
      </c>
      <c r="Q173" s="79">
        <v>87</v>
      </c>
    </row>
    <row r="174" spans="1:17" ht="15.75" x14ac:dyDescent="0.25">
      <c r="A174" s="72">
        <v>255</v>
      </c>
      <c r="B174" s="73" t="s">
        <v>1362</v>
      </c>
      <c r="C174" s="33" t="s">
        <v>1163</v>
      </c>
      <c r="D174" s="73" t="s">
        <v>1345</v>
      </c>
      <c r="E174" s="73">
        <v>-20.345081175000001</v>
      </c>
      <c r="F174" s="73">
        <v>-42.004526490000003</v>
      </c>
      <c r="G174" s="72">
        <v>898</v>
      </c>
      <c r="H174" s="74" t="s">
        <v>1225</v>
      </c>
      <c r="I174" s="75">
        <v>6</v>
      </c>
      <c r="J174" s="75">
        <v>6</v>
      </c>
      <c r="K174" s="75">
        <v>6</v>
      </c>
      <c r="L174" s="75">
        <v>6</v>
      </c>
      <c r="M174" s="75">
        <v>6</v>
      </c>
      <c r="N174" s="75">
        <v>6</v>
      </c>
      <c r="O174" s="75">
        <v>6</v>
      </c>
      <c r="P174" s="75">
        <v>6</v>
      </c>
      <c r="Q174" s="79">
        <v>83</v>
      </c>
    </row>
    <row r="175" spans="1:17" ht="15.75" x14ac:dyDescent="0.25">
      <c r="A175" s="75">
        <v>256</v>
      </c>
      <c r="B175" s="73" t="s">
        <v>1363</v>
      </c>
      <c r="C175" s="83" t="s">
        <v>1192</v>
      </c>
      <c r="D175" s="73" t="s">
        <v>1345</v>
      </c>
      <c r="E175" s="73">
        <v>-20.351973111</v>
      </c>
      <c r="F175" s="73">
        <v>-41.991898734000003</v>
      </c>
      <c r="G175" s="75">
        <v>818</v>
      </c>
      <c r="H175" s="74" t="s">
        <v>1210</v>
      </c>
      <c r="I175" s="76">
        <v>5.666666666666667</v>
      </c>
      <c r="J175" s="76">
        <v>5.333333333333333</v>
      </c>
      <c r="K175" s="76">
        <v>5.666666666666667</v>
      </c>
      <c r="L175" s="76">
        <v>5.666666666666667</v>
      </c>
      <c r="M175" s="76">
        <v>5.666666666666667</v>
      </c>
      <c r="N175" s="76">
        <v>5.333333333333333</v>
      </c>
      <c r="O175" s="76">
        <v>5.666666666666667</v>
      </c>
      <c r="P175" s="75">
        <v>6</v>
      </c>
      <c r="Q175" s="79">
        <v>81</v>
      </c>
    </row>
    <row r="176" spans="1:17" ht="15.75" x14ac:dyDescent="0.25">
      <c r="A176" s="75">
        <v>257</v>
      </c>
      <c r="B176" s="73" t="s">
        <v>1364</v>
      </c>
      <c r="C176" s="83" t="s">
        <v>1163</v>
      </c>
      <c r="D176" s="73" t="s">
        <v>1345</v>
      </c>
      <c r="E176" s="73">
        <v>-20.323824165000001</v>
      </c>
      <c r="F176" s="73">
        <v>-41.867001084999998</v>
      </c>
      <c r="G176" s="75">
        <v>981</v>
      </c>
      <c r="H176" s="74" t="s">
        <v>1210</v>
      </c>
      <c r="I176" s="75">
        <v>6</v>
      </c>
      <c r="J176" s="75">
        <v>6</v>
      </c>
      <c r="K176" s="75">
        <v>6</v>
      </c>
      <c r="L176" s="76">
        <v>5.666666666666667</v>
      </c>
      <c r="M176" s="76">
        <v>5.666666666666667</v>
      </c>
      <c r="N176" s="76">
        <v>5.666666666666667</v>
      </c>
      <c r="O176" s="75">
        <v>6</v>
      </c>
      <c r="P176" s="75">
        <v>6</v>
      </c>
      <c r="Q176" s="79">
        <v>83</v>
      </c>
    </row>
    <row r="177" spans="1:17" ht="15.75" x14ac:dyDescent="0.25">
      <c r="A177" s="75">
        <v>258</v>
      </c>
      <c r="B177" s="32" t="s">
        <v>1365</v>
      </c>
      <c r="C177" s="33" t="s">
        <v>1163</v>
      </c>
      <c r="D177" s="32" t="s">
        <v>1345</v>
      </c>
      <c r="E177" s="32">
        <v>-20.313599165999999</v>
      </c>
      <c r="F177" s="32">
        <v>-41.949345823000002</v>
      </c>
      <c r="G177" s="34">
        <v>635</v>
      </c>
      <c r="H177" s="96" t="s">
        <v>1210</v>
      </c>
      <c r="I177" s="246" t="s">
        <v>1178</v>
      </c>
      <c r="J177" s="246"/>
      <c r="K177" s="246"/>
      <c r="L177" s="246"/>
      <c r="M177" s="246"/>
      <c r="N177" s="246"/>
      <c r="O177" s="246"/>
      <c r="P177" s="246"/>
      <c r="Q177" s="246"/>
    </row>
    <row r="178" spans="1:17" ht="15.75" x14ac:dyDescent="0.25">
      <c r="A178" s="75">
        <v>259</v>
      </c>
      <c r="B178" s="73" t="s">
        <v>1366</v>
      </c>
      <c r="C178" s="33" t="s">
        <v>1173</v>
      </c>
      <c r="D178" s="73" t="s">
        <v>1345</v>
      </c>
      <c r="E178" s="73">
        <v>-20.321884927999999</v>
      </c>
      <c r="F178" s="73">
        <v>-41.896580149999998</v>
      </c>
      <c r="G178" s="75">
        <v>829</v>
      </c>
      <c r="H178" s="74" t="s">
        <v>1225</v>
      </c>
      <c r="I178" s="75">
        <v>6</v>
      </c>
      <c r="J178" s="75">
        <v>5</v>
      </c>
      <c r="K178" s="76">
        <v>5.666666666666667</v>
      </c>
      <c r="L178" s="76">
        <v>5.666666666666667</v>
      </c>
      <c r="M178" s="76">
        <v>5.333333333333333</v>
      </c>
      <c r="N178" s="76">
        <v>5.333333333333333</v>
      </c>
      <c r="O178" s="76">
        <v>5.666666666666667</v>
      </c>
      <c r="P178" s="76">
        <v>5.666666666666667</v>
      </c>
      <c r="Q178" s="77">
        <v>80.333333333333329</v>
      </c>
    </row>
    <row r="179" spans="1:17" ht="15.75" x14ac:dyDescent="0.25">
      <c r="A179" s="75">
        <v>263</v>
      </c>
      <c r="B179" s="73" t="s">
        <v>1367</v>
      </c>
      <c r="C179" s="83" t="s">
        <v>1194</v>
      </c>
      <c r="D179" s="73" t="s">
        <v>1345</v>
      </c>
      <c r="E179" s="73">
        <v>-20.330851134</v>
      </c>
      <c r="F179" s="73">
        <v>-41.975841856999999</v>
      </c>
      <c r="G179" s="75">
        <v>748</v>
      </c>
      <c r="H179" s="74" t="s">
        <v>1225</v>
      </c>
      <c r="I179" s="75">
        <v>6</v>
      </c>
      <c r="J179" s="76">
        <v>5.666666666666667</v>
      </c>
      <c r="K179" s="76">
        <v>5.666666666666667</v>
      </c>
      <c r="L179" s="75">
        <v>6</v>
      </c>
      <c r="M179" s="75">
        <v>6</v>
      </c>
      <c r="N179" s="76">
        <v>5.333333333333333</v>
      </c>
      <c r="O179" s="75">
        <v>6</v>
      </c>
      <c r="P179" s="75">
        <v>6</v>
      </c>
      <c r="Q179" s="77">
        <v>82.666666666666671</v>
      </c>
    </row>
    <row r="180" spans="1:17" ht="15.75" x14ac:dyDescent="0.25">
      <c r="A180" s="75">
        <v>266</v>
      </c>
      <c r="B180" s="73" t="s">
        <v>1368</v>
      </c>
      <c r="C180" s="83" t="s">
        <v>1192</v>
      </c>
      <c r="D180" s="73" t="s">
        <v>1345</v>
      </c>
      <c r="E180" s="73">
        <v>-20.371779213</v>
      </c>
      <c r="F180" s="73">
        <v>-41.982298186000001</v>
      </c>
      <c r="G180" s="75">
        <v>665</v>
      </c>
      <c r="H180" s="74" t="s">
        <v>1225</v>
      </c>
      <c r="I180" s="76">
        <v>5.666666666666667</v>
      </c>
      <c r="J180" s="75">
        <v>6</v>
      </c>
      <c r="K180" s="76">
        <v>5.666666666666667</v>
      </c>
      <c r="L180" s="75">
        <v>6</v>
      </c>
      <c r="M180" s="76">
        <v>5.666666666666667</v>
      </c>
      <c r="N180" s="76">
        <v>5.666666666666667</v>
      </c>
      <c r="O180" s="76">
        <v>5.333333333333333</v>
      </c>
      <c r="P180" s="75">
        <v>6</v>
      </c>
      <c r="Q180" s="79">
        <v>82</v>
      </c>
    </row>
    <row r="181" spans="1:17" ht="15.75" x14ac:dyDescent="0.25">
      <c r="A181" s="75">
        <v>267</v>
      </c>
      <c r="B181" s="73" t="s">
        <v>1369</v>
      </c>
      <c r="C181" s="83" t="s">
        <v>1163</v>
      </c>
      <c r="D181" s="73" t="s">
        <v>1345</v>
      </c>
      <c r="E181" s="73">
        <v>-20.426115151000001</v>
      </c>
      <c r="F181" s="73">
        <v>-42.078079283000001</v>
      </c>
      <c r="G181" s="75">
        <v>820</v>
      </c>
      <c r="H181" s="74" t="s">
        <v>1225</v>
      </c>
      <c r="I181" s="75">
        <v>6</v>
      </c>
      <c r="J181" s="76">
        <v>5.666666666666667</v>
      </c>
      <c r="K181" s="76">
        <v>6.333333333333333</v>
      </c>
      <c r="L181" s="76">
        <v>6.166666666666667</v>
      </c>
      <c r="M181" s="76">
        <v>6.666666666666667</v>
      </c>
      <c r="N181" s="75">
        <v>6.5</v>
      </c>
      <c r="O181" s="75">
        <v>6</v>
      </c>
      <c r="P181" s="75">
        <v>6</v>
      </c>
      <c r="Q181" s="77">
        <v>85.333333333333329</v>
      </c>
    </row>
    <row r="182" spans="1:17" ht="15.75" x14ac:dyDescent="0.25">
      <c r="A182" s="72">
        <v>268</v>
      </c>
      <c r="B182" s="73" t="s">
        <v>1370</v>
      </c>
      <c r="C182" s="33" t="s">
        <v>1192</v>
      </c>
      <c r="D182" s="73" t="s">
        <v>1371</v>
      </c>
      <c r="E182" s="73">
        <v>-20.429766392000001</v>
      </c>
      <c r="F182" s="73">
        <v>-42.082221787000002</v>
      </c>
      <c r="G182" s="72">
        <v>806</v>
      </c>
      <c r="H182" s="74" t="s">
        <v>1225</v>
      </c>
      <c r="I182" s="75">
        <v>6</v>
      </c>
      <c r="J182" s="76">
        <v>5.666666666666667</v>
      </c>
      <c r="K182" s="75">
        <v>6</v>
      </c>
      <c r="L182" s="75">
        <v>6</v>
      </c>
      <c r="M182" s="76">
        <v>5.666666666666667</v>
      </c>
      <c r="N182" s="76">
        <v>5.333333333333333</v>
      </c>
      <c r="O182" s="76">
        <v>6.333333333333333</v>
      </c>
      <c r="P182" s="75">
        <v>6</v>
      </c>
      <c r="Q182" s="77">
        <v>82.666666666666671</v>
      </c>
    </row>
    <row r="183" spans="1:17" ht="15.75" x14ac:dyDescent="0.25">
      <c r="A183" s="75">
        <v>269</v>
      </c>
      <c r="B183" s="73" t="s">
        <v>1372</v>
      </c>
      <c r="C183" s="83" t="s">
        <v>1192</v>
      </c>
      <c r="D183" s="73" t="s">
        <v>1371</v>
      </c>
      <c r="E183" s="73">
        <v>-20.418544196999999</v>
      </c>
      <c r="F183" s="73">
        <v>-42.074358054000001</v>
      </c>
      <c r="G183" s="75">
        <v>827</v>
      </c>
      <c r="H183" s="74" t="s">
        <v>1225</v>
      </c>
      <c r="I183" s="75">
        <v>6</v>
      </c>
      <c r="J183" s="76">
        <v>5.666666666666667</v>
      </c>
      <c r="K183" s="76">
        <v>5.666666666666667</v>
      </c>
      <c r="L183" s="76">
        <v>5.333333333333333</v>
      </c>
      <c r="M183" s="76">
        <v>5.333333333333333</v>
      </c>
      <c r="N183" s="76">
        <v>5.666666666666667</v>
      </c>
      <c r="O183" s="76">
        <v>5.666666666666667</v>
      </c>
      <c r="P183" s="76">
        <v>5.666666666666667</v>
      </c>
      <c r="Q183" s="79">
        <v>81</v>
      </c>
    </row>
    <row r="184" spans="1:17" ht="15.75" x14ac:dyDescent="0.25">
      <c r="A184" s="75">
        <v>270</v>
      </c>
      <c r="B184" s="73" t="s">
        <v>1373</v>
      </c>
      <c r="C184" s="33" t="s">
        <v>1192</v>
      </c>
      <c r="D184" s="73" t="s">
        <v>1371</v>
      </c>
      <c r="E184" s="73">
        <v>-20.417245422000001</v>
      </c>
      <c r="F184" s="73">
        <v>-42.074171724000003</v>
      </c>
      <c r="G184" s="75">
        <v>790</v>
      </c>
      <c r="H184" s="74" t="s">
        <v>1210</v>
      </c>
      <c r="I184" s="75">
        <v>6</v>
      </c>
      <c r="J184" s="75">
        <v>7</v>
      </c>
      <c r="K184" s="76">
        <v>6.333333333333333</v>
      </c>
      <c r="L184" s="76">
        <v>6.333333333333333</v>
      </c>
      <c r="M184" s="76">
        <v>6.666666666666667</v>
      </c>
      <c r="N184" s="76">
        <v>6.166666666666667</v>
      </c>
      <c r="O184" s="76">
        <v>6.333333333333333</v>
      </c>
      <c r="P184" s="76">
        <v>6.166666666666667</v>
      </c>
      <c r="Q184" s="79">
        <v>87</v>
      </c>
    </row>
    <row r="185" spans="1:17" ht="15.75" x14ac:dyDescent="0.25">
      <c r="A185" s="75">
        <v>271</v>
      </c>
      <c r="B185" s="73" t="s">
        <v>1374</v>
      </c>
      <c r="C185" s="83" t="s">
        <v>1163</v>
      </c>
      <c r="D185" s="73" t="s">
        <v>1371</v>
      </c>
      <c r="E185" s="73">
        <v>-20.448059645000001</v>
      </c>
      <c r="F185" s="73">
        <v>-42.088255836000002</v>
      </c>
      <c r="G185" s="89">
        <v>918</v>
      </c>
      <c r="H185" s="74" t="s">
        <v>1225</v>
      </c>
      <c r="I185" s="76">
        <v>6</v>
      </c>
      <c r="J185" s="76">
        <v>5.666666666666667</v>
      </c>
      <c r="K185" s="76">
        <v>6</v>
      </c>
      <c r="L185" s="76">
        <v>6</v>
      </c>
      <c r="M185" s="76">
        <v>6</v>
      </c>
      <c r="N185" s="76">
        <v>6.5</v>
      </c>
      <c r="O185" s="76">
        <v>6.333333333333333</v>
      </c>
      <c r="P185" s="76">
        <v>6.166666666666667</v>
      </c>
      <c r="Q185" s="77">
        <v>84.666666666666671</v>
      </c>
    </row>
    <row r="186" spans="1:17" ht="15.75" x14ac:dyDescent="0.25">
      <c r="A186" s="75">
        <v>272</v>
      </c>
      <c r="B186" s="73" t="s">
        <v>1375</v>
      </c>
      <c r="C186" s="33" t="s">
        <v>1173</v>
      </c>
      <c r="D186" s="73" t="s">
        <v>1371</v>
      </c>
      <c r="E186" s="73">
        <v>-20.464522457000001</v>
      </c>
      <c r="F186" s="73">
        <v>-42.115320750000002</v>
      </c>
      <c r="G186" s="75">
        <v>875</v>
      </c>
      <c r="H186" s="74" t="s">
        <v>1225</v>
      </c>
      <c r="I186" s="76">
        <v>6.333333333333333</v>
      </c>
      <c r="J186" s="76">
        <v>6.666666666666667</v>
      </c>
      <c r="K186" s="75">
        <v>7</v>
      </c>
      <c r="L186" s="76">
        <v>6.333333333333333</v>
      </c>
      <c r="M186" s="76">
        <v>6.666666666666667</v>
      </c>
      <c r="N186" s="76">
        <v>6.833333333333333</v>
      </c>
      <c r="O186" s="76">
        <v>6.666666666666667</v>
      </c>
      <c r="P186" s="75">
        <v>6.5</v>
      </c>
      <c r="Q186" s="79">
        <v>89</v>
      </c>
    </row>
    <row r="187" spans="1:17" ht="15.75" x14ac:dyDescent="0.25">
      <c r="A187" s="75">
        <v>273</v>
      </c>
      <c r="B187" s="73" t="s">
        <v>1376</v>
      </c>
      <c r="C187" s="33" t="s">
        <v>1192</v>
      </c>
      <c r="D187" s="73" t="s">
        <v>1371</v>
      </c>
      <c r="E187" s="73">
        <v>-20.365970805</v>
      </c>
      <c r="F187" s="73">
        <v>-42.044749566999997</v>
      </c>
      <c r="G187" s="75">
        <v>1041</v>
      </c>
      <c r="H187" s="74" t="s">
        <v>1210</v>
      </c>
      <c r="I187" s="75">
        <v>6</v>
      </c>
      <c r="J187" s="76">
        <v>6.666666666666667</v>
      </c>
      <c r="K187" s="76">
        <v>6.166666666666667</v>
      </c>
      <c r="L187" s="75">
        <v>6.5</v>
      </c>
      <c r="M187" s="75">
        <v>6</v>
      </c>
      <c r="N187" s="75">
        <v>6.5</v>
      </c>
      <c r="O187" s="76">
        <v>6.333333333333333</v>
      </c>
      <c r="P187" s="76">
        <v>6.166666666666667</v>
      </c>
      <c r="Q187" s="77">
        <v>86.333333333333329</v>
      </c>
    </row>
    <row r="188" spans="1:17" ht="15.75" x14ac:dyDescent="0.25">
      <c r="A188" s="75">
        <v>275</v>
      </c>
      <c r="B188" s="73" t="s">
        <v>1377</v>
      </c>
      <c r="C188" s="33" t="s">
        <v>1173</v>
      </c>
      <c r="D188" s="73" t="s">
        <v>1371</v>
      </c>
      <c r="E188" s="73">
        <v>-20.46254064</v>
      </c>
      <c r="F188" s="73">
        <v>-42.118638977000003</v>
      </c>
      <c r="G188" s="75">
        <v>926</v>
      </c>
      <c r="H188" s="74" t="s">
        <v>1210</v>
      </c>
      <c r="I188" s="76">
        <v>6.333333333333333</v>
      </c>
      <c r="J188" s="76">
        <v>6.333333333333333</v>
      </c>
      <c r="K188" s="76">
        <v>6.833333333333333</v>
      </c>
      <c r="L188" s="75">
        <v>6.5</v>
      </c>
      <c r="M188" s="75">
        <v>6.5</v>
      </c>
      <c r="N188" s="76">
        <v>6.166666666666667</v>
      </c>
      <c r="O188" s="75">
        <v>6.5</v>
      </c>
      <c r="P188" s="75">
        <v>6.5</v>
      </c>
      <c r="Q188" s="77">
        <v>87.666666666666671</v>
      </c>
    </row>
    <row r="189" spans="1:17" ht="15.75" x14ac:dyDescent="0.25">
      <c r="A189" s="75">
        <v>276</v>
      </c>
      <c r="B189" s="73" t="s">
        <v>1378</v>
      </c>
      <c r="C189" s="83" t="s">
        <v>1163</v>
      </c>
      <c r="D189" s="73" t="s">
        <v>1371</v>
      </c>
      <c r="E189" s="73">
        <v>-20.435519395</v>
      </c>
      <c r="F189" s="73">
        <v>-42.095208624000001</v>
      </c>
      <c r="G189" s="75">
        <v>810</v>
      </c>
      <c r="H189" s="74" t="s">
        <v>1210</v>
      </c>
      <c r="I189" s="76">
        <v>5.666666666666667</v>
      </c>
      <c r="J189" s="76">
        <v>5.333333333333333</v>
      </c>
      <c r="K189" s="76">
        <v>6.333333333333333</v>
      </c>
      <c r="L189" s="76">
        <v>6</v>
      </c>
      <c r="M189" s="76">
        <v>6</v>
      </c>
      <c r="N189" s="76">
        <v>5.333333333333333</v>
      </c>
      <c r="O189" s="76">
        <v>6</v>
      </c>
      <c r="P189" s="76">
        <v>5.666666666666667</v>
      </c>
      <c r="Q189" s="77">
        <v>82.333333333333329</v>
      </c>
    </row>
    <row r="190" spans="1:17" ht="15.75" x14ac:dyDescent="0.25">
      <c r="A190" s="75">
        <v>279</v>
      </c>
      <c r="B190" s="73" t="s">
        <v>1379</v>
      </c>
      <c r="C190" s="33" t="s">
        <v>1194</v>
      </c>
      <c r="D190" s="73" t="s">
        <v>1371</v>
      </c>
      <c r="E190" s="73">
        <v>-20.381627613999999</v>
      </c>
      <c r="F190" s="73">
        <v>-42.084921598000001</v>
      </c>
      <c r="G190" s="75">
        <v>765</v>
      </c>
      <c r="H190" s="74" t="s">
        <v>1210</v>
      </c>
      <c r="I190" s="75">
        <v>6</v>
      </c>
      <c r="J190" s="75">
        <v>6</v>
      </c>
      <c r="K190" s="76">
        <v>5.333333333333333</v>
      </c>
      <c r="L190" s="75">
        <v>6</v>
      </c>
      <c r="M190" s="76">
        <v>6.666666666666667</v>
      </c>
      <c r="N190" s="75">
        <v>6</v>
      </c>
      <c r="O190" s="75">
        <v>6</v>
      </c>
      <c r="P190" s="75">
        <v>6</v>
      </c>
      <c r="Q190" s="79">
        <v>84</v>
      </c>
    </row>
    <row r="191" spans="1:17" ht="15.75" x14ac:dyDescent="0.25">
      <c r="A191" s="75">
        <v>281</v>
      </c>
      <c r="B191" s="73" t="s">
        <v>1380</v>
      </c>
      <c r="C191" s="33" t="s">
        <v>1192</v>
      </c>
      <c r="D191" s="73" t="s">
        <v>1371</v>
      </c>
      <c r="E191" s="73">
        <v>-20.378164630000001</v>
      </c>
      <c r="F191" s="73">
        <v>-42.076089084000003</v>
      </c>
      <c r="G191" s="75">
        <v>812</v>
      </c>
      <c r="H191" s="74" t="s">
        <v>1210</v>
      </c>
      <c r="I191" s="75">
        <v>6</v>
      </c>
      <c r="J191" s="76">
        <v>6.333333333333333</v>
      </c>
      <c r="K191" s="76">
        <v>6.666666666666667</v>
      </c>
      <c r="L191" s="76">
        <v>6.666666666666667</v>
      </c>
      <c r="M191" s="75">
        <v>6</v>
      </c>
      <c r="N191" s="76">
        <v>6.166666666666667</v>
      </c>
      <c r="O191" s="75">
        <v>6</v>
      </c>
      <c r="P191" s="76">
        <v>6.166666666666667</v>
      </c>
      <c r="Q191" s="79">
        <v>87</v>
      </c>
    </row>
    <row r="192" spans="1:17" ht="15.75" x14ac:dyDescent="0.25">
      <c r="A192" s="75">
        <v>283</v>
      </c>
      <c r="B192" s="73" t="s">
        <v>1381</v>
      </c>
      <c r="C192" s="33" t="s">
        <v>1192</v>
      </c>
      <c r="D192" s="73" t="s">
        <v>1300</v>
      </c>
      <c r="E192" s="73">
        <v>-20.494542578000001</v>
      </c>
      <c r="F192" s="73">
        <v>-41.930539766000003</v>
      </c>
      <c r="G192" s="75">
        <v>976</v>
      </c>
      <c r="H192" s="74" t="s">
        <v>1225</v>
      </c>
      <c r="I192" s="75">
        <v>6</v>
      </c>
      <c r="J192" s="76">
        <v>6.166666666666667</v>
      </c>
      <c r="K192" s="75">
        <v>6.5</v>
      </c>
      <c r="L192" s="75">
        <v>6</v>
      </c>
      <c r="M192" s="76">
        <v>6.333333333333333</v>
      </c>
      <c r="N192" s="76">
        <v>6.666666666666667</v>
      </c>
      <c r="O192" s="75">
        <v>6</v>
      </c>
      <c r="P192" s="75">
        <v>6</v>
      </c>
      <c r="Q192" s="77">
        <v>85.666666666666671</v>
      </c>
    </row>
    <row r="193" spans="1:17" ht="15.75" x14ac:dyDescent="0.25">
      <c r="A193" s="75">
        <v>284</v>
      </c>
      <c r="B193" s="73" t="s">
        <v>1382</v>
      </c>
      <c r="C193" s="33" t="s">
        <v>1173</v>
      </c>
      <c r="D193" s="73" t="s">
        <v>1300</v>
      </c>
      <c r="E193" s="73">
        <v>-20.512070563000002</v>
      </c>
      <c r="F193" s="73">
        <v>-41.935804859000001</v>
      </c>
      <c r="G193" s="75">
        <v>900</v>
      </c>
      <c r="H193" s="74" t="s">
        <v>1225</v>
      </c>
      <c r="I193" s="76">
        <v>6.333333333333333</v>
      </c>
      <c r="J193" s="76">
        <v>6.666666666666667</v>
      </c>
      <c r="K193" s="76">
        <v>6.666666666666667</v>
      </c>
      <c r="L193" s="76">
        <v>6.666666666666667</v>
      </c>
      <c r="M193" s="75">
        <v>7</v>
      </c>
      <c r="N193" s="75">
        <v>7</v>
      </c>
      <c r="O193" s="75">
        <v>7</v>
      </c>
      <c r="P193" s="75">
        <v>7</v>
      </c>
      <c r="Q193" s="77">
        <v>90.333333333333329</v>
      </c>
    </row>
    <row r="194" spans="1:17" ht="15.75" x14ac:dyDescent="0.25">
      <c r="A194" s="75">
        <v>285</v>
      </c>
      <c r="B194" s="73" t="s">
        <v>1382</v>
      </c>
      <c r="C194" s="83" t="s">
        <v>1173</v>
      </c>
      <c r="D194" s="73" t="s">
        <v>1300</v>
      </c>
      <c r="E194" s="73">
        <v>-20.512462080999999</v>
      </c>
      <c r="F194" s="73">
        <v>-41.936594602</v>
      </c>
      <c r="G194" s="75">
        <v>908</v>
      </c>
      <c r="H194" s="74" t="s">
        <v>1210</v>
      </c>
      <c r="I194" s="76">
        <v>6</v>
      </c>
      <c r="J194" s="76">
        <v>5.666666666666667</v>
      </c>
      <c r="K194" s="76">
        <v>6</v>
      </c>
      <c r="L194" s="76">
        <v>6</v>
      </c>
      <c r="M194" s="76">
        <v>6</v>
      </c>
      <c r="N194" s="76">
        <v>6</v>
      </c>
      <c r="O194" s="76">
        <v>6</v>
      </c>
      <c r="P194" s="76">
        <v>6</v>
      </c>
      <c r="Q194" s="77">
        <v>83.666666666666671</v>
      </c>
    </row>
    <row r="195" spans="1:17" ht="15.75" x14ac:dyDescent="0.25">
      <c r="A195" s="75">
        <v>286</v>
      </c>
      <c r="B195" s="73" t="s">
        <v>1383</v>
      </c>
      <c r="C195" s="33" t="s">
        <v>1163</v>
      </c>
      <c r="D195" s="73" t="s">
        <v>1300</v>
      </c>
      <c r="E195" s="73">
        <v>-20.504377316999999</v>
      </c>
      <c r="F195" s="73">
        <v>-41.940138386999998</v>
      </c>
      <c r="G195" s="75">
        <v>938</v>
      </c>
      <c r="H195" s="74" t="s">
        <v>1225</v>
      </c>
      <c r="I195" s="75">
        <v>6</v>
      </c>
      <c r="J195" s="75">
        <v>6</v>
      </c>
      <c r="K195" s="75">
        <v>6</v>
      </c>
      <c r="L195" s="76">
        <v>5.666666666666667</v>
      </c>
      <c r="M195" s="75">
        <v>6</v>
      </c>
      <c r="N195" s="76">
        <v>5.666666666666667</v>
      </c>
      <c r="O195" s="76">
        <v>5.666666666666667</v>
      </c>
      <c r="P195" s="76">
        <v>5.666666666666667</v>
      </c>
      <c r="Q195" s="77">
        <v>82.666666666666671</v>
      </c>
    </row>
    <row r="196" spans="1:17" ht="15.75" x14ac:dyDescent="0.25">
      <c r="A196" s="75">
        <v>287</v>
      </c>
      <c r="B196" s="73" t="s">
        <v>1383</v>
      </c>
      <c r="C196" s="83" t="s">
        <v>1192</v>
      </c>
      <c r="D196" s="73" t="s">
        <v>1300</v>
      </c>
      <c r="E196" s="73">
        <v>-20.499591250000002</v>
      </c>
      <c r="F196" s="73">
        <v>-41.931920433000002</v>
      </c>
      <c r="G196" s="75">
        <v>957</v>
      </c>
      <c r="H196" s="74" t="s">
        <v>1225</v>
      </c>
      <c r="I196" s="76">
        <v>6</v>
      </c>
      <c r="J196" s="76">
        <v>5.666666666666667</v>
      </c>
      <c r="K196" s="76">
        <v>6.333333333333333</v>
      </c>
      <c r="L196" s="76">
        <v>6</v>
      </c>
      <c r="M196" s="76">
        <v>5.666666666666667</v>
      </c>
      <c r="N196" s="76">
        <v>6</v>
      </c>
      <c r="O196" s="76">
        <v>5.666666666666667</v>
      </c>
      <c r="P196" s="76">
        <v>6</v>
      </c>
      <c r="Q196" s="77">
        <v>83.333333333333329</v>
      </c>
    </row>
    <row r="197" spans="1:17" ht="15.75" x14ac:dyDescent="0.25">
      <c r="A197" s="75">
        <v>288</v>
      </c>
      <c r="B197" s="73" t="s">
        <v>1383</v>
      </c>
      <c r="C197" s="33" t="s">
        <v>1173</v>
      </c>
      <c r="D197" s="73" t="s">
        <v>1300</v>
      </c>
      <c r="E197" s="73">
        <v>-20.504510086</v>
      </c>
      <c r="F197" s="73">
        <v>-41.941254604999997</v>
      </c>
      <c r="G197" s="75">
        <v>984</v>
      </c>
      <c r="H197" s="74" t="s">
        <v>1210</v>
      </c>
      <c r="I197" s="75">
        <v>6</v>
      </c>
      <c r="J197" s="76">
        <v>5.666666666666667</v>
      </c>
      <c r="K197" s="75">
        <v>6</v>
      </c>
      <c r="L197" s="76">
        <v>6.333333333333333</v>
      </c>
      <c r="M197" s="76">
        <v>6.166666666666667</v>
      </c>
      <c r="N197" s="76">
        <v>6.166666666666667</v>
      </c>
      <c r="O197" s="75">
        <v>6</v>
      </c>
      <c r="P197" s="75">
        <v>6</v>
      </c>
      <c r="Q197" s="77">
        <v>84.333333333333329</v>
      </c>
    </row>
    <row r="198" spans="1:17" ht="15.75" x14ac:dyDescent="0.25">
      <c r="A198" s="75">
        <v>289</v>
      </c>
      <c r="B198" s="73" t="s">
        <v>1384</v>
      </c>
      <c r="C198" s="83" t="s">
        <v>1163</v>
      </c>
      <c r="D198" s="73" t="s">
        <v>1300</v>
      </c>
      <c r="E198" s="73">
        <v>-20.481277378000001</v>
      </c>
      <c r="F198" s="73">
        <v>-41.900744531000001</v>
      </c>
      <c r="G198" s="75">
        <v>906</v>
      </c>
      <c r="H198" s="74" t="s">
        <v>1210</v>
      </c>
      <c r="I198" s="76">
        <v>5.333333333333333</v>
      </c>
      <c r="J198" s="76">
        <v>5.666666666666667</v>
      </c>
      <c r="K198" s="76">
        <v>5.333333333333333</v>
      </c>
      <c r="L198" s="76">
        <v>6</v>
      </c>
      <c r="M198" s="76">
        <v>5.333333333333333</v>
      </c>
      <c r="N198" s="76">
        <v>5.333333333333333</v>
      </c>
      <c r="O198" s="76">
        <v>5.666666666666667</v>
      </c>
      <c r="P198" s="76">
        <v>5.333333333333333</v>
      </c>
      <c r="Q198" s="77">
        <v>80.666666666666671</v>
      </c>
    </row>
    <row r="199" spans="1:17" ht="15.75" x14ac:dyDescent="0.25">
      <c r="A199" s="75">
        <v>290</v>
      </c>
      <c r="B199" s="32" t="s">
        <v>1385</v>
      </c>
      <c r="C199" s="33" t="s">
        <v>1163</v>
      </c>
      <c r="D199" s="32" t="s">
        <v>1300</v>
      </c>
      <c r="E199" s="32">
        <v>-20.4880575</v>
      </c>
      <c r="F199" s="32">
        <v>-41.907697151999997</v>
      </c>
      <c r="G199" s="34">
        <v>923</v>
      </c>
      <c r="H199" s="96" t="s">
        <v>1225</v>
      </c>
      <c r="I199" s="76">
        <v>5.666666666666667</v>
      </c>
      <c r="J199" s="76">
        <v>5.666666666666667</v>
      </c>
      <c r="K199" s="76">
        <v>5.666666666666667</v>
      </c>
      <c r="L199" s="76">
        <v>5.666666666666667</v>
      </c>
      <c r="M199" s="76">
        <v>5.666666666666667</v>
      </c>
      <c r="N199" s="76">
        <v>5.666666666666667</v>
      </c>
      <c r="O199" s="76">
        <v>5.666666666666667</v>
      </c>
      <c r="P199" s="76">
        <v>5.666666666666667</v>
      </c>
      <c r="Q199" s="77">
        <v>81.333333333333329</v>
      </c>
    </row>
    <row r="200" spans="1:17" ht="15.75" x14ac:dyDescent="0.25">
      <c r="A200" s="75">
        <v>291</v>
      </c>
      <c r="B200" s="73" t="s">
        <v>1386</v>
      </c>
      <c r="C200" s="83" t="s">
        <v>1163</v>
      </c>
      <c r="D200" s="73" t="s">
        <v>1300</v>
      </c>
      <c r="E200" s="73">
        <v>-20.418052765999999</v>
      </c>
      <c r="F200" s="73">
        <v>-41.867242064000003</v>
      </c>
      <c r="G200" s="75">
        <v>1047</v>
      </c>
      <c r="H200" s="74" t="s">
        <v>1225</v>
      </c>
      <c r="I200" s="76">
        <v>6</v>
      </c>
      <c r="J200" s="76">
        <v>5.5</v>
      </c>
      <c r="K200" s="76">
        <v>5.5</v>
      </c>
      <c r="L200" s="76">
        <v>6</v>
      </c>
      <c r="M200" s="76">
        <v>6</v>
      </c>
      <c r="N200" s="76">
        <v>6</v>
      </c>
      <c r="O200" s="76">
        <v>6.5</v>
      </c>
      <c r="P200" s="76">
        <v>6</v>
      </c>
      <c r="Q200" s="77">
        <v>84</v>
      </c>
    </row>
    <row r="201" spans="1:17" ht="15.75" x14ac:dyDescent="0.25">
      <c r="A201" s="75">
        <v>292</v>
      </c>
      <c r="B201" s="73" t="s">
        <v>1387</v>
      </c>
      <c r="C201" s="33" t="s">
        <v>1194</v>
      </c>
      <c r="D201" s="73" t="s">
        <v>1300</v>
      </c>
      <c r="E201" s="73">
        <v>-20.414529769000001</v>
      </c>
      <c r="F201" s="73">
        <v>-41.857944857</v>
      </c>
      <c r="G201" s="75">
        <v>1190</v>
      </c>
      <c r="H201" s="74" t="s">
        <v>1210</v>
      </c>
      <c r="I201" s="76">
        <v>6.333333333333333</v>
      </c>
      <c r="J201" s="75">
        <v>7</v>
      </c>
      <c r="K201" s="76">
        <v>6.833333333333333</v>
      </c>
      <c r="L201" s="75">
        <v>7</v>
      </c>
      <c r="M201" s="75">
        <v>7</v>
      </c>
      <c r="N201" s="76">
        <v>7.166666666666667</v>
      </c>
      <c r="O201" s="76">
        <v>6.666666666666667</v>
      </c>
      <c r="P201" s="75">
        <v>7</v>
      </c>
      <c r="Q201" s="79">
        <v>91</v>
      </c>
    </row>
    <row r="202" spans="1:17" ht="15.75" x14ac:dyDescent="0.25">
      <c r="A202" s="75">
        <v>293</v>
      </c>
      <c r="B202" s="73" t="s">
        <v>1388</v>
      </c>
      <c r="C202" s="83" t="s">
        <v>1163</v>
      </c>
      <c r="D202" s="73" t="s">
        <v>1300</v>
      </c>
      <c r="E202" s="73">
        <v>-20.450041713000001</v>
      </c>
      <c r="F202" s="73">
        <v>-41.886490936999998</v>
      </c>
      <c r="G202" s="75">
        <v>944</v>
      </c>
      <c r="H202" s="74" t="s">
        <v>1225</v>
      </c>
      <c r="I202" s="76">
        <v>5</v>
      </c>
      <c r="J202" s="76">
        <v>5.666666666666667</v>
      </c>
      <c r="K202" s="76">
        <v>5.666666666666667</v>
      </c>
      <c r="L202" s="76">
        <v>5.666666666666667</v>
      </c>
      <c r="M202" s="76">
        <v>5</v>
      </c>
      <c r="N202" s="76">
        <v>5.333333333333333</v>
      </c>
      <c r="O202" s="76">
        <v>5.333333333333333</v>
      </c>
      <c r="P202" s="76">
        <v>5.666666666666667</v>
      </c>
      <c r="Q202" s="77">
        <v>79.333333333333329</v>
      </c>
    </row>
    <row r="203" spans="1:17" ht="15.75" x14ac:dyDescent="0.25">
      <c r="A203" s="75">
        <v>294</v>
      </c>
      <c r="B203" s="73" t="s">
        <v>1387</v>
      </c>
      <c r="C203" s="83" t="s">
        <v>1192</v>
      </c>
      <c r="D203" s="73" t="s">
        <v>1300</v>
      </c>
      <c r="E203" s="73">
        <v>-20.414835120999999</v>
      </c>
      <c r="F203" s="73">
        <v>-41.856481711999997</v>
      </c>
      <c r="G203" s="75">
        <v>1192</v>
      </c>
      <c r="H203" s="74" t="s">
        <v>1210</v>
      </c>
      <c r="I203" s="76">
        <v>7</v>
      </c>
      <c r="J203" s="76">
        <v>7.333333333333333</v>
      </c>
      <c r="K203" s="76">
        <v>7</v>
      </c>
      <c r="L203" s="76">
        <v>7.333333333333333</v>
      </c>
      <c r="M203" s="76">
        <v>7.333333333333333</v>
      </c>
      <c r="N203" s="76">
        <v>7.666666666666667</v>
      </c>
      <c r="O203" s="76">
        <v>7</v>
      </c>
      <c r="P203" s="76">
        <v>7</v>
      </c>
      <c r="Q203" s="77">
        <v>93.666666666666671</v>
      </c>
    </row>
    <row r="204" spans="1:17" ht="15.75" x14ac:dyDescent="0.25">
      <c r="A204" s="75">
        <v>295</v>
      </c>
      <c r="B204" s="73" t="s">
        <v>1389</v>
      </c>
      <c r="C204" s="83" t="s">
        <v>1192</v>
      </c>
      <c r="D204" s="73" t="s">
        <v>1300</v>
      </c>
      <c r="E204" s="73">
        <v>-20.451896963999999</v>
      </c>
      <c r="F204" s="73">
        <v>-41.883656178000003</v>
      </c>
      <c r="G204" s="75">
        <v>957</v>
      </c>
      <c r="H204" s="74" t="s">
        <v>1210</v>
      </c>
      <c r="I204" s="76">
        <v>5.666666666666667</v>
      </c>
      <c r="J204" s="76">
        <v>6</v>
      </c>
      <c r="K204" s="76">
        <v>6.333333333333333</v>
      </c>
      <c r="L204" s="76">
        <v>6</v>
      </c>
      <c r="M204" s="76">
        <v>5.333333333333333</v>
      </c>
      <c r="N204" s="76">
        <v>6</v>
      </c>
      <c r="O204" s="76">
        <v>5.666666666666667</v>
      </c>
      <c r="P204" s="76">
        <v>5.666666666666667</v>
      </c>
      <c r="Q204" s="77">
        <v>82.666666666666671</v>
      </c>
    </row>
    <row r="205" spans="1:17" ht="15.75" x14ac:dyDescent="0.25">
      <c r="A205" s="72">
        <v>296</v>
      </c>
      <c r="B205" s="73" t="s">
        <v>1390</v>
      </c>
      <c r="C205" s="33" t="s">
        <v>1173</v>
      </c>
      <c r="D205" s="73" t="s">
        <v>1300</v>
      </c>
      <c r="E205" s="73">
        <v>-20.458066883000001</v>
      </c>
      <c r="F205" s="73">
        <v>-41.900945026000002</v>
      </c>
      <c r="G205" s="72">
        <v>1008</v>
      </c>
      <c r="H205" s="74" t="s">
        <v>1225</v>
      </c>
      <c r="I205" s="75">
        <v>6</v>
      </c>
      <c r="J205" s="76">
        <v>5.333333333333333</v>
      </c>
      <c r="K205" s="75">
        <v>6.5</v>
      </c>
      <c r="L205" s="75">
        <v>5.5</v>
      </c>
      <c r="M205" s="76">
        <v>5.833333333333333</v>
      </c>
      <c r="N205" s="76">
        <v>5.75</v>
      </c>
      <c r="O205" s="75">
        <v>6</v>
      </c>
      <c r="P205" s="75">
        <v>6</v>
      </c>
      <c r="Q205" s="77">
        <v>83.666666666666671</v>
      </c>
    </row>
    <row r="206" spans="1:17" ht="15.75" x14ac:dyDescent="0.25">
      <c r="A206" s="72">
        <v>297</v>
      </c>
      <c r="B206" s="97" t="s">
        <v>1390</v>
      </c>
      <c r="C206" s="33" t="s">
        <v>1173</v>
      </c>
      <c r="D206" s="32" t="s">
        <v>1300</v>
      </c>
      <c r="E206" s="32">
        <v>-20.458125221</v>
      </c>
      <c r="F206" s="32">
        <v>-41.901015854000001</v>
      </c>
      <c r="G206" s="34">
        <v>1013</v>
      </c>
      <c r="H206" s="96" t="s">
        <v>1210</v>
      </c>
      <c r="I206" s="75">
        <v>6</v>
      </c>
      <c r="J206" s="76">
        <v>5.333333333333333</v>
      </c>
      <c r="K206" s="75">
        <v>6</v>
      </c>
      <c r="L206" s="75">
        <v>6</v>
      </c>
      <c r="M206" s="76">
        <v>5.333333333333333</v>
      </c>
      <c r="N206" s="76">
        <v>5.333333333333333</v>
      </c>
      <c r="O206" s="76">
        <v>5.666666666666667</v>
      </c>
      <c r="P206" s="76">
        <v>5.666666666666667</v>
      </c>
      <c r="Q206" s="77">
        <v>81.333333333333329</v>
      </c>
    </row>
    <row r="207" spans="1:17" ht="15.75" x14ac:dyDescent="0.25">
      <c r="A207" s="72">
        <v>298</v>
      </c>
      <c r="B207" s="32" t="s">
        <v>1381</v>
      </c>
      <c r="C207" s="33" t="s">
        <v>1163</v>
      </c>
      <c r="D207" s="73" t="s">
        <v>1300</v>
      </c>
      <c r="E207" s="32">
        <v>-20.493115642999999</v>
      </c>
      <c r="F207" s="32">
        <v>-41.931123147000001</v>
      </c>
      <c r="G207" s="34">
        <v>973</v>
      </c>
      <c r="H207" s="96" t="s">
        <v>1225</v>
      </c>
      <c r="I207" s="75">
        <v>5</v>
      </c>
      <c r="J207" s="76">
        <v>5.333333333333333</v>
      </c>
      <c r="K207" s="75">
        <v>6</v>
      </c>
      <c r="L207" s="76">
        <v>5.666666666666667</v>
      </c>
      <c r="M207" s="76">
        <v>5.333333333333333</v>
      </c>
      <c r="N207" s="76">
        <v>5.333333333333333</v>
      </c>
      <c r="O207" s="76">
        <v>5.333333333333333</v>
      </c>
      <c r="P207" s="76">
        <v>6.333333333333333</v>
      </c>
      <c r="Q207" s="77">
        <v>80.333333333333329</v>
      </c>
    </row>
    <row r="208" spans="1:17" ht="15.75" x14ac:dyDescent="0.25">
      <c r="A208" s="75">
        <v>299</v>
      </c>
      <c r="B208" s="73" t="s">
        <v>1391</v>
      </c>
      <c r="C208" s="83" t="s">
        <v>1192</v>
      </c>
      <c r="D208" s="73" t="s">
        <v>1392</v>
      </c>
      <c r="E208" s="73">
        <v>-20.375525336999999</v>
      </c>
      <c r="F208" s="73">
        <v>-42.109086541000003</v>
      </c>
      <c r="G208" s="75">
        <v>844</v>
      </c>
      <c r="H208" s="74" t="s">
        <v>1210</v>
      </c>
      <c r="I208" s="76">
        <v>6</v>
      </c>
      <c r="J208" s="76">
        <v>5.666666666666667</v>
      </c>
      <c r="K208" s="76">
        <v>6</v>
      </c>
      <c r="L208" s="76">
        <v>6.333333333333333</v>
      </c>
      <c r="M208" s="76">
        <v>6</v>
      </c>
      <c r="N208" s="76">
        <v>5.666666666666667</v>
      </c>
      <c r="O208" s="76">
        <v>6</v>
      </c>
      <c r="P208" s="76">
        <v>6</v>
      </c>
      <c r="Q208" s="77">
        <v>83.666666666666671</v>
      </c>
    </row>
    <row r="209" spans="1:17" ht="15.75" x14ac:dyDescent="0.25">
      <c r="A209" s="75">
        <v>300</v>
      </c>
      <c r="B209" s="73" t="s">
        <v>1391</v>
      </c>
      <c r="C209" s="33" t="s">
        <v>1173</v>
      </c>
      <c r="D209" s="73" t="s">
        <v>1392</v>
      </c>
      <c r="E209" s="73">
        <v>-20.37240006</v>
      </c>
      <c r="F209" s="73">
        <v>-42.111357198999997</v>
      </c>
      <c r="G209" s="75">
        <v>779</v>
      </c>
      <c r="H209" s="74" t="s">
        <v>1225</v>
      </c>
      <c r="I209" s="75">
        <v>6</v>
      </c>
      <c r="J209" s="76">
        <v>6.666666666666667</v>
      </c>
      <c r="K209" s="76">
        <v>6.666666666666667</v>
      </c>
      <c r="L209" s="76">
        <v>6.333333333333333</v>
      </c>
      <c r="M209" s="76">
        <v>6.333333333333333</v>
      </c>
      <c r="N209" s="76">
        <v>6.166666666666667</v>
      </c>
      <c r="O209" s="75">
        <v>6</v>
      </c>
      <c r="P209" s="76">
        <v>6.166666666666667</v>
      </c>
      <c r="Q209" s="77">
        <v>86.333333333333329</v>
      </c>
    </row>
    <row r="210" spans="1:17" ht="15.75" x14ac:dyDescent="0.25">
      <c r="A210" s="75">
        <v>301</v>
      </c>
      <c r="B210" s="73" t="s">
        <v>1393</v>
      </c>
      <c r="C210" s="33" t="s">
        <v>1194</v>
      </c>
      <c r="D210" s="73" t="s">
        <v>1392</v>
      </c>
      <c r="E210" s="73">
        <v>-20.359839191999999</v>
      </c>
      <c r="F210" s="73">
        <v>-42.116589853999997</v>
      </c>
      <c r="G210" s="75">
        <v>899</v>
      </c>
      <c r="H210" s="74" t="s">
        <v>1225</v>
      </c>
      <c r="I210" s="75">
        <v>6</v>
      </c>
      <c r="J210" s="76">
        <v>5.666666666666667</v>
      </c>
      <c r="K210" s="75">
        <v>6</v>
      </c>
      <c r="L210" s="75">
        <v>6</v>
      </c>
      <c r="M210" s="76">
        <v>5.333333333333333</v>
      </c>
      <c r="N210" s="75">
        <v>6</v>
      </c>
      <c r="O210" s="76">
        <v>5.666666666666667</v>
      </c>
      <c r="P210" s="76">
        <v>5.666666666666667</v>
      </c>
      <c r="Q210" s="77">
        <v>82.333333333333329</v>
      </c>
    </row>
    <row r="211" spans="1:17" ht="15.75" x14ac:dyDescent="0.25">
      <c r="A211" s="75">
        <v>303</v>
      </c>
      <c r="B211" s="73" t="s">
        <v>1394</v>
      </c>
      <c r="C211" s="33" t="s">
        <v>1163</v>
      </c>
      <c r="D211" s="75" t="s">
        <v>1395</v>
      </c>
      <c r="E211" s="73">
        <v>-20.095224352999999</v>
      </c>
      <c r="F211" s="73">
        <v>-42.033615298999997</v>
      </c>
      <c r="G211" s="75">
        <v>800</v>
      </c>
      <c r="H211" s="74" t="s">
        <v>1225</v>
      </c>
      <c r="I211" s="75">
        <v>6</v>
      </c>
      <c r="J211" s="75">
        <v>6</v>
      </c>
      <c r="K211" s="75">
        <v>6</v>
      </c>
      <c r="L211" s="75">
        <v>6</v>
      </c>
      <c r="M211" s="76">
        <v>6.333333333333333</v>
      </c>
      <c r="N211" s="75">
        <v>6</v>
      </c>
      <c r="O211" s="75">
        <v>6</v>
      </c>
      <c r="P211" s="75">
        <v>6</v>
      </c>
      <c r="Q211" s="77">
        <v>84.333333333333329</v>
      </c>
    </row>
    <row r="212" spans="1:17" ht="15.75" x14ac:dyDescent="0.25">
      <c r="A212" s="75">
        <v>304</v>
      </c>
      <c r="B212" s="73" t="s">
        <v>1396</v>
      </c>
      <c r="C212" s="83" t="s">
        <v>1163</v>
      </c>
      <c r="D212" s="75" t="s">
        <v>1395</v>
      </c>
      <c r="E212" s="73">
        <v>-20.095577900999999</v>
      </c>
      <c r="F212" s="73">
        <v>-42.049097762999999</v>
      </c>
      <c r="G212" s="75">
        <v>974</v>
      </c>
      <c r="H212" s="74" t="s">
        <v>1210</v>
      </c>
      <c r="I212" s="76">
        <v>6.333333333333333</v>
      </c>
      <c r="J212" s="76">
        <v>6</v>
      </c>
      <c r="K212" s="76">
        <v>6.333333333333333</v>
      </c>
      <c r="L212" s="76">
        <v>6</v>
      </c>
      <c r="M212" s="76">
        <v>6</v>
      </c>
      <c r="N212" s="76">
        <v>5.666666666666667</v>
      </c>
      <c r="O212" s="76">
        <v>6</v>
      </c>
      <c r="P212" s="76">
        <v>6</v>
      </c>
      <c r="Q212" s="77">
        <v>84.333333333333329</v>
      </c>
    </row>
    <row r="213" spans="1:17" ht="15.75" x14ac:dyDescent="0.25">
      <c r="A213" s="75">
        <v>305</v>
      </c>
      <c r="B213" s="73" t="s">
        <v>1397</v>
      </c>
      <c r="C213" s="33" t="s">
        <v>1173</v>
      </c>
      <c r="D213" s="75" t="s">
        <v>1395</v>
      </c>
      <c r="E213" s="73">
        <v>-20.095275146999999</v>
      </c>
      <c r="F213" s="73">
        <v>-42.049467573000001</v>
      </c>
      <c r="G213" s="75">
        <v>983</v>
      </c>
      <c r="H213" s="74" t="s">
        <v>1210</v>
      </c>
      <c r="I213" s="75">
        <v>6</v>
      </c>
      <c r="J213" s="75">
        <v>6</v>
      </c>
      <c r="K213" s="75">
        <v>6</v>
      </c>
      <c r="L213" s="75">
        <v>6</v>
      </c>
      <c r="M213" s="76">
        <v>5.666666666666667</v>
      </c>
      <c r="N213" s="76">
        <v>5.666666666666667</v>
      </c>
      <c r="O213" s="76">
        <v>5.666666666666667</v>
      </c>
      <c r="P213" s="76">
        <v>5.666666666666667</v>
      </c>
      <c r="Q213" s="77">
        <v>82.666666666666671</v>
      </c>
    </row>
    <row r="214" spans="1:17" ht="15.75" x14ac:dyDescent="0.25">
      <c r="A214" s="75">
        <v>306</v>
      </c>
      <c r="B214" s="73" t="s">
        <v>1398</v>
      </c>
      <c r="C214" s="33" t="s">
        <v>1194</v>
      </c>
      <c r="D214" s="75" t="s">
        <v>1395</v>
      </c>
      <c r="E214" s="73">
        <v>-20.092159006999999</v>
      </c>
      <c r="F214" s="73">
        <v>-42.032068502000001</v>
      </c>
      <c r="G214" s="75">
        <v>861</v>
      </c>
      <c r="H214" s="74" t="s">
        <v>1225</v>
      </c>
      <c r="I214" s="76">
        <v>6.166666666666667</v>
      </c>
      <c r="J214" s="75">
        <v>6</v>
      </c>
      <c r="K214" s="76">
        <v>6.166666666666667</v>
      </c>
      <c r="L214" s="76">
        <v>6.333333333333333</v>
      </c>
      <c r="M214" s="75">
        <v>6.5</v>
      </c>
      <c r="N214" s="75">
        <v>6</v>
      </c>
      <c r="O214" s="76">
        <v>6.333333333333333</v>
      </c>
      <c r="P214" s="76">
        <v>6.166666666666667</v>
      </c>
      <c r="Q214" s="77">
        <v>85.666666666666671</v>
      </c>
    </row>
    <row r="215" spans="1:17" ht="15.75" x14ac:dyDescent="0.25">
      <c r="A215" s="75">
        <v>307</v>
      </c>
      <c r="B215" s="73" t="s">
        <v>1399</v>
      </c>
      <c r="C215" s="83" t="s">
        <v>1163</v>
      </c>
      <c r="D215" s="75" t="s">
        <v>1395</v>
      </c>
      <c r="E215" s="73">
        <v>-20.094379960000001</v>
      </c>
      <c r="F215" s="73">
        <v>-42.044504480000001</v>
      </c>
      <c r="G215" s="75">
        <v>896</v>
      </c>
      <c r="H215" s="74" t="s">
        <v>1225</v>
      </c>
      <c r="I215" s="76">
        <v>5.666666666666667</v>
      </c>
      <c r="J215" s="76">
        <v>5.666666666666667</v>
      </c>
      <c r="K215" s="76">
        <v>5.666666666666667</v>
      </c>
      <c r="L215" s="76">
        <v>5.666666666666667</v>
      </c>
      <c r="M215" s="76">
        <v>5</v>
      </c>
      <c r="N215" s="76">
        <v>5.333333333333333</v>
      </c>
      <c r="O215" s="76">
        <v>5.666666666666667</v>
      </c>
      <c r="P215" s="76">
        <v>5.666666666666667</v>
      </c>
      <c r="Q215" s="77">
        <v>80.333333333333329</v>
      </c>
    </row>
    <row r="216" spans="1:17" ht="15.75" x14ac:dyDescent="0.25">
      <c r="A216" s="72">
        <v>308</v>
      </c>
      <c r="B216" s="73" t="s">
        <v>1396</v>
      </c>
      <c r="C216" s="33" t="s">
        <v>1163</v>
      </c>
      <c r="D216" s="72" t="s">
        <v>1395</v>
      </c>
      <c r="E216" s="73">
        <v>-20.094087850000001</v>
      </c>
      <c r="F216" s="73">
        <v>-42.049911981000001</v>
      </c>
      <c r="G216" s="72">
        <v>999</v>
      </c>
      <c r="H216" s="74" t="s">
        <v>1225</v>
      </c>
      <c r="I216" s="76">
        <v>5.833333333333333</v>
      </c>
      <c r="J216" s="76">
        <v>5.666666666666667</v>
      </c>
      <c r="K216" s="76">
        <v>5.833333333333333</v>
      </c>
      <c r="L216" s="76">
        <v>5.666666666666667</v>
      </c>
      <c r="M216" s="76">
        <v>5.666666666666667</v>
      </c>
      <c r="N216" s="76">
        <v>5.666666666666667</v>
      </c>
      <c r="O216" s="76">
        <v>5.666666666666667</v>
      </c>
      <c r="P216" s="75">
        <v>6</v>
      </c>
      <c r="Q216" s="79">
        <v>82</v>
      </c>
    </row>
    <row r="217" spans="1:17" ht="15.75" x14ac:dyDescent="0.25">
      <c r="A217" s="72">
        <v>310</v>
      </c>
      <c r="B217" s="73" t="s">
        <v>1400</v>
      </c>
      <c r="C217" s="33" t="s">
        <v>1163</v>
      </c>
      <c r="D217" s="72" t="s">
        <v>1395</v>
      </c>
      <c r="E217" s="73">
        <v>-20.098313335</v>
      </c>
      <c r="F217" s="73">
        <v>-42.024601986999997</v>
      </c>
      <c r="G217" s="72">
        <v>684</v>
      </c>
      <c r="H217" s="74" t="s">
        <v>1225</v>
      </c>
      <c r="I217" s="75">
        <v>6</v>
      </c>
      <c r="J217" s="76">
        <v>5.666666666666667</v>
      </c>
      <c r="K217" s="76">
        <v>5.666666666666667</v>
      </c>
      <c r="L217" s="76">
        <v>5.666666666666667</v>
      </c>
      <c r="M217" s="76">
        <v>5.666666666666667</v>
      </c>
      <c r="N217" s="75">
        <v>5</v>
      </c>
      <c r="O217" s="76">
        <v>5.666666666666667</v>
      </c>
      <c r="P217" s="76">
        <v>5.333333333333333</v>
      </c>
      <c r="Q217" s="77">
        <v>80.666666666666671</v>
      </c>
    </row>
    <row r="218" spans="1:17" ht="15.75" x14ac:dyDescent="0.25">
      <c r="A218" s="75">
        <v>311</v>
      </c>
      <c r="B218" s="73" t="s">
        <v>1401</v>
      </c>
      <c r="C218" s="33" t="s">
        <v>1192</v>
      </c>
      <c r="D218" s="75" t="s">
        <v>1395</v>
      </c>
      <c r="E218" s="73">
        <v>-20.094388844000001</v>
      </c>
      <c r="F218" s="73">
        <v>-42.029427951000002</v>
      </c>
      <c r="G218" s="75">
        <v>778</v>
      </c>
      <c r="H218" s="74" t="s">
        <v>1225</v>
      </c>
      <c r="I218" s="75">
        <v>6</v>
      </c>
      <c r="J218" s="76">
        <v>6.333333333333333</v>
      </c>
      <c r="K218" s="76">
        <v>6.333333333333333</v>
      </c>
      <c r="L218" s="75">
        <v>7</v>
      </c>
      <c r="M218" s="76">
        <v>6.666666666666667</v>
      </c>
      <c r="N218" s="75">
        <v>6.5</v>
      </c>
      <c r="O218" s="75">
        <v>6</v>
      </c>
      <c r="P218" s="76">
        <v>6.166666666666667</v>
      </c>
      <c r="Q218" s="79">
        <v>87</v>
      </c>
    </row>
    <row r="219" spans="1:17" ht="15.75" x14ac:dyDescent="0.25">
      <c r="A219" s="75">
        <v>312</v>
      </c>
      <c r="B219" s="73" t="s">
        <v>1402</v>
      </c>
      <c r="C219" s="33" t="s">
        <v>1163</v>
      </c>
      <c r="D219" s="75" t="s">
        <v>1395</v>
      </c>
      <c r="E219" s="73">
        <v>-19.99260773</v>
      </c>
      <c r="F219" s="73">
        <v>-42.005799785000001</v>
      </c>
      <c r="G219" s="75">
        <v>919</v>
      </c>
      <c r="H219" s="74" t="s">
        <v>1225</v>
      </c>
      <c r="I219" s="76">
        <v>6.166666666666667</v>
      </c>
      <c r="J219" s="76">
        <v>6.166666666666667</v>
      </c>
      <c r="K219" s="76">
        <v>6.333333333333333</v>
      </c>
      <c r="L219" s="76">
        <v>6.333333333333333</v>
      </c>
      <c r="M219" s="76">
        <v>6.166666666666667</v>
      </c>
      <c r="N219" s="75">
        <v>6.5</v>
      </c>
      <c r="O219" s="75">
        <v>6</v>
      </c>
      <c r="P219" s="75">
        <v>6</v>
      </c>
      <c r="Q219" s="77">
        <v>85.666666666666671</v>
      </c>
    </row>
    <row r="220" spans="1:17" ht="15.75" x14ac:dyDescent="0.25">
      <c r="A220" s="75">
        <v>313</v>
      </c>
      <c r="B220" s="73" t="s">
        <v>1403</v>
      </c>
      <c r="C220" s="33" t="s">
        <v>1163</v>
      </c>
      <c r="D220" s="75" t="s">
        <v>1395</v>
      </c>
      <c r="E220" s="73">
        <v>-19.990201788</v>
      </c>
      <c r="F220" s="73">
        <v>-42.001142715999997</v>
      </c>
      <c r="G220" s="75">
        <v>977</v>
      </c>
      <c r="H220" s="74" t="s">
        <v>1210</v>
      </c>
      <c r="I220" s="75">
        <v>6</v>
      </c>
      <c r="J220" s="76">
        <v>5.666666666666667</v>
      </c>
      <c r="K220" s="76">
        <v>6.333333333333333</v>
      </c>
      <c r="L220" s="75">
        <v>6</v>
      </c>
      <c r="M220" s="75">
        <v>6</v>
      </c>
      <c r="N220" s="75">
        <v>6</v>
      </c>
      <c r="O220" s="76">
        <v>5.666666666666667</v>
      </c>
      <c r="P220" s="76">
        <v>5.666666666666667</v>
      </c>
      <c r="Q220" s="77">
        <v>83.333333333333329</v>
      </c>
    </row>
    <row r="221" spans="1:17" ht="15.75" x14ac:dyDescent="0.25">
      <c r="A221" s="75">
        <v>314</v>
      </c>
      <c r="B221" s="73" t="s">
        <v>1404</v>
      </c>
      <c r="C221" s="33" t="s">
        <v>1163</v>
      </c>
      <c r="D221" s="75" t="s">
        <v>1395</v>
      </c>
      <c r="E221" s="73">
        <v>-20.04189156</v>
      </c>
      <c r="F221" s="73">
        <v>-42.000086596000003</v>
      </c>
      <c r="G221" s="75">
        <v>683</v>
      </c>
      <c r="H221" s="74" t="s">
        <v>1225</v>
      </c>
      <c r="I221" s="75">
        <v>6</v>
      </c>
      <c r="J221" s="75">
        <v>5</v>
      </c>
      <c r="K221" s="75">
        <v>6</v>
      </c>
      <c r="L221" s="76">
        <v>5.666666666666667</v>
      </c>
      <c r="M221" s="75">
        <v>5</v>
      </c>
      <c r="N221" s="75">
        <v>5</v>
      </c>
      <c r="O221" s="75">
        <v>6</v>
      </c>
      <c r="P221" s="76">
        <v>5.333333333333333</v>
      </c>
      <c r="Q221" s="79">
        <v>80</v>
      </c>
    </row>
    <row r="222" spans="1:17" ht="15.75" x14ac:dyDescent="0.25">
      <c r="A222" s="75">
        <v>316</v>
      </c>
      <c r="B222" s="73" t="s">
        <v>1405</v>
      </c>
      <c r="C222" s="33" t="s">
        <v>1163</v>
      </c>
      <c r="D222" s="75" t="s">
        <v>1395</v>
      </c>
      <c r="E222" s="73">
        <v>-20.046036998000002</v>
      </c>
      <c r="F222" s="73">
        <v>-41.992200482999998</v>
      </c>
      <c r="G222" s="75">
        <v>699</v>
      </c>
      <c r="H222" s="74" t="s">
        <v>1225</v>
      </c>
      <c r="I222" s="75">
        <v>6</v>
      </c>
      <c r="J222" s="76">
        <v>5.666666666666667</v>
      </c>
      <c r="K222" s="76">
        <v>6.333333333333333</v>
      </c>
      <c r="L222" s="75">
        <v>6</v>
      </c>
      <c r="M222" s="75">
        <v>6</v>
      </c>
      <c r="N222" s="76">
        <v>6.333333333333333</v>
      </c>
      <c r="O222" s="75">
        <v>6</v>
      </c>
      <c r="P222" s="75">
        <v>6</v>
      </c>
      <c r="Q222" s="77">
        <v>84.333333333333329</v>
      </c>
    </row>
    <row r="223" spans="1:17" ht="15.75" x14ac:dyDescent="0.25">
      <c r="A223" s="72">
        <v>317</v>
      </c>
      <c r="B223" s="73" t="s">
        <v>1406</v>
      </c>
      <c r="C223" s="33" t="s">
        <v>1192</v>
      </c>
      <c r="D223" s="72" t="s">
        <v>1395</v>
      </c>
      <c r="E223" s="73">
        <v>-20.037764897999999</v>
      </c>
      <c r="F223" s="73">
        <v>-41.994495364000002</v>
      </c>
      <c r="G223" s="72">
        <v>677</v>
      </c>
      <c r="H223" s="74" t="s">
        <v>1225</v>
      </c>
      <c r="I223" s="76">
        <v>5.333333333333333</v>
      </c>
      <c r="J223" s="76">
        <v>5.333333333333333</v>
      </c>
      <c r="K223" s="76">
        <v>5.666666666666667</v>
      </c>
      <c r="L223" s="76">
        <v>5.666666666666667</v>
      </c>
      <c r="M223" s="76">
        <v>5.333333333333333</v>
      </c>
      <c r="N223" s="75">
        <v>5</v>
      </c>
      <c r="O223" s="76">
        <v>5.666666666666667</v>
      </c>
      <c r="P223" s="76">
        <v>5.333333333333333</v>
      </c>
      <c r="Q223" s="79">
        <v>79</v>
      </c>
    </row>
    <row r="224" spans="1:17" ht="15.75" x14ac:dyDescent="0.25">
      <c r="A224" s="75">
        <v>318</v>
      </c>
      <c r="B224" s="73" t="s">
        <v>1407</v>
      </c>
      <c r="C224" s="33" t="s">
        <v>1173</v>
      </c>
      <c r="D224" s="75" t="s">
        <v>1395</v>
      </c>
      <c r="E224" s="73">
        <v>-20.016213767</v>
      </c>
      <c r="F224" s="73">
        <v>-42.016646219000002</v>
      </c>
      <c r="G224" s="75">
        <v>977</v>
      </c>
      <c r="H224" s="74" t="s">
        <v>1225</v>
      </c>
      <c r="I224" s="75">
        <v>6</v>
      </c>
      <c r="J224" s="76">
        <v>5.666666666666667</v>
      </c>
      <c r="K224" s="76">
        <v>5.833333333333333</v>
      </c>
      <c r="L224" s="76">
        <v>6.333333333333333</v>
      </c>
      <c r="M224" s="76">
        <v>6.333333333333333</v>
      </c>
      <c r="N224" s="76">
        <v>5.833333333333333</v>
      </c>
      <c r="O224" s="76">
        <v>6.333333333333333</v>
      </c>
      <c r="P224" s="75">
        <v>6</v>
      </c>
      <c r="Q224" s="77">
        <v>84.333333333333329</v>
      </c>
    </row>
    <row r="225" spans="1:17" ht="15.75" x14ac:dyDescent="0.25">
      <c r="A225" s="75">
        <v>319</v>
      </c>
      <c r="B225" s="73" t="s">
        <v>1408</v>
      </c>
      <c r="C225" s="33" t="s">
        <v>1173</v>
      </c>
      <c r="D225" s="75" t="s">
        <v>1395</v>
      </c>
      <c r="E225" s="73">
        <v>-20.016167834000001</v>
      </c>
      <c r="F225" s="73">
        <v>-42.016173731999999</v>
      </c>
      <c r="G225" s="75">
        <v>970</v>
      </c>
      <c r="H225" s="74" t="s">
        <v>1210</v>
      </c>
      <c r="I225" s="75">
        <v>6</v>
      </c>
      <c r="J225" s="76">
        <v>5.666666666666667</v>
      </c>
      <c r="K225" s="76">
        <v>6.333333333333333</v>
      </c>
      <c r="L225" s="75">
        <v>6</v>
      </c>
      <c r="M225" s="75">
        <v>6</v>
      </c>
      <c r="N225" s="75">
        <v>6</v>
      </c>
      <c r="O225" s="76">
        <v>6.333333333333333</v>
      </c>
      <c r="P225" s="75">
        <v>6</v>
      </c>
      <c r="Q225" s="77">
        <v>84.333333333333329</v>
      </c>
    </row>
    <row r="226" spans="1:17" ht="15.75" x14ac:dyDescent="0.25">
      <c r="A226" s="75">
        <v>320</v>
      </c>
      <c r="B226" s="73" t="s">
        <v>1409</v>
      </c>
      <c r="C226" s="33" t="s">
        <v>1192</v>
      </c>
      <c r="D226" s="75" t="s">
        <v>1395</v>
      </c>
      <c r="E226" s="73">
        <v>-20.045569706999999</v>
      </c>
      <c r="F226" s="73">
        <v>-41.995815765000003</v>
      </c>
      <c r="G226" s="75">
        <v>667</v>
      </c>
      <c r="H226" s="74" t="s">
        <v>1225</v>
      </c>
      <c r="I226" s="76">
        <v>5.666666666666667</v>
      </c>
      <c r="J226" s="76">
        <v>5.666666666666667</v>
      </c>
      <c r="K226" s="76">
        <v>5.333333333333333</v>
      </c>
      <c r="L226" s="75">
        <v>6</v>
      </c>
      <c r="M226" s="76">
        <v>5.666666666666667</v>
      </c>
      <c r="N226" s="76">
        <v>5.666666666666667</v>
      </c>
      <c r="O226" s="75">
        <v>6</v>
      </c>
      <c r="P226" s="75">
        <v>6</v>
      </c>
      <c r="Q226" s="79">
        <v>82</v>
      </c>
    </row>
    <row r="227" spans="1:17" ht="15.75" x14ac:dyDescent="0.25">
      <c r="A227" s="75">
        <v>321</v>
      </c>
      <c r="B227" s="73" t="s">
        <v>1410</v>
      </c>
      <c r="C227" s="33" t="s">
        <v>1192</v>
      </c>
      <c r="D227" s="75" t="s">
        <v>1395</v>
      </c>
      <c r="E227" s="73">
        <v>-20.049006874</v>
      </c>
      <c r="F227" s="73">
        <v>-41.994100912</v>
      </c>
      <c r="G227" s="75">
        <v>700</v>
      </c>
      <c r="H227" s="74" t="s">
        <v>1225</v>
      </c>
      <c r="I227" s="76">
        <v>5.666666666666667</v>
      </c>
      <c r="J227" s="76">
        <v>6.333333333333333</v>
      </c>
      <c r="K227" s="75">
        <v>6.5</v>
      </c>
      <c r="L227" s="76">
        <v>6.333333333333333</v>
      </c>
      <c r="M227" s="76">
        <v>6.833333333333333</v>
      </c>
      <c r="N227" s="76">
        <v>6.833333333333333</v>
      </c>
      <c r="O227" s="75">
        <v>6</v>
      </c>
      <c r="P227" s="76">
        <v>6.166666666666667</v>
      </c>
      <c r="Q227" s="77">
        <v>86.666666666666671</v>
      </c>
    </row>
    <row r="228" spans="1:17" ht="15.75" x14ac:dyDescent="0.25">
      <c r="A228" s="75">
        <v>322</v>
      </c>
      <c r="B228" s="73" t="s">
        <v>1411</v>
      </c>
      <c r="C228" s="83" t="s">
        <v>1173</v>
      </c>
      <c r="D228" s="75" t="s">
        <v>1395</v>
      </c>
      <c r="E228" s="73">
        <v>-20.050082356000001</v>
      </c>
      <c r="F228" s="73">
        <v>-41.998290857000001</v>
      </c>
      <c r="G228" s="75">
        <v>719</v>
      </c>
      <c r="H228" s="74" t="s">
        <v>1225</v>
      </c>
      <c r="I228" s="76">
        <v>6</v>
      </c>
      <c r="J228" s="76">
        <v>5.666666666666667</v>
      </c>
      <c r="K228" s="76">
        <v>6</v>
      </c>
      <c r="L228" s="76">
        <v>6</v>
      </c>
      <c r="M228" s="76">
        <v>6.166666666666667</v>
      </c>
      <c r="N228" s="76">
        <v>6.333333333333333</v>
      </c>
      <c r="O228" s="76">
        <v>6.166666666666667</v>
      </c>
      <c r="P228" s="76">
        <v>6</v>
      </c>
      <c r="Q228" s="77">
        <v>84.333333333333329</v>
      </c>
    </row>
    <row r="229" spans="1:17" ht="15.75" x14ac:dyDescent="0.25">
      <c r="A229" s="75">
        <v>323</v>
      </c>
      <c r="B229" s="73" t="s">
        <v>1410</v>
      </c>
      <c r="C229" s="83" t="s">
        <v>1163</v>
      </c>
      <c r="D229" s="75" t="s">
        <v>1395</v>
      </c>
      <c r="E229" s="73">
        <v>-20.050987434</v>
      </c>
      <c r="F229" s="73">
        <v>-41.998874741000002</v>
      </c>
      <c r="G229" s="75">
        <v>733</v>
      </c>
      <c r="H229" s="74" t="s">
        <v>1225</v>
      </c>
      <c r="I229" s="76">
        <v>6</v>
      </c>
      <c r="J229" s="76">
        <v>6</v>
      </c>
      <c r="K229" s="76">
        <v>5.666666666666667</v>
      </c>
      <c r="L229" s="76">
        <v>6</v>
      </c>
      <c r="M229" s="76">
        <v>6</v>
      </c>
      <c r="N229" s="76">
        <v>6</v>
      </c>
      <c r="O229" s="76">
        <v>6</v>
      </c>
      <c r="P229" s="76">
        <v>6</v>
      </c>
      <c r="Q229" s="77">
        <v>83.666666666666671</v>
      </c>
    </row>
    <row r="230" spans="1:17" ht="15.75" x14ac:dyDescent="0.25">
      <c r="A230" s="75">
        <v>326</v>
      </c>
      <c r="B230" s="73" t="s">
        <v>1412</v>
      </c>
      <c r="C230" s="83" t="s">
        <v>1192</v>
      </c>
      <c r="D230" s="73" t="s">
        <v>1413</v>
      </c>
      <c r="E230" s="73">
        <v>-19.963534009</v>
      </c>
      <c r="F230" s="73">
        <v>-42.126523331000001</v>
      </c>
      <c r="G230" s="75">
        <v>774</v>
      </c>
      <c r="H230" s="74" t="s">
        <v>1225</v>
      </c>
      <c r="I230" s="76">
        <v>6</v>
      </c>
      <c r="J230" s="76">
        <v>7</v>
      </c>
      <c r="K230" s="76">
        <v>6.5</v>
      </c>
      <c r="L230" s="76">
        <v>6.5</v>
      </c>
      <c r="M230" s="76">
        <v>6.666666666666667</v>
      </c>
      <c r="N230" s="76">
        <v>6.166666666666667</v>
      </c>
      <c r="O230" s="76">
        <v>6</v>
      </c>
      <c r="P230" s="76">
        <v>6.166666666666667</v>
      </c>
      <c r="Q230" s="77">
        <v>87</v>
      </c>
    </row>
    <row r="231" spans="1:17" ht="15.75" x14ac:dyDescent="0.25">
      <c r="A231" s="75">
        <v>327</v>
      </c>
      <c r="B231" s="73" t="s">
        <v>1414</v>
      </c>
      <c r="C231" s="83" t="s">
        <v>1173</v>
      </c>
      <c r="D231" s="73" t="s">
        <v>1413</v>
      </c>
      <c r="E231" s="73">
        <v>-19.932956826000002</v>
      </c>
      <c r="F231" s="73">
        <v>-42.083363654000003</v>
      </c>
      <c r="G231" s="75">
        <v>1040</v>
      </c>
      <c r="H231" s="74" t="s">
        <v>1225</v>
      </c>
      <c r="I231" s="76">
        <v>6</v>
      </c>
      <c r="J231" s="76">
        <v>6</v>
      </c>
      <c r="K231" s="76">
        <v>6.666666666666667</v>
      </c>
      <c r="L231" s="76">
        <v>6</v>
      </c>
      <c r="M231" s="76">
        <v>6.333333333333333</v>
      </c>
      <c r="N231" s="76">
        <v>6</v>
      </c>
      <c r="O231" s="76">
        <v>6</v>
      </c>
      <c r="P231" s="76">
        <v>6</v>
      </c>
      <c r="Q231" s="77">
        <v>85.333333333333329</v>
      </c>
    </row>
    <row r="232" spans="1:17" ht="15.75" x14ac:dyDescent="0.25">
      <c r="A232" s="72">
        <v>328</v>
      </c>
      <c r="B232" s="73" t="s">
        <v>1415</v>
      </c>
      <c r="C232" s="33" t="s">
        <v>1173</v>
      </c>
      <c r="D232" s="73" t="s">
        <v>1416</v>
      </c>
      <c r="E232" s="73">
        <v>-19.919636473000001</v>
      </c>
      <c r="F232" s="73">
        <v>-42.102305078999997</v>
      </c>
      <c r="G232" s="72">
        <v>972</v>
      </c>
      <c r="H232" s="74" t="s">
        <v>1225</v>
      </c>
      <c r="I232" s="75">
        <v>6</v>
      </c>
      <c r="J232" s="76">
        <v>5.666666666666667</v>
      </c>
      <c r="K232" s="75">
        <v>6</v>
      </c>
      <c r="L232" s="76">
        <v>5.333333333333333</v>
      </c>
      <c r="M232" s="75">
        <v>6</v>
      </c>
      <c r="N232" s="75">
        <v>6</v>
      </c>
      <c r="O232" s="75">
        <v>6</v>
      </c>
      <c r="P232" s="76">
        <v>5.833333333333333</v>
      </c>
      <c r="Q232" s="77">
        <v>82.833333333333329</v>
      </c>
    </row>
    <row r="233" spans="1:17" ht="15.75" x14ac:dyDescent="0.25">
      <c r="A233" s="75">
        <v>330</v>
      </c>
      <c r="B233" s="73" t="s">
        <v>1417</v>
      </c>
      <c r="C233" s="33" t="s">
        <v>1163</v>
      </c>
      <c r="D233" s="73" t="s">
        <v>1416</v>
      </c>
      <c r="E233" s="73">
        <v>-19.877848494999999</v>
      </c>
      <c r="F233" s="73">
        <v>-42.143793152999997</v>
      </c>
      <c r="G233" s="75">
        <v>788</v>
      </c>
      <c r="H233" s="74" t="s">
        <v>1210</v>
      </c>
      <c r="I233" s="76">
        <v>6.333333333333333</v>
      </c>
      <c r="J233" s="75">
        <v>6</v>
      </c>
      <c r="K233" s="76">
        <v>6.333333333333333</v>
      </c>
      <c r="L233" s="75">
        <v>6</v>
      </c>
      <c r="M233" s="75">
        <v>6</v>
      </c>
      <c r="N233" s="75">
        <v>6.5</v>
      </c>
      <c r="O233" s="75">
        <v>6</v>
      </c>
      <c r="P233" s="76">
        <v>6.166666666666667</v>
      </c>
      <c r="Q233" s="77">
        <v>85.333333333333329</v>
      </c>
    </row>
    <row r="234" spans="1:17" ht="15.75" x14ac:dyDescent="0.25">
      <c r="A234" s="72">
        <v>331</v>
      </c>
      <c r="B234" s="73" t="s">
        <v>1418</v>
      </c>
      <c r="C234" s="33" t="s">
        <v>1163</v>
      </c>
      <c r="D234" s="73" t="s">
        <v>1416</v>
      </c>
      <c r="E234" s="73">
        <v>-19.874393726000001</v>
      </c>
      <c r="F234" s="73">
        <v>-42.121474071999998</v>
      </c>
      <c r="G234" s="72">
        <v>776</v>
      </c>
      <c r="H234" s="74" t="s">
        <v>1225</v>
      </c>
      <c r="I234" s="75">
        <v>6</v>
      </c>
      <c r="J234" s="75">
        <v>5.5</v>
      </c>
      <c r="K234" s="75">
        <v>5.5</v>
      </c>
      <c r="L234" s="75">
        <v>5.5</v>
      </c>
      <c r="M234" s="75">
        <v>5</v>
      </c>
      <c r="N234" s="75">
        <v>6</v>
      </c>
      <c r="O234" s="75">
        <v>6</v>
      </c>
      <c r="P234" s="75">
        <v>6</v>
      </c>
      <c r="Q234" s="79">
        <v>81</v>
      </c>
    </row>
    <row r="235" spans="1:17" ht="15.75" x14ac:dyDescent="0.25">
      <c r="A235" s="75">
        <v>332</v>
      </c>
      <c r="B235" s="73" t="s">
        <v>1418</v>
      </c>
      <c r="C235" s="83" t="s">
        <v>1194</v>
      </c>
      <c r="D235" s="73" t="s">
        <v>1416</v>
      </c>
      <c r="E235" s="73">
        <v>-19.874616181</v>
      </c>
      <c r="F235" s="73">
        <v>-42.119689145999999</v>
      </c>
      <c r="G235" s="75">
        <v>781</v>
      </c>
      <c r="H235" s="74" t="s">
        <v>1225</v>
      </c>
      <c r="I235" s="76">
        <v>5.666666666666667</v>
      </c>
      <c r="J235" s="76">
        <v>5.666666666666667</v>
      </c>
      <c r="K235" s="76">
        <v>5.333333333333333</v>
      </c>
      <c r="L235" s="76">
        <v>6.333333333333333</v>
      </c>
      <c r="M235" s="76">
        <v>5.666666666666667</v>
      </c>
      <c r="N235" s="76">
        <v>6</v>
      </c>
      <c r="O235" s="76">
        <v>5.666666666666667</v>
      </c>
      <c r="P235" s="76">
        <v>6</v>
      </c>
      <c r="Q235" s="77">
        <v>82.333333333333329</v>
      </c>
    </row>
    <row r="236" spans="1:17" ht="15.75" x14ac:dyDescent="0.25">
      <c r="A236" s="75">
        <v>333</v>
      </c>
      <c r="B236" s="73" t="s">
        <v>1419</v>
      </c>
      <c r="C236" s="83" t="s">
        <v>1192</v>
      </c>
      <c r="D236" s="73" t="s">
        <v>1413</v>
      </c>
      <c r="E236" s="73">
        <v>-19.960148055000001</v>
      </c>
      <c r="F236" s="73">
        <v>-42.101596221000001</v>
      </c>
      <c r="G236" s="75">
        <v>1124</v>
      </c>
      <c r="H236" s="74" t="s">
        <v>1225</v>
      </c>
      <c r="I236" s="76">
        <v>6</v>
      </c>
      <c r="J236" s="76">
        <v>6</v>
      </c>
      <c r="K236" s="76">
        <v>6.666666666666667</v>
      </c>
      <c r="L236" s="76">
        <v>6.666666666666667</v>
      </c>
      <c r="M236" s="76">
        <v>6</v>
      </c>
      <c r="N236" s="76">
        <v>6.666666666666667</v>
      </c>
      <c r="O236" s="76">
        <v>6.166666666666667</v>
      </c>
      <c r="P236" s="76">
        <v>6.166666666666667</v>
      </c>
      <c r="Q236" s="77">
        <v>86.333333333333329</v>
      </c>
    </row>
    <row r="237" spans="1:17" ht="15.75" x14ac:dyDescent="0.25">
      <c r="A237" s="75">
        <v>334</v>
      </c>
      <c r="B237" s="73" t="s">
        <v>1420</v>
      </c>
      <c r="C237" s="33" t="s">
        <v>1163</v>
      </c>
      <c r="D237" s="73" t="s">
        <v>1416</v>
      </c>
      <c r="E237" s="73">
        <v>-19.873795090000002</v>
      </c>
      <c r="F237" s="73">
        <v>-42.136647328999999</v>
      </c>
      <c r="G237" s="75">
        <v>680</v>
      </c>
      <c r="H237" s="74" t="s">
        <v>1225</v>
      </c>
      <c r="I237" s="76">
        <v>6.166666666666667</v>
      </c>
      <c r="J237" s="76">
        <v>6.666666666666667</v>
      </c>
      <c r="K237" s="76">
        <v>6.666666666666667</v>
      </c>
      <c r="L237" s="76">
        <v>6.166666666666667</v>
      </c>
      <c r="M237" s="76">
        <v>6.333333333333333</v>
      </c>
      <c r="N237" s="76">
        <v>6.833333333333333</v>
      </c>
      <c r="O237" s="76">
        <v>6.333333333333333</v>
      </c>
      <c r="P237" s="76">
        <v>6.5</v>
      </c>
      <c r="Q237" s="77">
        <v>87</v>
      </c>
    </row>
    <row r="238" spans="1:17" ht="15.75" x14ac:dyDescent="0.25">
      <c r="A238" s="75">
        <v>335</v>
      </c>
      <c r="B238" s="73" t="s">
        <v>1421</v>
      </c>
      <c r="C238" s="83" t="s">
        <v>1192</v>
      </c>
      <c r="D238" s="73" t="s">
        <v>1413</v>
      </c>
      <c r="E238" s="73">
        <v>-19.956383407000001</v>
      </c>
      <c r="F238" s="73">
        <v>-42.086506448999998</v>
      </c>
      <c r="G238" s="75">
        <v>1111</v>
      </c>
      <c r="H238" s="74" t="s">
        <v>1225</v>
      </c>
      <c r="I238" s="76">
        <v>6</v>
      </c>
      <c r="J238" s="76">
        <v>6.666666666666667</v>
      </c>
      <c r="K238" s="76">
        <v>6.166666666666667</v>
      </c>
      <c r="L238" s="76">
        <v>6.833333333333333</v>
      </c>
      <c r="M238" s="76">
        <v>6.333333333333333</v>
      </c>
      <c r="N238" s="76">
        <v>6.833333333333333</v>
      </c>
      <c r="O238" s="76">
        <v>6</v>
      </c>
      <c r="P238" s="76">
        <v>6.5</v>
      </c>
      <c r="Q238" s="77">
        <v>87.666666666666671</v>
      </c>
    </row>
    <row r="239" spans="1:17" ht="15.75" x14ac:dyDescent="0.25">
      <c r="A239" s="75">
        <v>336</v>
      </c>
      <c r="B239" s="73" t="s">
        <v>1422</v>
      </c>
      <c r="C239" s="83" t="s">
        <v>1163</v>
      </c>
      <c r="D239" s="73" t="s">
        <v>1413</v>
      </c>
      <c r="E239" s="73">
        <v>-19.956381898</v>
      </c>
      <c r="F239" s="73">
        <v>-42.090059621000002</v>
      </c>
      <c r="G239" s="75">
        <v>1062</v>
      </c>
      <c r="H239" s="74" t="s">
        <v>1225</v>
      </c>
      <c r="I239" s="76">
        <v>6</v>
      </c>
      <c r="J239" s="76">
        <v>6</v>
      </c>
      <c r="K239" s="76">
        <v>6.333333333333333</v>
      </c>
      <c r="L239" s="76">
        <v>6.666666666666667</v>
      </c>
      <c r="M239" s="76">
        <v>6.333333333333333</v>
      </c>
      <c r="N239" s="76">
        <v>6.833333333333333</v>
      </c>
      <c r="O239" s="76">
        <v>6.333333333333333</v>
      </c>
      <c r="P239" s="76">
        <v>6.166666666666667</v>
      </c>
      <c r="Q239" s="77">
        <v>86.666666666666671</v>
      </c>
    </row>
    <row r="240" spans="1:17" ht="15.75" x14ac:dyDescent="0.25">
      <c r="A240" s="75">
        <v>337</v>
      </c>
      <c r="B240" s="73" t="s">
        <v>1423</v>
      </c>
      <c r="C240" s="33" t="s">
        <v>1173</v>
      </c>
      <c r="D240" s="73" t="s">
        <v>1413</v>
      </c>
      <c r="E240" s="73">
        <v>-19.942971691</v>
      </c>
      <c r="F240" s="73">
        <v>-42.163393479</v>
      </c>
      <c r="G240" s="75">
        <v>884</v>
      </c>
      <c r="H240" s="74" t="s">
        <v>1210</v>
      </c>
      <c r="I240" s="76">
        <v>6.333333333333333</v>
      </c>
      <c r="J240" s="76">
        <v>6.333333333333333</v>
      </c>
      <c r="K240" s="76">
        <v>7</v>
      </c>
      <c r="L240" s="76">
        <v>6.333333333333333</v>
      </c>
      <c r="M240" s="76">
        <v>7</v>
      </c>
      <c r="N240" s="76">
        <v>6.333333333333333</v>
      </c>
      <c r="O240" s="76">
        <v>6.333333333333333</v>
      </c>
      <c r="P240" s="76">
        <v>6.333333333333333</v>
      </c>
      <c r="Q240" s="77">
        <v>88</v>
      </c>
    </row>
    <row r="241" spans="1:21" ht="15.75" x14ac:dyDescent="0.25">
      <c r="A241" s="75">
        <v>338</v>
      </c>
      <c r="B241" s="73" t="s">
        <v>1424</v>
      </c>
      <c r="C241" s="33" t="s">
        <v>1173</v>
      </c>
      <c r="D241" s="73" t="s">
        <v>1413</v>
      </c>
      <c r="E241" s="73">
        <v>-19.952414911000002</v>
      </c>
      <c r="F241" s="73">
        <v>-42.164559820999997</v>
      </c>
      <c r="G241" s="75">
        <v>872</v>
      </c>
      <c r="H241" s="74" t="s">
        <v>1225</v>
      </c>
      <c r="I241" s="76">
        <v>6</v>
      </c>
      <c r="J241" s="76">
        <v>6.666666666666667</v>
      </c>
      <c r="K241" s="76">
        <v>6.666666666666667</v>
      </c>
      <c r="L241" s="76">
        <v>6</v>
      </c>
      <c r="M241" s="76">
        <v>6.666666666666667</v>
      </c>
      <c r="N241" s="76">
        <v>6.833333333333333</v>
      </c>
      <c r="O241" s="76">
        <v>6</v>
      </c>
      <c r="P241" s="76">
        <v>6.166666666666667</v>
      </c>
      <c r="Q241" s="77">
        <v>87</v>
      </c>
    </row>
    <row r="242" spans="1:21" ht="15.75" x14ac:dyDescent="0.25">
      <c r="A242" s="75">
        <v>339</v>
      </c>
      <c r="B242" s="73" t="s">
        <v>1425</v>
      </c>
      <c r="C242" s="33" t="s">
        <v>1192</v>
      </c>
      <c r="D242" s="73" t="s">
        <v>1416</v>
      </c>
      <c r="E242" s="73">
        <v>-19.895147989000002</v>
      </c>
      <c r="F242" s="73">
        <v>-42.113642775999999</v>
      </c>
      <c r="G242" s="75">
        <v>782</v>
      </c>
      <c r="H242" s="74" t="s">
        <v>1225</v>
      </c>
      <c r="I242" s="76">
        <v>6</v>
      </c>
      <c r="J242" s="76">
        <v>6.333333333333333</v>
      </c>
      <c r="K242" s="76">
        <v>7</v>
      </c>
      <c r="L242" s="76">
        <v>6</v>
      </c>
      <c r="M242" s="76">
        <v>6.5</v>
      </c>
      <c r="N242" s="76">
        <v>6.333333333333333</v>
      </c>
      <c r="O242" s="76">
        <v>6</v>
      </c>
      <c r="P242" s="76">
        <v>6.166666666666667</v>
      </c>
      <c r="Q242" s="77">
        <v>86.333333333333329</v>
      </c>
    </row>
    <row r="243" spans="1:21" ht="15.75" x14ac:dyDescent="0.25">
      <c r="A243" s="72">
        <v>342</v>
      </c>
      <c r="B243" s="73" t="s">
        <v>1426</v>
      </c>
      <c r="C243" s="33" t="s">
        <v>1194</v>
      </c>
      <c r="D243" s="73" t="s">
        <v>1413</v>
      </c>
      <c r="E243" s="73">
        <v>-19.986160537</v>
      </c>
      <c r="F243" s="73">
        <v>-42.123033106000001</v>
      </c>
      <c r="G243" s="72">
        <v>824</v>
      </c>
      <c r="H243" s="74" t="s">
        <v>1225</v>
      </c>
      <c r="I243" s="75">
        <v>6</v>
      </c>
      <c r="J243" s="76">
        <v>6.333333333333333</v>
      </c>
      <c r="K243" s="76">
        <v>6.666666666666667</v>
      </c>
      <c r="L243" s="76">
        <v>6.333333333333333</v>
      </c>
      <c r="M243" s="76">
        <v>6.333333333333333</v>
      </c>
      <c r="N243" s="76">
        <v>6.666666666666667</v>
      </c>
      <c r="O243" s="76">
        <v>6.333333333333333</v>
      </c>
      <c r="P243" s="76">
        <v>6.666666666666667</v>
      </c>
      <c r="Q243" s="77">
        <v>87.333333333333329</v>
      </c>
    </row>
    <row r="244" spans="1:21" ht="15.75" x14ac:dyDescent="0.25">
      <c r="A244" s="75">
        <v>343</v>
      </c>
      <c r="B244" s="73" t="s">
        <v>1419</v>
      </c>
      <c r="C244" s="83" t="s">
        <v>1192</v>
      </c>
      <c r="D244" s="73" t="s">
        <v>1413</v>
      </c>
      <c r="E244" s="73">
        <v>-19.964512427999999</v>
      </c>
      <c r="F244" s="73">
        <v>-42.100984844999999</v>
      </c>
      <c r="G244" s="75">
        <v>1125</v>
      </c>
      <c r="H244" s="74" t="s">
        <v>1210</v>
      </c>
      <c r="I244" s="76">
        <v>6</v>
      </c>
      <c r="J244" s="76">
        <v>6</v>
      </c>
      <c r="K244" s="76">
        <v>6</v>
      </c>
      <c r="L244" s="76">
        <v>6</v>
      </c>
      <c r="M244" s="76">
        <v>6</v>
      </c>
      <c r="N244" s="76">
        <v>6</v>
      </c>
      <c r="O244" s="76">
        <v>6</v>
      </c>
      <c r="P244" s="76">
        <v>6</v>
      </c>
      <c r="Q244" s="77">
        <v>84</v>
      </c>
    </row>
    <row r="245" spans="1:21" ht="15.75" x14ac:dyDescent="0.25">
      <c r="A245" s="72">
        <v>350</v>
      </c>
      <c r="B245" s="73" t="s">
        <v>1427</v>
      </c>
      <c r="C245" s="33" t="s">
        <v>1163</v>
      </c>
      <c r="D245" s="72" t="s">
        <v>1428</v>
      </c>
      <c r="E245" s="73">
        <v>-19.799834853</v>
      </c>
      <c r="F245" s="73">
        <v>-42.188784191000003</v>
      </c>
      <c r="G245" s="72">
        <v>715</v>
      </c>
      <c r="H245" s="74" t="s">
        <v>1225</v>
      </c>
      <c r="I245" s="76">
        <v>5.333333333333333</v>
      </c>
      <c r="J245" s="75">
        <v>5</v>
      </c>
      <c r="K245" s="76">
        <v>5.333333333333333</v>
      </c>
      <c r="L245" s="76">
        <v>5.666666666666667</v>
      </c>
      <c r="M245" s="75">
        <v>5</v>
      </c>
      <c r="N245" s="75">
        <v>5</v>
      </c>
      <c r="O245" s="75">
        <v>5</v>
      </c>
      <c r="P245" s="76">
        <v>5.333333333333333</v>
      </c>
      <c r="Q245" s="79">
        <v>78</v>
      </c>
      <c r="R245" s="78"/>
      <c r="S245" s="86"/>
      <c r="T245" s="86"/>
      <c r="U245" s="86"/>
    </row>
    <row r="246" spans="1:21" ht="15.75" x14ac:dyDescent="0.25">
      <c r="A246" s="75">
        <v>351</v>
      </c>
      <c r="B246" s="73" t="s">
        <v>1429</v>
      </c>
      <c r="C246" s="33" t="s">
        <v>1163</v>
      </c>
      <c r="D246" s="75" t="s">
        <v>1428</v>
      </c>
      <c r="E246" s="73">
        <v>-19.673321089000002</v>
      </c>
      <c r="F246" s="73">
        <v>-42.173027554999997</v>
      </c>
      <c r="G246" s="75">
        <v>665</v>
      </c>
      <c r="H246" s="74" t="s">
        <v>1210</v>
      </c>
      <c r="I246" s="76">
        <v>5</v>
      </c>
      <c r="J246" s="76">
        <v>5.333333333333333</v>
      </c>
      <c r="K246" s="76">
        <v>5.333333333333333</v>
      </c>
      <c r="L246" s="76">
        <v>6</v>
      </c>
      <c r="M246" s="76">
        <v>5</v>
      </c>
      <c r="N246" s="76">
        <v>5.333333333333333</v>
      </c>
      <c r="O246" s="76">
        <v>5.333333333333333</v>
      </c>
      <c r="P246" s="76">
        <v>5.333333333333333</v>
      </c>
      <c r="Q246" s="77">
        <v>78.666666666666671</v>
      </c>
      <c r="R246" s="78"/>
      <c r="S246" s="86"/>
      <c r="T246" s="86"/>
      <c r="U246" s="86"/>
    </row>
    <row r="247" spans="1:21" ht="15.75" x14ac:dyDescent="0.25">
      <c r="A247" s="75">
        <v>352</v>
      </c>
      <c r="B247" s="73" t="s">
        <v>1429</v>
      </c>
      <c r="C247" s="33" t="s">
        <v>1163</v>
      </c>
      <c r="D247" s="75" t="s">
        <v>1428</v>
      </c>
      <c r="E247" s="73">
        <v>-19.666842128999999</v>
      </c>
      <c r="F247" s="73">
        <v>-42.172630419999997</v>
      </c>
      <c r="G247" s="75">
        <v>647</v>
      </c>
      <c r="H247" s="74" t="s">
        <v>1210</v>
      </c>
      <c r="I247" s="76">
        <v>6</v>
      </c>
      <c r="J247" s="76">
        <v>6</v>
      </c>
      <c r="K247" s="76">
        <v>5.333333333333333</v>
      </c>
      <c r="L247" s="76">
        <v>6</v>
      </c>
      <c r="M247" s="76">
        <v>5.666666666666667</v>
      </c>
      <c r="N247" s="76">
        <v>5.666666666666667</v>
      </c>
      <c r="O247" s="76">
        <v>6</v>
      </c>
      <c r="P247" s="76">
        <v>5.666666666666667</v>
      </c>
      <c r="Q247" s="77">
        <v>82.333333333333329</v>
      </c>
      <c r="R247" s="78"/>
      <c r="S247" s="75"/>
      <c r="T247" s="86"/>
      <c r="U247" s="86"/>
    </row>
    <row r="248" spans="1:21" ht="15.75" x14ac:dyDescent="0.25">
      <c r="A248" s="72">
        <v>353</v>
      </c>
      <c r="B248" s="73" t="s">
        <v>1429</v>
      </c>
      <c r="C248" s="33" t="s">
        <v>1163</v>
      </c>
      <c r="D248" s="72" t="s">
        <v>1428</v>
      </c>
      <c r="E248" s="73">
        <v>-19.666893258999998</v>
      </c>
      <c r="F248" s="73">
        <v>-42.168345004000003</v>
      </c>
      <c r="G248" s="72">
        <v>702</v>
      </c>
      <c r="H248" s="74" t="s">
        <v>1225</v>
      </c>
      <c r="I248" s="75">
        <v>6</v>
      </c>
      <c r="J248" s="75">
        <v>6</v>
      </c>
      <c r="K248" s="75">
        <v>6</v>
      </c>
      <c r="L248" s="75">
        <v>6</v>
      </c>
      <c r="M248" s="75">
        <v>6</v>
      </c>
      <c r="N248" s="75">
        <v>6</v>
      </c>
      <c r="O248" s="75">
        <v>6</v>
      </c>
      <c r="P248" s="75">
        <v>6</v>
      </c>
      <c r="Q248" s="79">
        <v>84</v>
      </c>
      <c r="R248" s="86"/>
      <c r="S248" s="86"/>
      <c r="T248" s="86"/>
      <c r="U248" s="86"/>
    </row>
    <row r="249" spans="1:21" ht="15.75" x14ac:dyDescent="0.25">
      <c r="A249" s="75">
        <v>354</v>
      </c>
      <c r="B249" s="73" t="s">
        <v>1429</v>
      </c>
      <c r="C249" s="33" t="s">
        <v>1192</v>
      </c>
      <c r="D249" s="75" t="s">
        <v>1428</v>
      </c>
      <c r="E249" s="73">
        <v>-19.674060791999999</v>
      </c>
      <c r="F249" s="73">
        <v>-42.158203991000001</v>
      </c>
      <c r="G249" s="75">
        <v>795</v>
      </c>
      <c r="H249" s="74" t="s">
        <v>1225</v>
      </c>
      <c r="I249" s="76">
        <v>6</v>
      </c>
      <c r="J249" s="76">
        <v>6.166666666666667</v>
      </c>
      <c r="K249" s="76">
        <v>6</v>
      </c>
      <c r="L249" s="76">
        <v>6.5</v>
      </c>
      <c r="M249" s="76">
        <v>6.333333333333333</v>
      </c>
      <c r="N249" s="76">
        <v>6.833333333333333</v>
      </c>
      <c r="O249" s="76">
        <v>6</v>
      </c>
      <c r="P249" s="76">
        <v>6.166666666666667</v>
      </c>
      <c r="Q249" s="77">
        <v>86</v>
      </c>
      <c r="R249" s="78"/>
      <c r="S249" s="86"/>
      <c r="T249" s="86"/>
      <c r="U249" s="86"/>
    </row>
    <row r="250" spans="1:21" ht="15.75" x14ac:dyDescent="0.25">
      <c r="A250" s="75">
        <v>355</v>
      </c>
      <c r="B250" s="73" t="s">
        <v>1429</v>
      </c>
      <c r="C250" s="83" t="s">
        <v>1192</v>
      </c>
      <c r="D250" s="75" t="s">
        <v>1428</v>
      </c>
      <c r="E250" s="73">
        <v>-19.676149059</v>
      </c>
      <c r="F250" s="73">
        <v>-42.164577254999998</v>
      </c>
      <c r="G250" s="75">
        <v>669</v>
      </c>
      <c r="H250" s="74" t="s">
        <v>1225</v>
      </c>
      <c r="I250" s="76">
        <v>6</v>
      </c>
      <c r="J250" s="76">
        <v>5.666666666666667</v>
      </c>
      <c r="K250" s="76">
        <v>6</v>
      </c>
      <c r="L250" s="76">
        <v>5.666666666666667</v>
      </c>
      <c r="M250" s="76">
        <v>5.666666666666667</v>
      </c>
      <c r="N250" s="76">
        <v>5.666666666666667</v>
      </c>
      <c r="O250" s="76">
        <v>6</v>
      </c>
      <c r="P250" s="76">
        <v>6</v>
      </c>
      <c r="Q250" s="77">
        <v>82.666666666666671</v>
      </c>
      <c r="R250" s="78"/>
      <c r="S250" s="86"/>
      <c r="T250" s="86"/>
      <c r="U250" s="86"/>
    </row>
    <row r="251" spans="1:21" ht="15.75" x14ac:dyDescent="0.25">
      <c r="A251" s="75">
        <v>356</v>
      </c>
      <c r="B251" s="73" t="s">
        <v>1430</v>
      </c>
      <c r="C251" s="83" t="s">
        <v>1192</v>
      </c>
      <c r="D251" s="75" t="s">
        <v>1428</v>
      </c>
      <c r="E251" s="73">
        <v>-19.802833814</v>
      </c>
      <c r="F251" s="73">
        <v>-42.185110739000002</v>
      </c>
      <c r="G251" s="75">
        <v>716</v>
      </c>
      <c r="H251" s="74" t="s">
        <v>1225</v>
      </c>
      <c r="I251" s="76">
        <v>6</v>
      </c>
      <c r="J251" s="76">
        <v>5.666666666666667</v>
      </c>
      <c r="K251" s="76">
        <v>6</v>
      </c>
      <c r="L251" s="76">
        <v>6</v>
      </c>
      <c r="M251" s="76">
        <v>5.666666666666667</v>
      </c>
      <c r="N251" s="76">
        <v>5.666666666666667</v>
      </c>
      <c r="O251" s="76">
        <v>6</v>
      </c>
      <c r="P251" s="76">
        <v>6</v>
      </c>
      <c r="Q251" s="77">
        <v>83</v>
      </c>
      <c r="R251" s="78"/>
      <c r="S251" s="86"/>
      <c r="T251" s="86"/>
      <c r="U251" s="86"/>
    </row>
    <row r="252" spans="1:21" ht="15.75" x14ac:dyDescent="0.25">
      <c r="A252" s="75">
        <v>357</v>
      </c>
      <c r="B252" s="73" t="s">
        <v>1431</v>
      </c>
      <c r="C252" s="33" t="s">
        <v>1163</v>
      </c>
      <c r="D252" s="75" t="s">
        <v>1428</v>
      </c>
      <c r="E252" s="73">
        <v>-19.846701509999999</v>
      </c>
      <c r="F252" s="73">
        <v>-42.099738875</v>
      </c>
      <c r="G252" s="73">
        <v>915</v>
      </c>
      <c r="H252" s="74" t="s">
        <v>1225</v>
      </c>
      <c r="I252" s="76">
        <v>6.333333333333333</v>
      </c>
      <c r="J252" s="76">
        <v>6.666666666666667</v>
      </c>
      <c r="K252" s="76">
        <v>6.666666666666667</v>
      </c>
      <c r="L252" s="76">
        <v>6.333333333333333</v>
      </c>
      <c r="M252" s="76">
        <v>6.666666666666667</v>
      </c>
      <c r="N252" s="76">
        <v>6.666666666666667</v>
      </c>
      <c r="O252" s="76">
        <v>6.666666666666667</v>
      </c>
      <c r="P252" s="76">
        <v>7</v>
      </c>
      <c r="Q252" s="77">
        <v>89</v>
      </c>
      <c r="R252" s="78"/>
      <c r="S252" s="86"/>
      <c r="T252" s="86"/>
      <c r="U252" s="86"/>
    </row>
    <row r="253" spans="1:21" ht="15.75" x14ac:dyDescent="0.25">
      <c r="A253" s="75">
        <v>358</v>
      </c>
      <c r="B253" s="73" t="s">
        <v>1432</v>
      </c>
      <c r="C253" s="33" t="s">
        <v>1173</v>
      </c>
      <c r="D253" s="75" t="s">
        <v>1428</v>
      </c>
      <c r="E253" s="73">
        <v>-19.845456379000002</v>
      </c>
      <c r="F253" s="73">
        <v>-42.099253730999997</v>
      </c>
      <c r="G253" s="75">
        <v>902</v>
      </c>
      <c r="H253" s="74" t="s">
        <v>1210</v>
      </c>
      <c r="I253" s="76">
        <v>6</v>
      </c>
      <c r="J253" s="76">
        <v>6.333333333333333</v>
      </c>
      <c r="K253" s="76">
        <v>6.666666666666667</v>
      </c>
      <c r="L253" s="76">
        <v>6.333333333333333</v>
      </c>
      <c r="M253" s="76">
        <v>6.666666666666667</v>
      </c>
      <c r="N253" s="76">
        <v>6.5</v>
      </c>
      <c r="O253" s="76">
        <v>6.333333333333333</v>
      </c>
      <c r="P253" s="76">
        <v>6.166666666666667</v>
      </c>
      <c r="Q253" s="77">
        <v>87</v>
      </c>
      <c r="R253" s="78"/>
      <c r="S253" s="86"/>
      <c r="T253" s="86"/>
      <c r="U253" s="86"/>
    </row>
    <row r="254" spans="1:21" ht="15.75" x14ac:dyDescent="0.25">
      <c r="A254" s="75">
        <v>359</v>
      </c>
      <c r="B254" s="73" t="s">
        <v>1433</v>
      </c>
      <c r="C254" s="83" t="s">
        <v>1194</v>
      </c>
      <c r="D254" s="75" t="s">
        <v>1428</v>
      </c>
      <c r="E254" s="73">
        <v>-19.842616253999999</v>
      </c>
      <c r="F254" s="73">
        <v>-42.097281049999999</v>
      </c>
      <c r="G254" s="75">
        <v>916</v>
      </c>
      <c r="H254" s="74" t="s">
        <v>1225</v>
      </c>
      <c r="I254" s="76">
        <v>6</v>
      </c>
      <c r="J254" s="76">
        <v>6.5</v>
      </c>
      <c r="K254" s="76">
        <v>6.5</v>
      </c>
      <c r="L254" s="76">
        <v>6</v>
      </c>
      <c r="M254" s="76">
        <v>6.333333333333333</v>
      </c>
      <c r="N254" s="76">
        <v>6.5</v>
      </c>
      <c r="O254" s="76">
        <v>6.333333333333333</v>
      </c>
      <c r="P254" s="76">
        <v>6.166666666666667</v>
      </c>
      <c r="Q254" s="77">
        <v>86.333333333333329</v>
      </c>
      <c r="R254" s="78"/>
      <c r="S254" s="75"/>
      <c r="T254" s="86"/>
      <c r="U254" s="86"/>
    </row>
    <row r="255" spans="1:21" ht="15.75" x14ac:dyDescent="0.25">
      <c r="A255" s="75">
        <v>360</v>
      </c>
      <c r="B255" s="73" t="s">
        <v>1430</v>
      </c>
      <c r="C255" s="83" t="s">
        <v>1192</v>
      </c>
      <c r="D255" s="75" t="s">
        <v>1428</v>
      </c>
      <c r="E255" s="73">
        <v>-19.802945545</v>
      </c>
      <c r="F255" s="73">
        <v>-42.182147987</v>
      </c>
      <c r="G255" s="75">
        <v>819</v>
      </c>
      <c r="H255" s="74" t="s">
        <v>1225</v>
      </c>
      <c r="I255" s="76">
        <v>6</v>
      </c>
      <c r="J255" s="76">
        <v>5.666666666666667</v>
      </c>
      <c r="K255" s="76">
        <v>6.166666666666667</v>
      </c>
      <c r="L255" s="76">
        <v>5.833333333333333</v>
      </c>
      <c r="M255" s="76">
        <v>5.666666666666667</v>
      </c>
      <c r="N255" s="76">
        <v>6.166666666666667</v>
      </c>
      <c r="O255" s="76">
        <v>6</v>
      </c>
      <c r="P255" s="76">
        <v>6.166666666666667</v>
      </c>
      <c r="Q255" s="77">
        <v>83.666666666666671</v>
      </c>
      <c r="R255" s="78"/>
      <c r="S255" s="86"/>
      <c r="T255" s="86"/>
      <c r="U255" s="86"/>
    </row>
    <row r="256" spans="1:21" ht="15.75" x14ac:dyDescent="0.25">
      <c r="A256" s="75">
        <v>363</v>
      </c>
      <c r="B256" s="73" t="s">
        <v>1434</v>
      </c>
      <c r="C256" s="83" t="s">
        <v>1163</v>
      </c>
      <c r="D256" s="75" t="s">
        <v>1428</v>
      </c>
      <c r="E256" s="73">
        <v>-19.841765993999999</v>
      </c>
      <c r="F256" s="73">
        <v>-42.105373442000001</v>
      </c>
      <c r="G256" s="75">
        <v>965</v>
      </c>
      <c r="H256" s="74" t="s">
        <v>1225</v>
      </c>
      <c r="I256" s="76">
        <v>6.5</v>
      </c>
      <c r="J256" s="76">
        <v>6</v>
      </c>
      <c r="K256" s="76">
        <v>7</v>
      </c>
      <c r="L256" s="76">
        <v>6.5</v>
      </c>
      <c r="M256" s="76">
        <v>7</v>
      </c>
      <c r="N256" s="76">
        <v>6.25</v>
      </c>
      <c r="O256" s="76">
        <v>6</v>
      </c>
      <c r="P256" s="76">
        <v>6.25</v>
      </c>
      <c r="Q256" s="77">
        <v>87.333333333333329</v>
      </c>
      <c r="R256" s="78"/>
      <c r="S256" s="75"/>
      <c r="T256" s="86"/>
      <c r="U256" s="86"/>
    </row>
    <row r="257" spans="1:21" ht="15.75" x14ac:dyDescent="0.25">
      <c r="A257" s="75">
        <v>365</v>
      </c>
      <c r="B257" s="73" t="s">
        <v>1435</v>
      </c>
      <c r="C257" s="83" t="s">
        <v>1192</v>
      </c>
      <c r="D257" s="75" t="s">
        <v>1371</v>
      </c>
      <c r="E257" s="73">
        <v>-20.3869492</v>
      </c>
      <c r="F257" s="73">
        <v>-42.043446852000002</v>
      </c>
      <c r="G257" s="75">
        <v>1131</v>
      </c>
      <c r="H257" s="74" t="s">
        <v>1225</v>
      </c>
      <c r="I257" s="76">
        <v>6</v>
      </c>
      <c r="J257" s="76">
        <v>6</v>
      </c>
      <c r="K257" s="76">
        <v>6</v>
      </c>
      <c r="L257" s="76">
        <v>6.666666666666667</v>
      </c>
      <c r="M257" s="76">
        <v>6.333333333333333</v>
      </c>
      <c r="N257" s="76">
        <v>6.166666666666667</v>
      </c>
      <c r="O257" s="76">
        <v>6</v>
      </c>
      <c r="P257" s="76">
        <v>6.166666666666667</v>
      </c>
      <c r="Q257" s="77">
        <v>85.333333333333329</v>
      </c>
      <c r="R257" s="78"/>
      <c r="S257" s="75"/>
      <c r="T257" s="86"/>
      <c r="U257" s="86"/>
    </row>
    <row r="258" spans="1:21" ht="15.75" x14ac:dyDescent="0.25">
      <c r="A258" s="75">
        <v>367</v>
      </c>
      <c r="B258" s="73" t="s">
        <v>1436</v>
      </c>
      <c r="C258" s="33" t="s">
        <v>1192</v>
      </c>
      <c r="D258" s="73" t="s">
        <v>1392</v>
      </c>
      <c r="E258" s="73">
        <v>-20.359905325</v>
      </c>
      <c r="F258" s="73">
        <v>-42.132952418000002</v>
      </c>
      <c r="G258" s="75">
        <v>922</v>
      </c>
      <c r="H258" s="74" t="s">
        <v>1210</v>
      </c>
      <c r="I258" s="76">
        <v>6.333333333333333</v>
      </c>
      <c r="J258" s="76">
        <v>7</v>
      </c>
      <c r="K258" s="76">
        <v>7</v>
      </c>
      <c r="L258" s="76">
        <v>6.666666666666667</v>
      </c>
      <c r="M258" s="76">
        <v>6.666666666666667</v>
      </c>
      <c r="N258" s="76">
        <v>7</v>
      </c>
      <c r="O258" s="76">
        <v>6.333333333333333</v>
      </c>
      <c r="P258" s="76">
        <v>6.666666666666667</v>
      </c>
      <c r="Q258" s="77">
        <v>89.666666666666671</v>
      </c>
      <c r="R258" s="78"/>
      <c r="S258" s="86"/>
      <c r="T258" s="86"/>
      <c r="U258" s="86"/>
    </row>
    <row r="259" spans="1:21" ht="15.75" x14ac:dyDescent="0.25">
      <c r="A259" s="75">
        <v>368</v>
      </c>
      <c r="B259" s="73" t="s">
        <v>1437</v>
      </c>
      <c r="C259" s="33" t="s">
        <v>1192</v>
      </c>
      <c r="D259" s="73" t="s">
        <v>1392</v>
      </c>
      <c r="E259" s="73">
        <v>-20.465452679999999</v>
      </c>
      <c r="F259" s="73">
        <v>-42.149333925999997</v>
      </c>
      <c r="G259" s="75">
        <v>1043</v>
      </c>
      <c r="H259" s="74" t="s">
        <v>1210</v>
      </c>
      <c r="I259" s="76">
        <v>6.333333333333333</v>
      </c>
      <c r="J259" s="76">
        <v>6.166666666666667</v>
      </c>
      <c r="K259" s="76">
        <v>6.833333333333333</v>
      </c>
      <c r="L259" s="76">
        <v>6.333333333333333</v>
      </c>
      <c r="M259" s="76">
        <v>6.5</v>
      </c>
      <c r="N259" s="76">
        <v>6.666666666666667</v>
      </c>
      <c r="O259" s="76">
        <v>6.333333333333333</v>
      </c>
      <c r="P259" s="76">
        <v>6.5</v>
      </c>
      <c r="Q259" s="77">
        <v>87.333333333333329</v>
      </c>
      <c r="R259" s="86"/>
      <c r="S259" s="86"/>
      <c r="T259" s="86"/>
      <c r="U259" s="86"/>
    </row>
    <row r="260" spans="1:21" ht="15.75" x14ac:dyDescent="0.25">
      <c r="A260" s="75">
        <v>369</v>
      </c>
      <c r="B260" s="73" t="s">
        <v>1438</v>
      </c>
      <c r="C260" s="83" t="s">
        <v>1173</v>
      </c>
      <c r="D260" s="73" t="s">
        <v>1392</v>
      </c>
      <c r="E260" s="73">
        <v>-20.363636948</v>
      </c>
      <c r="F260" s="73">
        <v>-42.142459842999997</v>
      </c>
      <c r="G260" s="75">
        <v>863</v>
      </c>
      <c r="H260" s="74" t="s">
        <v>1225</v>
      </c>
      <c r="I260" s="76">
        <v>6</v>
      </c>
      <c r="J260" s="76">
        <v>6.333333333333333</v>
      </c>
      <c r="K260" s="76">
        <v>6.666666666666667</v>
      </c>
      <c r="L260" s="76">
        <v>6.333333333333333</v>
      </c>
      <c r="M260" s="76">
        <v>6.333333333333333</v>
      </c>
      <c r="N260" s="76">
        <v>6.5</v>
      </c>
      <c r="O260" s="76">
        <v>6.333333333333333</v>
      </c>
      <c r="P260" s="76">
        <v>6.166666666666667</v>
      </c>
      <c r="Q260" s="77">
        <v>86.666666666666671</v>
      </c>
      <c r="R260" s="78"/>
      <c r="S260" s="86"/>
      <c r="T260" s="86"/>
      <c r="U260" s="86"/>
    </row>
    <row r="261" spans="1:21" ht="15.75" x14ac:dyDescent="0.25">
      <c r="A261" s="75">
        <v>371</v>
      </c>
      <c r="B261" s="73" t="s">
        <v>1439</v>
      </c>
      <c r="C261" s="83" t="s">
        <v>1194</v>
      </c>
      <c r="D261" s="73" t="s">
        <v>1392</v>
      </c>
      <c r="E261" s="73">
        <v>-20.359792840000001</v>
      </c>
      <c r="F261" s="73">
        <v>-42.129070423999998</v>
      </c>
      <c r="G261" s="75">
        <v>1004</v>
      </c>
      <c r="H261" s="74" t="s">
        <v>1225</v>
      </c>
      <c r="I261" s="76">
        <v>6</v>
      </c>
      <c r="J261" s="76">
        <v>6.333333333333333</v>
      </c>
      <c r="K261" s="76">
        <v>6.5</v>
      </c>
      <c r="L261" s="76">
        <v>6.166666666666667</v>
      </c>
      <c r="M261" s="76">
        <v>6.333333333333333</v>
      </c>
      <c r="N261" s="76">
        <v>6.166666666666667</v>
      </c>
      <c r="O261" s="76">
        <v>6.333333333333333</v>
      </c>
      <c r="P261" s="76">
        <v>6.166666666666667</v>
      </c>
      <c r="Q261" s="77">
        <v>86</v>
      </c>
      <c r="R261" s="78"/>
      <c r="S261" s="86"/>
      <c r="T261" s="86"/>
      <c r="U261" s="86"/>
    </row>
    <row r="262" spans="1:21" ht="15.75" x14ac:dyDescent="0.25">
      <c r="A262" s="72">
        <v>372</v>
      </c>
      <c r="B262" s="73" t="s">
        <v>1440</v>
      </c>
      <c r="C262" s="33" t="s">
        <v>1173</v>
      </c>
      <c r="D262" s="98" t="s">
        <v>1392</v>
      </c>
      <c r="E262" s="73">
        <v>-20.31481823</v>
      </c>
      <c r="F262" s="73">
        <v>-42.127736611000003</v>
      </c>
      <c r="G262" s="72">
        <v>956</v>
      </c>
      <c r="H262" s="74" t="s">
        <v>1225</v>
      </c>
      <c r="I262" s="75">
        <v>6</v>
      </c>
      <c r="J262" s="76">
        <v>5.666666666666667</v>
      </c>
      <c r="K262" s="75">
        <v>6</v>
      </c>
      <c r="L262" s="75">
        <v>6</v>
      </c>
      <c r="M262" s="76">
        <v>5.666666666666667</v>
      </c>
      <c r="N262" s="76">
        <v>5.333333333333333</v>
      </c>
      <c r="O262" s="75">
        <v>6</v>
      </c>
      <c r="P262" s="75">
        <v>6</v>
      </c>
      <c r="Q262" s="77">
        <v>82.666666666666671</v>
      </c>
      <c r="R262" s="78"/>
      <c r="S262" s="86"/>
      <c r="T262" s="86"/>
      <c r="U262" s="86"/>
    </row>
    <row r="263" spans="1:21" ht="15.75" x14ac:dyDescent="0.25">
      <c r="A263" s="75">
        <v>373</v>
      </c>
      <c r="B263" s="73" t="s">
        <v>1440</v>
      </c>
      <c r="C263" s="33" t="s">
        <v>1192</v>
      </c>
      <c r="D263" s="73" t="s">
        <v>1392</v>
      </c>
      <c r="E263" s="73">
        <v>-20.308351087999998</v>
      </c>
      <c r="F263" s="73">
        <v>-42.145908913</v>
      </c>
      <c r="G263" s="75">
        <v>811</v>
      </c>
      <c r="H263" s="74" t="s">
        <v>1210</v>
      </c>
      <c r="I263" s="76">
        <v>6.333333333333333</v>
      </c>
      <c r="J263" s="76">
        <v>6.666666666666667</v>
      </c>
      <c r="K263" s="76">
        <v>6.333333333333333</v>
      </c>
      <c r="L263" s="76">
        <v>6</v>
      </c>
      <c r="M263" s="76">
        <v>6.5</v>
      </c>
      <c r="N263" s="76">
        <v>6.5</v>
      </c>
      <c r="O263" s="76">
        <v>6.333333333333333</v>
      </c>
      <c r="P263" s="76">
        <v>6</v>
      </c>
      <c r="Q263" s="77">
        <v>86.666666666666671</v>
      </c>
      <c r="R263" s="78"/>
      <c r="S263" s="86"/>
      <c r="T263" s="86"/>
      <c r="U263" s="86"/>
    </row>
    <row r="264" spans="1:21" ht="15.75" x14ac:dyDescent="0.25">
      <c r="A264" s="75">
        <v>374</v>
      </c>
      <c r="B264" s="73" t="s">
        <v>1441</v>
      </c>
      <c r="C264" s="83" t="s">
        <v>1163</v>
      </c>
      <c r="D264" s="73" t="s">
        <v>1392</v>
      </c>
      <c r="E264" s="73">
        <v>-20.396528290999999</v>
      </c>
      <c r="F264" s="73">
        <v>-42.155686738</v>
      </c>
      <c r="G264" s="75">
        <v>843</v>
      </c>
      <c r="H264" s="74" t="s">
        <v>1210</v>
      </c>
      <c r="I264" s="76">
        <v>6</v>
      </c>
      <c r="J264" s="76">
        <v>5.666666666666667</v>
      </c>
      <c r="K264" s="76">
        <v>6</v>
      </c>
      <c r="L264" s="76">
        <v>6</v>
      </c>
      <c r="M264" s="76">
        <v>6.333333333333333</v>
      </c>
      <c r="N264" s="76">
        <v>6.333333333333333</v>
      </c>
      <c r="O264" s="76">
        <v>6.333333333333333</v>
      </c>
      <c r="P264" s="76">
        <v>6</v>
      </c>
      <c r="Q264" s="77">
        <v>84.666666666666671</v>
      </c>
      <c r="R264" s="78"/>
      <c r="S264" s="86"/>
      <c r="T264" s="86"/>
      <c r="U264" s="86"/>
    </row>
    <row r="265" spans="1:21" ht="15.75" x14ac:dyDescent="0.25">
      <c r="A265" s="75">
        <v>375</v>
      </c>
      <c r="B265" s="73" t="s">
        <v>1442</v>
      </c>
      <c r="C265" s="33" t="s">
        <v>1173</v>
      </c>
      <c r="D265" s="73" t="s">
        <v>1392</v>
      </c>
      <c r="E265" s="73">
        <v>-20.318103516000001</v>
      </c>
      <c r="F265" s="73">
        <v>-42.179750175999999</v>
      </c>
      <c r="G265" s="75">
        <v>848</v>
      </c>
      <c r="H265" s="74" t="s">
        <v>1225</v>
      </c>
      <c r="I265" s="76">
        <v>6.5</v>
      </c>
      <c r="J265" s="76">
        <v>7</v>
      </c>
      <c r="K265" s="76">
        <v>7</v>
      </c>
      <c r="L265" s="76">
        <v>7</v>
      </c>
      <c r="M265" s="76">
        <v>7</v>
      </c>
      <c r="N265" s="76">
        <v>7</v>
      </c>
      <c r="O265" s="76">
        <v>6.5</v>
      </c>
      <c r="P265" s="76">
        <v>6.5</v>
      </c>
      <c r="Q265" s="77">
        <v>89.666666666666671</v>
      </c>
      <c r="R265" s="78"/>
      <c r="S265" s="86"/>
      <c r="T265" s="86"/>
      <c r="U265" s="86"/>
    </row>
    <row r="266" spans="1:21" ht="15.75" x14ac:dyDescent="0.25">
      <c r="A266" s="72">
        <v>377</v>
      </c>
      <c r="B266" s="73" t="s">
        <v>1443</v>
      </c>
      <c r="C266" s="33" t="s">
        <v>1163</v>
      </c>
      <c r="D266" s="98" t="s">
        <v>1392</v>
      </c>
      <c r="E266" s="73">
        <v>-20.457708221000001</v>
      </c>
      <c r="F266" s="73">
        <v>-42.157588005000001</v>
      </c>
      <c r="G266" s="72">
        <v>945</v>
      </c>
      <c r="H266" s="74" t="s">
        <v>1210</v>
      </c>
      <c r="I266" s="75">
        <v>6</v>
      </c>
      <c r="J266" s="76">
        <v>5.666666666666667</v>
      </c>
      <c r="K266" s="76">
        <v>5.833333333333333</v>
      </c>
      <c r="L266" s="75">
        <v>6.5</v>
      </c>
      <c r="M266" s="76">
        <v>6.333333333333333</v>
      </c>
      <c r="N266" s="76">
        <v>6.166666666666667</v>
      </c>
      <c r="O266" s="75">
        <v>6</v>
      </c>
      <c r="P266" s="76">
        <v>6.166666666666667</v>
      </c>
      <c r="Q266" s="77">
        <v>84.333333333333329</v>
      </c>
      <c r="R266" s="78"/>
      <c r="S266" s="86"/>
      <c r="T266" s="86"/>
      <c r="U266" s="86"/>
    </row>
    <row r="267" spans="1:21" ht="15.75" x14ac:dyDescent="0.25">
      <c r="A267" s="72">
        <v>378</v>
      </c>
      <c r="B267" s="73" t="s">
        <v>1444</v>
      </c>
      <c r="C267" s="33" t="s">
        <v>1173</v>
      </c>
      <c r="D267" s="98" t="s">
        <v>1392</v>
      </c>
      <c r="E267" s="73">
        <v>-20.462182899999998</v>
      </c>
      <c r="F267" s="73">
        <v>-42.146509057000003</v>
      </c>
      <c r="G267" s="72">
        <v>1019</v>
      </c>
      <c r="H267" s="74" t="s">
        <v>1225</v>
      </c>
      <c r="I267" s="76">
        <v>6.333333333333333</v>
      </c>
      <c r="J267" s="75">
        <v>7</v>
      </c>
      <c r="K267" s="76">
        <v>6.666666666666667</v>
      </c>
      <c r="L267" s="76">
        <v>6.333333333333333</v>
      </c>
      <c r="M267" s="75">
        <v>7</v>
      </c>
      <c r="N267" s="76">
        <v>6.666666666666667</v>
      </c>
      <c r="O267" s="76">
        <v>6.666666666666667</v>
      </c>
      <c r="P267" s="76">
        <v>6.333333333333333</v>
      </c>
      <c r="Q267" s="79">
        <v>89</v>
      </c>
      <c r="R267" s="78"/>
      <c r="S267" s="86"/>
      <c r="T267" s="86"/>
      <c r="U267" s="86"/>
    </row>
    <row r="268" spans="1:21" ht="15.75" x14ac:dyDescent="0.25">
      <c r="A268" s="75">
        <v>379</v>
      </c>
      <c r="B268" s="73" t="s">
        <v>1445</v>
      </c>
      <c r="C268" s="83" t="s">
        <v>1163</v>
      </c>
      <c r="D268" s="75" t="s">
        <v>1287</v>
      </c>
      <c r="E268" s="73">
        <v>-20.267697600999998</v>
      </c>
      <c r="F268" s="73">
        <v>-42.081382423999997</v>
      </c>
      <c r="G268" s="75">
        <v>697</v>
      </c>
      <c r="H268" s="74" t="s">
        <v>1210</v>
      </c>
      <c r="I268" s="76">
        <v>6</v>
      </c>
      <c r="J268" s="76">
        <v>6</v>
      </c>
      <c r="K268" s="76">
        <v>6.333333333333333</v>
      </c>
      <c r="L268" s="76">
        <v>6</v>
      </c>
      <c r="M268" s="76">
        <v>6.333333333333333</v>
      </c>
      <c r="N268" s="76">
        <v>6.333333333333333</v>
      </c>
      <c r="O268" s="76">
        <v>6</v>
      </c>
      <c r="P268" s="76">
        <v>6</v>
      </c>
      <c r="Q268" s="77">
        <v>85</v>
      </c>
      <c r="R268" s="78"/>
      <c r="S268" s="86"/>
      <c r="T268" s="86"/>
      <c r="U268" s="86"/>
    </row>
    <row r="269" spans="1:21" ht="15.75" x14ac:dyDescent="0.25">
      <c r="A269" s="72">
        <v>381</v>
      </c>
      <c r="B269" s="73" t="s">
        <v>1446</v>
      </c>
      <c r="C269" s="33" t="s">
        <v>1163</v>
      </c>
      <c r="D269" s="72" t="s">
        <v>1287</v>
      </c>
      <c r="E269" s="73">
        <v>-20.267369282000001</v>
      </c>
      <c r="F269" s="73">
        <v>-42.187806275</v>
      </c>
      <c r="G269" s="72">
        <v>826</v>
      </c>
      <c r="H269" s="74" t="s">
        <v>1225</v>
      </c>
      <c r="I269" s="75">
        <v>5.5</v>
      </c>
      <c r="J269" s="75">
        <v>6.5</v>
      </c>
      <c r="K269" s="76">
        <v>5.75</v>
      </c>
      <c r="L269" s="76">
        <v>5.75</v>
      </c>
      <c r="M269" s="75">
        <v>6.5</v>
      </c>
      <c r="N269" s="75">
        <v>5.5</v>
      </c>
      <c r="O269" s="75">
        <v>6</v>
      </c>
      <c r="P269" s="75">
        <v>6</v>
      </c>
      <c r="Q269" s="77">
        <v>83.333333333333329</v>
      </c>
      <c r="R269" s="78"/>
      <c r="S269" s="75"/>
      <c r="T269" s="86"/>
      <c r="U269" s="86"/>
    </row>
    <row r="270" spans="1:21" ht="15.75" x14ac:dyDescent="0.25">
      <c r="A270" s="75">
        <v>382</v>
      </c>
      <c r="B270" s="73" t="s">
        <v>1447</v>
      </c>
      <c r="C270" s="33" t="s">
        <v>1192</v>
      </c>
      <c r="D270" s="75" t="s">
        <v>1287</v>
      </c>
      <c r="E270" s="73">
        <v>-20.282100225000001</v>
      </c>
      <c r="F270" s="73">
        <v>-42.179292439999998</v>
      </c>
      <c r="G270" s="75">
        <v>838</v>
      </c>
      <c r="H270" s="74" t="s">
        <v>1225</v>
      </c>
      <c r="I270" s="76">
        <v>6.333333333333333</v>
      </c>
      <c r="J270" s="76">
        <v>6</v>
      </c>
      <c r="K270" s="76">
        <v>6</v>
      </c>
      <c r="L270" s="76">
        <v>6.333333333333333</v>
      </c>
      <c r="M270" s="76">
        <v>7</v>
      </c>
      <c r="N270" s="76">
        <v>6</v>
      </c>
      <c r="O270" s="76">
        <v>6.333333333333333</v>
      </c>
      <c r="P270" s="76">
        <v>6.333333333333333</v>
      </c>
      <c r="Q270" s="77">
        <v>86.333333333333329</v>
      </c>
      <c r="R270" s="78"/>
      <c r="S270" s="86"/>
      <c r="T270" s="86"/>
      <c r="U270" s="86"/>
    </row>
    <row r="271" spans="1:21" ht="15.75" x14ac:dyDescent="0.25">
      <c r="A271" s="72">
        <v>385</v>
      </c>
      <c r="B271" s="73" t="s">
        <v>1448</v>
      </c>
      <c r="C271" s="33" t="s">
        <v>1173</v>
      </c>
      <c r="D271" s="72" t="s">
        <v>1449</v>
      </c>
      <c r="E271" s="73">
        <v>-20.301758385999999</v>
      </c>
      <c r="F271" s="73">
        <v>-41.886655558000001</v>
      </c>
      <c r="G271" s="72">
        <v>936</v>
      </c>
      <c r="H271" s="74" t="s">
        <v>1225</v>
      </c>
      <c r="I271" s="76">
        <v>5.666666666666667</v>
      </c>
      <c r="J271" s="76">
        <v>5.666666666666667</v>
      </c>
      <c r="K271" s="76">
        <v>5.666666666666667</v>
      </c>
      <c r="L271" s="75">
        <v>6</v>
      </c>
      <c r="M271" s="76">
        <v>5.666666666666667</v>
      </c>
      <c r="N271" s="76">
        <v>5.333333333333333</v>
      </c>
      <c r="O271" s="76">
        <v>5.666666666666667</v>
      </c>
      <c r="P271" s="76">
        <v>5.666666666666667</v>
      </c>
      <c r="Q271" s="77">
        <v>81.333333333333329</v>
      </c>
      <c r="R271" s="78"/>
      <c r="S271" s="86"/>
      <c r="T271" s="86"/>
      <c r="U271" s="86"/>
    </row>
    <row r="272" spans="1:21" ht="15.75" x14ac:dyDescent="0.25">
      <c r="A272" s="75">
        <v>386</v>
      </c>
      <c r="B272" s="73" t="s">
        <v>1450</v>
      </c>
      <c r="C272" s="33" t="s">
        <v>1192</v>
      </c>
      <c r="D272" s="75" t="s">
        <v>1449</v>
      </c>
      <c r="E272" s="73">
        <v>-20.302339419999999</v>
      </c>
      <c r="F272" s="73">
        <v>-41.874457542000002</v>
      </c>
      <c r="G272" s="75">
        <v>1014</v>
      </c>
      <c r="H272" s="74" t="s">
        <v>1225</v>
      </c>
      <c r="I272" s="76">
        <v>6</v>
      </c>
      <c r="J272" s="76">
        <v>6</v>
      </c>
      <c r="K272" s="76">
        <v>5.5</v>
      </c>
      <c r="L272" s="76">
        <v>6</v>
      </c>
      <c r="M272" s="76">
        <v>6</v>
      </c>
      <c r="N272" s="76">
        <v>5.5</v>
      </c>
      <c r="O272" s="76">
        <v>6</v>
      </c>
      <c r="P272" s="76">
        <v>5.5</v>
      </c>
      <c r="Q272" s="77">
        <v>82.333333333333329</v>
      </c>
      <c r="R272" s="78"/>
      <c r="S272" s="86"/>
      <c r="T272" s="86"/>
      <c r="U272" s="86"/>
    </row>
    <row r="273" spans="1:21" ht="15.75" x14ac:dyDescent="0.25">
      <c r="A273" s="75">
        <v>387</v>
      </c>
      <c r="B273" s="73" t="s">
        <v>1351</v>
      </c>
      <c r="C273" s="83" t="s">
        <v>1163</v>
      </c>
      <c r="D273" s="75" t="s">
        <v>1352</v>
      </c>
      <c r="E273" s="73">
        <v>-20.136686945000001</v>
      </c>
      <c r="F273" s="73">
        <v>-41.832730165000001</v>
      </c>
      <c r="G273" s="75">
        <v>724</v>
      </c>
      <c r="H273" s="74" t="s">
        <v>1451</v>
      </c>
      <c r="I273" s="76">
        <v>5.333333333333333</v>
      </c>
      <c r="J273" s="76">
        <v>5.333333333333333</v>
      </c>
      <c r="K273" s="76">
        <v>5.333333333333333</v>
      </c>
      <c r="L273" s="76">
        <v>6</v>
      </c>
      <c r="M273" s="76">
        <v>5.333333333333333</v>
      </c>
      <c r="N273" s="76">
        <v>5.666666666666667</v>
      </c>
      <c r="O273" s="76">
        <v>5.333333333333333</v>
      </c>
      <c r="P273" s="76">
        <v>5</v>
      </c>
      <c r="Q273" s="77">
        <v>78.666666666666671</v>
      </c>
      <c r="R273" s="78"/>
      <c r="S273" s="75"/>
      <c r="T273" s="86"/>
      <c r="U273" s="86"/>
    </row>
    <row r="274" spans="1:21" ht="15.75" x14ac:dyDescent="0.25">
      <c r="A274" s="75">
        <v>388</v>
      </c>
      <c r="B274" s="73" t="s">
        <v>1452</v>
      </c>
      <c r="C274" s="83" t="s">
        <v>1163</v>
      </c>
      <c r="D274" s="75" t="s">
        <v>1352</v>
      </c>
      <c r="E274" s="73">
        <v>-20.15576927</v>
      </c>
      <c r="F274" s="73">
        <v>-41.811277941</v>
      </c>
      <c r="G274" s="75">
        <v>657</v>
      </c>
      <c r="H274" s="74" t="s">
        <v>1225</v>
      </c>
      <c r="I274" s="76">
        <v>5.666666666666667</v>
      </c>
      <c r="J274" s="76">
        <v>5.666666666666667</v>
      </c>
      <c r="K274" s="76">
        <v>6</v>
      </c>
      <c r="L274" s="76">
        <v>6</v>
      </c>
      <c r="M274" s="76">
        <v>6</v>
      </c>
      <c r="N274" s="76">
        <v>6.166666666666667</v>
      </c>
      <c r="O274" s="76">
        <v>6.333333333333333</v>
      </c>
      <c r="P274" s="76">
        <v>6.166666666666667</v>
      </c>
      <c r="Q274" s="77">
        <v>84</v>
      </c>
      <c r="R274" s="78"/>
      <c r="S274" s="86"/>
      <c r="T274" s="86"/>
      <c r="U274" s="86"/>
    </row>
    <row r="275" spans="1:21" ht="15.75" x14ac:dyDescent="0.25">
      <c r="A275" s="75">
        <v>389</v>
      </c>
      <c r="B275" s="73" t="s">
        <v>1453</v>
      </c>
      <c r="C275" s="83" t="s">
        <v>1192</v>
      </c>
      <c r="D275" s="75" t="s">
        <v>1352</v>
      </c>
      <c r="E275" s="73">
        <v>-20.142614292000001</v>
      </c>
      <c r="F275" s="73">
        <v>-41.836581398</v>
      </c>
      <c r="G275" s="75">
        <v>673</v>
      </c>
      <c r="H275" s="74" t="s">
        <v>1225</v>
      </c>
      <c r="I275" s="76">
        <v>6.333333333333333</v>
      </c>
      <c r="J275" s="76">
        <v>6.666666666666667</v>
      </c>
      <c r="K275" s="76">
        <v>6.333333333333333</v>
      </c>
      <c r="L275" s="76">
        <v>6.666666666666667</v>
      </c>
      <c r="M275" s="76">
        <v>6.666666666666667</v>
      </c>
      <c r="N275" s="76">
        <v>6.5</v>
      </c>
      <c r="O275" s="76">
        <v>6</v>
      </c>
      <c r="P275" s="76">
        <v>6.5</v>
      </c>
      <c r="Q275" s="77">
        <v>87.666666666666671</v>
      </c>
      <c r="R275" s="78"/>
      <c r="S275" s="86"/>
      <c r="T275" s="86"/>
      <c r="U275" s="86"/>
    </row>
    <row r="276" spans="1:21" ht="15.75" x14ac:dyDescent="0.25">
      <c r="A276" s="72">
        <v>390</v>
      </c>
      <c r="B276" s="73" t="s">
        <v>1454</v>
      </c>
      <c r="C276" s="34" t="s">
        <v>1455</v>
      </c>
      <c r="D276" s="72" t="s">
        <v>1449</v>
      </c>
      <c r="E276" s="99">
        <v>-20.281388888888888</v>
      </c>
      <c r="F276" s="99">
        <v>-41.849777777777781</v>
      </c>
      <c r="G276" s="72">
        <v>823</v>
      </c>
      <c r="H276" s="74" t="s">
        <v>1225</v>
      </c>
      <c r="I276" s="75">
        <v>6</v>
      </c>
      <c r="J276" s="76">
        <v>5.666666666666667</v>
      </c>
      <c r="K276" s="76">
        <v>5.666666666666667</v>
      </c>
      <c r="L276" s="76">
        <v>5.666666666666667</v>
      </c>
      <c r="M276" s="76">
        <v>5.333333333333333</v>
      </c>
      <c r="N276" s="76">
        <v>5.666666666666667</v>
      </c>
      <c r="O276" s="75">
        <v>6</v>
      </c>
      <c r="P276" s="75">
        <v>6</v>
      </c>
      <c r="Q276" s="77">
        <v>81.666666666666671</v>
      </c>
      <c r="R276" s="78"/>
      <c r="S276" s="86"/>
      <c r="T276" s="86"/>
      <c r="U276" s="86"/>
    </row>
    <row r="277" spans="1:21" ht="15.75" x14ac:dyDescent="0.25">
      <c r="A277" s="75">
        <v>391</v>
      </c>
      <c r="B277" s="73" t="s">
        <v>1456</v>
      </c>
      <c r="C277" s="83" t="s">
        <v>1192</v>
      </c>
      <c r="D277" s="75" t="s">
        <v>1449</v>
      </c>
      <c r="E277" s="73">
        <v>-20.301975644999999</v>
      </c>
      <c r="F277" s="73">
        <v>-41.869776080999998</v>
      </c>
      <c r="G277" s="75">
        <v>1013</v>
      </c>
      <c r="H277" s="74" t="s">
        <v>1225</v>
      </c>
      <c r="I277" s="76">
        <v>5.666666666666667</v>
      </c>
      <c r="J277" s="76">
        <v>6</v>
      </c>
      <c r="K277" s="76">
        <v>6.333333333333333</v>
      </c>
      <c r="L277" s="76">
        <v>6.333333333333333</v>
      </c>
      <c r="M277" s="76">
        <v>6.333333333333333</v>
      </c>
      <c r="N277" s="76">
        <v>6</v>
      </c>
      <c r="O277" s="76">
        <v>6</v>
      </c>
      <c r="P277" s="76">
        <v>6</v>
      </c>
      <c r="Q277" s="77">
        <v>84.666666666666671</v>
      </c>
      <c r="R277" s="78"/>
      <c r="S277" s="86"/>
      <c r="T277" s="86"/>
      <c r="U277" s="86"/>
    </row>
    <row r="278" spans="1:21" ht="15.75" x14ac:dyDescent="0.25">
      <c r="A278" s="75">
        <v>392</v>
      </c>
      <c r="B278" s="73" t="s">
        <v>1457</v>
      </c>
      <c r="C278" s="33" t="s">
        <v>1192</v>
      </c>
      <c r="D278" s="75" t="s">
        <v>1449</v>
      </c>
      <c r="E278" s="73">
        <v>-20.303165539999998</v>
      </c>
      <c r="F278" s="73">
        <v>-41.882339465000001</v>
      </c>
      <c r="G278" s="75">
        <v>895</v>
      </c>
      <c r="H278" s="74" t="s">
        <v>1225</v>
      </c>
      <c r="I278" s="76">
        <v>6</v>
      </c>
      <c r="J278" s="76">
        <v>6.333333333333333</v>
      </c>
      <c r="K278" s="76">
        <v>6</v>
      </c>
      <c r="L278" s="76">
        <v>6.166666666666667</v>
      </c>
      <c r="M278" s="76">
        <v>6</v>
      </c>
      <c r="N278" s="76">
        <v>6.166666666666667</v>
      </c>
      <c r="O278" s="76">
        <v>6</v>
      </c>
      <c r="P278" s="76">
        <v>6</v>
      </c>
      <c r="Q278" s="77">
        <v>84.666666666666671</v>
      </c>
      <c r="R278" s="78"/>
      <c r="S278" s="86"/>
      <c r="T278" s="86"/>
      <c r="U278" s="86"/>
    </row>
    <row r="279" spans="1:21" ht="15.75" x14ac:dyDescent="0.25">
      <c r="A279" s="75">
        <v>393</v>
      </c>
      <c r="B279" s="73" t="s">
        <v>1458</v>
      </c>
      <c r="C279" s="33" t="s">
        <v>1192</v>
      </c>
      <c r="D279" s="75" t="s">
        <v>1449</v>
      </c>
      <c r="E279" s="73">
        <v>-20.30087661</v>
      </c>
      <c r="F279" s="73">
        <v>-41.848131744</v>
      </c>
      <c r="G279" s="75">
        <v>1114</v>
      </c>
      <c r="H279" s="74" t="s">
        <v>1210</v>
      </c>
      <c r="I279" s="76">
        <v>7</v>
      </c>
      <c r="J279" s="76">
        <v>7.5</v>
      </c>
      <c r="K279" s="76">
        <v>7</v>
      </c>
      <c r="L279" s="76">
        <v>7</v>
      </c>
      <c r="M279" s="76">
        <v>7.166666666666667</v>
      </c>
      <c r="N279" s="76">
        <v>7.333333333333333</v>
      </c>
      <c r="O279" s="76">
        <v>7</v>
      </c>
      <c r="P279" s="76">
        <v>7</v>
      </c>
      <c r="Q279" s="77">
        <v>93</v>
      </c>
      <c r="R279" s="78"/>
      <c r="S279" s="86"/>
      <c r="T279" s="86"/>
      <c r="U279" s="86"/>
    </row>
    <row r="280" spans="1:21" ht="15.75" x14ac:dyDescent="0.25">
      <c r="A280" s="75">
        <v>395</v>
      </c>
      <c r="B280" s="32" t="s">
        <v>1459</v>
      </c>
      <c r="C280" s="33" t="s">
        <v>1163</v>
      </c>
      <c r="D280" s="34" t="s">
        <v>1284</v>
      </c>
      <c r="E280" s="32">
        <v>-20.201857331999999</v>
      </c>
      <c r="F280" s="32">
        <v>-41.905992775999998</v>
      </c>
      <c r="G280" s="34">
        <v>665</v>
      </c>
      <c r="H280" s="96" t="s">
        <v>1225</v>
      </c>
      <c r="I280" s="247" t="s">
        <v>1178</v>
      </c>
      <c r="J280" s="247"/>
      <c r="K280" s="247"/>
      <c r="L280" s="247"/>
      <c r="M280" s="247"/>
      <c r="N280" s="247"/>
      <c r="O280" s="247"/>
      <c r="P280" s="247"/>
      <c r="Q280" s="247"/>
      <c r="R280" s="78"/>
      <c r="S280" s="86"/>
      <c r="T280" s="86"/>
      <c r="U280" s="86"/>
    </row>
    <row r="281" spans="1:21" ht="15.75" x14ac:dyDescent="0.25">
      <c r="A281" s="72">
        <v>396</v>
      </c>
      <c r="B281" s="73" t="s">
        <v>1459</v>
      </c>
      <c r="C281" s="33" t="s">
        <v>1163</v>
      </c>
      <c r="D281" s="72" t="s">
        <v>1284</v>
      </c>
      <c r="E281" s="73">
        <v>-20.206660833000001</v>
      </c>
      <c r="F281" s="73">
        <v>-41.887045399999998</v>
      </c>
      <c r="G281" s="72">
        <v>762</v>
      </c>
      <c r="H281" s="74" t="s">
        <v>1210</v>
      </c>
      <c r="I281" s="76">
        <v>5.333333333333333</v>
      </c>
      <c r="J281" s="76">
        <v>5.666666666666667</v>
      </c>
      <c r="K281" s="76">
        <v>5.333333333333333</v>
      </c>
      <c r="L281" s="76">
        <v>6</v>
      </c>
      <c r="M281" s="76">
        <v>5.333333333333333</v>
      </c>
      <c r="N281" s="76">
        <v>5.666666666666667</v>
      </c>
      <c r="O281" s="76">
        <v>5.666666666666667</v>
      </c>
      <c r="P281" s="76">
        <v>6</v>
      </c>
      <c r="Q281" s="77">
        <v>80.666666666666671</v>
      </c>
      <c r="R281" s="78"/>
      <c r="S281" s="86"/>
      <c r="T281" s="86"/>
      <c r="U281" s="86"/>
    </row>
    <row r="282" spans="1:21" ht="15.75" x14ac:dyDescent="0.25">
      <c r="A282" s="75">
        <v>397</v>
      </c>
      <c r="B282" s="73" t="s">
        <v>1460</v>
      </c>
      <c r="C282" s="83" t="s">
        <v>1163</v>
      </c>
      <c r="D282" s="75" t="s">
        <v>1449</v>
      </c>
      <c r="E282" s="73">
        <v>-20.27600172</v>
      </c>
      <c r="F282" s="73">
        <v>-41.860290198000001</v>
      </c>
      <c r="G282" s="75">
        <v>750</v>
      </c>
      <c r="H282" s="74" t="s">
        <v>1225</v>
      </c>
      <c r="I282" s="76">
        <v>5.666666666666667</v>
      </c>
      <c r="J282" s="76">
        <v>5.666666666666667</v>
      </c>
      <c r="K282" s="76">
        <v>5.666666666666667</v>
      </c>
      <c r="L282" s="76">
        <v>6</v>
      </c>
      <c r="M282" s="76">
        <v>5.333333333333333</v>
      </c>
      <c r="N282" s="76">
        <v>5</v>
      </c>
      <c r="O282" s="76">
        <v>5.666666666666667</v>
      </c>
      <c r="P282" s="76">
        <v>5.666666666666667</v>
      </c>
      <c r="Q282" s="77">
        <v>80.666666666666671</v>
      </c>
      <c r="R282" s="78"/>
      <c r="S282" s="86"/>
      <c r="T282" s="86"/>
      <c r="U282" s="86"/>
    </row>
    <row r="283" spans="1:21" ht="15.75" x14ac:dyDescent="0.25">
      <c r="A283" s="75">
        <v>398</v>
      </c>
      <c r="B283" s="73" t="s">
        <v>1461</v>
      </c>
      <c r="C283" s="83" t="s">
        <v>1192</v>
      </c>
      <c r="D283" s="75" t="s">
        <v>1449</v>
      </c>
      <c r="E283" s="73">
        <v>-20.260154475</v>
      </c>
      <c r="F283" s="73">
        <v>-41.842558029999999</v>
      </c>
      <c r="G283" s="75">
        <v>788</v>
      </c>
      <c r="H283" s="74" t="s">
        <v>1225</v>
      </c>
      <c r="I283" s="76">
        <v>6</v>
      </c>
      <c r="J283" s="76">
        <v>5.666666666666667</v>
      </c>
      <c r="K283" s="76">
        <v>6</v>
      </c>
      <c r="L283" s="76">
        <v>6.333333333333333</v>
      </c>
      <c r="M283" s="76">
        <v>6</v>
      </c>
      <c r="N283" s="76">
        <v>6.333333333333333</v>
      </c>
      <c r="O283" s="76">
        <v>6</v>
      </c>
      <c r="P283" s="76">
        <v>6</v>
      </c>
      <c r="Q283" s="77">
        <v>84.333333333333329</v>
      </c>
      <c r="R283" s="78"/>
      <c r="S283" s="75"/>
      <c r="T283" s="86"/>
      <c r="U283" s="86"/>
    </row>
    <row r="284" spans="1:21" ht="15.75" x14ac:dyDescent="0.25">
      <c r="A284" s="75">
        <v>399</v>
      </c>
      <c r="B284" s="73" t="s">
        <v>1462</v>
      </c>
      <c r="C284" s="83" t="s">
        <v>1192</v>
      </c>
      <c r="D284" s="75" t="s">
        <v>1284</v>
      </c>
      <c r="E284" s="73">
        <v>-20.249828054000002</v>
      </c>
      <c r="F284" s="73">
        <v>-41.902302558999999</v>
      </c>
      <c r="G284" s="75">
        <v>872</v>
      </c>
      <c r="H284" s="74" t="s">
        <v>1225</v>
      </c>
      <c r="I284" s="76">
        <v>5.666666666666667</v>
      </c>
      <c r="J284" s="76">
        <v>6</v>
      </c>
      <c r="K284" s="76">
        <v>6</v>
      </c>
      <c r="L284" s="76">
        <v>6.333333333333333</v>
      </c>
      <c r="M284" s="76">
        <v>5.666666666666667</v>
      </c>
      <c r="N284" s="76">
        <v>5.666666666666667</v>
      </c>
      <c r="O284" s="76">
        <v>6</v>
      </c>
      <c r="P284" s="76">
        <v>6</v>
      </c>
      <c r="Q284" s="77">
        <v>83</v>
      </c>
      <c r="R284" s="78"/>
      <c r="S284" s="86"/>
      <c r="T284" s="86"/>
      <c r="U284" s="86"/>
    </row>
    <row r="285" spans="1:21" ht="15.75" x14ac:dyDescent="0.25">
      <c r="A285" s="75">
        <v>400</v>
      </c>
      <c r="B285" s="73" t="s">
        <v>1463</v>
      </c>
      <c r="C285" s="83" t="s">
        <v>1163</v>
      </c>
      <c r="D285" s="75" t="s">
        <v>1352</v>
      </c>
      <c r="E285" s="73">
        <v>-20.211559050000002</v>
      </c>
      <c r="F285" s="73">
        <v>-41.814652410999997</v>
      </c>
      <c r="G285" s="75">
        <v>858</v>
      </c>
      <c r="H285" s="74" t="s">
        <v>1225</v>
      </c>
      <c r="I285" s="76">
        <v>5.666666666666667</v>
      </c>
      <c r="J285" s="76">
        <v>6.333333333333333</v>
      </c>
      <c r="K285" s="76">
        <v>6.333333333333333</v>
      </c>
      <c r="L285" s="76">
        <v>6</v>
      </c>
      <c r="M285" s="76">
        <v>6.333333333333333</v>
      </c>
      <c r="N285" s="76">
        <v>5.666666666666667</v>
      </c>
      <c r="O285" s="76">
        <v>6.333333333333333</v>
      </c>
      <c r="P285" s="76">
        <v>6</v>
      </c>
      <c r="Q285" s="77">
        <v>84.333333333333329</v>
      </c>
      <c r="R285" s="78"/>
      <c r="S285" s="75"/>
      <c r="T285" s="86"/>
      <c r="U285" s="86"/>
    </row>
    <row r="286" spans="1:21" ht="15.75" x14ac:dyDescent="0.25">
      <c r="A286" s="72">
        <v>401</v>
      </c>
      <c r="B286" s="73" t="s">
        <v>1463</v>
      </c>
      <c r="C286" s="33" t="s">
        <v>1194</v>
      </c>
      <c r="D286" s="72" t="s">
        <v>1352</v>
      </c>
      <c r="E286" s="73">
        <v>-20.211438014999999</v>
      </c>
      <c r="F286" s="73">
        <v>-41.817307630999998</v>
      </c>
      <c r="G286" s="72">
        <v>928</v>
      </c>
      <c r="H286" s="74" t="s">
        <v>1225</v>
      </c>
      <c r="I286" s="75">
        <v>6</v>
      </c>
      <c r="J286" s="76">
        <v>6.333333333333333</v>
      </c>
      <c r="K286" s="75">
        <v>6</v>
      </c>
      <c r="L286" s="75">
        <v>6</v>
      </c>
      <c r="M286" s="75">
        <v>6</v>
      </c>
      <c r="N286" s="75">
        <v>6</v>
      </c>
      <c r="O286" s="76">
        <v>6.333333333333333</v>
      </c>
      <c r="P286" s="75">
        <v>6</v>
      </c>
      <c r="Q286" s="77">
        <v>84.333333333333329</v>
      </c>
      <c r="R286" s="78"/>
      <c r="S286" s="86"/>
      <c r="T286" s="86"/>
      <c r="U286" s="86"/>
    </row>
    <row r="287" spans="1:21" ht="15.75" x14ac:dyDescent="0.25">
      <c r="A287" s="75">
        <v>403</v>
      </c>
      <c r="B287" s="73" t="s">
        <v>1464</v>
      </c>
      <c r="C287" s="33" t="s">
        <v>1192</v>
      </c>
      <c r="D287" s="75" t="s">
        <v>1352</v>
      </c>
      <c r="E287" s="73">
        <v>-20.168837075999999</v>
      </c>
      <c r="F287" s="73">
        <v>-41.821257602000003</v>
      </c>
      <c r="G287" s="75">
        <v>663</v>
      </c>
      <c r="H287" s="74" t="s">
        <v>1225</v>
      </c>
      <c r="I287" s="76">
        <v>6</v>
      </c>
      <c r="J287" s="76">
        <v>6.5</v>
      </c>
      <c r="K287" s="76">
        <v>6.166666666666667</v>
      </c>
      <c r="L287" s="76">
        <v>6.666666666666667</v>
      </c>
      <c r="M287" s="76">
        <v>6.833333333333333</v>
      </c>
      <c r="N287" s="76">
        <v>6.666666666666667</v>
      </c>
      <c r="O287" s="76">
        <v>6</v>
      </c>
      <c r="P287" s="76">
        <v>6.166666666666667</v>
      </c>
      <c r="Q287" s="77">
        <v>87</v>
      </c>
      <c r="R287" s="78"/>
      <c r="S287" s="86"/>
      <c r="T287" s="86"/>
      <c r="U287" s="86"/>
    </row>
    <row r="288" spans="1:21" ht="15.75" x14ac:dyDescent="0.25">
      <c r="A288" s="75">
        <v>405</v>
      </c>
      <c r="B288" s="73" t="s">
        <v>1465</v>
      </c>
      <c r="C288" s="33" t="s">
        <v>1194</v>
      </c>
      <c r="D288" s="75" t="s">
        <v>1352</v>
      </c>
      <c r="E288" s="73">
        <v>-20.213749493000002</v>
      </c>
      <c r="F288" s="73">
        <v>-41.829865566000002</v>
      </c>
      <c r="G288" s="75">
        <v>760</v>
      </c>
      <c r="H288" s="74" t="s">
        <v>1225</v>
      </c>
      <c r="I288" s="76">
        <v>6</v>
      </c>
      <c r="J288" s="76">
        <v>5.666666666666667</v>
      </c>
      <c r="K288" s="76">
        <v>6</v>
      </c>
      <c r="L288" s="76">
        <v>5.666666666666667</v>
      </c>
      <c r="M288" s="76">
        <v>5.666666666666667</v>
      </c>
      <c r="N288" s="76">
        <v>5.666666666666667</v>
      </c>
      <c r="O288" s="76">
        <v>5.666666666666667</v>
      </c>
      <c r="P288" s="76">
        <v>5.666666666666667</v>
      </c>
      <c r="Q288" s="77">
        <v>82</v>
      </c>
      <c r="R288" s="78"/>
      <c r="S288" s="86"/>
      <c r="T288" s="86"/>
      <c r="U288" s="86"/>
    </row>
    <row r="289" spans="1:21" ht="15.75" x14ac:dyDescent="0.25">
      <c r="A289" s="72">
        <v>406</v>
      </c>
      <c r="B289" s="100" t="s">
        <v>1466</v>
      </c>
      <c r="C289" s="33" t="s">
        <v>1163</v>
      </c>
      <c r="D289" s="72" t="s">
        <v>1352</v>
      </c>
      <c r="E289" s="73">
        <v>-20.179046318000001</v>
      </c>
      <c r="F289" s="73">
        <v>-41.813597297000001</v>
      </c>
      <c r="G289" s="72">
        <v>712</v>
      </c>
      <c r="H289" s="74" t="s">
        <v>1225</v>
      </c>
      <c r="I289" s="75">
        <v>5</v>
      </c>
      <c r="J289" s="76">
        <v>5.333333333333333</v>
      </c>
      <c r="K289" s="76">
        <v>5.333333333333333</v>
      </c>
      <c r="L289" s="76">
        <v>5.666666666666667</v>
      </c>
      <c r="M289" s="75">
        <v>5</v>
      </c>
      <c r="N289" s="76">
        <v>5.333333333333333</v>
      </c>
      <c r="O289" s="76">
        <v>5.333333333333333</v>
      </c>
      <c r="P289" s="75">
        <v>5</v>
      </c>
      <c r="Q289" s="79">
        <v>78</v>
      </c>
      <c r="R289" s="78"/>
      <c r="S289" s="86"/>
      <c r="T289" s="86"/>
      <c r="U289" s="86"/>
    </row>
    <row r="290" spans="1:21" ht="15.75" x14ac:dyDescent="0.25">
      <c r="A290" s="75">
        <v>407</v>
      </c>
      <c r="B290" s="73" t="s">
        <v>1467</v>
      </c>
      <c r="C290" s="33" t="s">
        <v>1163</v>
      </c>
      <c r="D290" s="75" t="s">
        <v>1449</v>
      </c>
      <c r="E290" s="73">
        <v>-20.258108955000001</v>
      </c>
      <c r="F290" s="73">
        <v>-41.774983042999999</v>
      </c>
      <c r="G290" s="75">
        <v>528</v>
      </c>
      <c r="H290" s="74" t="s">
        <v>1225</v>
      </c>
      <c r="I290" s="76">
        <v>6</v>
      </c>
      <c r="J290" s="76">
        <v>6</v>
      </c>
      <c r="K290" s="76">
        <v>6.166666666666667</v>
      </c>
      <c r="L290" s="76">
        <v>5.666666666666667</v>
      </c>
      <c r="M290" s="76">
        <v>5.666666666666667</v>
      </c>
      <c r="N290" s="76">
        <v>5.833333333333333</v>
      </c>
      <c r="O290" s="76">
        <v>6.333333333333333</v>
      </c>
      <c r="P290" s="76">
        <v>5.666666666666667</v>
      </c>
      <c r="Q290" s="77">
        <v>83.333333333333329</v>
      </c>
      <c r="R290" s="78"/>
      <c r="S290" s="86"/>
      <c r="T290" s="86"/>
      <c r="U290" s="86"/>
    </row>
    <row r="291" spans="1:21" ht="15.75" x14ac:dyDescent="0.25">
      <c r="A291" s="75">
        <v>409</v>
      </c>
      <c r="B291" s="73" t="s">
        <v>1351</v>
      </c>
      <c r="C291" s="83" t="s">
        <v>1192</v>
      </c>
      <c r="D291" s="75" t="s">
        <v>1352</v>
      </c>
      <c r="E291" s="73">
        <v>-20.152627983999999</v>
      </c>
      <c r="F291" s="73">
        <v>-41.833987450000002</v>
      </c>
      <c r="G291" s="75">
        <v>875</v>
      </c>
      <c r="H291" s="74" t="s">
        <v>1225</v>
      </c>
      <c r="I291" s="76">
        <v>6</v>
      </c>
      <c r="J291" s="76">
        <v>5.666666666666667</v>
      </c>
      <c r="K291" s="76">
        <v>6</v>
      </c>
      <c r="L291" s="76">
        <v>6</v>
      </c>
      <c r="M291" s="76">
        <v>5.666666666666667</v>
      </c>
      <c r="N291" s="76">
        <v>5.333333333333333</v>
      </c>
      <c r="O291" s="76">
        <v>5.333333333333333</v>
      </c>
      <c r="P291" s="76">
        <v>6</v>
      </c>
      <c r="Q291" s="77">
        <v>82</v>
      </c>
      <c r="R291" s="78"/>
      <c r="S291" s="86"/>
      <c r="T291" s="86"/>
      <c r="U291" s="86"/>
    </row>
    <row r="292" spans="1:21" ht="15.75" x14ac:dyDescent="0.25">
      <c r="A292" s="75">
        <v>410</v>
      </c>
      <c r="B292" s="73" t="s">
        <v>1468</v>
      </c>
      <c r="C292" s="33" t="s">
        <v>1192</v>
      </c>
      <c r="D292" s="75" t="s">
        <v>1284</v>
      </c>
      <c r="E292" s="73">
        <v>-20.272512249999998</v>
      </c>
      <c r="F292" s="73">
        <v>-41.923015751000001</v>
      </c>
      <c r="G292" s="75">
        <v>705</v>
      </c>
      <c r="H292" s="74" t="s">
        <v>1225</v>
      </c>
      <c r="I292" s="76">
        <v>6.166666666666667</v>
      </c>
      <c r="J292" s="76">
        <v>6.5</v>
      </c>
      <c r="K292" s="76">
        <v>6</v>
      </c>
      <c r="L292" s="76">
        <v>6.333333333333333</v>
      </c>
      <c r="M292" s="76">
        <v>6.5</v>
      </c>
      <c r="N292" s="76">
        <v>6.666666666666667</v>
      </c>
      <c r="O292" s="76">
        <v>6.333333333333333</v>
      </c>
      <c r="P292" s="76">
        <v>6.166666666666667</v>
      </c>
      <c r="Q292" s="77">
        <v>86.666666666666671</v>
      </c>
      <c r="R292" s="78"/>
      <c r="S292" s="86"/>
      <c r="T292" s="86"/>
      <c r="U292" s="86"/>
    </row>
    <row r="293" spans="1:21" ht="15.75" x14ac:dyDescent="0.25">
      <c r="A293" s="75">
        <v>411</v>
      </c>
      <c r="B293" s="73" t="s">
        <v>1469</v>
      </c>
      <c r="C293" s="83" t="s">
        <v>1194</v>
      </c>
      <c r="D293" s="75" t="s">
        <v>1470</v>
      </c>
      <c r="E293" s="73">
        <v>-20.129613121999999</v>
      </c>
      <c r="F293" s="73">
        <v>-41.595756831000003</v>
      </c>
      <c r="G293" s="75">
        <v>638</v>
      </c>
      <c r="H293" s="74" t="s">
        <v>1225</v>
      </c>
      <c r="I293" s="76">
        <v>6</v>
      </c>
      <c r="J293" s="76">
        <v>5.333333333333333</v>
      </c>
      <c r="K293" s="76">
        <v>5.333333333333333</v>
      </c>
      <c r="L293" s="76">
        <v>5.333333333333333</v>
      </c>
      <c r="M293" s="76">
        <v>5.666666666666667</v>
      </c>
      <c r="N293" s="76">
        <v>5.333333333333333</v>
      </c>
      <c r="O293" s="76">
        <v>6.333333333333333</v>
      </c>
      <c r="P293" s="76">
        <v>6</v>
      </c>
      <c r="Q293" s="77">
        <v>81.333333333333329</v>
      </c>
      <c r="R293" s="78"/>
      <c r="S293" s="86"/>
      <c r="T293" s="86"/>
      <c r="U293" s="86"/>
    </row>
    <row r="294" spans="1:21" ht="15.75" x14ac:dyDescent="0.25">
      <c r="A294" s="75">
        <v>412</v>
      </c>
      <c r="B294" s="73" t="s">
        <v>1471</v>
      </c>
      <c r="C294" s="83" t="s">
        <v>1163</v>
      </c>
      <c r="D294" s="75" t="s">
        <v>1470</v>
      </c>
      <c r="E294" s="73">
        <v>-20.119018983</v>
      </c>
      <c r="F294" s="73">
        <v>-41.599529357999998</v>
      </c>
      <c r="G294" s="75">
        <v>653</v>
      </c>
      <c r="H294" s="74" t="s">
        <v>1210</v>
      </c>
      <c r="I294" s="76">
        <v>5.333333333333333</v>
      </c>
      <c r="J294" s="76">
        <v>5.666666666666667</v>
      </c>
      <c r="K294" s="76">
        <v>6</v>
      </c>
      <c r="L294" s="76">
        <v>5.333333333333333</v>
      </c>
      <c r="M294" s="76">
        <v>5.333333333333333</v>
      </c>
      <c r="N294" s="76">
        <v>5</v>
      </c>
      <c r="O294" s="76">
        <v>5.666666666666667</v>
      </c>
      <c r="P294" s="76">
        <v>5.333333333333333</v>
      </c>
      <c r="Q294" s="77">
        <v>79.666666666666671</v>
      </c>
      <c r="R294" s="78"/>
      <c r="S294" s="86"/>
      <c r="T294" s="86"/>
      <c r="U294" s="86"/>
    </row>
    <row r="295" spans="1:21" ht="15.75" x14ac:dyDescent="0.25">
      <c r="A295" s="75">
        <v>414</v>
      </c>
      <c r="B295" s="73" t="s">
        <v>1472</v>
      </c>
      <c r="C295" s="33" t="s">
        <v>1192</v>
      </c>
      <c r="D295" s="75" t="s">
        <v>1470</v>
      </c>
      <c r="E295" s="73">
        <v>-20.191427730000001</v>
      </c>
      <c r="F295" s="73">
        <v>-41.694183842999998</v>
      </c>
      <c r="G295" s="75">
        <v>726</v>
      </c>
      <c r="H295" s="74" t="s">
        <v>1210</v>
      </c>
      <c r="I295" s="76">
        <v>6.166666666666667</v>
      </c>
      <c r="J295" s="76">
        <v>6.166666666666667</v>
      </c>
      <c r="K295" s="76">
        <v>6.5</v>
      </c>
      <c r="L295" s="76">
        <v>6.166666666666667</v>
      </c>
      <c r="M295" s="76">
        <v>6.666666666666667</v>
      </c>
      <c r="N295" s="76">
        <v>6</v>
      </c>
      <c r="O295" s="76">
        <v>6.333333333333333</v>
      </c>
      <c r="P295" s="76">
        <v>6</v>
      </c>
      <c r="Q295" s="77">
        <v>85.666666666666671</v>
      </c>
      <c r="R295" s="78"/>
      <c r="S295" s="86"/>
      <c r="T295" s="86"/>
      <c r="U295" s="86"/>
    </row>
    <row r="296" spans="1:21" ht="15.75" x14ac:dyDescent="0.25">
      <c r="A296" s="75">
        <v>415</v>
      </c>
      <c r="B296" s="73" t="s">
        <v>1473</v>
      </c>
      <c r="C296" s="33" t="s">
        <v>1192</v>
      </c>
      <c r="D296" s="75" t="s">
        <v>1470</v>
      </c>
      <c r="E296" s="73">
        <v>-20.095617045000001</v>
      </c>
      <c r="F296" s="73">
        <v>-41.574871223000002</v>
      </c>
      <c r="G296" s="75">
        <v>695</v>
      </c>
      <c r="H296" s="74" t="s">
        <v>1210</v>
      </c>
      <c r="I296" s="76">
        <v>6.166666666666667</v>
      </c>
      <c r="J296" s="76">
        <v>6.166666666666667</v>
      </c>
      <c r="K296" s="76">
        <v>6</v>
      </c>
      <c r="L296" s="76">
        <v>6.333333333333333</v>
      </c>
      <c r="M296" s="76">
        <v>6.5</v>
      </c>
      <c r="N296" s="76">
        <v>6</v>
      </c>
      <c r="O296" s="76">
        <v>6.333333333333333</v>
      </c>
      <c r="P296" s="76">
        <v>6.5</v>
      </c>
      <c r="Q296" s="77">
        <v>86</v>
      </c>
      <c r="R296" s="78"/>
      <c r="S296" s="86"/>
      <c r="T296" s="86"/>
      <c r="U296" s="86"/>
    </row>
    <row r="297" spans="1:21" ht="15.75" x14ac:dyDescent="0.25">
      <c r="A297" s="72">
        <v>416</v>
      </c>
      <c r="B297" s="73" t="s">
        <v>1474</v>
      </c>
      <c r="C297" s="33" t="s">
        <v>1194</v>
      </c>
      <c r="D297" s="72" t="s">
        <v>1470</v>
      </c>
      <c r="E297" s="73">
        <v>-20.063961614</v>
      </c>
      <c r="F297" s="73">
        <v>-41.537574855999999</v>
      </c>
      <c r="G297" s="72">
        <v>572</v>
      </c>
      <c r="H297" s="74" t="s">
        <v>1210</v>
      </c>
      <c r="I297" s="75">
        <v>5</v>
      </c>
      <c r="J297" s="75">
        <v>4</v>
      </c>
      <c r="K297" s="76">
        <v>4.666666666666667</v>
      </c>
      <c r="L297" s="76">
        <v>4.666666666666667</v>
      </c>
      <c r="M297" s="76">
        <v>4.333333333333333</v>
      </c>
      <c r="N297" s="76">
        <v>4.666666666666667</v>
      </c>
      <c r="O297" s="75">
        <v>5</v>
      </c>
      <c r="P297" s="84">
        <v>4.666666666666667</v>
      </c>
      <c r="Q297" s="79">
        <v>73</v>
      </c>
      <c r="R297" s="78"/>
      <c r="S297" s="75"/>
      <c r="T297" s="86"/>
      <c r="U297" s="86"/>
    </row>
    <row r="298" spans="1:21" ht="15.75" x14ac:dyDescent="0.25">
      <c r="A298" s="72">
        <v>417</v>
      </c>
      <c r="B298" s="73" t="s">
        <v>1475</v>
      </c>
      <c r="C298" s="33" t="s">
        <v>1163</v>
      </c>
      <c r="D298" s="72" t="s">
        <v>1470</v>
      </c>
      <c r="E298" s="73">
        <v>-20.059921116999998</v>
      </c>
      <c r="F298" s="73">
        <v>-41.569688274000001</v>
      </c>
      <c r="G298" s="72">
        <v>937</v>
      </c>
      <c r="H298" s="74" t="s">
        <v>1225</v>
      </c>
      <c r="I298" s="75">
        <v>6</v>
      </c>
      <c r="J298" s="76">
        <v>6.333333333333333</v>
      </c>
      <c r="K298" s="76">
        <v>6.833333333333333</v>
      </c>
      <c r="L298" s="76">
        <v>6.5</v>
      </c>
      <c r="M298" s="76">
        <v>6.333333333333333</v>
      </c>
      <c r="N298" s="76">
        <v>6.833333333333333</v>
      </c>
      <c r="O298" s="83">
        <v>6</v>
      </c>
      <c r="P298" s="76">
        <v>6.166666666666667</v>
      </c>
      <c r="Q298" s="79">
        <v>87</v>
      </c>
      <c r="R298" s="78"/>
      <c r="S298" s="86"/>
      <c r="T298" s="86"/>
      <c r="U298" s="86"/>
    </row>
    <row r="299" spans="1:21" ht="15.75" x14ac:dyDescent="0.25">
      <c r="A299" s="75">
        <v>420</v>
      </c>
      <c r="B299" s="73" t="s">
        <v>1476</v>
      </c>
      <c r="C299" s="83" t="s">
        <v>1192</v>
      </c>
      <c r="D299" s="75" t="s">
        <v>1470</v>
      </c>
      <c r="E299" s="73">
        <v>-20.172665846000001</v>
      </c>
      <c r="F299" s="73">
        <v>-41.450654855000003</v>
      </c>
      <c r="G299" s="75">
        <v>907</v>
      </c>
      <c r="H299" s="74" t="s">
        <v>1225</v>
      </c>
      <c r="I299" s="76">
        <v>6.166666666666667</v>
      </c>
      <c r="J299" s="76">
        <v>6.5</v>
      </c>
      <c r="K299" s="76">
        <v>6.833333333333333</v>
      </c>
      <c r="L299" s="76">
        <v>6.166666666666667</v>
      </c>
      <c r="M299" s="76">
        <v>6.5</v>
      </c>
      <c r="N299" s="76">
        <v>6.5</v>
      </c>
      <c r="O299" s="76">
        <v>6</v>
      </c>
      <c r="P299" s="76">
        <v>6.833333333333333</v>
      </c>
      <c r="Q299" s="77">
        <v>87.333333333333329</v>
      </c>
      <c r="R299" s="78"/>
      <c r="S299" s="86"/>
      <c r="T299" s="86"/>
      <c r="U299" s="86"/>
    </row>
    <row r="300" spans="1:21" ht="15.75" x14ac:dyDescent="0.25">
      <c r="A300" s="75">
        <v>421</v>
      </c>
      <c r="B300" s="73" t="s">
        <v>1477</v>
      </c>
      <c r="C300" s="83" t="s">
        <v>1163</v>
      </c>
      <c r="D300" s="75" t="s">
        <v>1470</v>
      </c>
      <c r="E300" s="73">
        <v>-20.149594909000001</v>
      </c>
      <c r="F300" s="73">
        <v>-41.464911465999997</v>
      </c>
      <c r="G300" s="75">
        <v>755</v>
      </c>
      <c r="H300" s="74" t="s">
        <v>1225</v>
      </c>
      <c r="I300" s="76">
        <v>6</v>
      </c>
      <c r="J300" s="76">
        <v>5.666666666666667</v>
      </c>
      <c r="K300" s="76">
        <v>6</v>
      </c>
      <c r="L300" s="76">
        <v>6</v>
      </c>
      <c r="M300" s="76">
        <v>5.333333333333333</v>
      </c>
      <c r="N300" s="76">
        <v>5.666666666666667</v>
      </c>
      <c r="O300" s="76">
        <v>6</v>
      </c>
      <c r="P300" s="76">
        <v>5.666666666666667</v>
      </c>
      <c r="Q300" s="77">
        <v>82.333333333333329</v>
      </c>
      <c r="R300" s="78"/>
      <c r="S300" s="86"/>
      <c r="T300" s="86"/>
      <c r="U300" s="86"/>
    </row>
    <row r="301" spans="1:21" ht="15.75" x14ac:dyDescent="0.25">
      <c r="A301" s="75">
        <v>423</v>
      </c>
      <c r="B301" s="73" t="s">
        <v>1478</v>
      </c>
      <c r="C301" s="83" t="s">
        <v>1163</v>
      </c>
      <c r="D301" s="75" t="s">
        <v>1470</v>
      </c>
      <c r="E301" s="73">
        <v>-20.095132738</v>
      </c>
      <c r="F301" s="73">
        <v>-41.635631388</v>
      </c>
      <c r="G301" s="75">
        <v>772</v>
      </c>
      <c r="H301" s="74" t="s">
        <v>1225</v>
      </c>
      <c r="I301" s="76">
        <v>5.666666666666667</v>
      </c>
      <c r="J301" s="76">
        <v>5.666666666666667</v>
      </c>
      <c r="K301" s="76">
        <v>6.333333333333333</v>
      </c>
      <c r="L301" s="76">
        <v>6</v>
      </c>
      <c r="M301" s="76">
        <v>5.333333333333333</v>
      </c>
      <c r="N301" s="76">
        <v>6</v>
      </c>
      <c r="O301" s="76">
        <v>6</v>
      </c>
      <c r="P301" s="76">
        <v>6</v>
      </c>
      <c r="Q301" s="77">
        <v>83</v>
      </c>
      <c r="R301" s="86"/>
      <c r="S301" s="86"/>
      <c r="T301" s="86"/>
      <c r="U301" s="86"/>
    </row>
    <row r="302" spans="1:21" ht="15.75" x14ac:dyDescent="0.25">
      <c r="A302" s="72">
        <v>424</v>
      </c>
      <c r="B302" s="73" t="s">
        <v>1479</v>
      </c>
      <c r="C302" s="33" t="s">
        <v>1163</v>
      </c>
      <c r="D302" s="72" t="s">
        <v>1470</v>
      </c>
      <c r="E302" s="73">
        <v>-20.091758016</v>
      </c>
      <c r="F302" s="73">
        <v>-41.626462676000003</v>
      </c>
      <c r="G302" s="72">
        <v>791</v>
      </c>
      <c r="H302" s="101" t="s">
        <v>1480</v>
      </c>
      <c r="I302" s="75">
        <v>6</v>
      </c>
      <c r="J302" s="76">
        <v>5.666666666666667</v>
      </c>
      <c r="K302" s="76">
        <v>5.666666666666667</v>
      </c>
      <c r="L302" s="75">
        <v>6</v>
      </c>
      <c r="M302" s="76">
        <v>6.333333333333333</v>
      </c>
      <c r="N302" s="76">
        <v>5.666666666666667</v>
      </c>
      <c r="O302" s="75">
        <v>6</v>
      </c>
      <c r="P302" s="75">
        <v>6</v>
      </c>
      <c r="Q302" s="77">
        <v>83.333333333333329</v>
      </c>
      <c r="R302" s="86"/>
      <c r="S302" s="86"/>
      <c r="T302" s="86"/>
      <c r="U302" s="86"/>
    </row>
    <row r="303" spans="1:21" ht="15.75" x14ac:dyDescent="0.25">
      <c r="A303" s="72">
        <v>426</v>
      </c>
      <c r="B303" s="73" t="s">
        <v>1481</v>
      </c>
      <c r="C303" s="33" t="s">
        <v>1163</v>
      </c>
      <c r="D303" s="72" t="s">
        <v>1470</v>
      </c>
      <c r="E303" s="73">
        <v>-20.076922048</v>
      </c>
      <c r="F303" s="73">
        <v>-41.609704569000002</v>
      </c>
      <c r="G303" s="72">
        <v>867</v>
      </c>
      <c r="H303" s="74" t="s">
        <v>1225</v>
      </c>
      <c r="I303" s="76">
        <v>5.333333333333333</v>
      </c>
      <c r="J303" s="76">
        <v>5.666666666666667</v>
      </c>
      <c r="K303" s="76">
        <v>5.666666666666667</v>
      </c>
      <c r="L303" s="83">
        <v>6</v>
      </c>
      <c r="M303" s="76">
        <v>5.333333333333333</v>
      </c>
      <c r="N303" s="76">
        <v>5.333333333333333</v>
      </c>
      <c r="O303" s="76">
        <v>5.333333333333333</v>
      </c>
      <c r="P303" s="76">
        <v>5.666666666666667</v>
      </c>
      <c r="Q303" s="77">
        <v>80.333333333333329</v>
      </c>
      <c r="R303" s="86"/>
      <c r="S303" s="75"/>
      <c r="T303" s="86"/>
      <c r="U303" s="86"/>
    </row>
    <row r="304" spans="1:21" ht="15.75" x14ac:dyDescent="0.25">
      <c r="A304" s="75">
        <v>428</v>
      </c>
      <c r="B304" s="73" t="s">
        <v>1482</v>
      </c>
      <c r="C304" s="83" t="s">
        <v>1483</v>
      </c>
      <c r="D304" s="75" t="s">
        <v>1470</v>
      </c>
      <c r="E304" s="73">
        <v>-20.211771447</v>
      </c>
      <c r="F304" s="73">
        <v>-41.653664968999998</v>
      </c>
      <c r="G304" s="75">
        <v>951</v>
      </c>
      <c r="H304" s="74" t="s">
        <v>1484</v>
      </c>
      <c r="I304" s="76">
        <v>6</v>
      </c>
      <c r="J304" s="76">
        <v>5.666666666666667</v>
      </c>
      <c r="K304" s="76">
        <v>6</v>
      </c>
      <c r="L304" s="76">
        <v>6.333333333333333</v>
      </c>
      <c r="M304" s="76">
        <v>6.5</v>
      </c>
      <c r="N304" s="76">
        <v>6</v>
      </c>
      <c r="O304" s="76">
        <v>6.166666666666667</v>
      </c>
      <c r="P304" s="76">
        <v>6</v>
      </c>
      <c r="Q304" s="77">
        <v>84.666666666666671</v>
      </c>
      <c r="R304" s="86"/>
      <c r="S304" s="86"/>
      <c r="T304" s="86"/>
      <c r="U304" s="86"/>
    </row>
    <row r="305" spans="1:21" ht="15.75" x14ac:dyDescent="0.25">
      <c r="A305" s="75">
        <v>429</v>
      </c>
      <c r="B305" s="73" t="s">
        <v>1485</v>
      </c>
      <c r="C305" s="83" t="s">
        <v>1163</v>
      </c>
      <c r="D305" s="75" t="s">
        <v>1470</v>
      </c>
      <c r="E305" s="73">
        <v>-20.165653713000001</v>
      </c>
      <c r="F305" s="73">
        <v>-41.573355188999997</v>
      </c>
      <c r="G305" s="75">
        <v>873</v>
      </c>
      <c r="H305" s="74" t="s">
        <v>1210</v>
      </c>
      <c r="I305" s="76">
        <v>6</v>
      </c>
      <c r="J305" s="76">
        <v>6</v>
      </c>
      <c r="K305" s="76">
        <v>6</v>
      </c>
      <c r="L305" s="76">
        <v>6</v>
      </c>
      <c r="M305" s="76">
        <v>6.333333333333333</v>
      </c>
      <c r="N305" s="76">
        <v>6.333333333333333</v>
      </c>
      <c r="O305" s="76">
        <v>6.333333333333333</v>
      </c>
      <c r="P305" s="76">
        <v>6</v>
      </c>
      <c r="Q305" s="77">
        <v>85</v>
      </c>
      <c r="R305" s="86"/>
      <c r="S305" s="86"/>
      <c r="T305" s="86"/>
      <c r="U305" s="86"/>
    </row>
    <row r="306" spans="1:21" ht="15.75" x14ac:dyDescent="0.25">
      <c r="A306" s="72">
        <v>431</v>
      </c>
      <c r="B306" s="73" t="s">
        <v>1486</v>
      </c>
      <c r="C306" s="33" t="s">
        <v>1163</v>
      </c>
      <c r="D306" s="72" t="s">
        <v>1470</v>
      </c>
      <c r="E306" s="73">
        <v>-20.133483214000002</v>
      </c>
      <c r="F306" s="73">
        <v>-41.544950763000003</v>
      </c>
      <c r="G306" s="72">
        <v>790</v>
      </c>
      <c r="H306" s="74" t="s">
        <v>1210</v>
      </c>
      <c r="I306" s="75">
        <v>6</v>
      </c>
      <c r="J306" s="76">
        <v>5.666666666666667</v>
      </c>
      <c r="K306" s="75">
        <v>6</v>
      </c>
      <c r="L306" s="75">
        <v>6</v>
      </c>
      <c r="M306" s="76">
        <v>5.666666666666667</v>
      </c>
      <c r="N306" s="75">
        <v>6</v>
      </c>
      <c r="O306" s="75">
        <v>6</v>
      </c>
      <c r="P306" s="75">
        <v>6</v>
      </c>
      <c r="Q306" s="77">
        <v>83.333333333333329</v>
      </c>
      <c r="R306" s="86"/>
      <c r="S306" s="75"/>
      <c r="T306" s="86"/>
      <c r="U306" s="86"/>
    </row>
    <row r="307" spans="1:21" ht="15.75" x14ac:dyDescent="0.25">
      <c r="A307" s="75">
        <v>434</v>
      </c>
      <c r="B307" s="73" t="s">
        <v>1487</v>
      </c>
      <c r="C307" s="33" t="s">
        <v>1194</v>
      </c>
      <c r="D307" s="75" t="s">
        <v>1449</v>
      </c>
      <c r="E307" s="73">
        <v>-20.238772994000001</v>
      </c>
      <c r="F307" s="73">
        <v>-41.860569986000002</v>
      </c>
      <c r="G307" s="75">
        <v>732</v>
      </c>
      <c r="H307" s="74" t="s">
        <v>1225</v>
      </c>
      <c r="I307" s="76">
        <v>6.5</v>
      </c>
      <c r="J307" s="76">
        <v>6.166666666666667</v>
      </c>
      <c r="K307" s="76">
        <v>7</v>
      </c>
      <c r="L307" s="76">
        <v>6</v>
      </c>
      <c r="M307" s="76">
        <v>6.666666666666667</v>
      </c>
      <c r="N307" s="76">
        <v>6</v>
      </c>
      <c r="O307" s="76">
        <v>6.666666666666667</v>
      </c>
      <c r="P307" s="76">
        <v>6.333333333333333</v>
      </c>
      <c r="Q307" s="77">
        <v>87.333333333333329</v>
      </c>
      <c r="R307" s="86"/>
      <c r="S307" s="86"/>
      <c r="T307" s="86"/>
      <c r="U307" s="86"/>
    </row>
    <row r="308" spans="1:21" ht="15.75" x14ac:dyDescent="0.25">
      <c r="A308" s="75">
        <v>435</v>
      </c>
      <c r="B308" s="73" t="s">
        <v>1488</v>
      </c>
      <c r="C308" s="92" t="s">
        <v>1192</v>
      </c>
      <c r="D308" s="75" t="s">
        <v>1449</v>
      </c>
      <c r="E308" s="73">
        <v>-20.246047983</v>
      </c>
      <c r="F308" s="73">
        <v>-41.829845114000001</v>
      </c>
      <c r="G308" s="72">
        <v>816</v>
      </c>
      <c r="H308" s="74" t="s">
        <v>1225</v>
      </c>
      <c r="I308" s="76">
        <v>6</v>
      </c>
      <c r="J308" s="76">
        <v>5.666666666666667</v>
      </c>
      <c r="K308" s="76">
        <v>6.666666666666667</v>
      </c>
      <c r="L308" s="76">
        <v>6.666666666666667</v>
      </c>
      <c r="M308" s="76">
        <v>6</v>
      </c>
      <c r="N308" s="76">
        <v>6.333333333333333</v>
      </c>
      <c r="O308" s="76">
        <v>6</v>
      </c>
      <c r="P308" s="76">
        <v>6</v>
      </c>
      <c r="Q308" s="77">
        <v>85.333333333333329</v>
      </c>
      <c r="R308" s="86"/>
      <c r="S308" s="86"/>
      <c r="T308" s="86"/>
      <c r="U308" s="86"/>
    </row>
    <row r="309" spans="1:21" ht="15.75" x14ac:dyDescent="0.25">
      <c r="A309" s="75">
        <v>436</v>
      </c>
      <c r="B309" s="73" t="s">
        <v>1489</v>
      </c>
      <c r="C309" s="83" t="s">
        <v>1163</v>
      </c>
      <c r="D309" s="75" t="s">
        <v>1449</v>
      </c>
      <c r="E309" s="73">
        <v>-20.226406920999999</v>
      </c>
      <c r="F309" s="73">
        <v>-41.872678567000001</v>
      </c>
      <c r="G309" s="75">
        <v>819</v>
      </c>
      <c r="H309" s="74" t="s">
        <v>1210</v>
      </c>
      <c r="I309" s="76">
        <v>5.333333333333333</v>
      </c>
      <c r="J309" s="76">
        <v>5.666666666666667</v>
      </c>
      <c r="K309" s="76">
        <v>6</v>
      </c>
      <c r="L309" s="76">
        <v>5.666666666666667</v>
      </c>
      <c r="M309" s="76">
        <v>5</v>
      </c>
      <c r="N309" s="76">
        <v>5.666666666666667</v>
      </c>
      <c r="O309" s="76">
        <v>5.666666666666667</v>
      </c>
      <c r="P309" s="76">
        <v>6</v>
      </c>
      <c r="Q309" s="77">
        <v>80.666666666666671</v>
      </c>
      <c r="R309" s="86"/>
      <c r="S309" s="86"/>
      <c r="T309" s="86"/>
      <c r="U309" s="86"/>
    </row>
    <row r="310" spans="1:21" ht="15.75" x14ac:dyDescent="0.25">
      <c r="A310" s="75">
        <v>437</v>
      </c>
      <c r="B310" s="73" t="s">
        <v>1490</v>
      </c>
      <c r="C310" s="83" t="s">
        <v>1194</v>
      </c>
      <c r="D310" s="75" t="s">
        <v>1449</v>
      </c>
      <c r="E310" s="73">
        <v>-20.239402642000002</v>
      </c>
      <c r="F310" s="73">
        <v>-41.861482103999997</v>
      </c>
      <c r="G310" s="75">
        <v>710</v>
      </c>
      <c r="H310" s="74" t="s">
        <v>1210</v>
      </c>
      <c r="I310" s="76">
        <v>6</v>
      </c>
      <c r="J310" s="76">
        <v>5.666666666666667</v>
      </c>
      <c r="K310" s="76">
        <v>6</v>
      </c>
      <c r="L310" s="76">
        <v>6.333333333333333</v>
      </c>
      <c r="M310" s="76">
        <v>6.333333333333333</v>
      </c>
      <c r="N310" s="76">
        <v>6.666666666666667</v>
      </c>
      <c r="O310" s="76">
        <v>6.333333333333333</v>
      </c>
      <c r="P310" s="76">
        <v>6</v>
      </c>
      <c r="Q310" s="77">
        <v>84.666666666666671</v>
      </c>
      <c r="R310" s="86"/>
      <c r="S310" s="75"/>
      <c r="T310" s="86"/>
      <c r="U310" s="86"/>
    </row>
    <row r="311" spans="1:21" ht="15.75" x14ac:dyDescent="0.25">
      <c r="A311" s="75">
        <v>438</v>
      </c>
      <c r="B311" s="73" t="s">
        <v>1491</v>
      </c>
      <c r="C311" s="33" t="s">
        <v>1163</v>
      </c>
      <c r="D311" s="75" t="s">
        <v>1284</v>
      </c>
      <c r="E311" s="73">
        <v>-20.291709405999999</v>
      </c>
      <c r="F311" s="73">
        <v>-41.903471834999998</v>
      </c>
      <c r="G311" s="75">
        <v>790</v>
      </c>
      <c r="H311" s="74" t="s">
        <v>1210</v>
      </c>
      <c r="I311" s="76">
        <v>5.666666666666667</v>
      </c>
      <c r="J311" s="76">
        <v>6</v>
      </c>
      <c r="K311" s="76">
        <v>6</v>
      </c>
      <c r="L311" s="76">
        <v>6</v>
      </c>
      <c r="M311" s="76">
        <v>5.666666666666667</v>
      </c>
      <c r="N311" s="76">
        <v>6</v>
      </c>
      <c r="O311" s="76">
        <v>5.666666666666667</v>
      </c>
      <c r="P311" s="76">
        <v>6</v>
      </c>
      <c r="Q311" s="77">
        <v>83</v>
      </c>
      <c r="R311" s="86"/>
      <c r="S311" s="86"/>
      <c r="T311" s="86"/>
      <c r="U311" s="86"/>
    </row>
    <row r="312" spans="1:21" ht="15.75" x14ac:dyDescent="0.25">
      <c r="A312" s="75">
        <v>439</v>
      </c>
      <c r="B312" s="73" t="s">
        <v>1492</v>
      </c>
      <c r="C312" s="33" t="s">
        <v>1163</v>
      </c>
      <c r="D312" s="75" t="s">
        <v>1317</v>
      </c>
      <c r="E312" s="73">
        <v>-20.524303027999999</v>
      </c>
      <c r="F312" s="73">
        <v>-42.024207115000003</v>
      </c>
      <c r="G312" s="75">
        <v>1134</v>
      </c>
      <c r="H312" s="74" t="s">
        <v>1225</v>
      </c>
      <c r="I312" s="76">
        <v>6.333333333333333</v>
      </c>
      <c r="J312" s="76">
        <v>6.666666666666667</v>
      </c>
      <c r="K312" s="76">
        <v>6.666666666666667</v>
      </c>
      <c r="L312" s="76">
        <v>6.666666666666667</v>
      </c>
      <c r="M312" s="76">
        <v>7</v>
      </c>
      <c r="N312" s="76">
        <v>7</v>
      </c>
      <c r="O312" s="76">
        <v>6.333333333333333</v>
      </c>
      <c r="P312" s="76">
        <v>6.333333333333333</v>
      </c>
      <c r="Q312" s="77">
        <v>89</v>
      </c>
      <c r="R312" s="86"/>
      <c r="S312" s="75"/>
      <c r="T312" s="86"/>
      <c r="U312" s="86"/>
    </row>
    <row r="313" spans="1:21" ht="15.75" x14ac:dyDescent="0.25">
      <c r="A313" s="75">
        <v>440</v>
      </c>
      <c r="B313" s="73" t="s">
        <v>1493</v>
      </c>
      <c r="C313" s="33" t="s">
        <v>1163</v>
      </c>
      <c r="D313" s="75" t="s">
        <v>1304</v>
      </c>
      <c r="E313" s="73">
        <v>-20.374979004</v>
      </c>
      <c r="F313" s="73">
        <v>-41.861914358999996</v>
      </c>
      <c r="G313" s="75">
        <v>885</v>
      </c>
      <c r="H313" s="74" t="s">
        <v>1225</v>
      </c>
      <c r="I313" s="76">
        <v>6</v>
      </c>
      <c r="J313" s="76">
        <v>5.333333333333333</v>
      </c>
      <c r="K313" s="76">
        <v>6</v>
      </c>
      <c r="L313" s="76">
        <v>5.666666666666667</v>
      </c>
      <c r="M313" s="76">
        <v>5.666666666666667</v>
      </c>
      <c r="N313" s="76">
        <v>5.333333333333333</v>
      </c>
      <c r="O313" s="76">
        <v>6</v>
      </c>
      <c r="P313" s="76">
        <v>6</v>
      </c>
      <c r="Q313" s="77">
        <v>82</v>
      </c>
      <c r="R313" s="86"/>
      <c r="S313" s="86"/>
      <c r="T313" s="86"/>
      <c r="U313" s="86"/>
    </row>
    <row r="314" spans="1:21" ht="15.75" x14ac:dyDescent="0.25">
      <c r="A314" s="75">
        <v>441</v>
      </c>
      <c r="B314" s="73" t="s">
        <v>1492</v>
      </c>
      <c r="C314" s="33" t="s">
        <v>1163</v>
      </c>
      <c r="D314" s="75" t="s">
        <v>1317</v>
      </c>
      <c r="E314" s="73">
        <v>-20.524018714</v>
      </c>
      <c r="F314" s="73">
        <v>-42.023402787999999</v>
      </c>
      <c r="G314" s="75">
        <v>1136</v>
      </c>
      <c r="H314" s="74" t="s">
        <v>1210</v>
      </c>
      <c r="I314" s="76">
        <v>6.333333333333333</v>
      </c>
      <c r="J314" s="76">
        <v>6.833333333333333</v>
      </c>
      <c r="K314" s="76">
        <v>7</v>
      </c>
      <c r="L314" s="76">
        <v>6.5</v>
      </c>
      <c r="M314" s="76">
        <v>7</v>
      </c>
      <c r="N314" s="76">
        <v>6.833333333333333</v>
      </c>
      <c r="O314" s="76">
        <v>6.666666666666667</v>
      </c>
      <c r="P314" s="76">
        <v>6.833333333333333</v>
      </c>
      <c r="Q314" s="77">
        <v>90</v>
      </c>
      <c r="R314" s="86"/>
      <c r="S314" s="86"/>
      <c r="T314" s="86"/>
      <c r="U314" s="86"/>
    </row>
    <row r="315" spans="1:21" ht="15.75" x14ac:dyDescent="0.25">
      <c r="A315" s="75">
        <v>444</v>
      </c>
      <c r="B315" s="73" t="s">
        <v>1494</v>
      </c>
      <c r="C315" s="83" t="s">
        <v>1192</v>
      </c>
      <c r="D315" s="75" t="s">
        <v>1317</v>
      </c>
      <c r="E315" s="73">
        <v>-20.529225887999999</v>
      </c>
      <c r="F315" s="73">
        <v>-42.024873225</v>
      </c>
      <c r="G315" s="75">
        <v>1184</v>
      </c>
      <c r="H315" s="102" t="s">
        <v>1495</v>
      </c>
      <c r="I315" s="76">
        <v>6.666666666666667</v>
      </c>
      <c r="J315" s="76">
        <v>6.833333333333333</v>
      </c>
      <c r="K315" s="76">
        <v>7.333333333333333</v>
      </c>
      <c r="L315" s="76">
        <v>6.833333333333333</v>
      </c>
      <c r="M315" s="76">
        <v>6.833333333333333</v>
      </c>
      <c r="N315" s="76">
        <v>6.666666666666667</v>
      </c>
      <c r="O315" s="76">
        <v>6.333333333333333</v>
      </c>
      <c r="P315" s="76">
        <v>6.833333333333333</v>
      </c>
      <c r="Q315" s="77">
        <v>90.333333333333329</v>
      </c>
      <c r="R315" s="86"/>
      <c r="S315" s="86"/>
      <c r="T315" s="86"/>
      <c r="U315" s="86"/>
    </row>
    <row r="316" spans="1:21" ht="15.75" x14ac:dyDescent="0.25">
      <c r="A316" s="75">
        <v>445</v>
      </c>
      <c r="B316" s="73" t="s">
        <v>1496</v>
      </c>
      <c r="C316" s="33" t="s">
        <v>1163</v>
      </c>
      <c r="D316" s="75" t="s">
        <v>1317</v>
      </c>
      <c r="E316" s="73">
        <v>-20.537657075999999</v>
      </c>
      <c r="F316" s="73">
        <v>-41.975455283999999</v>
      </c>
      <c r="G316" s="75">
        <v>928</v>
      </c>
      <c r="H316" s="74" t="s">
        <v>1225</v>
      </c>
      <c r="I316" s="76">
        <v>6</v>
      </c>
      <c r="J316" s="76">
        <v>5.666666666666667</v>
      </c>
      <c r="K316" s="76">
        <v>6</v>
      </c>
      <c r="L316" s="76">
        <v>6.166666666666667</v>
      </c>
      <c r="M316" s="76">
        <v>6</v>
      </c>
      <c r="N316" s="76">
        <v>6</v>
      </c>
      <c r="O316" s="76">
        <v>6.333333333333333</v>
      </c>
      <c r="P316" s="76">
        <v>6.166666666666667</v>
      </c>
      <c r="Q316" s="77">
        <v>84.333333333333329</v>
      </c>
      <c r="R316" s="86"/>
      <c r="S316" s="86"/>
      <c r="T316" s="86"/>
      <c r="U316" s="86"/>
    </row>
    <row r="317" spans="1:21" ht="15.75" x14ac:dyDescent="0.25">
      <c r="A317" s="75">
        <v>447</v>
      </c>
      <c r="B317" s="73" t="s">
        <v>1497</v>
      </c>
      <c r="C317" s="33" t="s">
        <v>1163</v>
      </c>
      <c r="D317" s="75" t="s">
        <v>1317</v>
      </c>
      <c r="E317" s="73">
        <v>-20.531557984999999</v>
      </c>
      <c r="F317" s="73">
        <v>-41.978978366</v>
      </c>
      <c r="G317" s="75">
        <v>875</v>
      </c>
      <c r="H317" s="74" t="s">
        <v>1225</v>
      </c>
      <c r="I317" s="76">
        <v>6.166666666666667</v>
      </c>
      <c r="J317" s="76">
        <v>6.166666666666667</v>
      </c>
      <c r="K317" s="76">
        <v>6.5</v>
      </c>
      <c r="L317" s="76">
        <v>6</v>
      </c>
      <c r="M317" s="76">
        <v>6.5</v>
      </c>
      <c r="N317" s="76">
        <v>6.5</v>
      </c>
      <c r="O317" s="76">
        <v>6</v>
      </c>
      <c r="P317" s="76">
        <v>6.166666666666667</v>
      </c>
      <c r="Q317" s="77">
        <v>86</v>
      </c>
      <c r="R317" s="86"/>
      <c r="S317" s="86"/>
      <c r="T317" s="86"/>
      <c r="U317" s="86"/>
    </row>
    <row r="318" spans="1:21" ht="15.75" x14ac:dyDescent="0.25">
      <c r="A318" s="72">
        <v>448</v>
      </c>
      <c r="B318" s="73" t="s">
        <v>1498</v>
      </c>
      <c r="C318" s="33" t="s">
        <v>1192</v>
      </c>
      <c r="D318" s="72" t="s">
        <v>1317</v>
      </c>
      <c r="E318" s="73">
        <v>-20.52876899</v>
      </c>
      <c r="F318" s="73">
        <v>-42.024372657999997</v>
      </c>
      <c r="G318" s="72">
        <v>1182</v>
      </c>
      <c r="H318" s="74" t="s">
        <v>1225</v>
      </c>
      <c r="I318" s="75">
        <v>6</v>
      </c>
      <c r="J318" s="75">
        <v>6</v>
      </c>
      <c r="K318" s="76">
        <v>6.666666666666667</v>
      </c>
      <c r="L318" s="76">
        <v>6.333333333333333</v>
      </c>
      <c r="M318" s="76">
        <v>6.5</v>
      </c>
      <c r="N318" s="76">
        <v>6.833333333333333</v>
      </c>
      <c r="O318" s="76">
        <v>6.166666666666667</v>
      </c>
      <c r="P318" s="76">
        <v>6.166666666666667</v>
      </c>
      <c r="Q318" s="77">
        <v>86.666666666666671</v>
      </c>
      <c r="R318" s="86"/>
      <c r="S318" s="86"/>
      <c r="T318" s="86"/>
      <c r="U318" s="86"/>
    </row>
    <row r="319" spans="1:21" ht="15.75" x14ac:dyDescent="0.25">
      <c r="A319" s="75">
        <v>451</v>
      </c>
      <c r="B319" s="73" t="s">
        <v>1499</v>
      </c>
      <c r="C319" s="83" t="s">
        <v>1163</v>
      </c>
      <c r="D319" s="75" t="s">
        <v>1317</v>
      </c>
      <c r="E319" s="73">
        <v>-20.534975034999999</v>
      </c>
      <c r="F319" s="73">
        <v>-41.999946618000003</v>
      </c>
      <c r="G319" s="75">
        <v>896</v>
      </c>
      <c r="H319" s="74" t="s">
        <v>1210</v>
      </c>
      <c r="I319" s="76">
        <v>6</v>
      </c>
      <c r="J319" s="76">
        <v>6</v>
      </c>
      <c r="K319" s="76">
        <v>6.166666666666667</v>
      </c>
      <c r="L319" s="76">
        <v>6.166666666666667</v>
      </c>
      <c r="M319" s="76">
        <v>6</v>
      </c>
      <c r="N319" s="76">
        <v>6.5</v>
      </c>
      <c r="O319" s="76">
        <v>6</v>
      </c>
      <c r="P319" s="76">
        <v>6.166666666666667</v>
      </c>
      <c r="Q319" s="77">
        <v>85</v>
      </c>
      <c r="R319" s="86"/>
      <c r="S319" s="75"/>
      <c r="T319" s="86"/>
      <c r="U319" s="86"/>
    </row>
    <row r="320" spans="1:21" ht="15.75" x14ac:dyDescent="0.25">
      <c r="A320" s="75">
        <v>452</v>
      </c>
      <c r="B320" s="73" t="s">
        <v>1500</v>
      </c>
      <c r="C320" s="83" t="s">
        <v>1192</v>
      </c>
      <c r="D320" s="75" t="s">
        <v>1317</v>
      </c>
      <c r="E320" s="73">
        <v>-20.551117574999999</v>
      </c>
      <c r="F320" s="73">
        <v>-41.980270603999998</v>
      </c>
      <c r="G320" s="75">
        <v>862</v>
      </c>
      <c r="H320" s="74" t="s">
        <v>1225</v>
      </c>
      <c r="I320" s="76">
        <v>6</v>
      </c>
      <c r="J320" s="76">
        <v>5.666666666666667</v>
      </c>
      <c r="K320" s="76">
        <v>5.833333333333333</v>
      </c>
      <c r="L320" s="76">
        <v>5.833333333333333</v>
      </c>
      <c r="M320" s="76">
        <v>6.333333333333333</v>
      </c>
      <c r="N320" s="76">
        <v>6.166666666666667</v>
      </c>
      <c r="O320" s="76">
        <v>6</v>
      </c>
      <c r="P320" s="76">
        <v>6.5</v>
      </c>
      <c r="Q320" s="77">
        <v>84.333333333333329</v>
      </c>
      <c r="R320" s="86"/>
      <c r="S320" s="86"/>
      <c r="T320" s="86"/>
      <c r="U320" s="86"/>
    </row>
    <row r="321" spans="1:21" ht="15.75" x14ac:dyDescent="0.25">
      <c r="A321" s="75">
        <v>453</v>
      </c>
      <c r="B321" s="73" t="s">
        <v>1493</v>
      </c>
      <c r="C321" s="83" t="s">
        <v>1163</v>
      </c>
      <c r="D321" s="75" t="s">
        <v>1304</v>
      </c>
      <c r="E321" s="73">
        <v>-20.37535686</v>
      </c>
      <c r="F321" s="73">
        <v>-41.861185552999999</v>
      </c>
      <c r="G321" s="75">
        <v>862</v>
      </c>
      <c r="H321" s="74" t="s">
        <v>1210</v>
      </c>
      <c r="I321" s="76">
        <v>6</v>
      </c>
      <c r="J321" s="76">
        <v>5.666666666666667</v>
      </c>
      <c r="K321" s="76">
        <v>6.166666666666667</v>
      </c>
      <c r="L321" s="76">
        <v>6.5</v>
      </c>
      <c r="M321" s="76">
        <v>6.333333333333333</v>
      </c>
      <c r="N321" s="76">
        <v>6.833333333333333</v>
      </c>
      <c r="O321" s="76">
        <v>6</v>
      </c>
      <c r="P321" s="76">
        <v>6.166666666666667</v>
      </c>
      <c r="Q321" s="77">
        <v>85.666666666666671</v>
      </c>
      <c r="R321" s="86"/>
      <c r="S321" s="75"/>
      <c r="T321" s="86"/>
      <c r="U321" s="86"/>
    </row>
    <row r="322" spans="1:21" ht="15.75" x14ac:dyDescent="0.25">
      <c r="A322" s="75">
        <v>454</v>
      </c>
      <c r="B322" s="73" t="s">
        <v>1501</v>
      </c>
      <c r="C322" s="33" t="s">
        <v>1192</v>
      </c>
      <c r="D322" s="75" t="s">
        <v>1304</v>
      </c>
      <c r="E322" s="73">
        <v>-20.377160311000001</v>
      </c>
      <c r="F322" s="73">
        <v>-41.859310604999997</v>
      </c>
      <c r="G322" s="75">
        <v>877</v>
      </c>
      <c r="H322" s="74" t="s">
        <v>1225</v>
      </c>
      <c r="I322" s="76">
        <v>6.833333333333333</v>
      </c>
      <c r="J322" s="76">
        <v>7.5</v>
      </c>
      <c r="K322" s="76">
        <v>7.166666666666667</v>
      </c>
      <c r="L322" s="76">
        <v>7.166666666666667</v>
      </c>
      <c r="M322" s="76">
        <v>7</v>
      </c>
      <c r="N322" s="76">
        <v>7.5</v>
      </c>
      <c r="O322" s="76">
        <v>7</v>
      </c>
      <c r="P322" s="76">
        <v>7.166666666666667</v>
      </c>
      <c r="Q322" s="77">
        <v>93.333333333333329</v>
      </c>
      <c r="R322" s="86"/>
      <c r="S322" s="86"/>
      <c r="T322" s="86"/>
      <c r="U322" s="86"/>
    </row>
    <row r="323" spans="1:21" ht="15.75" x14ac:dyDescent="0.25">
      <c r="A323" s="75">
        <v>455</v>
      </c>
      <c r="B323" s="73" t="s">
        <v>1501</v>
      </c>
      <c r="C323" s="33" t="s">
        <v>1192</v>
      </c>
      <c r="D323" s="75" t="s">
        <v>1304</v>
      </c>
      <c r="E323" s="73">
        <v>-20.376813971000001</v>
      </c>
      <c r="F323" s="73">
        <v>-41.859207759</v>
      </c>
      <c r="G323" s="75">
        <v>869</v>
      </c>
      <c r="H323" s="74" t="s">
        <v>1210</v>
      </c>
      <c r="I323" s="76">
        <v>6</v>
      </c>
      <c r="J323" s="76">
        <v>6</v>
      </c>
      <c r="K323" s="76">
        <v>6</v>
      </c>
      <c r="L323" s="76">
        <v>6</v>
      </c>
      <c r="M323" s="76">
        <v>5</v>
      </c>
      <c r="N323" s="76">
        <v>5.333333333333333</v>
      </c>
      <c r="O323" s="76">
        <v>5.666666666666667</v>
      </c>
      <c r="P323" s="76">
        <v>5.666666666666667</v>
      </c>
      <c r="Q323" s="77">
        <v>81.666666666666671</v>
      </c>
      <c r="R323" s="86"/>
      <c r="S323" s="86"/>
      <c r="T323" s="86"/>
      <c r="U323" s="86"/>
    </row>
    <row r="324" spans="1:21" ht="15.75" x14ac:dyDescent="0.25">
      <c r="A324" s="75">
        <v>456</v>
      </c>
      <c r="B324" s="73" t="s">
        <v>1502</v>
      </c>
      <c r="C324" s="83" t="s">
        <v>1192</v>
      </c>
      <c r="D324" s="75" t="s">
        <v>1304</v>
      </c>
      <c r="E324" s="73">
        <v>-20.390377146999999</v>
      </c>
      <c r="F324" s="73">
        <v>-41.884569888999998</v>
      </c>
      <c r="G324" s="75">
        <v>808</v>
      </c>
      <c r="H324" s="74" t="s">
        <v>1225</v>
      </c>
      <c r="I324" s="76">
        <v>5</v>
      </c>
      <c r="J324" s="76">
        <v>5.333333333333333</v>
      </c>
      <c r="K324" s="76">
        <v>5.333333333333333</v>
      </c>
      <c r="L324" s="76">
        <v>5.333333333333333</v>
      </c>
      <c r="M324" s="76">
        <v>5</v>
      </c>
      <c r="N324" s="76">
        <v>5</v>
      </c>
      <c r="O324" s="76">
        <v>5.333333333333333</v>
      </c>
      <c r="P324" s="76">
        <v>5.333333333333333</v>
      </c>
      <c r="Q324" s="77">
        <v>77.666666666666671</v>
      </c>
      <c r="R324" s="86"/>
      <c r="S324" s="75"/>
      <c r="T324" s="86"/>
      <c r="U324" s="86"/>
    </row>
    <row r="325" spans="1:21" ht="15.75" x14ac:dyDescent="0.25">
      <c r="A325" s="72">
        <v>460</v>
      </c>
      <c r="B325" s="73" t="s">
        <v>1503</v>
      </c>
      <c r="C325" s="33" t="s">
        <v>1163</v>
      </c>
      <c r="D325" s="72" t="s">
        <v>1449</v>
      </c>
      <c r="E325" s="73">
        <v>-20.238688755999998</v>
      </c>
      <c r="F325" s="73">
        <v>-41.842912920000003</v>
      </c>
      <c r="G325" s="72">
        <v>727</v>
      </c>
      <c r="H325" s="74" t="s">
        <v>1225</v>
      </c>
      <c r="I325" s="75">
        <v>6</v>
      </c>
      <c r="J325" s="75">
        <v>7</v>
      </c>
      <c r="K325" s="75">
        <v>7</v>
      </c>
      <c r="L325" s="75">
        <v>7</v>
      </c>
      <c r="M325" s="75">
        <v>6</v>
      </c>
      <c r="N325" s="75">
        <v>7</v>
      </c>
      <c r="O325" s="75">
        <v>6</v>
      </c>
      <c r="P325" s="75">
        <v>6</v>
      </c>
      <c r="Q325" s="79">
        <v>88</v>
      </c>
      <c r="R325" s="86"/>
      <c r="S325" s="86"/>
      <c r="T325" s="86"/>
      <c r="U325" s="86"/>
    </row>
    <row r="326" spans="1:21" ht="15.75" x14ac:dyDescent="0.25">
      <c r="A326" s="75">
        <v>462</v>
      </c>
      <c r="B326" s="73" t="s">
        <v>1504</v>
      </c>
      <c r="C326" s="33" t="s">
        <v>1192</v>
      </c>
      <c r="D326" s="75" t="s">
        <v>1352</v>
      </c>
      <c r="E326" s="73">
        <v>-20.245204177000002</v>
      </c>
      <c r="F326" s="73">
        <v>-41.802279380999998</v>
      </c>
      <c r="G326" s="75">
        <v>917</v>
      </c>
      <c r="H326" s="74" t="s">
        <v>1210</v>
      </c>
      <c r="I326" s="76">
        <v>5.666666666666667</v>
      </c>
      <c r="J326" s="76">
        <v>5.666666666666667</v>
      </c>
      <c r="K326" s="76">
        <v>6.333333333333333</v>
      </c>
      <c r="L326" s="76">
        <v>5.666666666666667</v>
      </c>
      <c r="M326" s="76">
        <v>5.666666666666667</v>
      </c>
      <c r="N326" s="76">
        <v>5.333333333333333</v>
      </c>
      <c r="O326" s="76">
        <v>5.666666666666667</v>
      </c>
      <c r="P326" s="76">
        <v>5.666666666666667</v>
      </c>
      <c r="Q326" s="77">
        <v>81.666666666666671</v>
      </c>
      <c r="R326" s="86"/>
      <c r="S326" s="86"/>
      <c r="T326" s="86"/>
      <c r="U326" s="86"/>
    </row>
    <row r="327" spans="1:21" ht="15.75" x14ac:dyDescent="0.25">
      <c r="A327" s="75">
        <v>464</v>
      </c>
      <c r="B327" s="73" t="s">
        <v>1505</v>
      </c>
      <c r="C327" s="83" t="s">
        <v>1163</v>
      </c>
      <c r="D327" s="75" t="s">
        <v>1352</v>
      </c>
      <c r="E327" s="73">
        <v>-20.206617415</v>
      </c>
      <c r="F327" s="73">
        <v>-41.813259170999999</v>
      </c>
      <c r="G327" s="75">
        <v>904</v>
      </c>
      <c r="H327" s="74" t="s">
        <v>1506</v>
      </c>
      <c r="I327" s="76">
        <v>6</v>
      </c>
      <c r="J327" s="76">
        <v>6</v>
      </c>
      <c r="K327" s="76">
        <v>6</v>
      </c>
      <c r="L327" s="76">
        <v>6.333333333333333</v>
      </c>
      <c r="M327" s="76">
        <v>6.333333333333333</v>
      </c>
      <c r="N327" s="76">
        <v>6.333333333333333</v>
      </c>
      <c r="O327" s="76">
        <v>6</v>
      </c>
      <c r="P327" s="76">
        <v>6</v>
      </c>
      <c r="Q327" s="77">
        <v>85</v>
      </c>
      <c r="R327" s="86"/>
      <c r="S327" s="86"/>
      <c r="T327" s="86"/>
      <c r="U327" s="86"/>
    </row>
    <row r="328" spans="1:21" ht="15.75" x14ac:dyDescent="0.25">
      <c r="A328" s="75">
        <v>465</v>
      </c>
      <c r="B328" s="73" t="s">
        <v>1505</v>
      </c>
      <c r="C328" s="83" t="s">
        <v>1173</v>
      </c>
      <c r="D328" s="75" t="s">
        <v>1352</v>
      </c>
      <c r="E328" s="73">
        <v>-20.207625673999999</v>
      </c>
      <c r="F328" s="73">
        <v>-41.812946191000002</v>
      </c>
      <c r="G328" s="75">
        <v>914</v>
      </c>
      <c r="H328" s="74" t="s">
        <v>1506</v>
      </c>
      <c r="I328" s="76">
        <v>6.666666666666667</v>
      </c>
      <c r="J328" s="76">
        <v>7</v>
      </c>
      <c r="K328" s="76">
        <v>6.333333333333333</v>
      </c>
      <c r="L328" s="76">
        <v>7</v>
      </c>
      <c r="M328" s="76">
        <v>7</v>
      </c>
      <c r="N328" s="76">
        <v>6.666666666666667</v>
      </c>
      <c r="O328" s="76">
        <v>6.666666666666667</v>
      </c>
      <c r="P328" s="76">
        <v>6.666666666666667</v>
      </c>
      <c r="Q328" s="77">
        <v>90</v>
      </c>
      <c r="R328" s="86"/>
      <c r="S328" s="75"/>
      <c r="T328" s="86"/>
      <c r="U328" s="86"/>
    </row>
    <row r="329" spans="1:21" ht="15.75" x14ac:dyDescent="0.25">
      <c r="A329" s="75">
        <v>467</v>
      </c>
      <c r="B329" s="73" t="s">
        <v>1507</v>
      </c>
      <c r="C329" s="33" t="s">
        <v>1194</v>
      </c>
      <c r="D329" s="75" t="s">
        <v>1352</v>
      </c>
      <c r="E329" s="73">
        <v>-20.194972688</v>
      </c>
      <c r="F329" s="73">
        <v>-41.823577210000003</v>
      </c>
      <c r="G329" s="75">
        <v>743</v>
      </c>
      <c r="H329" s="74" t="s">
        <v>1225</v>
      </c>
      <c r="I329" s="76">
        <v>6</v>
      </c>
      <c r="J329" s="76">
        <v>5.666666666666667</v>
      </c>
      <c r="K329" s="76">
        <v>6</v>
      </c>
      <c r="L329" s="76">
        <v>6</v>
      </c>
      <c r="M329" s="76">
        <v>6.5</v>
      </c>
      <c r="N329" s="76">
        <v>6</v>
      </c>
      <c r="O329" s="76">
        <v>6</v>
      </c>
      <c r="P329" s="76">
        <v>6.166666666666667</v>
      </c>
      <c r="Q329" s="77">
        <v>84.333333333333329</v>
      </c>
      <c r="R329" s="86"/>
      <c r="S329" s="75"/>
      <c r="T329" s="86"/>
      <c r="U329" s="86"/>
    </row>
    <row r="330" spans="1:21" ht="15.75" x14ac:dyDescent="0.25">
      <c r="A330" s="75">
        <v>472</v>
      </c>
      <c r="B330" s="73" t="s">
        <v>1508</v>
      </c>
      <c r="C330" s="83" t="s">
        <v>1173</v>
      </c>
      <c r="D330" s="75" t="s">
        <v>1352</v>
      </c>
      <c r="E330" s="73">
        <v>-20.244361376000001</v>
      </c>
      <c r="F330" s="73">
        <v>-41.801435658999999</v>
      </c>
      <c r="G330" s="75">
        <v>901</v>
      </c>
      <c r="H330" s="74" t="s">
        <v>1210</v>
      </c>
      <c r="I330" s="76">
        <v>5.666666666666667</v>
      </c>
      <c r="J330" s="76">
        <v>5.666666666666667</v>
      </c>
      <c r="K330" s="76">
        <v>6.333333333333333</v>
      </c>
      <c r="L330" s="76">
        <v>6.666666666666667</v>
      </c>
      <c r="M330" s="76">
        <v>5.666666666666667</v>
      </c>
      <c r="N330" s="76">
        <v>5.666666666666667</v>
      </c>
      <c r="O330" s="76">
        <v>6.333333333333333</v>
      </c>
      <c r="P330" s="76">
        <v>6</v>
      </c>
      <c r="Q330" s="77">
        <v>83.333333333333329</v>
      </c>
      <c r="R330" s="86"/>
      <c r="S330" s="75"/>
      <c r="T330" s="86"/>
      <c r="U330" s="86"/>
    </row>
    <row r="331" spans="1:21" ht="15.75" x14ac:dyDescent="0.25">
      <c r="A331" s="75">
        <v>474</v>
      </c>
      <c r="B331" s="73" t="s">
        <v>1509</v>
      </c>
      <c r="C331" s="33" t="s">
        <v>1510</v>
      </c>
      <c r="D331" s="75" t="s">
        <v>1284</v>
      </c>
      <c r="E331" s="99">
        <v>-20.298055555555557</v>
      </c>
      <c r="F331" s="99">
        <v>-41.89736111111111</v>
      </c>
      <c r="G331" s="75">
        <v>798</v>
      </c>
      <c r="H331" s="74" t="s">
        <v>1225</v>
      </c>
      <c r="I331" s="76">
        <v>5.833333333333333</v>
      </c>
      <c r="J331" s="76">
        <v>6</v>
      </c>
      <c r="K331" s="76">
        <v>6.166666666666667</v>
      </c>
      <c r="L331" s="76">
        <v>6.333333333333333</v>
      </c>
      <c r="M331" s="76">
        <v>6.5</v>
      </c>
      <c r="N331" s="76">
        <v>6.666666666666667</v>
      </c>
      <c r="O331" s="76">
        <v>6.333333333333333</v>
      </c>
      <c r="P331" s="76">
        <v>6.166666666666667</v>
      </c>
      <c r="Q331" s="77">
        <v>85.666666666666671</v>
      </c>
      <c r="R331" s="86"/>
      <c r="S331" s="86"/>
      <c r="T331" s="86"/>
      <c r="U331" s="86"/>
    </row>
    <row r="332" spans="1:21" ht="15.75" x14ac:dyDescent="0.25">
      <c r="A332" s="75">
        <v>475</v>
      </c>
      <c r="B332" s="73" t="s">
        <v>1511</v>
      </c>
      <c r="C332" s="33" t="s">
        <v>1194</v>
      </c>
      <c r="D332" s="75" t="s">
        <v>1284</v>
      </c>
      <c r="E332" s="73">
        <v>-20.213504741000001</v>
      </c>
      <c r="F332" s="73">
        <v>-41.922503448999997</v>
      </c>
      <c r="G332" s="75">
        <v>780</v>
      </c>
      <c r="H332" s="74" t="s">
        <v>1210</v>
      </c>
      <c r="I332" s="76">
        <v>6</v>
      </c>
      <c r="J332" s="76">
        <v>5.333333333333333</v>
      </c>
      <c r="K332" s="76">
        <v>5.666666666666667</v>
      </c>
      <c r="L332" s="76">
        <v>5.666666666666667</v>
      </c>
      <c r="M332" s="76">
        <v>5.666666666666667</v>
      </c>
      <c r="N332" s="76">
        <v>5.666666666666667</v>
      </c>
      <c r="O332" s="76">
        <v>6</v>
      </c>
      <c r="P332" s="76">
        <v>5.666666666666667</v>
      </c>
      <c r="Q332" s="77">
        <v>81.666666666666671</v>
      </c>
      <c r="R332" s="86"/>
      <c r="S332" s="86"/>
      <c r="T332" s="86"/>
      <c r="U332" s="86"/>
    </row>
    <row r="333" spans="1:21" ht="15.75" x14ac:dyDescent="0.25">
      <c r="A333" s="75">
        <v>476</v>
      </c>
      <c r="B333" s="73" t="s">
        <v>1512</v>
      </c>
      <c r="C333" s="33" t="s">
        <v>1194</v>
      </c>
      <c r="D333" s="75" t="s">
        <v>1284</v>
      </c>
      <c r="E333" s="73">
        <v>-20.254407255</v>
      </c>
      <c r="F333" s="73">
        <v>-41.902140369999998</v>
      </c>
      <c r="G333" s="75">
        <v>926</v>
      </c>
      <c r="H333" s="74" t="s">
        <v>1210</v>
      </c>
      <c r="I333" s="76">
        <v>6</v>
      </c>
      <c r="J333" s="76">
        <v>6.333333333333333</v>
      </c>
      <c r="K333" s="76">
        <v>6</v>
      </c>
      <c r="L333" s="76">
        <v>6.333333333333333</v>
      </c>
      <c r="M333" s="76">
        <v>6.333333333333333</v>
      </c>
      <c r="N333" s="76">
        <v>5.666666666666667</v>
      </c>
      <c r="O333" s="76">
        <v>6</v>
      </c>
      <c r="P333" s="76">
        <v>6</v>
      </c>
      <c r="Q333" s="77">
        <v>84.666666666666671</v>
      </c>
      <c r="R333" s="86"/>
      <c r="S333" s="86"/>
      <c r="T333" s="86"/>
      <c r="U333" s="86"/>
    </row>
    <row r="334" spans="1:21" ht="15.75" x14ac:dyDescent="0.25">
      <c r="A334" s="75">
        <v>477</v>
      </c>
      <c r="B334" s="73" t="s">
        <v>1513</v>
      </c>
      <c r="C334" s="83" t="s">
        <v>1173</v>
      </c>
      <c r="D334" s="75" t="s">
        <v>1284</v>
      </c>
      <c r="E334" s="73">
        <v>-20.252856350999998</v>
      </c>
      <c r="F334" s="73">
        <v>-41.904761557999997</v>
      </c>
      <c r="G334" s="75">
        <v>923</v>
      </c>
      <c r="H334" s="74" t="s">
        <v>1225</v>
      </c>
      <c r="I334" s="76">
        <v>6</v>
      </c>
      <c r="J334" s="76">
        <v>6</v>
      </c>
      <c r="K334" s="76">
        <v>6.666666666666667</v>
      </c>
      <c r="L334" s="76">
        <v>6.166666666666667</v>
      </c>
      <c r="M334" s="76">
        <v>6</v>
      </c>
      <c r="N334" s="76">
        <v>6.166666666666667</v>
      </c>
      <c r="O334" s="76">
        <v>6</v>
      </c>
      <c r="P334" s="76">
        <v>6.166666666666667</v>
      </c>
      <c r="Q334" s="77">
        <v>85</v>
      </c>
      <c r="R334" s="86"/>
      <c r="S334" s="75"/>
      <c r="T334" s="86"/>
      <c r="U334" s="86"/>
    </row>
    <row r="335" spans="1:21" ht="15.75" x14ac:dyDescent="0.25">
      <c r="A335" s="75">
        <v>478</v>
      </c>
      <c r="B335" s="73" t="s">
        <v>1514</v>
      </c>
      <c r="C335" s="83" t="s">
        <v>1192</v>
      </c>
      <c r="D335" s="75" t="s">
        <v>1284</v>
      </c>
      <c r="E335" s="73">
        <v>-20.281328252000002</v>
      </c>
      <c r="F335" s="73">
        <v>-41.914190529000003</v>
      </c>
      <c r="G335" s="75">
        <v>755</v>
      </c>
      <c r="H335" s="74" t="s">
        <v>1225</v>
      </c>
      <c r="I335" s="76">
        <v>5.666666666666667</v>
      </c>
      <c r="J335" s="76">
        <v>5.333333333333333</v>
      </c>
      <c r="K335" s="76">
        <v>6</v>
      </c>
      <c r="L335" s="76">
        <v>5.333333333333333</v>
      </c>
      <c r="M335" s="76">
        <v>5.333333333333333</v>
      </c>
      <c r="N335" s="76">
        <v>6</v>
      </c>
      <c r="O335" s="76">
        <v>5.666666666666667</v>
      </c>
      <c r="P335" s="76">
        <v>5.666666666666667</v>
      </c>
      <c r="Q335" s="77">
        <v>80.666666666666671</v>
      </c>
      <c r="R335" s="86"/>
      <c r="S335" s="86"/>
      <c r="T335" s="86"/>
      <c r="U335" s="86"/>
    </row>
    <row r="336" spans="1:21" ht="15.75" x14ac:dyDescent="0.25">
      <c r="A336" s="75">
        <v>479</v>
      </c>
      <c r="B336" s="73" t="s">
        <v>1505</v>
      </c>
      <c r="C336" s="33" t="s">
        <v>1173</v>
      </c>
      <c r="D336" s="75" t="s">
        <v>1284</v>
      </c>
      <c r="E336" s="73">
        <v>-20.303311888</v>
      </c>
      <c r="F336" s="73">
        <v>-41.921170224000001</v>
      </c>
      <c r="G336" s="75">
        <v>873</v>
      </c>
      <c r="H336" s="74" t="s">
        <v>1210</v>
      </c>
      <c r="I336" s="76">
        <v>6</v>
      </c>
      <c r="J336" s="76">
        <v>6</v>
      </c>
      <c r="K336" s="76">
        <v>6.333333333333333</v>
      </c>
      <c r="L336" s="76">
        <v>6.333333333333333</v>
      </c>
      <c r="M336" s="76">
        <v>5.666666666666667</v>
      </c>
      <c r="N336" s="76">
        <v>6</v>
      </c>
      <c r="O336" s="76">
        <v>5.666666666666667</v>
      </c>
      <c r="P336" s="76">
        <v>5.666666666666667</v>
      </c>
      <c r="Q336" s="77">
        <v>83.666666666666671</v>
      </c>
      <c r="R336" s="86"/>
      <c r="S336" s="86"/>
      <c r="T336" s="86"/>
      <c r="U336" s="86"/>
    </row>
    <row r="337" spans="1:21" ht="15.75" x14ac:dyDescent="0.25">
      <c r="A337" s="75">
        <v>480</v>
      </c>
      <c r="B337" s="73" t="s">
        <v>1505</v>
      </c>
      <c r="C337" s="83" t="s">
        <v>1163</v>
      </c>
      <c r="D337" s="75" t="s">
        <v>1284</v>
      </c>
      <c r="E337" s="73">
        <v>-20.303898789000002</v>
      </c>
      <c r="F337" s="73">
        <v>-41.920666302999997</v>
      </c>
      <c r="G337" s="75">
        <v>850</v>
      </c>
      <c r="H337" s="74" t="s">
        <v>1225</v>
      </c>
      <c r="I337" s="76">
        <v>6</v>
      </c>
      <c r="J337" s="76">
        <v>6.333333333333333</v>
      </c>
      <c r="K337" s="76">
        <v>6.666666666666667</v>
      </c>
      <c r="L337" s="76">
        <v>6</v>
      </c>
      <c r="M337" s="76">
        <v>6.333333333333333</v>
      </c>
      <c r="N337" s="76">
        <v>6.5</v>
      </c>
      <c r="O337" s="76">
        <v>6</v>
      </c>
      <c r="P337" s="76">
        <v>6</v>
      </c>
      <c r="Q337" s="77">
        <v>86</v>
      </c>
      <c r="R337" s="86"/>
      <c r="S337" s="86"/>
      <c r="T337" s="86"/>
      <c r="U337" s="86"/>
    </row>
    <row r="338" spans="1:21" ht="15.75" x14ac:dyDescent="0.25">
      <c r="A338" s="75">
        <v>481</v>
      </c>
      <c r="B338" s="73" t="s">
        <v>1505</v>
      </c>
      <c r="C338" s="83" t="s">
        <v>1173</v>
      </c>
      <c r="D338" s="75" t="s">
        <v>1284</v>
      </c>
      <c r="E338" s="73">
        <v>-20.308666918</v>
      </c>
      <c r="F338" s="73">
        <v>-41.922287949999998</v>
      </c>
      <c r="G338" s="75">
        <v>920</v>
      </c>
      <c r="H338" s="74" t="s">
        <v>1210</v>
      </c>
      <c r="I338" s="76">
        <v>6</v>
      </c>
      <c r="J338" s="76">
        <v>6</v>
      </c>
      <c r="K338" s="76">
        <v>6.333333333333333</v>
      </c>
      <c r="L338" s="76">
        <v>6</v>
      </c>
      <c r="M338" s="76">
        <v>6</v>
      </c>
      <c r="N338" s="76">
        <v>6.333333333333333</v>
      </c>
      <c r="O338" s="76">
        <v>6</v>
      </c>
      <c r="P338" s="76">
        <v>6</v>
      </c>
      <c r="Q338" s="77">
        <v>84.666666666666671</v>
      </c>
      <c r="R338" s="86"/>
      <c r="S338" s="75"/>
      <c r="T338" s="86"/>
      <c r="U338" s="86"/>
    </row>
    <row r="339" spans="1:21" ht="15.75" x14ac:dyDescent="0.25">
      <c r="A339" s="75">
        <v>482</v>
      </c>
      <c r="B339" s="73" t="s">
        <v>1515</v>
      </c>
      <c r="C339" s="33" t="s">
        <v>1163</v>
      </c>
      <c r="D339" s="75" t="s">
        <v>1284</v>
      </c>
      <c r="E339" s="73">
        <v>-20.216424073999999</v>
      </c>
      <c r="F339" s="73">
        <v>-41.919325952999998</v>
      </c>
      <c r="G339" s="75">
        <v>770</v>
      </c>
      <c r="H339" s="74" t="s">
        <v>1225</v>
      </c>
      <c r="I339" s="76">
        <v>6</v>
      </c>
      <c r="J339" s="76">
        <v>6.166666666666667</v>
      </c>
      <c r="K339" s="76">
        <v>6.333333333333333</v>
      </c>
      <c r="L339" s="76">
        <v>6</v>
      </c>
      <c r="M339" s="76">
        <v>6.5</v>
      </c>
      <c r="N339" s="76">
        <v>6</v>
      </c>
      <c r="O339" s="76">
        <v>6</v>
      </c>
      <c r="P339" s="76">
        <v>6</v>
      </c>
      <c r="Q339" s="77">
        <v>85</v>
      </c>
      <c r="R339" s="86"/>
      <c r="S339" s="86"/>
      <c r="T339" s="86"/>
      <c r="U339" s="86"/>
    </row>
    <row r="340" spans="1:21" ht="15.75" x14ac:dyDescent="0.25">
      <c r="A340" s="75">
        <v>483</v>
      </c>
      <c r="B340" s="73" t="s">
        <v>1516</v>
      </c>
      <c r="C340" s="83" t="s">
        <v>1173</v>
      </c>
      <c r="D340" s="75" t="s">
        <v>1284</v>
      </c>
      <c r="E340" s="73">
        <v>-20.232002595000001</v>
      </c>
      <c r="F340" s="73">
        <v>-41.937648291000002</v>
      </c>
      <c r="G340" s="75">
        <v>854</v>
      </c>
      <c r="H340" s="74" t="s">
        <v>1225</v>
      </c>
      <c r="I340" s="76">
        <v>5.666666666666667</v>
      </c>
      <c r="J340" s="76">
        <v>5.666666666666667</v>
      </c>
      <c r="K340" s="76">
        <v>5.666666666666667</v>
      </c>
      <c r="L340" s="76">
        <v>6</v>
      </c>
      <c r="M340" s="76">
        <v>5.666666666666667</v>
      </c>
      <c r="N340" s="76">
        <v>5.333333333333333</v>
      </c>
      <c r="O340" s="76">
        <v>5.666666666666667</v>
      </c>
      <c r="P340" s="76">
        <v>6</v>
      </c>
      <c r="Q340" s="77">
        <v>81.666666666666671</v>
      </c>
      <c r="R340" s="86"/>
      <c r="S340" s="75"/>
      <c r="T340" s="86"/>
      <c r="U340" s="86"/>
    </row>
    <row r="341" spans="1:21" ht="15.75" x14ac:dyDescent="0.25">
      <c r="A341" s="72">
        <v>484</v>
      </c>
      <c r="B341" s="73" t="s">
        <v>1517</v>
      </c>
      <c r="C341" s="33" t="s">
        <v>1173</v>
      </c>
      <c r="D341" s="72" t="s">
        <v>1284</v>
      </c>
      <c r="E341" s="73">
        <v>-20.233304054000001</v>
      </c>
      <c r="F341" s="73">
        <v>-41.936684540000002</v>
      </c>
      <c r="G341" s="72">
        <v>838</v>
      </c>
      <c r="H341" s="74" t="s">
        <v>1225</v>
      </c>
      <c r="I341" s="75">
        <v>6</v>
      </c>
      <c r="J341" s="75">
        <v>6</v>
      </c>
      <c r="K341" s="76">
        <v>6.333333333333333</v>
      </c>
      <c r="L341" s="75">
        <v>6</v>
      </c>
      <c r="M341" s="76">
        <v>6.666666666666667</v>
      </c>
      <c r="N341" s="75">
        <v>6</v>
      </c>
      <c r="O341" s="75">
        <v>6</v>
      </c>
      <c r="P341" s="75">
        <v>6</v>
      </c>
      <c r="Q341" s="79">
        <v>85</v>
      </c>
      <c r="R341" s="86"/>
      <c r="S341" s="86"/>
      <c r="T341" s="86"/>
      <c r="U341" s="86"/>
    </row>
    <row r="342" spans="1:21" ht="15.75" x14ac:dyDescent="0.25">
      <c r="A342" s="72">
        <v>485</v>
      </c>
      <c r="B342" s="73" t="s">
        <v>1517</v>
      </c>
      <c r="C342" s="33" t="s">
        <v>1192</v>
      </c>
      <c r="D342" s="72" t="s">
        <v>1284</v>
      </c>
      <c r="E342" s="73">
        <v>-20.229700506</v>
      </c>
      <c r="F342" s="73">
        <v>-41.927507697000003</v>
      </c>
      <c r="G342" s="72">
        <v>726</v>
      </c>
      <c r="H342" s="74" t="s">
        <v>1225</v>
      </c>
      <c r="I342" s="76">
        <v>6.333333333333333</v>
      </c>
      <c r="J342" s="75">
        <v>6</v>
      </c>
      <c r="K342" s="75">
        <v>7</v>
      </c>
      <c r="L342" s="75">
        <v>6</v>
      </c>
      <c r="M342" s="76">
        <v>6.333333333333333</v>
      </c>
      <c r="N342" s="76">
        <v>6.333333333333333</v>
      </c>
      <c r="O342" s="75">
        <v>6</v>
      </c>
      <c r="P342" s="75">
        <v>6</v>
      </c>
      <c r="Q342" s="77">
        <v>86.333333333333329</v>
      </c>
      <c r="R342" s="86"/>
      <c r="S342" s="86"/>
      <c r="T342" s="86"/>
      <c r="U342" s="86"/>
    </row>
    <row r="343" spans="1:21" ht="15.75" x14ac:dyDescent="0.25">
      <c r="A343" s="75">
        <v>486</v>
      </c>
      <c r="B343" s="73" t="s">
        <v>1511</v>
      </c>
      <c r="C343" s="83" t="s">
        <v>1194</v>
      </c>
      <c r="D343" s="75" t="s">
        <v>1284</v>
      </c>
      <c r="E343" s="73">
        <v>-20.214613918000001</v>
      </c>
      <c r="F343" s="73">
        <v>-41.923094876</v>
      </c>
      <c r="G343" s="75">
        <v>742</v>
      </c>
      <c r="H343" s="74" t="s">
        <v>1225</v>
      </c>
      <c r="I343" s="76">
        <v>6</v>
      </c>
      <c r="J343" s="76">
        <v>6</v>
      </c>
      <c r="K343" s="76">
        <v>6</v>
      </c>
      <c r="L343" s="76">
        <v>6</v>
      </c>
      <c r="M343" s="76">
        <v>6.333333333333333</v>
      </c>
      <c r="N343" s="76">
        <v>6.166666666666667</v>
      </c>
      <c r="O343" s="76">
        <v>6</v>
      </c>
      <c r="P343" s="76">
        <v>6.166666666666667</v>
      </c>
      <c r="Q343" s="77">
        <v>84.666666666666671</v>
      </c>
      <c r="R343" s="86"/>
      <c r="S343" s="75"/>
      <c r="T343" s="86"/>
      <c r="U343" s="86"/>
    </row>
    <row r="344" spans="1:21" ht="15.75" x14ac:dyDescent="0.25">
      <c r="A344" s="72">
        <v>500</v>
      </c>
      <c r="B344" s="103" t="s">
        <v>1518</v>
      </c>
      <c r="C344" s="104" t="s">
        <v>1519</v>
      </c>
      <c r="D344" s="75" t="s">
        <v>1520</v>
      </c>
      <c r="E344" s="75">
        <v>-20.829640000000001</v>
      </c>
      <c r="F344" s="75">
        <v>-42.918039999999998</v>
      </c>
      <c r="G344" s="75">
        <v>703</v>
      </c>
      <c r="H344" s="93"/>
      <c r="I344" s="75">
        <v>6</v>
      </c>
      <c r="J344" s="76">
        <v>5.666666666666667</v>
      </c>
      <c r="K344" s="75">
        <v>6</v>
      </c>
      <c r="L344" s="75">
        <v>6</v>
      </c>
      <c r="M344" s="76">
        <v>6.333333333333333</v>
      </c>
      <c r="N344" s="75">
        <v>6</v>
      </c>
      <c r="O344" s="75">
        <v>6</v>
      </c>
      <c r="P344" s="75">
        <v>6</v>
      </c>
      <c r="Q344" s="79">
        <v>84</v>
      </c>
      <c r="R344" s="86"/>
      <c r="S344" s="86"/>
      <c r="T344" s="86"/>
      <c r="U344" s="86"/>
    </row>
    <row r="345" spans="1:21" ht="15.75" x14ac:dyDescent="0.25">
      <c r="A345" s="72">
        <v>501</v>
      </c>
      <c r="B345" s="105" t="s">
        <v>1521</v>
      </c>
      <c r="C345" s="104" t="s">
        <v>1522</v>
      </c>
      <c r="D345" s="75" t="s">
        <v>1520</v>
      </c>
      <c r="E345" s="75">
        <v>-20.81521</v>
      </c>
      <c r="F345" s="75">
        <v>-43.002000000000002</v>
      </c>
      <c r="G345" s="75">
        <v>738</v>
      </c>
      <c r="H345" s="93"/>
      <c r="I345" s="75">
        <v>6</v>
      </c>
      <c r="J345" s="75">
        <v>6</v>
      </c>
      <c r="K345" s="75">
        <v>6</v>
      </c>
      <c r="L345" s="76">
        <v>6.166666666666667</v>
      </c>
      <c r="M345" s="76">
        <v>6.333333333333333</v>
      </c>
      <c r="N345" s="76">
        <v>6.166666666666667</v>
      </c>
      <c r="O345" s="75">
        <v>6</v>
      </c>
      <c r="P345" s="75">
        <v>6</v>
      </c>
      <c r="Q345" s="77">
        <v>84.666666666666671</v>
      </c>
      <c r="R345" s="86"/>
      <c r="S345" s="75"/>
      <c r="T345" s="86"/>
      <c r="U345" s="86"/>
    </row>
    <row r="346" spans="1:21" ht="15.75" x14ac:dyDescent="0.25">
      <c r="A346" s="75">
        <v>502</v>
      </c>
      <c r="B346" s="105" t="s">
        <v>1523</v>
      </c>
      <c r="C346" s="103" t="s">
        <v>1522</v>
      </c>
      <c r="D346" s="75" t="s">
        <v>1520</v>
      </c>
      <c r="E346" s="75">
        <v>-20.827249999999999</v>
      </c>
      <c r="F346" s="75">
        <v>-43.021459999999998</v>
      </c>
      <c r="G346" s="75">
        <v>761</v>
      </c>
      <c r="H346" s="75"/>
      <c r="I346" s="76">
        <v>5.333333333333333</v>
      </c>
      <c r="J346" s="76">
        <v>5.666666666666667</v>
      </c>
      <c r="K346" s="76">
        <v>5.666666666666667</v>
      </c>
      <c r="L346" s="76">
        <v>5.666666666666667</v>
      </c>
      <c r="M346" s="76">
        <v>5</v>
      </c>
      <c r="N346" s="76">
        <v>5.666666666666667</v>
      </c>
      <c r="O346" s="76">
        <v>5.666666666666667</v>
      </c>
      <c r="P346" s="76">
        <v>6.333333333333333</v>
      </c>
      <c r="Q346" s="77">
        <v>81</v>
      </c>
      <c r="R346" s="86"/>
      <c r="S346" s="86"/>
      <c r="T346" s="86"/>
      <c r="U346" s="86"/>
    </row>
    <row r="347" spans="1:21" ht="15.75" x14ac:dyDescent="0.25">
      <c r="A347" s="75">
        <v>503</v>
      </c>
      <c r="B347" s="103" t="s">
        <v>1523</v>
      </c>
      <c r="C347" s="104" t="s">
        <v>1524</v>
      </c>
      <c r="D347" s="75" t="s">
        <v>1520</v>
      </c>
      <c r="E347" s="75">
        <v>-20.825970000000002</v>
      </c>
      <c r="F347" s="75">
        <v>-43.022329999999997</v>
      </c>
      <c r="G347" s="75">
        <v>755</v>
      </c>
      <c r="H347" s="86"/>
      <c r="I347" s="76">
        <v>6</v>
      </c>
      <c r="J347" s="76">
        <v>6.333333333333333</v>
      </c>
      <c r="K347" s="76">
        <v>6.5</v>
      </c>
      <c r="L347" s="76">
        <v>6.166666666666667</v>
      </c>
      <c r="M347" s="76">
        <v>6.333333333333333</v>
      </c>
      <c r="N347" s="76">
        <v>6.166666666666667</v>
      </c>
      <c r="O347" s="76">
        <v>6.166666666666667</v>
      </c>
      <c r="P347" s="76">
        <v>6.333333333333333</v>
      </c>
      <c r="Q347" s="77">
        <v>86</v>
      </c>
      <c r="R347" s="86"/>
      <c r="S347" s="86"/>
      <c r="T347" s="86"/>
      <c r="U347" s="86"/>
    </row>
    <row r="348" spans="1:21" ht="15.75" x14ac:dyDescent="0.25">
      <c r="A348" s="75">
        <v>504</v>
      </c>
      <c r="B348" s="105" t="s">
        <v>1525</v>
      </c>
      <c r="C348" s="104" t="s">
        <v>1522</v>
      </c>
      <c r="D348" s="75" t="s">
        <v>1520</v>
      </c>
      <c r="E348" s="75">
        <v>-20.814609999999998</v>
      </c>
      <c r="F348" s="75">
        <v>-42.977809999999998</v>
      </c>
      <c r="G348" s="75">
        <v>675</v>
      </c>
      <c r="H348" s="86"/>
      <c r="I348" s="76">
        <v>6</v>
      </c>
      <c r="J348" s="76">
        <v>5.833333333333333</v>
      </c>
      <c r="K348" s="76">
        <v>6</v>
      </c>
      <c r="L348" s="76">
        <v>6.166666666666667</v>
      </c>
      <c r="M348" s="76">
        <v>6.333333333333333</v>
      </c>
      <c r="N348" s="76">
        <v>6</v>
      </c>
      <c r="O348" s="76">
        <v>6.333333333333333</v>
      </c>
      <c r="P348" s="76">
        <v>6.333333333333333</v>
      </c>
      <c r="Q348" s="77">
        <v>85</v>
      </c>
      <c r="R348" s="86"/>
      <c r="S348" s="86"/>
      <c r="T348" s="86"/>
      <c r="U348" s="86"/>
    </row>
    <row r="349" spans="1:21" ht="15.75" x14ac:dyDescent="0.25">
      <c r="A349" s="72">
        <v>505</v>
      </c>
      <c r="B349" s="105" t="s">
        <v>1526</v>
      </c>
      <c r="C349" s="104" t="s">
        <v>1524</v>
      </c>
      <c r="D349" s="75" t="s">
        <v>1520</v>
      </c>
      <c r="E349" s="75">
        <v>-20.80491</v>
      </c>
      <c r="F349" s="75">
        <v>-42.981409999999997</v>
      </c>
      <c r="G349" s="75">
        <v>775</v>
      </c>
      <c r="H349" s="93"/>
      <c r="I349" s="76">
        <v>5.666666666666667</v>
      </c>
      <c r="J349" s="76">
        <v>5.666666666666667</v>
      </c>
      <c r="K349" s="76">
        <v>5.666666666666667</v>
      </c>
      <c r="L349" s="76">
        <v>5.666666666666667</v>
      </c>
      <c r="M349" s="76">
        <v>5.333333333333333</v>
      </c>
      <c r="N349" s="76">
        <v>5.333333333333333</v>
      </c>
      <c r="O349" s="76">
        <v>5.666666666666667</v>
      </c>
      <c r="P349" s="76">
        <v>5.666666666666667</v>
      </c>
      <c r="Q349" s="77">
        <v>80.666666666666671</v>
      </c>
      <c r="R349" s="86"/>
      <c r="S349" s="75"/>
      <c r="T349" s="86"/>
      <c r="U349" s="86"/>
    </row>
    <row r="350" spans="1:21" ht="15.75" x14ac:dyDescent="0.25">
      <c r="A350" s="75">
        <v>506</v>
      </c>
      <c r="B350" s="105" t="s">
        <v>1527</v>
      </c>
      <c r="C350" s="104" t="s">
        <v>1522</v>
      </c>
      <c r="D350" s="75" t="s">
        <v>1520</v>
      </c>
      <c r="E350" s="75">
        <v>-20.794229999999999</v>
      </c>
      <c r="F350" s="75">
        <v>-42.969859999999997</v>
      </c>
      <c r="G350" s="75">
        <v>710</v>
      </c>
      <c r="H350" s="74"/>
      <c r="I350" s="76">
        <v>6</v>
      </c>
      <c r="J350" s="76">
        <v>5.666666666666667</v>
      </c>
      <c r="K350" s="76">
        <v>6</v>
      </c>
      <c r="L350" s="76">
        <v>5.666666666666667</v>
      </c>
      <c r="M350" s="76">
        <v>6</v>
      </c>
      <c r="N350" s="76">
        <v>6</v>
      </c>
      <c r="O350" s="76">
        <v>6</v>
      </c>
      <c r="P350" s="76">
        <v>6</v>
      </c>
      <c r="Q350" s="77">
        <v>83.333333333333329</v>
      </c>
      <c r="R350" s="86"/>
      <c r="S350" s="86"/>
      <c r="T350" s="86"/>
      <c r="U350" s="86"/>
    </row>
    <row r="351" spans="1:21" ht="15.75" x14ac:dyDescent="0.25">
      <c r="A351" s="72">
        <v>507</v>
      </c>
      <c r="B351" s="103" t="s">
        <v>1528</v>
      </c>
      <c r="C351" s="104" t="s">
        <v>1522</v>
      </c>
      <c r="D351" s="105" t="s">
        <v>1529</v>
      </c>
      <c r="E351" s="75">
        <v>-20.78604</v>
      </c>
      <c r="F351" s="75">
        <v>-42.905999999999999</v>
      </c>
      <c r="G351" s="105">
        <v>768</v>
      </c>
      <c r="H351" s="93"/>
      <c r="I351" s="75">
        <v>5.5</v>
      </c>
      <c r="J351" s="75">
        <v>5.5</v>
      </c>
      <c r="K351" s="75">
        <v>5.5</v>
      </c>
      <c r="L351" s="75">
        <v>6</v>
      </c>
      <c r="M351" s="75">
        <v>5.5</v>
      </c>
      <c r="N351" s="75">
        <v>5.5</v>
      </c>
      <c r="O351" s="75">
        <v>5.5</v>
      </c>
      <c r="P351" s="75">
        <v>6</v>
      </c>
      <c r="Q351" s="77">
        <v>80.333333333333329</v>
      </c>
      <c r="R351" s="86"/>
      <c r="S351" s="86"/>
      <c r="T351" s="86"/>
      <c r="U351" s="86"/>
    </row>
    <row r="352" spans="1:21" ht="15.75" x14ac:dyDescent="0.25">
      <c r="A352" s="75">
        <v>508</v>
      </c>
      <c r="B352" s="103" t="s">
        <v>1528</v>
      </c>
      <c r="C352" s="103" t="s">
        <v>1524</v>
      </c>
      <c r="D352" s="105" t="s">
        <v>1529</v>
      </c>
      <c r="E352" s="75">
        <v>-20.785240000000002</v>
      </c>
      <c r="F352" s="75">
        <v>-42.909649999999999</v>
      </c>
      <c r="G352" s="75">
        <v>736</v>
      </c>
      <c r="H352" s="75"/>
      <c r="I352" s="76">
        <v>5.666666666666667</v>
      </c>
      <c r="J352" s="76">
        <v>5.333333333333333</v>
      </c>
      <c r="K352" s="76">
        <v>6</v>
      </c>
      <c r="L352" s="76">
        <v>6</v>
      </c>
      <c r="M352" s="76">
        <v>5.333333333333333</v>
      </c>
      <c r="N352" s="76">
        <v>5.666666666666667</v>
      </c>
      <c r="O352" s="76">
        <v>5.666666666666667</v>
      </c>
      <c r="P352" s="76">
        <v>5.666666666666667</v>
      </c>
      <c r="Q352" s="77">
        <v>81.333333333333329</v>
      </c>
      <c r="R352" s="86"/>
      <c r="S352" s="86"/>
      <c r="T352" s="86"/>
      <c r="U352" s="86"/>
    </row>
    <row r="353" spans="1:21" ht="15.75" x14ac:dyDescent="0.25">
      <c r="A353" s="72">
        <v>509</v>
      </c>
      <c r="B353" s="105" t="s">
        <v>1530</v>
      </c>
      <c r="C353" s="104" t="s">
        <v>1522</v>
      </c>
      <c r="D353" s="105" t="s">
        <v>1529</v>
      </c>
      <c r="E353" s="75">
        <v>-20.792110000000001</v>
      </c>
      <c r="F353" s="75">
        <v>-42.906889999999997</v>
      </c>
      <c r="G353" s="75">
        <v>728</v>
      </c>
      <c r="H353" s="93"/>
      <c r="I353" s="75">
        <v>6</v>
      </c>
      <c r="J353" s="75">
        <v>6</v>
      </c>
      <c r="K353" s="75">
        <v>6.5</v>
      </c>
      <c r="L353" s="75">
        <v>6.5</v>
      </c>
      <c r="M353" s="76">
        <v>5.833333333333333</v>
      </c>
      <c r="N353" s="76">
        <v>6.166666666666667</v>
      </c>
      <c r="O353" s="76">
        <v>6.166666666666667</v>
      </c>
      <c r="P353" s="76">
        <v>6.166666666666667</v>
      </c>
      <c r="Q353" s="77">
        <v>85.333333333333329</v>
      </c>
      <c r="R353" s="86"/>
      <c r="S353" s="86"/>
      <c r="T353" s="86"/>
      <c r="U353" s="86"/>
    </row>
    <row r="354" spans="1:21" ht="15.75" x14ac:dyDescent="0.25">
      <c r="A354" s="75">
        <v>510</v>
      </c>
      <c r="B354" s="105" t="s">
        <v>1531</v>
      </c>
      <c r="C354" s="104" t="s">
        <v>1522</v>
      </c>
      <c r="D354" s="105" t="s">
        <v>1529</v>
      </c>
      <c r="E354" s="75">
        <v>-20.783819999999999</v>
      </c>
      <c r="F354" s="75">
        <v>-42.911290000000001</v>
      </c>
      <c r="G354" s="75">
        <v>733</v>
      </c>
      <c r="H354" s="86"/>
      <c r="I354" s="76">
        <v>6</v>
      </c>
      <c r="J354" s="76">
        <v>5.666666666666667</v>
      </c>
      <c r="K354" s="76">
        <v>6</v>
      </c>
      <c r="L354" s="76">
        <v>5.666666666666667</v>
      </c>
      <c r="M354" s="76">
        <v>5.666666666666667</v>
      </c>
      <c r="N354" s="76">
        <v>5.666666666666667</v>
      </c>
      <c r="O354" s="76">
        <v>5.666666666666667</v>
      </c>
      <c r="P354" s="76">
        <v>6</v>
      </c>
      <c r="Q354" s="77">
        <v>82.333333333333329</v>
      </c>
      <c r="R354" s="86"/>
      <c r="S354" s="86"/>
      <c r="T354" s="86"/>
      <c r="U354" s="86"/>
    </row>
    <row r="355" spans="1:21" ht="15.75" x14ac:dyDescent="0.25">
      <c r="A355" s="72">
        <v>511</v>
      </c>
      <c r="B355" s="103" t="s">
        <v>1531</v>
      </c>
      <c r="C355" s="104" t="s">
        <v>1524</v>
      </c>
      <c r="D355" s="105" t="s">
        <v>1529</v>
      </c>
      <c r="E355" s="75">
        <v>-20.784800000000001</v>
      </c>
      <c r="F355" s="75">
        <v>-42.910449999999997</v>
      </c>
      <c r="G355" s="75">
        <v>744</v>
      </c>
      <c r="H355" s="93"/>
      <c r="I355" s="75">
        <v>6</v>
      </c>
      <c r="J355" s="76">
        <v>5.666666666666667</v>
      </c>
      <c r="K355" s="76">
        <v>5.666666666666667</v>
      </c>
      <c r="L355" s="76">
        <v>5.333333333333333</v>
      </c>
      <c r="M355" s="76">
        <v>5.666666666666667</v>
      </c>
      <c r="N355" s="76">
        <v>5.666666666666667</v>
      </c>
      <c r="O355" s="75">
        <v>6</v>
      </c>
      <c r="P355" s="76">
        <v>5.666666666666667</v>
      </c>
      <c r="Q355" s="79">
        <v>81</v>
      </c>
      <c r="R355" s="86"/>
      <c r="S355" s="86"/>
      <c r="T355" s="86"/>
      <c r="U355" s="86"/>
    </row>
    <row r="356" spans="1:21" ht="15.75" x14ac:dyDescent="0.25">
      <c r="A356" s="75">
        <v>512</v>
      </c>
      <c r="B356" s="103" t="s">
        <v>1531</v>
      </c>
      <c r="C356" s="105" t="s">
        <v>1522</v>
      </c>
      <c r="D356" s="105" t="s">
        <v>1529</v>
      </c>
      <c r="E356" s="75">
        <v>-20.783819999999999</v>
      </c>
      <c r="F356" s="75">
        <v>-42.911290000000001</v>
      </c>
      <c r="G356" s="75">
        <v>733</v>
      </c>
      <c r="H356" s="75"/>
      <c r="I356" s="76">
        <v>5.666666666666667</v>
      </c>
      <c r="J356" s="76">
        <v>5.666666666666667</v>
      </c>
      <c r="K356" s="76">
        <v>5.666666666666667</v>
      </c>
      <c r="L356" s="76">
        <v>5.666666666666667</v>
      </c>
      <c r="M356" s="76">
        <v>5.333333333333333</v>
      </c>
      <c r="N356" s="76">
        <v>5.333333333333333</v>
      </c>
      <c r="O356" s="76">
        <v>5.666666666666667</v>
      </c>
      <c r="P356" s="76">
        <v>5.666666666666667</v>
      </c>
      <c r="Q356" s="77">
        <v>80.666666666666671</v>
      </c>
      <c r="R356" s="86"/>
      <c r="S356" s="86"/>
      <c r="T356" s="86"/>
      <c r="U356" s="86"/>
    </row>
    <row r="357" spans="1:21" ht="15.75" x14ac:dyDescent="0.25">
      <c r="A357" s="75">
        <v>513</v>
      </c>
      <c r="B357" s="103" t="s">
        <v>1532</v>
      </c>
      <c r="C357" s="103" t="s">
        <v>1524</v>
      </c>
      <c r="D357" s="105" t="s">
        <v>1529</v>
      </c>
      <c r="E357" s="75">
        <v>-20.788661000000001</v>
      </c>
      <c r="F357" s="75">
        <v>-42.919939999999997</v>
      </c>
      <c r="G357" s="75">
        <v>752</v>
      </c>
      <c r="H357" s="75"/>
      <c r="I357" s="76">
        <v>6</v>
      </c>
      <c r="J357" s="76">
        <v>6</v>
      </c>
      <c r="K357" s="76">
        <v>6.166666666666667</v>
      </c>
      <c r="L357" s="76">
        <v>6.333333333333333</v>
      </c>
      <c r="M357" s="76">
        <v>6.166666666666667</v>
      </c>
      <c r="N357" s="76">
        <v>6</v>
      </c>
      <c r="O357" s="76">
        <v>6.166666666666667</v>
      </c>
      <c r="P357" s="76">
        <v>6.166666666666667</v>
      </c>
      <c r="Q357" s="77">
        <v>84.666666666666671</v>
      </c>
      <c r="R357" s="86"/>
      <c r="S357" s="75"/>
      <c r="T357" s="86"/>
      <c r="U357" s="86"/>
    </row>
    <row r="358" spans="1:21" ht="15.75" x14ac:dyDescent="0.25">
      <c r="A358" s="75">
        <v>514</v>
      </c>
      <c r="B358" s="103" t="s">
        <v>1533</v>
      </c>
      <c r="C358" s="106" t="s">
        <v>1522</v>
      </c>
      <c r="D358" s="105" t="s">
        <v>1529</v>
      </c>
      <c r="E358" s="75">
        <v>-20.735469999999999</v>
      </c>
      <c r="F358" s="75">
        <v>-42.760890000000003</v>
      </c>
      <c r="G358" s="75">
        <v>836</v>
      </c>
      <c r="H358" s="86"/>
      <c r="I358" s="76">
        <v>6</v>
      </c>
      <c r="J358" s="76">
        <v>6</v>
      </c>
      <c r="K358" s="76">
        <v>6.166666666666667</v>
      </c>
      <c r="L358" s="76">
        <v>6</v>
      </c>
      <c r="M358" s="76">
        <v>6</v>
      </c>
      <c r="N358" s="76">
        <v>6.166666666666667</v>
      </c>
      <c r="O358" s="76">
        <v>6.166666666666667</v>
      </c>
      <c r="P358" s="76">
        <v>6.166666666666667</v>
      </c>
      <c r="Q358" s="77">
        <v>84.666666666666671</v>
      </c>
      <c r="R358" s="86"/>
      <c r="S358" s="86"/>
      <c r="T358" s="86"/>
      <c r="U358" s="86"/>
    </row>
    <row r="359" spans="1:21" ht="15.75" x14ac:dyDescent="0.25">
      <c r="A359" s="75">
        <v>515</v>
      </c>
      <c r="B359" s="103" t="s">
        <v>1534</v>
      </c>
      <c r="C359" s="105" t="s">
        <v>1522</v>
      </c>
      <c r="D359" s="105" t="s">
        <v>1529</v>
      </c>
      <c r="E359" s="75">
        <v>-20.737179999999999</v>
      </c>
      <c r="F359" s="75">
        <v>-42.768540000000002</v>
      </c>
      <c r="G359" s="75">
        <v>740</v>
      </c>
      <c r="H359" s="75"/>
      <c r="I359" s="76">
        <v>6.166666666666667</v>
      </c>
      <c r="J359" s="76">
        <v>6.166666666666667</v>
      </c>
      <c r="K359" s="76">
        <v>6.166666666666667</v>
      </c>
      <c r="L359" s="76">
        <v>6.166666666666667</v>
      </c>
      <c r="M359" s="76">
        <v>6.333333333333333</v>
      </c>
      <c r="N359" s="76">
        <v>6.5</v>
      </c>
      <c r="O359" s="76">
        <v>6</v>
      </c>
      <c r="P359" s="76">
        <v>6.166666666666667</v>
      </c>
      <c r="Q359" s="77">
        <v>85.666666666666671</v>
      </c>
      <c r="R359" s="86"/>
      <c r="S359" s="86"/>
      <c r="T359" s="86"/>
      <c r="U359" s="86"/>
    </row>
    <row r="360" spans="1:21" ht="15.75" x14ac:dyDescent="0.25">
      <c r="A360" s="72">
        <v>516</v>
      </c>
      <c r="B360" s="103" t="s">
        <v>1535</v>
      </c>
      <c r="C360" s="106" t="s">
        <v>1522</v>
      </c>
      <c r="D360" s="105" t="s">
        <v>1529</v>
      </c>
      <c r="E360" s="75">
        <v>-20.75685</v>
      </c>
      <c r="F360" s="75">
        <v>-42.806379999999997</v>
      </c>
      <c r="G360" s="75">
        <v>682</v>
      </c>
      <c r="H360" s="93"/>
      <c r="I360" s="76">
        <v>6.333333333333333</v>
      </c>
      <c r="J360" s="76">
        <v>6.333333333333333</v>
      </c>
      <c r="K360" s="76">
        <v>6.666666666666667</v>
      </c>
      <c r="L360" s="83">
        <v>6</v>
      </c>
      <c r="M360" s="76">
        <v>6.333333333333333</v>
      </c>
      <c r="N360" s="76">
        <v>6.666666666666667</v>
      </c>
      <c r="O360" s="76">
        <v>6.666666666666667</v>
      </c>
      <c r="P360" s="76">
        <v>6.666666666666667</v>
      </c>
      <c r="Q360" s="77">
        <v>87.666666666666671</v>
      </c>
      <c r="R360" s="86"/>
      <c r="S360" s="86"/>
      <c r="T360" s="86"/>
      <c r="U360" s="86"/>
    </row>
    <row r="361" spans="1:21" ht="15.75" x14ac:dyDescent="0.25">
      <c r="A361" s="75">
        <v>517</v>
      </c>
      <c r="B361" s="103" t="s">
        <v>1536</v>
      </c>
      <c r="C361" s="105" t="s">
        <v>1522</v>
      </c>
      <c r="D361" s="105" t="s">
        <v>1537</v>
      </c>
      <c r="E361" s="75">
        <v>-20.722049999999999</v>
      </c>
      <c r="F361" s="75">
        <v>-42.598999999999997</v>
      </c>
      <c r="G361" s="75">
        <v>831</v>
      </c>
      <c r="H361" s="75"/>
      <c r="I361" s="76">
        <v>5.666666666666667</v>
      </c>
      <c r="J361" s="76">
        <v>5.666666666666667</v>
      </c>
      <c r="K361" s="76">
        <v>6</v>
      </c>
      <c r="L361" s="76">
        <v>5.666666666666667</v>
      </c>
      <c r="M361" s="76">
        <v>6.333333333333333</v>
      </c>
      <c r="N361" s="76">
        <v>6</v>
      </c>
      <c r="O361" s="76">
        <v>5.666666666666667</v>
      </c>
      <c r="P361" s="76">
        <v>5.666666666666667</v>
      </c>
      <c r="Q361" s="77">
        <v>82.666666666666671</v>
      </c>
      <c r="R361" s="86"/>
      <c r="S361" s="86"/>
      <c r="T361" s="86"/>
      <c r="U361" s="86"/>
    </row>
    <row r="362" spans="1:21" ht="15.75" x14ac:dyDescent="0.25">
      <c r="A362" s="72">
        <v>518</v>
      </c>
      <c r="B362" s="103" t="s">
        <v>1538</v>
      </c>
      <c r="C362" s="106" t="s">
        <v>1522</v>
      </c>
      <c r="D362" s="105" t="s">
        <v>1537</v>
      </c>
      <c r="E362" s="75">
        <v>-20.696280000000002</v>
      </c>
      <c r="F362" s="75">
        <v>-42.594200000000001</v>
      </c>
      <c r="G362" s="75">
        <v>820</v>
      </c>
      <c r="H362" s="93"/>
      <c r="I362" s="75">
        <v>6</v>
      </c>
      <c r="J362" s="76">
        <v>7.333333333333333</v>
      </c>
      <c r="K362" s="76">
        <v>6.666666666666667</v>
      </c>
      <c r="L362" s="83">
        <v>6</v>
      </c>
      <c r="M362" s="76">
        <v>6.666666666666667</v>
      </c>
      <c r="N362" s="76">
        <v>6.666666666666667</v>
      </c>
      <c r="O362" s="76">
        <v>6.166666666666667</v>
      </c>
      <c r="P362" s="76">
        <v>6.5</v>
      </c>
      <c r="Q362" s="77">
        <v>88.333333333333329</v>
      </c>
      <c r="R362" s="86"/>
      <c r="S362" s="86"/>
      <c r="T362" s="86"/>
      <c r="U362" s="86"/>
    </row>
    <row r="363" spans="1:21" ht="15.75" x14ac:dyDescent="0.25">
      <c r="A363" s="72">
        <v>519</v>
      </c>
      <c r="B363" s="103" t="s">
        <v>1539</v>
      </c>
      <c r="C363" s="106" t="s">
        <v>1522</v>
      </c>
      <c r="D363" s="105" t="s">
        <v>1537</v>
      </c>
      <c r="E363" s="75">
        <v>-20.70627</v>
      </c>
      <c r="F363" s="75">
        <v>-42.581769999999999</v>
      </c>
      <c r="G363" s="75">
        <v>878</v>
      </c>
      <c r="H363" s="93"/>
      <c r="I363" s="75">
        <v>6</v>
      </c>
      <c r="J363" s="75">
        <v>6</v>
      </c>
      <c r="K363" s="75">
        <v>6</v>
      </c>
      <c r="L363" s="76">
        <v>6.333333333333333</v>
      </c>
      <c r="M363" s="75">
        <v>6</v>
      </c>
      <c r="N363" s="76">
        <v>5.666666666666667</v>
      </c>
      <c r="O363" s="75">
        <v>6</v>
      </c>
      <c r="P363" s="75">
        <v>6</v>
      </c>
      <c r="Q363" s="77">
        <v>84.333333333333329</v>
      </c>
      <c r="R363" s="78"/>
      <c r="S363" s="86"/>
      <c r="T363" s="86"/>
      <c r="U363" s="86"/>
    </row>
    <row r="364" spans="1:21" ht="15.75" x14ac:dyDescent="0.25">
      <c r="A364" s="75">
        <v>520</v>
      </c>
      <c r="B364" s="103" t="s">
        <v>1539</v>
      </c>
      <c r="C364" s="103" t="s">
        <v>1524</v>
      </c>
      <c r="D364" s="105" t="s">
        <v>1537</v>
      </c>
      <c r="E364" s="75">
        <v>-20.70815</v>
      </c>
      <c r="F364" s="75">
        <v>-42.577950000000001</v>
      </c>
      <c r="G364" s="75">
        <v>853</v>
      </c>
      <c r="H364" s="75"/>
      <c r="I364" s="76">
        <v>5.333333333333333</v>
      </c>
      <c r="J364" s="76">
        <v>5.333333333333333</v>
      </c>
      <c r="K364" s="76">
        <v>5.666666666666667</v>
      </c>
      <c r="L364" s="76">
        <v>5.666666666666667</v>
      </c>
      <c r="M364" s="76">
        <v>5</v>
      </c>
      <c r="N364" s="76">
        <v>5.333333333333333</v>
      </c>
      <c r="O364" s="76">
        <v>5.333333333333333</v>
      </c>
      <c r="P364" s="76">
        <v>5.333333333333333</v>
      </c>
      <c r="Q364" s="77">
        <v>79</v>
      </c>
      <c r="R364" s="78"/>
      <c r="S364" s="86"/>
      <c r="T364" s="86"/>
      <c r="U364" s="86"/>
    </row>
    <row r="365" spans="1:21" ht="15.75" x14ac:dyDescent="0.25">
      <c r="A365" s="72">
        <v>521</v>
      </c>
      <c r="B365" s="105" t="s">
        <v>1540</v>
      </c>
      <c r="C365" s="106" t="s">
        <v>1522</v>
      </c>
      <c r="D365" s="105" t="s">
        <v>1537</v>
      </c>
      <c r="E365" s="75">
        <v>-20.617039999999999</v>
      </c>
      <c r="F365" s="75">
        <v>-42.592950000000002</v>
      </c>
      <c r="G365" s="75">
        <v>755</v>
      </c>
      <c r="H365" s="93"/>
      <c r="I365" s="76">
        <v>5.666666666666667</v>
      </c>
      <c r="J365" s="76">
        <v>5.666666666666667</v>
      </c>
      <c r="K365" s="76">
        <v>5.666666666666667</v>
      </c>
      <c r="L365" s="75">
        <v>6</v>
      </c>
      <c r="M365" s="76">
        <v>5.333333333333333</v>
      </c>
      <c r="N365" s="75">
        <v>6</v>
      </c>
      <c r="O365" s="75">
        <v>6</v>
      </c>
      <c r="P365" s="76">
        <v>5.666666666666667</v>
      </c>
      <c r="Q365" s="79">
        <v>82</v>
      </c>
      <c r="R365" s="78"/>
      <c r="S365" s="86"/>
      <c r="T365" s="86"/>
      <c r="U365" s="86"/>
    </row>
    <row r="366" spans="1:21" ht="15.75" x14ac:dyDescent="0.25">
      <c r="A366" s="75">
        <v>522</v>
      </c>
      <c r="B366" s="105" t="s">
        <v>1540</v>
      </c>
      <c r="C366" s="103" t="s">
        <v>1524</v>
      </c>
      <c r="D366" s="105" t="s">
        <v>1537</v>
      </c>
      <c r="E366" s="75">
        <v>-20.62839</v>
      </c>
      <c r="F366" s="75">
        <v>-42.577759999999998</v>
      </c>
      <c r="G366" s="75">
        <v>788</v>
      </c>
      <c r="H366" s="75"/>
      <c r="I366" s="76">
        <v>6</v>
      </c>
      <c r="J366" s="76">
        <v>5.666666666666667</v>
      </c>
      <c r="K366" s="76">
        <v>5.666666666666667</v>
      </c>
      <c r="L366" s="76">
        <v>6</v>
      </c>
      <c r="M366" s="76">
        <v>6.333333333333333</v>
      </c>
      <c r="N366" s="76">
        <v>6</v>
      </c>
      <c r="O366" s="76">
        <v>6</v>
      </c>
      <c r="P366" s="76">
        <v>6</v>
      </c>
      <c r="Q366" s="77">
        <v>83.666666666666671</v>
      </c>
      <c r="R366" s="78"/>
      <c r="S366" s="86"/>
      <c r="T366" s="86"/>
      <c r="U366" s="86"/>
    </row>
    <row r="367" spans="1:21" ht="15.75" x14ac:dyDescent="0.25">
      <c r="A367" s="75">
        <v>523</v>
      </c>
      <c r="B367" s="107" t="s">
        <v>1541</v>
      </c>
      <c r="C367" s="106" t="s">
        <v>1522</v>
      </c>
      <c r="D367" s="105" t="s">
        <v>1537</v>
      </c>
      <c r="E367" s="75">
        <v>-20.70112</v>
      </c>
      <c r="F367" s="75">
        <v>-42.609470000000002</v>
      </c>
      <c r="G367" s="75">
        <v>769</v>
      </c>
      <c r="H367" s="105"/>
      <c r="I367" s="72">
        <v>6</v>
      </c>
      <c r="J367" s="76">
        <v>6.333333333333333</v>
      </c>
      <c r="K367" s="76">
        <v>6.333333333333333</v>
      </c>
      <c r="L367" s="76">
        <v>6</v>
      </c>
      <c r="M367" s="76">
        <v>6.333333333333333</v>
      </c>
      <c r="N367" s="76">
        <v>6.166666666666667</v>
      </c>
      <c r="O367" s="76">
        <v>6</v>
      </c>
      <c r="P367" s="76">
        <v>6.166666666666667</v>
      </c>
      <c r="Q367" s="77">
        <v>85.333333333333329</v>
      </c>
      <c r="R367" s="77"/>
      <c r="S367" s="86"/>
      <c r="T367" s="86"/>
      <c r="U367" s="86"/>
    </row>
    <row r="368" spans="1:21" ht="15.75" x14ac:dyDescent="0.25">
      <c r="A368" s="75">
        <v>524</v>
      </c>
      <c r="B368" s="75" t="s">
        <v>1541</v>
      </c>
      <c r="C368" s="104" t="s">
        <v>1524</v>
      </c>
      <c r="D368" s="105" t="s">
        <v>1537</v>
      </c>
      <c r="E368" s="35">
        <v>-20.701989999999999</v>
      </c>
      <c r="F368" s="35">
        <v>-42.610039999999998</v>
      </c>
      <c r="G368" s="35">
        <v>751</v>
      </c>
      <c r="H368" s="75"/>
      <c r="I368" s="76">
        <v>6.666666666666667</v>
      </c>
      <c r="J368" s="76">
        <v>7</v>
      </c>
      <c r="K368" s="76">
        <v>7.333333333333333</v>
      </c>
      <c r="L368" s="76">
        <v>6.333333333333333</v>
      </c>
      <c r="M368" s="76">
        <v>6.666666666666667</v>
      </c>
      <c r="N368" s="76">
        <v>6.5</v>
      </c>
      <c r="O368" s="76">
        <v>6.333333333333333</v>
      </c>
      <c r="P368" s="76">
        <v>6.5</v>
      </c>
      <c r="Q368" s="77">
        <v>89.333333333333329</v>
      </c>
      <c r="R368" s="78"/>
      <c r="S368" s="86"/>
      <c r="T368" s="86"/>
      <c r="U368" s="86"/>
    </row>
    <row r="369" spans="1:21" ht="15.75" x14ac:dyDescent="0.25">
      <c r="A369" s="75">
        <v>550</v>
      </c>
      <c r="B369" s="73" t="s">
        <v>1542</v>
      </c>
      <c r="C369" s="33" t="s">
        <v>1192</v>
      </c>
      <c r="D369" s="75" t="s">
        <v>1304</v>
      </c>
      <c r="E369" s="73">
        <v>-20.465428708000001</v>
      </c>
      <c r="F369" s="73">
        <v>-41.939610913000003</v>
      </c>
      <c r="G369" s="75">
        <v>799</v>
      </c>
      <c r="H369" s="74" t="s">
        <v>1225</v>
      </c>
      <c r="I369" s="76">
        <v>5.333333333333333</v>
      </c>
      <c r="J369" s="76">
        <v>6</v>
      </c>
      <c r="K369" s="76">
        <v>5.666666666666667</v>
      </c>
      <c r="L369" s="76">
        <v>6</v>
      </c>
      <c r="M369" s="76">
        <v>5.333333333333333</v>
      </c>
      <c r="N369" s="76">
        <v>6</v>
      </c>
      <c r="O369" s="76">
        <v>5.333333333333333</v>
      </c>
      <c r="P369" s="76">
        <v>5.666666666666667</v>
      </c>
      <c r="Q369" s="77">
        <v>81.333333333333329</v>
      </c>
      <c r="R369" s="78"/>
      <c r="S369" s="86"/>
      <c r="T369" s="86"/>
      <c r="U369" s="86"/>
    </row>
    <row r="370" spans="1:21" ht="15.75" x14ac:dyDescent="0.25">
      <c r="A370" s="75">
        <v>560</v>
      </c>
      <c r="B370" s="73"/>
      <c r="C370" s="92"/>
      <c r="D370" s="75"/>
      <c r="E370" s="73"/>
      <c r="F370" s="73"/>
      <c r="G370" s="75"/>
      <c r="H370" s="74"/>
      <c r="I370" s="76">
        <v>5.333333333333333</v>
      </c>
      <c r="J370" s="76">
        <v>5.333333333333333</v>
      </c>
      <c r="K370" s="76">
        <v>5.333333333333333</v>
      </c>
      <c r="L370" s="76">
        <v>5.666666666666667</v>
      </c>
      <c r="M370" s="76">
        <v>5.333333333333333</v>
      </c>
      <c r="N370" s="76">
        <v>5</v>
      </c>
      <c r="O370" s="76">
        <v>5.666666666666667</v>
      </c>
      <c r="P370" s="76">
        <v>5.666666666666667</v>
      </c>
      <c r="Q370" s="77">
        <v>78.666666666666671</v>
      </c>
      <c r="R370" s="78"/>
      <c r="S370" s="86"/>
      <c r="T370" s="86"/>
      <c r="U370" s="86"/>
    </row>
    <row r="371" spans="1:21" x14ac:dyDescent="0.25">
      <c r="A371" s="75">
        <v>561</v>
      </c>
      <c r="B371" s="75"/>
      <c r="C371" s="75"/>
      <c r="D371" s="75"/>
      <c r="E371" s="75"/>
      <c r="F371" s="75"/>
      <c r="G371" s="75"/>
      <c r="H371" s="75"/>
      <c r="I371" s="76">
        <v>6.666666666666667</v>
      </c>
      <c r="J371" s="76">
        <v>6.666666666666667</v>
      </c>
      <c r="K371" s="76">
        <v>6.666666666666667</v>
      </c>
      <c r="L371" s="76">
        <v>6.666666666666667</v>
      </c>
      <c r="M371" s="76">
        <v>7</v>
      </c>
      <c r="N371" s="76">
        <v>7</v>
      </c>
      <c r="O371" s="76">
        <v>6.333333333333333</v>
      </c>
      <c r="P371" s="76">
        <v>6.666666666666667</v>
      </c>
      <c r="Q371" s="77">
        <v>89.666666666666671</v>
      </c>
      <c r="R371" s="78"/>
      <c r="S371" s="86"/>
      <c r="T371" s="86"/>
      <c r="U371" s="86"/>
    </row>
    <row r="372" spans="1:21" x14ac:dyDescent="0.25">
      <c r="A372" s="75">
        <v>562</v>
      </c>
      <c r="B372" s="75"/>
      <c r="C372" s="75"/>
      <c r="D372" s="86"/>
      <c r="E372" s="86"/>
      <c r="F372" s="86"/>
      <c r="G372" s="86"/>
      <c r="H372" s="86"/>
      <c r="I372" s="76">
        <v>6.25</v>
      </c>
      <c r="J372" s="76">
        <v>6.25</v>
      </c>
      <c r="K372" s="76">
        <v>6</v>
      </c>
      <c r="L372" s="76">
        <v>6.25</v>
      </c>
      <c r="M372" s="76">
        <v>6.25</v>
      </c>
      <c r="N372" s="76">
        <v>5.5</v>
      </c>
      <c r="O372" s="76">
        <v>6</v>
      </c>
      <c r="P372" s="76">
        <v>6</v>
      </c>
      <c r="Q372" s="77">
        <v>84.666666666666671</v>
      </c>
      <c r="R372" s="78"/>
      <c r="S372" s="86"/>
      <c r="T372" s="86"/>
      <c r="U372" s="86"/>
    </row>
    <row r="373" spans="1:21" x14ac:dyDescent="0.25">
      <c r="A373" s="75">
        <v>563</v>
      </c>
      <c r="B373" s="75"/>
      <c r="C373" s="75"/>
      <c r="D373" s="86"/>
      <c r="E373" s="86"/>
      <c r="F373" s="86"/>
      <c r="G373" s="86"/>
      <c r="H373" s="86"/>
      <c r="I373" s="76">
        <v>6</v>
      </c>
      <c r="J373" s="76">
        <v>6.666666666666667</v>
      </c>
      <c r="K373" s="76">
        <v>6.666666666666667</v>
      </c>
      <c r="L373" s="76">
        <v>6.5</v>
      </c>
      <c r="M373" s="76">
        <v>6.5</v>
      </c>
      <c r="N373" s="76">
        <v>6.333333333333333</v>
      </c>
      <c r="O373" s="76">
        <v>6</v>
      </c>
      <c r="P373" s="76">
        <v>6</v>
      </c>
      <c r="Q373" s="77">
        <v>86.666666666666671</v>
      </c>
      <c r="R373" s="78"/>
      <c r="S373" s="86"/>
      <c r="T373" s="86"/>
      <c r="U373" s="86"/>
    </row>
    <row r="374" spans="1:21" x14ac:dyDescent="0.25">
      <c r="A374" s="75">
        <v>564</v>
      </c>
      <c r="B374" s="75"/>
      <c r="C374" s="75"/>
      <c r="D374" s="75"/>
      <c r="E374" s="75"/>
      <c r="F374" s="75"/>
      <c r="G374" s="75"/>
      <c r="H374" s="75"/>
      <c r="I374" s="76">
        <v>7</v>
      </c>
      <c r="J374" s="76">
        <v>7.333333333333333</v>
      </c>
      <c r="K374" s="76">
        <v>7.333333333333333</v>
      </c>
      <c r="L374" s="76">
        <v>7.166666666666667</v>
      </c>
      <c r="M374" s="76">
        <v>7.166666666666667</v>
      </c>
      <c r="N374" s="76">
        <v>7</v>
      </c>
      <c r="O374" s="76">
        <v>7</v>
      </c>
      <c r="P374" s="76">
        <v>7</v>
      </c>
      <c r="Q374" s="77">
        <v>93</v>
      </c>
      <c r="R374" s="86"/>
      <c r="S374" s="86"/>
      <c r="T374" s="86"/>
      <c r="U374" s="86"/>
    </row>
    <row r="375" spans="1:21" x14ac:dyDescent="0.25">
      <c r="A375" s="75">
        <v>565</v>
      </c>
      <c r="B375" s="75"/>
      <c r="C375" s="75"/>
      <c r="D375" s="86"/>
      <c r="E375" s="86"/>
      <c r="F375" s="86"/>
      <c r="G375" s="86"/>
      <c r="H375" s="86"/>
      <c r="I375" s="76">
        <v>6</v>
      </c>
      <c r="J375" s="76">
        <v>5.666666666666667</v>
      </c>
      <c r="K375" s="76">
        <v>6</v>
      </c>
      <c r="L375" s="76">
        <v>6.333333333333333</v>
      </c>
      <c r="M375" s="76">
        <v>6</v>
      </c>
      <c r="N375" s="76">
        <v>5.333333333333333</v>
      </c>
      <c r="O375" s="76">
        <v>6</v>
      </c>
      <c r="P375" s="76">
        <v>6</v>
      </c>
      <c r="Q375" s="77">
        <v>83.333333333333329</v>
      </c>
      <c r="R375" s="86"/>
      <c r="S375" s="86"/>
      <c r="T375" s="86"/>
      <c r="U375" s="86"/>
    </row>
    <row r="376" spans="1:21" x14ac:dyDescent="0.25">
      <c r="A376" s="75">
        <v>566</v>
      </c>
      <c r="B376" s="86"/>
      <c r="C376" s="86"/>
      <c r="D376" s="86"/>
      <c r="E376" s="86"/>
      <c r="F376" s="86"/>
      <c r="G376" s="86"/>
      <c r="H376" s="86"/>
      <c r="I376" s="76">
        <f t="shared" ref="I376:Q376" si="0">AVERAGE(I375:I375)</f>
        <v>6</v>
      </c>
      <c r="J376" s="76">
        <f t="shared" si="0"/>
        <v>5.666666666666667</v>
      </c>
      <c r="K376" s="76">
        <f t="shared" si="0"/>
        <v>6</v>
      </c>
      <c r="L376" s="76">
        <f t="shared" si="0"/>
        <v>6.333333333333333</v>
      </c>
      <c r="M376" s="76">
        <f t="shared" si="0"/>
        <v>6</v>
      </c>
      <c r="N376" s="76">
        <f t="shared" si="0"/>
        <v>5.333333333333333</v>
      </c>
      <c r="O376" s="76">
        <f t="shared" si="0"/>
        <v>6</v>
      </c>
      <c r="P376" s="76">
        <f t="shared" si="0"/>
        <v>6</v>
      </c>
      <c r="Q376" s="77">
        <f t="shared" si="0"/>
        <v>83.333333333333329</v>
      </c>
      <c r="R376" s="86"/>
      <c r="S376" s="75"/>
      <c r="T376" s="86"/>
      <c r="U376" s="86"/>
    </row>
    <row r="377" spans="1:21" x14ac:dyDescent="0.25">
      <c r="A377" s="75">
        <v>1000</v>
      </c>
      <c r="B377" s="75"/>
      <c r="C377" s="75"/>
      <c r="D377" s="75"/>
      <c r="E377" s="75"/>
      <c r="F377" s="75"/>
      <c r="G377" s="75"/>
      <c r="H377" s="75"/>
      <c r="I377" s="76">
        <v>6.5</v>
      </c>
      <c r="J377" s="76">
        <v>7</v>
      </c>
      <c r="K377" s="76">
        <v>7.166666666666667</v>
      </c>
      <c r="L377" s="76">
        <v>7</v>
      </c>
      <c r="M377" s="76">
        <v>7</v>
      </c>
      <c r="N377" s="76">
        <v>7.166666666666667</v>
      </c>
      <c r="O377" s="76">
        <v>6.833333333333333</v>
      </c>
      <c r="P377" s="76">
        <v>6.833333333333333</v>
      </c>
      <c r="Q377" s="77">
        <v>91.666666666666671</v>
      </c>
      <c r="R377" s="78"/>
      <c r="S377" s="75"/>
      <c r="T377" s="86"/>
      <c r="U377" s="86"/>
    </row>
    <row r="378" spans="1:21" ht="15.75" x14ac:dyDescent="0.25">
      <c r="A378" s="75" t="s">
        <v>1543</v>
      </c>
      <c r="B378" s="73" t="s">
        <v>1322</v>
      </c>
      <c r="C378" s="33" t="s">
        <v>1192</v>
      </c>
      <c r="D378" s="73" t="s">
        <v>1317</v>
      </c>
      <c r="E378" s="73">
        <v>-20.393980443</v>
      </c>
      <c r="F378" s="73">
        <v>-42.059531640000003</v>
      </c>
      <c r="G378" s="75">
        <v>924</v>
      </c>
      <c r="H378" s="74" t="s">
        <v>1225</v>
      </c>
      <c r="I378" s="76">
        <v>6.666666666666667</v>
      </c>
      <c r="J378" s="75">
        <v>7</v>
      </c>
      <c r="K378" s="76">
        <v>6.666666666666667</v>
      </c>
      <c r="L378" s="75">
        <v>7</v>
      </c>
      <c r="M378" s="76">
        <v>6.666666666666667</v>
      </c>
      <c r="N378" s="75">
        <v>7</v>
      </c>
      <c r="O378" s="76">
        <v>6.666666666666667</v>
      </c>
      <c r="P378" s="75">
        <v>7</v>
      </c>
      <c r="Q378" s="77">
        <v>90.666666666666671</v>
      </c>
      <c r="R378" s="78"/>
      <c r="S378" s="86"/>
      <c r="T378" s="86"/>
      <c r="U378" s="86"/>
    </row>
    <row r="379" spans="1:21" x14ac:dyDescent="0.25">
      <c r="R379" s="86"/>
      <c r="S379" s="86"/>
      <c r="T379" s="86"/>
      <c r="U379" s="86"/>
    </row>
  </sheetData>
  <mergeCells count="2">
    <mergeCell ref="I177:Q177"/>
    <mergeCell ref="I280:Q280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F4789-26CE-4845-9D6C-0A5E9AC4165A}">
  <dimension ref="A1:H250"/>
  <sheetViews>
    <sheetView workbookViewId="0">
      <selection activeCell="N10" sqref="N10"/>
    </sheetView>
  </sheetViews>
  <sheetFormatPr defaultRowHeight="15" x14ac:dyDescent="0.25"/>
  <cols>
    <col min="1" max="1" width="9.140625" style="26"/>
    <col min="5" max="5" width="10.140625" customWidth="1"/>
    <col min="6" max="6" width="12.140625" customWidth="1"/>
    <col min="7" max="7" width="12" customWidth="1"/>
    <col min="8" max="8" width="9.5703125" customWidth="1"/>
  </cols>
  <sheetData>
    <row r="1" spans="1:8" ht="30" x14ac:dyDescent="0.25">
      <c r="A1" s="1" t="s">
        <v>12</v>
      </c>
      <c r="B1" s="1" t="s">
        <v>13</v>
      </c>
      <c r="C1" s="1" t="s">
        <v>2</v>
      </c>
      <c r="D1" s="1" t="s">
        <v>14</v>
      </c>
      <c r="E1" s="2" t="s">
        <v>15</v>
      </c>
      <c r="F1" s="2" t="s">
        <v>16</v>
      </c>
      <c r="G1" s="2" t="s">
        <v>17</v>
      </c>
      <c r="H1" s="2" t="s">
        <v>18</v>
      </c>
    </row>
    <row r="2" spans="1:8" x14ac:dyDescent="0.25">
      <c r="A2" s="1" t="s">
        <v>19</v>
      </c>
      <c r="B2" s="1" t="s">
        <v>8</v>
      </c>
      <c r="C2" s="1" t="s">
        <v>20</v>
      </c>
      <c r="D2" s="21">
        <v>0.31815139999999997</v>
      </c>
      <c r="E2" s="21">
        <v>2.8550799999999998E-2</v>
      </c>
      <c r="F2" s="21">
        <v>6.7740259999999997E-2</v>
      </c>
      <c r="G2" s="21">
        <v>0.21726830000000003</v>
      </c>
      <c r="H2" s="21">
        <v>1.9891200000000001E-2</v>
      </c>
    </row>
    <row r="3" spans="1:8" x14ac:dyDescent="0.25">
      <c r="A3" s="1" t="s">
        <v>21</v>
      </c>
      <c r="B3" s="1" t="s">
        <v>8</v>
      </c>
      <c r="C3" s="1" t="s">
        <v>20</v>
      </c>
      <c r="D3" s="21">
        <v>0.23139114000000002</v>
      </c>
      <c r="E3" s="21">
        <v>2.33948E-2</v>
      </c>
      <c r="F3" s="21">
        <v>4.9533099999999997E-2</v>
      </c>
      <c r="G3" s="21">
        <v>0.15099386000000001</v>
      </c>
      <c r="H3" s="21">
        <v>2.0133539999999998E-2</v>
      </c>
    </row>
    <row r="4" spans="1:8" x14ac:dyDescent="0.25">
      <c r="A4" s="1" t="s">
        <v>22</v>
      </c>
      <c r="B4" s="1" t="s">
        <v>8</v>
      </c>
      <c r="C4" s="1" t="s">
        <v>20</v>
      </c>
      <c r="D4" s="21">
        <v>0.24814562000000001</v>
      </c>
      <c r="E4" s="21">
        <v>2.6876000000000001E-2</v>
      </c>
      <c r="F4" s="21">
        <v>6.1144779999999996E-2</v>
      </c>
      <c r="G4" s="21">
        <v>0.14821117999999997</v>
      </c>
      <c r="H4" s="21">
        <v>2.0754620000000001E-2</v>
      </c>
    </row>
    <row r="5" spans="1:8" x14ac:dyDescent="0.25">
      <c r="A5" s="1" t="s">
        <v>23</v>
      </c>
      <c r="B5" s="1" t="s">
        <v>8</v>
      </c>
      <c r="C5" s="1" t="s">
        <v>20</v>
      </c>
      <c r="D5" s="21">
        <v>0.29253746000000003</v>
      </c>
      <c r="E5" s="21">
        <v>3.2013280000000005E-2</v>
      </c>
      <c r="F5" s="21">
        <v>6.5357499999999999E-2</v>
      </c>
      <c r="G5" s="21">
        <v>0.18694243999999999</v>
      </c>
      <c r="H5" s="21">
        <v>1.7788959999999999E-2</v>
      </c>
    </row>
    <row r="6" spans="1:8" x14ac:dyDescent="0.25">
      <c r="A6" s="1" t="s">
        <v>24</v>
      </c>
      <c r="B6" s="1" t="s">
        <v>8</v>
      </c>
      <c r="C6" s="1" t="s">
        <v>20</v>
      </c>
      <c r="D6" s="21">
        <v>0.29058982</v>
      </c>
      <c r="E6" s="21">
        <v>2.9160960000000003E-2</v>
      </c>
      <c r="F6" s="21">
        <v>4.8011140000000001E-2</v>
      </c>
      <c r="G6" s="21">
        <v>0.2058103</v>
      </c>
      <c r="H6" s="21">
        <v>1.7984320000000002E-2</v>
      </c>
    </row>
    <row r="7" spans="1:8" x14ac:dyDescent="0.25">
      <c r="A7" s="1" t="s">
        <v>25</v>
      </c>
      <c r="B7" s="1" t="s">
        <v>8</v>
      </c>
      <c r="C7" s="1" t="s">
        <v>20</v>
      </c>
      <c r="D7" s="21">
        <v>0.22448608</v>
      </c>
      <c r="E7" s="21">
        <v>2.4849400000000001E-2</v>
      </c>
      <c r="F7" s="21">
        <v>5.5198799999999999E-2</v>
      </c>
      <c r="G7" s="21">
        <v>0.14017233999999998</v>
      </c>
      <c r="H7" s="21">
        <v>1.8259239999999999E-2</v>
      </c>
    </row>
    <row r="8" spans="1:8" x14ac:dyDescent="0.25">
      <c r="A8" s="1" t="s">
        <v>26</v>
      </c>
      <c r="B8" s="1" t="s">
        <v>8</v>
      </c>
      <c r="C8" s="1" t="s">
        <v>20</v>
      </c>
      <c r="D8" s="21">
        <v>0.2931995</v>
      </c>
      <c r="E8" s="21">
        <v>3.1924279999999999E-2</v>
      </c>
      <c r="F8" s="21">
        <v>6.1169540000000001E-2</v>
      </c>
      <c r="G8" s="21">
        <v>0.18820844</v>
      </c>
      <c r="H8" s="21">
        <v>1.681506E-2</v>
      </c>
    </row>
    <row r="9" spans="1:8" x14ac:dyDescent="0.25">
      <c r="A9" s="1" t="s">
        <v>27</v>
      </c>
      <c r="B9" s="1" t="s">
        <v>8</v>
      </c>
      <c r="C9" s="1" t="s">
        <v>20</v>
      </c>
      <c r="D9" s="21">
        <v>0.29873537999999999</v>
      </c>
      <c r="E9" s="21">
        <v>2.8992279999999999E-2</v>
      </c>
      <c r="F9" s="21">
        <v>5.6344600000000002E-2</v>
      </c>
      <c r="G9" s="21">
        <v>0.19654231999999999</v>
      </c>
      <c r="H9" s="21">
        <v>1.9133299999999999E-2</v>
      </c>
    </row>
    <row r="10" spans="1:8" x14ac:dyDescent="0.25">
      <c r="A10" s="1" t="s">
        <v>28</v>
      </c>
      <c r="B10" s="1" t="s">
        <v>8</v>
      </c>
      <c r="C10" s="1" t="s">
        <v>20</v>
      </c>
      <c r="D10" s="21">
        <v>0.23432527999999997</v>
      </c>
      <c r="E10" s="21">
        <v>2.631638E-2</v>
      </c>
      <c r="F10" s="21">
        <v>5.3602320000000002E-2</v>
      </c>
      <c r="G10" s="21">
        <v>0.14668292000000002</v>
      </c>
      <c r="H10" s="21">
        <v>1.4766419999999999E-2</v>
      </c>
    </row>
    <row r="11" spans="1:8" x14ac:dyDescent="0.25">
      <c r="A11" s="1" t="s">
        <v>29</v>
      </c>
      <c r="B11" s="1" t="s">
        <v>8</v>
      </c>
      <c r="C11" s="1" t="s">
        <v>20</v>
      </c>
      <c r="D11" s="21">
        <v>0.27929384000000002</v>
      </c>
      <c r="E11" s="21">
        <v>2.8870760000000002E-2</v>
      </c>
      <c r="F11" s="21">
        <v>7.8746899999999995E-2</v>
      </c>
      <c r="G11" s="21">
        <v>0.17439347999999999</v>
      </c>
      <c r="H11" s="21">
        <v>1.61754E-2</v>
      </c>
    </row>
    <row r="12" spans="1:8" x14ac:dyDescent="0.25">
      <c r="A12" s="1" t="s">
        <v>30</v>
      </c>
      <c r="B12" s="1" t="s">
        <v>8</v>
      </c>
      <c r="C12" s="1" t="s">
        <v>20</v>
      </c>
      <c r="D12" s="21">
        <v>0.31362864000000001</v>
      </c>
      <c r="E12" s="21">
        <v>2.6137139999999996E-2</v>
      </c>
      <c r="F12" s="21">
        <v>5.0853519999999999E-2</v>
      </c>
      <c r="G12" s="21">
        <v>0.22171820000000003</v>
      </c>
      <c r="H12" s="21">
        <v>2.009464E-2</v>
      </c>
    </row>
    <row r="13" spans="1:8" x14ac:dyDescent="0.25">
      <c r="A13" s="1" t="s">
        <v>31</v>
      </c>
      <c r="B13" s="1" t="s">
        <v>8</v>
      </c>
      <c r="C13" s="1" t="s">
        <v>20</v>
      </c>
      <c r="D13" s="21">
        <v>0.25725967999999999</v>
      </c>
      <c r="E13" s="21">
        <v>2.8093920000000001E-2</v>
      </c>
      <c r="F13" s="21">
        <v>6.0450900000000002E-2</v>
      </c>
      <c r="G13" s="21">
        <v>0.17077386</v>
      </c>
      <c r="H13" s="21">
        <v>1.7963899999999998E-2</v>
      </c>
    </row>
    <row r="14" spans="1:8" x14ac:dyDescent="0.25">
      <c r="A14" s="1" t="s">
        <v>32</v>
      </c>
      <c r="B14" s="1" t="s">
        <v>8</v>
      </c>
      <c r="C14" s="1" t="s">
        <v>20</v>
      </c>
      <c r="D14" s="21">
        <v>0.24465117999999997</v>
      </c>
      <c r="E14" s="21">
        <v>2.7917360000000002E-2</v>
      </c>
      <c r="F14" s="21">
        <v>5.4058439999999999E-2</v>
      </c>
      <c r="G14" s="21">
        <v>0.15763491999999998</v>
      </c>
      <c r="H14" s="21">
        <v>1.9409300000000001E-2</v>
      </c>
    </row>
    <row r="15" spans="1:8" x14ac:dyDescent="0.25">
      <c r="A15" s="1" t="s">
        <v>33</v>
      </c>
      <c r="B15" s="1" t="s">
        <v>8</v>
      </c>
      <c r="C15" s="1" t="s">
        <v>20</v>
      </c>
      <c r="D15" s="21">
        <v>0.23700817999999998</v>
      </c>
      <c r="E15" s="21">
        <v>2.880452E-2</v>
      </c>
      <c r="F15" s="21">
        <v>5.6446099999999999E-2</v>
      </c>
      <c r="G15" s="21">
        <v>0.13903836</v>
      </c>
      <c r="H15" s="21">
        <v>1.5559419999999999E-2</v>
      </c>
    </row>
    <row r="16" spans="1:8" x14ac:dyDescent="0.25">
      <c r="A16" s="1" t="s">
        <v>34</v>
      </c>
      <c r="B16" s="1" t="s">
        <v>8</v>
      </c>
      <c r="C16" s="1" t="s">
        <v>20</v>
      </c>
      <c r="D16" s="21">
        <v>0.30329985999999998</v>
      </c>
      <c r="E16" s="21">
        <v>3.2891839999999999E-2</v>
      </c>
      <c r="F16" s="21">
        <v>4.5875540000000006E-2</v>
      </c>
      <c r="G16" s="21">
        <v>0.21876858000000002</v>
      </c>
      <c r="H16" s="21">
        <v>2.6857959999999997E-2</v>
      </c>
    </row>
    <row r="17" spans="1:8" x14ac:dyDescent="0.25">
      <c r="A17" s="1" t="s">
        <v>35</v>
      </c>
      <c r="B17" s="1" t="s">
        <v>8</v>
      </c>
      <c r="C17" s="1" t="s">
        <v>20</v>
      </c>
      <c r="D17" s="21">
        <v>0.2684146</v>
      </c>
      <c r="E17" s="21">
        <v>2.7122859999999999E-2</v>
      </c>
      <c r="F17" s="21">
        <v>4.2557699999999997E-2</v>
      </c>
      <c r="G17" s="21">
        <v>0.18429848000000001</v>
      </c>
      <c r="H17" s="21">
        <v>1.8134980000000002E-2</v>
      </c>
    </row>
    <row r="18" spans="1:8" x14ac:dyDescent="0.25">
      <c r="A18" s="1" t="s">
        <v>36</v>
      </c>
      <c r="B18" s="1" t="s">
        <v>8</v>
      </c>
      <c r="C18" s="1" t="s">
        <v>20</v>
      </c>
      <c r="D18" s="21">
        <v>0.25833630000000002</v>
      </c>
      <c r="E18" s="21">
        <v>2.448148E-2</v>
      </c>
      <c r="F18" s="21">
        <v>5.5958960000000002E-2</v>
      </c>
      <c r="G18" s="21">
        <v>0.16678261999999999</v>
      </c>
      <c r="H18" s="21">
        <v>1.749858E-2</v>
      </c>
    </row>
    <row r="19" spans="1:8" x14ac:dyDescent="0.25">
      <c r="A19" s="1" t="s">
        <v>37</v>
      </c>
      <c r="B19" s="1" t="s">
        <v>8</v>
      </c>
      <c r="C19" s="1" t="s">
        <v>20</v>
      </c>
      <c r="D19" s="21">
        <v>0.30358352</v>
      </c>
      <c r="E19" s="21">
        <v>3.6830879999999996E-2</v>
      </c>
      <c r="F19" s="21">
        <v>5.6695799999999998E-2</v>
      </c>
      <c r="G19" s="21">
        <v>0.19188132000000002</v>
      </c>
      <c r="H19" s="21">
        <v>1.9206880000000003E-2</v>
      </c>
    </row>
    <row r="20" spans="1:8" x14ac:dyDescent="0.25">
      <c r="A20" s="1" t="s">
        <v>38</v>
      </c>
      <c r="B20" s="1" t="s">
        <v>8</v>
      </c>
      <c r="C20" s="1" t="s">
        <v>20</v>
      </c>
      <c r="D20" s="21">
        <v>0.28364506</v>
      </c>
      <c r="E20" s="21">
        <v>2.6685920000000002E-2</v>
      </c>
      <c r="F20" s="21">
        <v>6.1171759999999999E-2</v>
      </c>
      <c r="G20" s="21">
        <v>0.1881052</v>
      </c>
      <c r="H20" s="21">
        <v>1.7635860000000003E-2</v>
      </c>
    </row>
    <row r="21" spans="1:8" x14ac:dyDescent="0.25">
      <c r="A21" s="1" t="s">
        <v>39</v>
      </c>
      <c r="B21" s="1" t="s">
        <v>8</v>
      </c>
      <c r="C21" s="1" t="s">
        <v>20</v>
      </c>
      <c r="D21" s="21">
        <v>0.26464695999999999</v>
      </c>
      <c r="E21" s="21">
        <v>2.9134739999999999E-2</v>
      </c>
      <c r="F21" s="21">
        <v>4.5958600000000002E-2</v>
      </c>
      <c r="G21" s="21">
        <v>0.17308102</v>
      </c>
      <c r="H21" s="21">
        <v>2.1243979999999999E-2</v>
      </c>
    </row>
    <row r="22" spans="1:8" x14ac:dyDescent="0.25">
      <c r="A22" s="1" t="s">
        <v>40</v>
      </c>
      <c r="B22" s="1" t="s">
        <v>8</v>
      </c>
      <c r="C22" s="1" t="s">
        <v>20</v>
      </c>
      <c r="D22" s="21">
        <v>0.28491917999999999</v>
      </c>
      <c r="E22" s="21">
        <v>2.640808E-2</v>
      </c>
      <c r="F22" s="21">
        <v>7.7219039999999989E-2</v>
      </c>
      <c r="G22" s="21">
        <v>0.17256699999999997</v>
      </c>
      <c r="H22" s="21">
        <v>1.5651600000000002E-2</v>
      </c>
    </row>
    <row r="23" spans="1:8" x14ac:dyDescent="0.25">
      <c r="A23" s="1" t="s">
        <v>41</v>
      </c>
      <c r="B23" s="1" t="s">
        <v>8</v>
      </c>
      <c r="C23" s="1" t="s">
        <v>20</v>
      </c>
      <c r="D23" s="21">
        <v>0.26004492000000001</v>
      </c>
      <c r="E23" s="21">
        <v>2.74019E-2</v>
      </c>
      <c r="F23" s="21">
        <v>4.9017999999999999E-2</v>
      </c>
      <c r="G23" s="21">
        <v>0.17041484000000001</v>
      </c>
      <c r="H23" s="21">
        <v>1.701768E-2</v>
      </c>
    </row>
    <row r="24" spans="1:8" x14ac:dyDescent="0.25">
      <c r="A24" s="1" t="s">
        <v>42</v>
      </c>
      <c r="B24" s="1" t="s">
        <v>8</v>
      </c>
      <c r="C24" s="1" t="s">
        <v>20</v>
      </c>
      <c r="D24" s="21">
        <v>0.25068122000000004</v>
      </c>
      <c r="E24" s="21">
        <v>2.7207639999999998E-2</v>
      </c>
      <c r="F24" s="21">
        <v>6.2338760000000007E-2</v>
      </c>
      <c r="G24" s="21">
        <v>0.14898810000000001</v>
      </c>
      <c r="H24" s="21">
        <v>1.7250439999999999E-2</v>
      </c>
    </row>
    <row r="25" spans="1:8" x14ac:dyDescent="0.25">
      <c r="A25" s="1" t="s">
        <v>43</v>
      </c>
      <c r="B25" s="1" t="s">
        <v>8</v>
      </c>
      <c r="C25" s="1" t="s">
        <v>20</v>
      </c>
      <c r="D25" s="21">
        <v>0.26518278000000001</v>
      </c>
      <c r="E25" s="21">
        <v>3.1489100000000006E-2</v>
      </c>
      <c r="F25" s="21">
        <v>6.5550600000000001E-2</v>
      </c>
      <c r="G25" s="21">
        <v>0.16453663999999998</v>
      </c>
      <c r="H25" s="21">
        <v>2.0273779999999998E-2</v>
      </c>
    </row>
    <row r="26" spans="1:8" x14ac:dyDescent="0.25">
      <c r="A26" s="1" t="s">
        <v>44</v>
      </c>
      <c r="B26" s="1" t="s">
        <v>8</v>
      </c>
      <c r="C26" s="1" t="s">
        <v>20</v>
      </c>
      <c r="D26" s="21">
        <v>0.23678943999999999</v>
      </c>
      <c r="E26" s="21">
        <v>2.4746119999999996E-2</v>
      </c>
      <c r="F26" s="21">
        <v>6.1016479999999998E-2</v>
      </c>
      <c r="G26" s="21">
        <v>0.14385142000000001</v>
      </c>
      <c r="H26" s="21">
        <v>1.5315459999999999E-2</v>
      </c>
    </row>
    <row r="27" spans="1:8" x14ac:dyDescent="0.25">
      <c r="A27" s="1" t="s">
        <v>45</v>
      </c>
      <c r="B27" s="1" t="s">
        <v>8</v>
      </c>
      <c r="C27" s="1" t="s">
        <v>20</v>
      </c>
      <c r="D27" s="21">
        <v>0.24551205999999998</v>
      </c>
      <c r="E27" s="21">
        <v>2.7571580000000002E-2</v>
      </c>
      <c r="F27" s="21">
        <v>4.82053E-2</v>
      </c>
      <c r="G27" s="21">
        <v>0.15916594000000001</v>
      </c>
      <c r="H27" s="21">
        <v>1.6561759999999998E-2</v>
      </c>
    </row>
    <row r="28" spans="1:8" x14ac:dyDescent="0.25">
      <c r="A28" s="1" t="s">
        <v>46</v>
      </c>
      <c r="B28" s="1" t="s">
        <v>8</v>
      </c>
      <c r="C28" s="1" t="s">
        <v>20</v>
      </c>
      <c r="D28" s="21">
        <v>0.29452763999999998</v>
      </c>
      <c r="E28" s="21">
        <v>3.1442100000000001E-2</v>
      </c>
      <c r="F28" s="21">
        <v>7.4518580000000001E-2</v>
      </c>
      <c r="G28" s="21">
        <v>0.18187802</v>
      </c>
      <c r="H28" s="21">
        <v>2.0547179999999998E-2</v>
      </c>
    </row>
    <row r="29" spans="1:8" x14ac:dyDescent="0.25">
      <c r="A29" s="1" t="s">
        <v>47</v>
      </c>
      <c r="B29" s="1" t="s">
        <v>8</v>
      </c>
      <c r="C29" s="1" t="s">
        <v>20</v>
      </c>
      <c r="D29" s="21">
        <v>0.24519860000000002</v>
      </c>
      <c r="E29" s="21">
        <v>2.7214620000000002E-2</v>
      </c>
      <c r="F29" s="21">
        <v>4.8452599999999998E-2</v>
      </c>
      <c r="G29" s="21">
        <v>0.15771542</v>
      </c>
      <c r="H29" s="21">
        <v>1.8235999999999995E-2</v>
      </c>
    </row>
    <row r="30" spans="1:8" x14ac:dyDescent="0.25">
      <c r="A30" s="1" t="s">
        <v>48</v>
      </c>
      <c r="B30" s="1" t="s">
        <v>8</v>
      </c>
      <c r="C30" s="1" t="s">
        <v>20</v>
      </c>
      <c r="D30" s="21">
        <v>0.27544737999999996</v>
      </c>
      <c r="E30" s="21">
        <v>2.4973080000000002E-2</v>
      </c>
      <c r="F30" s="21">
        <v>3.6714039999999996E-2</v>
      </c>
      <c r="G30" s="21">
        <v>0.18995202</v>
      </c>
      <c r="H30" s="21">
        <v>2.5661200000000002E-2</v>
      </c>
    </row>
    <row r="31" spans="1:8" x14ac:dyDescent="0.25">
      <c r="A31" s="1" t="s">
        <v>49</v>
      </c>
      <c r="B31" s="1" t="s">
        <v>8</v>
      </c>
      <c r="C31" s="1" t="s">
        <v>20</v>
      </c>
      <c r="D31" s="21">
        <v>0.25713356000000004</v>
      </c>
      <c r="E31" s="21">
        <v>3.1028739999999999E-2</v>
      </c>
      <c r="F31" s="21">
        <v>5.60282E-2</v>
      </c>
      <c r="G31" s="21">
        <v>0.16478548000000001</v>
      </c>
      <c r="H31" s="21">
        <v>1.920552E-2</v>
      </c>
    </row>
    <row r="32" spans="1:8" x14ac:dyDescent="0.25">
      <c r="A32" s="1" t="s">
        <v>50</v>
      </c>
      <c r="B32" s="1" t="s">
        <v>8</v>
      </c>
      <c r="C32" s="1" t="s">
        <v>20</v>
      </c>
      <c r="D32" s="21">
        <v>0.26063761999999996</v>
      </c>
      <c r="E32" s="21">
        <v>2.6318579999999998E-2</v>
      </c>
      <c r="F32" s="21">
        <v>5.7966840000000006E-2</v>
      </c>
      <c r="G32" s="21">
        <v>0.16553272000000002</v>
      </c>
      <c r="H32" s="21">
        <v>1.7425039999999999E-2</v>
      </c>
    </row>
    <row r="33" spans="1:8" x14ac:dyDescent="0.25">
      <c r="A33" s="1" t="s">
        <v>51</v>
      </c>
      <c r="B33" s="1" t="s">
        <v>8</v>
      </c>
      <c r="C33" s="1" t="s">
        <v>20</v>
      </c>
      <c r="D33" s="21">
        <v>0.26530366</v>
      </c>
      <c r="E33" s="21">
        <v>2.7940320000000001E-2</v>
      </c>
      <c r="F33" s="21">
        <v>5.4812800000000002E-2</v>
      </c>
      <c r="G33" s="21">
        <v>0.16968945999999999</v>
      </c>
      <c r="H33" s="21">
        <v>1.7527620000000001E-2</v>
      </c>
    </row>
    <row r="34" spans="1:8" x14ac:dyDescent="0.25">
      <c r="A34" s="1" t="s">
        <v>52</v>
      </c>
      <c r="B34" s="1" t="s">
        <v>8</v>
      </c>
      <c r="C34" s="1" t="s">
        <v>20</v>
      </c>
      <c r="D34" s="21" t="s">
        <v>53</v>
      </c>
      <c r="E34" s="21">
        <v>2.9523659999999997E-2</v>
      </c>
      <c r="F34" s="21">
        <v>6.3054299999999994E-2</v>
      </c>
      <c r="G34" s="21">
        <v>0.20312292000000004</v>
      </c>
      <c r="H34" s="21" t="s">
        <v>53</v>
      </c>
    </row>
    <row r="35" spans="1:8" x14ac:dyDescent="0.25">
      <c r="A35" s="1" t="s">
        <v>54</v>
      </c>
      <c r="B35" s="1" t="s">
        <v>8</v>
      </c>
      <c r="C35" s="1" t="s">
        <v>20</v>
      </c>
      <c r="D35" s="21">
        <v>0.23662993999999998</v>
      </c>
      <c r="E35" s="21">
        <v>2.6249620000000001E-2</v>
      </c>
      <c r="F35" s="21">
        <v>5.8222200000000002E-2</v>
      </c>
      <c r="G35" s="21">
        <v>0.14894276000000001</v>
      </c>
      <c r="H35" s="21">
        <v>1.6545919999999999E-2</v>
      </c>
    </row>
    <row r="36" spans="1:8" x14ac:dyDescent="0.25">
      <c r="A36" s="1" t="s">
        <v>55</v>
      </c>
      <c r="B36" s="1" t="s">
        <v>8</v>
      </c>
      <c r="C36" s="1" t="s">
        <v>20</v>
      </c>
      <c r="D36" s="21">
        <v>0.27209027999999996</v>
      </c>
      <c r="E36" s="21">
        <v>2.4634640000000003E-2</v>
      </c>
      <c r="F36" s="21">
        <v>5.4448319999999995E-2</v>
      </c>
      <c r="G36" s="21">
        <v>0.18430001999999998</v>
      </c>
      <c r="H36" s="21">
        <v>1.7246340000000002E-2</v>
      </c>
    </row>
    <row r="37" spans="1:8" x14ac:dyDescent="0.25">
      <c r="A37" s="1" t="s">
        <v>56</v>
      </c>
      <c r="B37" s="1" t="s">
        <v>8</v>
      </c>
      <c r="C37" s="1" t="s">
        <v>20</v>
      </c>
      <c r="D37" s="21">
        <v>0.28629720000000003</v>
      </c>
      <c r="E37" s="21">
        <v>3.3918219999999999E-2</v>
      </c>
      <c r="F37" s="21">
        <v>6.7756999999999998E-2</v>
      </c>
      <c r="G37" s="21">
        <v>0.1746954</v>
      </c>
      <c r="H37" s="21">
        <v>2.2475080000000001E-2</v>
      </c>
    </row>
    <row r="38" spans="1:8" x14ac:dyDescent="0.25">
      <c r="A38" s="1" t="s">
        <v>57</v>
      </c>
      <c r="B38" s="1" t="s">
        <v>8</v>
      </c>
      <c r="C38" s="1" t="s">
        <v>20</v>
      </c>
      <c r="D38" s="21">
        <v>0.29535664000000006</v>
      </c>
      <c r="E38" s="21">
        <v>2.8950179999999999E-2</v>
      </c>
      <c r="F38" s="21">
        <v>4.6774319999999994E-2</v>
      </c>
      <c r="G38" s="21">
        <v>0.21053014</v>
      </c>
      <c r="H38" s="21">
        <v>2.2997179999999999E-2</v>
      </c>
    </row>
    <row r="39" spans="1:8" x14ac:dyDescent="0.25">
      <c r="A39" s="1" t="s">
        <v>58</v>
      </c>
      <c r="B39" s="1" t="s">
        <v>8</v>
      </c>
      <c r="C39" s="1" t="s">
        <v>20</v>
      </c>
      <c r="D39" s="21">
        <v>0.27643827999999998</v>
      </c>
      <c r="E39" s="21">
        <v>3.0755079999999997E-2</v>
      </c>
      <c r="F39" s="21">
        <v>5.8508200000000003E-2</v>
      </c>
      <c r="G39" s="21">
        <v>0.17457902</v>
      </c>
      <c r="H39" s="21">
        <v>2.0511460000000002E-2</v>
      </c>
    </row>
    <row r="40" spans="1:8" x14ac:dyDescent="0.25">
      <c r="A40" s="1" t="s">
        <v>59</v>
      </c>
      <c r="B40" s="1" t="s">
        <v>8</v>
      </c>
      <c r="C40" s="1" t="s">
        <v>20</v>
      </c>
      <c r="D40" s="21">
        <v>0.30177680000000001</v>
      </c>
      <c r="E40" s="21">
        <v>3.5996460000000001E-2</v>
      </c>
      <c r="F40" s="21">
        <v>6.5227079999999993E-2</v>
      </c>
      <c r="G40" s="21">
        <v>0.19375907999999997</v>
      </c>
      <c r="H40" s="21">
        <v>1.9532479999999998E-2</v>
      </c>
    </row>
    <row r="41" spans="1:8" x14ac:dyDescent="0.25">
      <c r="A41" s="1" t="s">
        <v>60</v>
      </c>
      <c r="B41" s="1" t="s">
        <v>8</v>
      </c>
      <c r="C41" s="1" t="s">
        <v>20</v>
      </c>
      <c r="D41" s="21">
        <v>0.28021877999999995</v>
      </c>
      <c r="E41" s="21">
        <v>2.8193620000000003E-2</v>
      </c>
      <c r="F41" s="21">
        <v>6.8924700000000005E-2</v>
      </c>
      <c r="G41" s="21">
        <v>0.17848507999999999</v>
      </c>
      <c r="H41" s="21">
        <v>1.7260820000000003E-2</v>
      </c>
    </row>
    <row r="42" spans="1:8" x14ac:dyDescent="0.25">
      <c r="A42" s="24" t="s">
        <v>61</v>
      </c>
      <c r="B42" s="1" t="s">
        <v>8</v>
      </c>
      <c r="C42" s="1" t="s">
        <v>62</v>
      </c>
      <c r="D42" s="25">
        <v>0.28925390000000001</v>
      </c>
      <c r="E42" s="25">
        <v>2.4196619999999999E-2</v>
      </c>
      <c r="F42" s="25">
        <v>5.60282E-2</v>
      </c>
      <c r="G42" s="25">
        <v>0.19957618000000002</v>
      </c>
      <c r="H42" s="25">
        <v>2.0089940000000001E-2</v>
      </c>
    </row>
    <row r="43" spans="1:8" x14ac:dyDescent="0.25">
      <c r="A43" s="24" t="s">
        <v>63</v>
      </c>
      <c r="B43" s="1" t="s">
        <v>8</v>
      </c>
      <c r="C43" s="1" t="s">
        <v>62</v>
      </c>
      <c r="D43" s="25">
        <v>0.32192973999999996</v>
      </c>
      <c r="E43" s="25">
        <v>3.0686800000000004E-2</v>
      </c>
      <c r="F43" s="25">
        <v>6.5538020000000002E-2</v>
      </c>
      <c r="G43" s="25">
        <v>0.21509866</v>
      </c>
      <c r="H43" s="25">
        <v>2.0461940000000001E-2</v>
      </c>
    </row>
    <row r="44" spans="1:8" x14ac:dyDescent="0.25">
      <c r="A44" s="24" t="s">
        <v>64</v>
      </c>
      <c r="B44" s="1" t="s">
        <v>8</v>
      </c>
      <c r="C44" s="1" t="s">
        <v>62</v>
      </c>
      <c r="D44" s="25">
        <v>0.29081812000000001</v>
      </c>
      <c r="E44" s="25">
        <v>2.7077040000000004E-2</v>
      </c>
      <c r="F44" s="25">
        <v>7.2466199999999995E-2</v>
      </c>
      <c r="G44" s="25">
        <v>0.18590148000000001</v>
      </c>
      <c r="H44" s="25">
        <v>1.3272420000000002E-2</v>
      </c>
    </row>
    <row r="45" spans="1:8" x14ac:dyDescent="0.25">
      <c r="A45" s="24" t="s">
        <v>65</v>
      </c>
      <c r="B45" s="1" t="s">
        <v>8</v>
      </c>
      <c r="C45" s="1" t="s">
        <v>62</v>
      </c>
      <c r="D45" s="25">
        <v>0.27488738000000001</v>
      </c>
      <c r="E45" s="25">
        <v>2.848672E-2</v>
      </c>
      <c r="F45" s="25">
        <v>8.0522899999999994E-2</v>
      </c>
      <c r="G45" s="25">
        <v>0.16848248000000002</v>
      </c>
      <c r="H45" s="25">
        <v>2.0721200000000002E-2</v>
      </c>
    </row>
    <row r="46" spans="1:8" x14ac:dyDescent="0.25">
      <c r="A46" s="24" t="s">
        <v>66</v>
      </c>
      <c r="B46" s="1" t="s">
        <v>8</v>
      </c>
      <c r="C46" s="1" t="s">
        <v>62</v>
      </c>
      <c r="D46" s="25">
        <v>0.30543998</v>
      </c>
      <c r="E46" s="25">
        <v>3.6444879999999999E-2</v>
      </c>
      <c r="F46" s="25">
        <v>7.5835180000000002E-2</v>
      </c>
      <c r="G46" s="25">
        <v>0.18214574</v>
      </c>
      <c r="H46" s="25">
        <v>2.6056020000000003E-2</v>
      </c>
    </row>
    <row r="47" spans="1:8" x14ac:dyDescent="0.25">
      <c r="A47" s="24" t="s">
        <v>67</v>
      </c>
      <c r="B47" s="1" t="s">
        <v>8</v>
      </c>
      <c r="C47" s="1" t="s">
        <v>62</v>
      </c>
      <c r="D47" s="25">
        <v>0.32208708000000003</v>
      </c>
      <c r="E47" s="25">
        <v>3.0133979999999998E-2</v>
      </c>
      <c r="F47" s="25">
        <v>7.3799100000000006E-2</v>
      </c>
      <c r="G47" s="25">
        <v>0.19893467999999997</v>
      </c>
      <c r="H47" s="25">
        <v>1.7285600000000002E-2</v>
      </c>
    </row>
    <row r="48" spans="1:8" x14ac:dyDescent="0.25">
      <c r="A48" s="24" t="s">
        <v>68</v>
      </c>
      <c r="B48" s="1" t="s">
        <v>8</v>
      </c>
      <c r="C48" s="1" t="s">
        <v>62</v>
      </c>
      <c r="D48" s="25">
        <v>0.25084499999999998</v>
      </c>
      <c r="E48" s="25">
        <v>3.0854840000000001E-2</v>
      </c>
      <c r="F48" s="25">
        <v>5.6007000000000001E-2</v>
      </c>
      <c r="G48" s="25">
        <v>0.20584098000000001</v>
      </c>
      <c r="H48" s="25">
        <v>1.6464280000000001E-2</v>
      </c>
    </row>
    <row r="49" spans="1:8" x14ac:dyDescent="0.25">
      <c r="A49" s="24" t="s">
        <v>69</v>
      </c>
      <c r="B49" s="1" t="s">
        <v>8</v>
      </c>
      <c r="C49" s="1" t="s">
        <v>62</v>
      </c>
      <c r="D49" s="25">
        <v>0.25781292</v>
      </c>
      <c r="E49" s="25">
        <v>2.9630220000000002E-2</v>
      </c>
      <c r="F49" s="25">
        <v>7.1331580000000006E-2</v>
      </c>
      <c r="G49" s="25">
        <v>0.14377181999999999</v>
      </c>
      <c r="H49" s="25">
        <v>1.9831759999999997E-2</v>
      </c>
    </row>
    <row r="50" spans="1:8" x14ac:dyDescent="0.25">
      <c r="A50" s="24" t="s">
        <v>70</v>
      </c>
      <c r="B50" s="1" t="s">
        <v>8</v>
      </c>
      <c r="C50" s="1" t="s">
        <v>62</v>
      </c>
      <c r="D50" s="25">
        <v>0.26424542000000001</v>
      </c>
      <c r="E50" s="25">
        <v>2.332186E-2</v>
      </c>
      <c r="F50" s="25">
        <v>6.4450499999999994E-2</v>
      </c>
      <c r="G50" s="25">
        <v>0.16822352000000002</v>
      </c>
      <c r="H50" s="25">
        <v>1.7207519999999997E-2</v>
      </c>
    </row>
    <row r="51" spans="1:8" x14ac:dyDescent="0.25">
      <c r="A51" s="24" t="s">
        <v>71</v>
      </c>
      <c r="B51" s="1" t="s">
        <v>8</v>
      </c>
      <c r="C51" s="1" t="s">
        <v>62</v>
      </c>
      <c r="D51" s="25">
        <v>0.25093114</v>
      </c>
      <c r="E51" s="25">
        <v>2.7943059999999999E-2</v>
      </c>
      <c r="F51" s="25">
        <v>6.3211100000000006E-2</v>
      </c>
      <c r="G51" s="25">
        <v>0.15326013999999999</v>
      </c>
      <c r="H51" s="25">
        <v>1.7530780000000003E-2</v>
      </c>
    </row>
    <row r="52" spans="1:8" x14ac:dyDescent="0.25">
      <c r="A52" s="24" t="s">
        <v>72</v>
      </c>
      <c r="B52" s="1" t="s">
        <v>8</v>
      </c>
      <c r="C52" s="1" t="s">
        <v>62</v>
      </c>
      <c r="D52" s="25">
        <v>0.30686632000000003</v>
      </c>
      <c r="E52" s="25">
        <v>3.085458E-2</v>
      </c>
      <c r="F52" s="25">
        <v>7.8993599999999997E-2</v>
      </c>
      <c r="G52" s="25">
        <v>0.18830121999999999</v>
      </c>
      <c r="H52" s="25">
        <v>1.433072E-2</v>
      </c>
    </row>
    <row r="53" spans="1:8" x14ac:dyDescent="0.25">
      <c r="A53" s="24" t="s">
        <v>73</v>
      </c>
      <c r="B53" s="1" t="s">
        <v>8</v>
      </c>
      <c r="C53" s="1" t="s">
        <v>62</v>
      </c>
      <c r="D53" s="25">
        <v>0.26953991999999999</v>
      </c>
      <c r="E53" s="25">
        <v>2.9427500000000002E-2</v>
      </c>
      <c r="F53" s="25">
        <v>6.0006499999999997E-2</v>
      </c>
      <c r="G53" s="25">
        <v>0.17193976</v>
      </c>
      <c r="H53" s="25">
        <v>1.7521639999999998E-2</v>
      </c>
    </row>
    <row r="54" spans="1:8" x14ac:dyDescent="0.25">
      <c r="A54" s="24" t="s">
        <v>74</v>
      </c>
      <c r="B54" s="1" t="s">
        <v>8</v>
      </c>
      <c r="C54" s="1" t="s">
        <v>62</v>
      </c>
      <c r="D54" s="25">
        <v>0.22520802000000001</v>
      </c>
      <c r="E54" s="25">
        <v>2.4683299999999998E-2</v>
      </c>
      <c r="F54" s="25">
        <v>5.2905599999999997E-2</v>
      </c>
      <c r="G54" s="25">
        <v>0.13594848000000001</v>
      </c>
      <c r="H54" s="25">
        <v>1.60679E-2</v>
      </c>
    </row>
    <row r="55" spans="1:8" x14ac:dyDescent="0.25">
      <c r="A55" s="24" t="s">
        <v>75</v>
      </c>
      <c r="B55" s="1" t="s">
        <v>8</v>
      </c>
      <c r="C55" s="1" t="s">
        <v>62</v>
      </c>
      <c r="D55" s="25">
        <v>0.30187175999999993</v>
      </c>
      <c r="E55" s="25">
        <v>2.4358780000000003E-2</v>
      </c>
      <c r="F55" s="25">
        <v>5.2369880000000001E-2</v>
      </c>
      <c r="G55" s="25">
        <v>0.21788122000000004</v>
      </c>
      <c r="H55" s="25">
        <v>1.9205720000000003E-2</v>
      </c>
    </row>
    <row r="56" spans="1:8" x14ac:dyDescent="0.25">
      <c r="A56" s="24" t="s">
        <v>76</v>
      </c>
      <c r="B56" s="1" t="s">
        <v>8</v>
      </c>
      <c r="C56" s="1" t="s">
        <v>62</v>
      </c>
      <c r="D56" s="25">
        <v>0.29888887999999997</v>
      </c>
      <c r="E56" s="25">
        <v>3.3253500000000005E-2</v>
      </c>
      <c r="F56" s="25">
        <v>0.10312639999999999</v>
      </c>
      <c r="G56" s="25">
        <v>0.16410723999999999</v>
      </c>
      <c r="H56" s="25">
        <v>1.8048939999999999E-2</v>
      </c>
    </row>
    <row r="57" spans="1:8" x14ac:dyDescent="0.25">
      <c r="A57" s="24" t="s">
        <v>77</v>
      </c>
      <c r="B57" s="1" t="s">
        <v>8</v>
      </c>
      <c r="C57" s="1" t="s">
        <v>62</v>
      </c>
      <c r="D57" s="25">
        <v>0.26438232</v>
      </c>
      <c r="E57" s="25">
        <v>2.6230559999999997E-2</v>
      </c>
      <c r="F57" s="25">
        <v>5.6001700000000001E-2</v>
      </c>
      <c r="G57" s="25">
        <v>0.16409798</v>
      </c>
      <c r="H57" s="25">
        <v>1.9299920000000002E-2</v>
      </c>
    </row>
    <row r="58" spans="1:8" x14ac:dyDescent="0.25">
      <c r="A58" s="24" t="s">
        <v>78</v>
      </c>
      <c r="B58" s="1" t="s">
        <v>8</v>
      </c>
      <c r="C58" s="1" t="s">
        <v>62</v>
      </c>
      <c r="D58" s="25">
        <v>0.31180523999999998</v>
      </c>
      <c r="E58" s="25">
        <v>3.0830900000000001E-2</v>
      </c>
      <c r="F58" s="25">
        <v>6.6069420000000004E-2</v>
      </c>
      <c r="G58" s="25">
        <v>0.20154130000000001</v>
      </c>
      <c r="H58" s="25">
        <v>1.917464E-2</v>
      </c>
    </row>
    <row r="59" spans="1:8" x14ac:dyDescent="0.25">
      <c r="A59" s="24" t="s">
        <v>79</v>
      </c>
      <c r="B59" s="1" t="s">
        <v>8</v>
      </c>
      <c r="C59" s="1" t="s">
        <v>62</v>
      </c>
      <c r="D59" s="25">
        <v>0.24912078000000001</v>
      </c>
      <c r="E59" s="25">
        <v>3.0407400000000001E-2</v>
      </c>
      <c r="F59" s="25">
        <v>6.8445800000000001E-2</v>
      </c>
      <c r="G59" s="25">
        <v>0.1387737</v>
      </c>
      <c r="H59" s="25">
        <v>2.1164220000000001E-2</v>
      </c>
    </row>
    <row r="60" spans="1:8" x14ac:dyDescent="0.25">
      <c r="A60" s="24" t="s">
        <v>80</v>
      </c>
      <c r="B60" s="1" t="s">
        <v>8</v>
      </c>
      <c r="C60" s="1" t="s">
        <v>62</v>
      </c>
      <c r="D60" s="25">
        <v>0.21778119999999998</v>
      </c>
      <c r="E60" s="25">
        <v>2.6348420000000001E-2</v>
      </c>
      <c r="F60" s="25">
        <v>5.4711799999999998E-2</v>
      </c>
      <c r="G60" s="25">
        <v>0.13460322</v>
      </c>
      <c r="H60" s="25">
        <v>1.9305919999999997E-2</v>
      </c>
    </row>
    <row r="61" spans="1:8" x14ac:dyDescent="0.25">
      <c r="A61" s="24" t="s">
        <v>81</v>
      </c>
      <c r="B61" s="1" t="s">
        <v>8</v>
      </c>
      <c r="C61" s="1" t="s">
        <v>62</v>
      </c>
      <c r="D61" s="25">
        <v>0.30408215999999999</v>
      </c>
      <c r="E61" s="25">
        <v>2.8999999999999998E-2</v>
      </c>
      <c r="F61" s="25">
        <v>8.795472E-2</v>
      </c>
      <c r="G61" s="25">
        <v>0.18858432</v>
      </c>
      <c r="H61" s="25">
        <v>1.9557399999999996E-2</v>
      </c>
    </row>
    <row r="62" spans="1:8" x14ac:dyDescent="0.25">
      <c r="A62" s="24" t="s">
        <v>82</v>
      </c>
      <c r="B62" s="1" t="s">
        <v>8</v>
      </c>
      <c r="C62" s="1" t="s">
        <v>62</v>
      </c>
      <c r="D62" s="25">
        <v>0.24616753999999999</v>
      </c>
      <c r="E62" s="25">
        <v>2.5093980000000005E-2</v>
      </c>
      <c r="F62" s="25">
        <v>4.4499900000000002E-2</v>
      </c>
      <c r="G62" s="25">
        <v>0.12865863999999999</v>
      </c>
      <c r="H62" s="25">
        <v>4.7038199999999995E-2</v>
      </c>
    </row>
    <row r="63" spans="1:8" x14ac:dyDescent="0.25">
      <c r="A63" s="24" t="s">
        <v>83</v>
      </c>
      <c r="B63" s="1" t="s">
        <v>8</v>
      </c>
      <c r="C63" s="1" t="s">
        <v>62</v>
      </c>
      <c r="D63" s="25">
        <v>0.27273737999999997</v>
      </c>
      <c r="E63" s="25">
        <v>2.7673780000000002E-2</v>
      </c>
      <c r="F63" s="25">
        <v>6.0001600000000002E-2</v>
      </c>
      <c r="G63" s="25">
        <v>0.18057461999999999</v>
      </c>
      <c r="H63" s="25">
        <v>1.6464639999999999E-2</v>
      </c>
    </row>
    <row r="64" spans="1:8" x14ac:dyDescent="0.25">
      <c r="A64" s="24" t="s">
        <v>84</v>
      </c>
      <c r="B64" s="1" t="s">
        <v>8</v>
      </c>
      <c r="C64" s="1" t="s">
        <v>62</v>
      </c>
      <c r="D64" s="25">
        <v>0.30703638</v>
      </c>
      <c r="E64" s="25">
        <v>2.6226640000000002E-2</v>
      </c>
      <c r="F64" s="25">
        <v>6.267404E-2</v>
      </c>
      <c r="G64" s="25">
        <v>0.20660422000000001</v>
      </c>
      <c r="H64" s="25">
        <v>2.40994E-2</v>
      </c>
    </row>
    <row r="65" spans="1:8" x14ac:dyDescent="0.25">
      <c r="A65" s="24" t="s">
        <v>85</v>
      </c>
      <c r="B65" s="1" t="s">
        <v>8</v>
      </c>
      <c r="C65" s="1" t="s">
        <v>62</v>
      </c>
      <c r="D65" s="25">
        <v>0.21435728000000004</v>
      </c>
      <c r="E65" s="25">
        <v>3.0835679999999997E-2</v>
      </c>
      <c r="F65" s="25">
        <v>3.9752299999999997E-2</v>
      </c>
      <c r="G65" s="25">
        <v>0.13301743999999999</v>
      </c>
      <c r="H65" s="25">
        <v>2.0631320000000002E-2</v>
      </c>
    </row>
    <row r="66" spans="1:8" x14ac:dyDescent="0.25">
      <c r="A66" s="24" t="s">
        <v>86</v>
      </c>
      <c r="B66" s="1" t="s">
        <v>8</v>
      </c>
      <c r="C66" s="1" t="s">
        <v>62</v>
      </c>
      <c r="D66" s="25">
        <v>0.30285960000000001</v>
      </c>
      <c r="E66" s="25">
        <v>2.9812399999999999E-2</v>
      </c>
      <c r="F66" s="25">
        <v>4.8460700000000002E-2</v>
      </c>
      <c r="G66" s="25">
        <v>0.21257763999999998</v>
      </c>
      <c r="H66" s="25">
        <v>2.1930099999999998E-2</v>
      </c>
    </row>
    <row r="67" spans="1:8" x14ac:dyDescent="0.25">
      <c r="A67" s="24" t="s">
        <v>87</v>
      </c>
      <c r="B67" s="1" t="s">
        <v>8</v>
      </c>
      <c r="C67" s="1" t="s">
        <v>62</v>
      </c>
      <c r="D67" s="25">
        <v>0.26926569999999994</v>
      </c>
      <c r="E67" s="25">
        <v>3.0289240000000002E-2</v>
      </c>
      <c r="F67" s="25">
        <v>5.648508E-2</v>
      </c>
      <c r="G67" s="25">
        <v>0.1724358</v>
      </c>
      <c r="H67" s="25">
        <v>2.0297639999999999E-2</v>
      </c>
    </row>
    <row r="68" spans="1:8" x14ac:dyDescent="0.25">
      <c r="A68" s="24" t="s">
        <v>88</v>
      </c>
      <c r="B68" s="1" t="s">
        <v>8</v>
      </c>
      <c r="C68" s="1" t="s">
        <v>62</v>
      </c>
      <c r="D68" s="25">
        <v>0.27152809999999994</v>
      </c>
      <c r="E68" s="25">
        <v>3.090948E-2</v>
      </c>
      <c r="F68" s="25">
        <v>7.0223599999999997E-2</v>
      </c>
      <c r="G68" s="25">
        <v>0.15285085999999998</v>
      </c>
      <c r="H68" s="25">
        <v>2.4542459999999999E-2</v>
      </c>
    </row>
    <row r="69" spans="1:8" x14ac:dyDescent="0.25">
      <c r="A69" s="24" t="s">
        <v>89</v>
      </c>
      <c r="B69" s="1" t="s">
        <v>8</v>
      </c>
      <c r="C69" s="1" t="s">
        <v>62</v>
      </c>
      <c r="D69" s="25">
        <v>0.29860186000000005</v>
      </c>
      <c r="E69" s="25">
        <v>2.7170039999999999E-2</v>
      </c>
      <c r="F69" s="25">
        <v>8.2568600000000006E-2</v>
      </c>
      <c r="G69" s="25">
        <v>0.17140062</v>
      </c>
      <c r="H69" s="25">
        <v>1.7933999999999999E-2</v>
      </c>
    </row>
    <row r="70" spans="1:8" x14ac:dyDescent="0.25">
      <c r="A70" s="24" t="s">
        <v>90</v>
      </c>
      <c r="B70" s="1" t="s">
        <v>8</v>
      </c>
      <c r="C70" s="1" t="s">
        <v>62</v>
      </c>
      <c r="D70" s="25">
        <v>0.29860186000000005</v>
      </c>
      <c r="E70" s="25">
        <v>2.7170039999999999E-2</v>
      </c>
      <c r="F70" s="25">
        <v>8.5439059999999997E-2</v>
      </c>
      <c r="G70" s="25">
        <v>0.17140062</v>
      </c>
      <c r="H70" s="25">
        <v>1.7933999999999999E-2</v>
      </c>
    </row>
    <row r="71" spans="1:8" x14ac:dyDescent="0.25">
      <c r="A71" s="24" t="s">
        <v>91</v>
      </c>
      <c r="B71" s="1" t="s">
        <v>8</v>
      </c>
      <c r="C71" s="1" t="s">
        <v>62</v>
      </c>
      <c r="D71" s="25">
        <v>0.25965771999999998</v>
      </c>
      <c r="E71" s="25">
        <v>2.6246040000000005E-2</v>
      </c>
      <c r="F71" s="25">
        <v>5.93512E-2</v>
      </c>
      <c r="G71" s="25">
        <v>0.17109581999999998</v>
      </c>
      <c r="H71" s="25">
        <v>1.833038E-2</v>
      </c>
    </row>
    <row r="72" spans="1:8" x14ac:dyDescent="0.25">
      <c r="A72" s="24" t="s">
        <v>92</v>
      </c>
      <c r="B72" s="1" t="s">
        <v>8</v>
      </c>
      <c r="C72" s="1" t="s">
        <v>62</v>
      </c>
      <c r="D72" s="25">
        <v>0.27178078</v>
      </c>
      <c r="E72" s="25">
        <v>2.6191940000000004E-2</v>
      </c>
      <c r="F72" s="25">
        <v>6.8071099999999996E-2</v>
      </c>
      <c r="G72" s="25">
        <v>0.16332774</v>
      </c>
      <c r="H72" s="25">
        <v>1.8611520000000003E-2</v>
      </c>
    </row>
    <row r="73" spans="1:8" x14ac:dyDescent="0.25">
      <c r="A73" s="24" t="s">
        <v>93</v>
      </c>
      <c r="B73" s="1" t="s">
        <v>8</v>
      </c>
      <c r="C73" s="1" t="s">
        <v>62</v>
      </c>
      <c r="D73" s="25">
        <v>0.29030329999999999</v>
      </c>
      <c r="E73" s="25">
        <v>2.9298319999999999E-2</v>
      </c>
      <c r="F73" s="25">
        <v>7.0360340000000007E-2</v>
      </c>
      <c r="G73" s="25">
        <v>0.18079448000000001</v>
      </c>
      <c r="H73" s="25">
        <v>2.1682600000000003E-2</v>
      </c>
    </row>
    <row r="74" spans="1:8" x14ac:dyDescent="0.25">
      <c r="A74" s="24" t="s">
        <v>94</v>
      </c>
      <c r="B74" s="1" t="s">
        <v>8</v>
      </c>
      <c r="C74" s="1" t="s">
        <v>62</v>
      </c>
      <c r="D74" s="25">
        <v>0.29196232</v>
      </c>
      <c r="E74" s="25">
        <v>3.4040979999999998E-2</v>
      </c>
      <c r="F74" s="25">
        <v>8.2709599999999994E-2</v>
      </c>
      <c r="G74" s="25">
        <v>0.16306954000000001</v>
      </c>
      <c r="H74" s="25">
        <v>2.7064159999999997E-2</v>
      </c>
    </row>
    <row r="75" spans="1:8" x14ac:dyDescent="0.25">
      <c r="A75" s="24" t="s">
        <v>95</v>
      </c>
      <c r="B75" s="1" t="s">
        <v>8</v>
      </c>
      <c r="C75" s="1" t="s">
        <v>62</v>
      </c>
      <c r="D75" s="25">
        <v>0.26739279999999999</v>
      </c>
      <c r="E75" s="25">
        <v>2.8077479999999998E-2</v>
      </c>
      <c r="F75" s="25">
        <v>6.3111100000000003E-2</v>
      </c>
      <c r="G75" s="25">
        <v>0.17248539999999998</v>
      </c>
      <c r="H75" s="25">
        <v>1.7725220000000003E-2</v>
      </c>
    </row>
    <row r="76" spans="1:8" x14ac:dyDescent="0.25">
      <c r="A76" s="24" t="s">
        <v>96</v>
      </c>
      <c r="B76" s="1" t="s">
        <v>8</v>
      </c>
      <c r="C76" s="1" t="s">
        <v>62</v>
      </c>
      <c r="D76" s="25">
        <v>0.25587268000000002</v>
      </c>
      <c r="E76" s="25">
        <v>3.1512579999999998E-2</v>
      </c>
      <c r="F76" s="25">
        <v>6.9009999999999988E-2</v>
      </c>
      <c r="G76" s="25">
        <v>0.15213572</v>
      </c>
      <c r="H76" s="25">
        <v>1.6483000000000001E-2</v>
      </c>
    </row>
    <row r="77" spans="1:8" x14ac:dyDescent="0.25">
      <c r="A77" s="24" t="s">
        <v>97</v>
      </c>
      <c r="B77" s="1" t="s">
        <v>8</v>
      </c>
      <c r="C77" s="1" t="s">
        <v>62</v>
      </c>
      <c r="D77" s="25">
        <v>0.13440485999999999</v>
      </c>
      <c r="E77" s="25">
        <v>1.4052480000000001E-2</v>
      </c>
      <c r="F77" s="25">
        <v>3.2469499999999998E-2</v>
      </c>
      <c r="G77" s="25">
        <v>8.4040340000000005E-2</v>
      </c>
      <c r="H77" s="25">
        <v>8.7366600000000003E-3</v>
      </c>
    </row>
    <row r="78" spans="1:8" x14ac:dyDescent="0.25">
      <c r="A78" s="24" t="s">
        <v>98</v>
      </c>
      <c r="B78" s="1" t="s">
        <v>8</v>
      </c>
      <c r="C78" s="1" t="s">
        <v>62</v>
      </c>
      <c r="D78" s="25">
        <v>0.14929454</v>
      </c>
      <c r="E78" s="25">
        <v>1.4464579999999999E-2</v>
      </c>
      <c r="F78" s="25">
        <v>3.3558499999999998E-2</v>
      </c>
      <c r="G78" s="25">
        <v>9.5135579999999997E-2</v>
      </c>
      <c r="H78" s="25">
        <v>1.022492E-2</v>
      </c>
    </row>
    <row r="79" spans="1:8" x14ac:dyDescent="0.25">
      <c r="A79" s="24" t="s">
        <v>99</v>
      </c>
      <c r="B79" s="1" t="s">
        <v>8</v>
      </c>
      <c r="C79" s="1" t="s">
        <v>62</v>
      </c>
      <c r="D79" s="25">
        <v>0.27902638000000002</v>
      </c>
      <c r="E79" s="25">
        <v>2.7609759999999994E-2</v>
      </c>
      <c r="F79" s="25">
        <v>7.256515999999999E-2</v>
      </c>
      <c r="G79" s="25">
        <v>0.17669818000000001</v>
      </c>
      <c r="H79" s="25">
        <v>1.8409420000000003E-2</v>
      </c>
    </row>
    <row r="80" spans="1:8" x14ac:dyDescent="0.25">
      <c r="A80" s="24" t="s">
        <v>100</v>
      </c>
      <c r="B80" s="1" t="s">
        <v>8</v>
      </c>
      <c r="C80" s="1" t="s">
        <v>62</v>
      </c>
      <c r="D80" s="25">
        <v>0.27902638000000002</v>
      </c>
      <c r="E80" s="25">
        <v>2.7609759999999994E-2</v>
      </c>
      <c r="F80" s="25">
        <v>6.4926899999999996E-2</v>
      </c>
      <c r="G80" s="25">
        <v>0.17669818000000001</v>
      </c>
      <c r="H80" s="25">
        <v>1.8409420000000003E-2</v>
      </c>
    </row>
    <row r="81" spans="1:8" x14ac:dyDescent="0.25">
      <c r="A81" s="24" t="s">
        <v>101</v>
      </c>
      <c r="B81" s="1" t="s">
        <v>8</v>
      </c>
      <c r="C81" s="1" t="s">
        <v>62</v>
      </c>
      <c r="D81" s="25">
        <v>0.31787103999999999</v>
      </c>
      <c r="E81" s="25">
        <v>3.1547979999999996E-2</v>
      </c>
      <c r="F81" s="25">
        <v>6.3952099999999998E-2</v>
      </c>
      <c r="G81" s="25">
        <v>0.21096190000000004</v>
      </c>
      <c r="H81" s="25">
        <v>2.4371380000000002E-2</v>
      </c>
    </row>
    <row r="82" spans="1:8" x14ac:dyDescent="0.25">
      <c r="A82" s="24" t="s">
        <v>102</v>
      </c>
      <c r="B82" s="1" t="s">
        <v>8</v>
      </c>
      <c r="C82" s="1" t="s">
        <v>62</v>
      </c>
      <c r="D82" s="25">
        <v>0.26145534000000004</v>
      </c>
      <c r="E82" s="25">
        <v>2.73721E-2</v>
      </c>
      <c r="F82" s="25">
        <v>6.879070000000001E-2</v>
      </c>
      <c r="G82" s="25">
        <v>0.15445178000000001</v>
      </c>
      <c r="H82" s="25">
        <v>1.667542E-2</v>
      </c>
    </row>
    <row r="83" spans="1:8" x14ac:dyDescent="0.25">
      <c r="A83" s="24" t="s">
        <v>103</v>
      </c>
      <c r="B83" s="1" t="s">
        <v>8</v>
      </c>
      <c r="C83" s="1" t="s">
        <v>62</v>
      </c>
      <c r="D83" s="25">
        <v>0.14582564000000001</v>
      </c>
      <c r="E83" s="25">
        <v>1.513362E-2</v>
      </c>
      <c r="F83" s="25">
        <v>3.11238E-2</v>
      </c>
      <c r="G83" s="25">
        <v>9.9480800000000008E-2</v>
      </c>
      <c r="H83" s="25">
        <v>1.0224280000000001E-2</v>
      </c>
    </row>
    <row r="84" spans="1:8" x14ac:dyDescent="0.25">
      <c r="A84" s="24" t="s">
        <v>104</v>
      </c>
      <c r="B84" s="1" t="s">
        <v>8</v>
      </c>
      <c r="C84" s="1" t="s">
        <v>62</v>
      </c>
      <c r="D84" s="25">
        <v>0.28336900000000004</v>
      </c>
      <c r="E84" s="25">
        <v>2.9234260000000001E-2</v>
      </c>
      <c r="F84" s="25">
        <v>7.2444400000000006E-2</v>
      </c>
      <c r="G84" s="25">
        <v>0.18115441999999998</v>
      </c>
      <c r="H84" s="25">
        <v>1.7132420000000002E-2</v>
      </c>
    </row>
    <row r="85" spans="1:8" x14ac:dyDescent="0.25">
      <c r="A85" s="24" t="s">
        <v>105</v>
      </c>
      <c r="B85" s="1" t="s">
        <v>8</v>
      </c>
      <c r="C85" s="1" t="s">
        <v>62</v>
      </c>
      <c r="D85" s="25">
        <v>0.28625490000000003</v>
      </c>
      <c r="E85" s="25">
        <v>2.8593560000000001E-2</v>
      </c>
      <c r="F85" s="25">
        <v>6.9461200000000001E-2</v>
      </c>
      <c r="G85" s="25">
        <v>0.1838303</v>
      </c>
      <c r="H85" s="25">
        <v>1.8783720000000004E-2</v>
      </c>
    </row>
    <row r="86" spans="1:8" x14ac:dyDescent="0.25">
      <c r="A86" s="24" t="s">
        <v>106</v>
      </c>
      <c r="B86" s="1" t="s">
        <v>8</v>
      </c>
      <c r="C86" s="1" t="s">
        <v>62</v>
      </c>
      <c r="D86" s="25">
        <v>0.28940505999999999</v>
      </c>
      <c r="E86" s="25">
        <v>2.6710619999999997E-2</v>
      </c>
      <c r="F86" s="25">
        <v>8.9106400000000002E-2</v>
      </c>
      <c r="G86" s="25">
        <v>0.17454033999999999</v>
      </c>
      <c r="H86" s="25">
        <v>1.7796559999999999E-2</v>
      </c>
    </row>
    <row r="87" spans="1:8" x14ac:dyDescent="0.25">
      <c r="A87" s="24" t="s">
        <v>107</v>
      </c>
      <c r="B87" s="1" t="s">
        <v>8</v>
      </c>
      <c r="C87" s="1" t="s">
        <v>62</v>
      </c>
      <c r="D87" s="25">
        <v>0.24968247999999998</v>
      </c>
      <c r="E87" s="25">
        <v>2.5440440000000002E-2</v>
      </c>
      <c r="F87" s="25">
        <v>5.4673800000000002E-2</v>
      </c>
      <c r="G87" s="25">
        <v>0.15218946</v>
      </c>
      <c r="H87" s="25">
        <v>1.7789560000000003E-2</v>
      </c>
    </row>
    <row r="88" spans="1:8" x14ac:dyDescent="0.25">
      <c r="A88" s="24" t="s">
        <v>108</v>
      </c>
      <c r="B88" s="1" t="s">
        <v>8</v>
      </c>
      <c r="C88" s="1" t="s">
        <v>62</v>
      </c>
      <c r="D88" s="25">
        <v>0.26629641999999998</v>
      </c>
      <c r="E88" s="25">
        <v>2.831094E-2</v>
      </c>
      <c r="F88" s="25">
        <v>6.1274320000000007E-2</v>
      </c>
      <c r="G88" s="25">
        <v>0.16617076000000003</v>
      </c>
      <c r="H88" s="25">
        <v>1.689332E-2</v>
      </c>
    </row>
    <row r="89" spans="1:8" x14ac:dyDescent="0.25">
      <c r="A89" s="24" t="s">
        <v>109</v>
      </c>
      <c r="B89" s="1" t="s">
        <v>8</v>
      </c>
      <c r="C89" s="1" t="s">
        <v>62</v>
      </c>
      <c r="D89" s="25">
        <v>0.25763125999999997</v>
      </c>
      <c r="E89" s="25">
        <v>3.1778559999999997E-2</v>
      </c>
      <c r="F89" s="25">
        <v>6.6262399999999999E-2</v>
      </c>
      <c r="G89" s="25">
        <v>0.16310791999999999</v>
      </c>
      <c r="H89" s="25">
        <v>2.1321700000000002E-2</v>
      </c>
    </row>
    <row r="90" spans="1:8" x14ac:dyDescent="0.25">
      <c r="A90" s="24" t="s">
        <v>110</v>
      </c>
      <c r="B90" s="1" t="s">
        <v>8</v>
      </c>
      <c r="C90" s="1" t="s">
        <v>62</v>
      </c>
      <c r="D90" s="25">
        <v>0.31831436000000002</v>
      </c>
      <c r="E90" s="25">
        <v>3.1266780000000001E-2</v>
      </c>
      <c r="F90" s="25">
        <v>9.0331599999999998E-2</v>
      </c>
      <c r="G90" s="25">
        <v>0.19264735999999996</v>
      </c>
      <c r="H90" s="25">
        <v>2.1681139999999998E-2</v>
      </c>
    </row>
    <row r="91" spans="1:8" x14ac:dyDescent="0.25">
      <c r="A91" s="1" t="s">
        <v>111</v>
      </c>
      <c r="B91" s="1" t="s">
        <v>10</v>
      </c>
      <c r="C91" s="1" t="s">
        <v>20</v>
      </c>
      <c r="D91" s="1">
        <v>0.31880067999999995</v>
      </c>
      <c r="E91" s="21">
        <v>3.1937979999999998E-2</v>
      </c>
      <c r="F91" s="21">
        <v>5.752485999999999E-2</v>
      </c>
      <c r="G91" s="21">
        <v>0.22195710000000002</v>
      </c>
      <c r="H91" s="21">
        <v>1.7195059999999998E-2</v>
      </c>
    </row>
    <row r="92" spans="1:8" x14ac:dyDescent="0.25">
      <c r="A92" s="1" t="s">
        <v>112</v>
      </c>
      <c r="B92" s="1" t="s">
        <v>10</v>
      </c>
      <c r="C92" s="1" t="s">
        <v>20</v>
      </c>
      <c r="D92" s="21">
        <v>0.30456804000000004</v>
      </c>
      <c r="E92" s="21">
        <v>2.9961500000000002E-2</v>
      </c>
      <c r="F92" s="21">
        <v>6.2229720000000009E-2</v>
      </c>
      <c r="G92" s="21">
        <v>0.20561111999999998</v>
      </c>
      <c r="H92" s="21">
        <v>2.0178600000000001E-2</v>
      </c>
    </row>
    <row r="93" spans="1:8" x14ac:dyDescent="0.25">
      <c r="A93" s="1" t="s">
        <v>113</v>
      </c>
      <c r="B93" s="1" t="s">
        <v>10</v>
      </c>
      <c r="C93" s="1" t="s">
        <v>20</v>
      </c>
      <c r="D93" s="1">
        <v>0.23787777999999998</v>
      </c>
      <c r="E93" s="21">
        <v>3.0400679999999996E-2</v>
      </c>
      <c r="F93" s="21">
        <v>5.4936940000000004E-2</v>
      </c>
      <c r="G93" s="21">
        <v>0.13609994</v>
      </c>
      <c r="H93" s="21">
        <v>1.8493139999999998E-2</v>
      </c>
    </row>
    <row r="94" spans="1:8" x14ac:dyDescent="0.25">
      <c r="A94" s="1" t="s">
        <v>114</v>
      </c>
      <c r="B94" s="1" t="s">
        <v>10</v>
      </c>
      <c r="C94" s="1" t="s">
        <v>20</v>
      </c>
      <c r="D94" s="21">
        <v>0.28379308000000003</v>
      </c>
      <c r="E94" s="21">
        <v>2.6673540000000003E-2</v>
      </c>
      <c r="F94" s="21">
        <v>6.9532499999999997E-2</v>
      </c>
      <c r="G94" s="21">
        <v>0.17343826000000001</v>
      </c>
      <c r="H94" s="21">
        <v>1.9477899999999999E-2</v>
      </c>
    </row>
    <row r="95" spans="1:8" x14ac:dyDescent="0.25">
      <c r="A95" s="1" t="s">
        <v>115</v>
      </c>
      <c r="B95" s="1" t="s">
        <v>10</v>
      </c>
      <c r="C95" s="1" t="s">
        <v>20</v>
      </c>
      <c r="D95" s="1">
        <v>0.26919003999999996</v>
      </c>
      <c r="E95" s="21">
        <v>2.9532599999999999E-2</v>
      </c>
      <c r="F95" s="21">
        <v>5.8503640000000003E-2</v>
      </c>
      <c r="G95" s="21">
        <v>0.16258722</v>
      </c>
      <c r="H95" s="21">
        <v>1.8051859999999996E-2</v>
      </c>
    </row>
    <row r="96" spans="1:8" x14ac:dyDescent="0.25">
      <c r="A96" s="1" t="s">
        <v>116</v>
      </c>
      <c r="B96" s="1" t="s">
        <v>10</v>
      </c>
      <c r="C96" s="1" t="s">
        <v>20</v>
      </c>
      <c r="D96" s="21">
        <v>0.21786979999999997</v>
      </c>
      <c r="E96" s="21">
        <v>2.8105780000000004E-2</v>
      </c>
      <c r="F96" s="21">
        <v>4.9077279999999994E-2</v>
      </c>
      <c r="G96" s="21">
        <v>0.123136</v>
      </c>
      <c r="H96" s="21">
        <v>2.3211799999999998E-2</v>
      </c>
    </row>
    <row r="97" spans="1:8" x14ac:dyDescent="0.25">
      <c r="A97" s="1" t="s">
        <v>117</v>
      </c>
      <c r="B97" s="1" t="s">
        <v>10</v>
      </c>
      <c r="C97" s="1" t="s">
        <v>20</v>
      </c>
      <c r="D97" s="1">
        <v>0.28418556</v>
      </c>
      <c r="E97" s="21">
        <v>2.7049800000000002E-2</v>
      </c>
      <c r="F97" s="21">
        <v>6.4860780000000007E-2</v>
      </c>
      <c r="G97" s="21">
        <v>0.17858138000000001</v>
      </c>
      <c r="H97" s="21">
        <v>1.6988320000000001E-2</v>
      </c>
    </row>
    <row r="98" spans="1:8" x14ac:dyDescent="0.25">
      <c r="A98" s="1" t="s">
        <v>118</v>
      </c>
      <c r="B98" s="1" t="s">
        <v>10</v>
      </c>
      <c r="C98" s="1" t="s">
        <v>20</v>
      </c>
      <c r="D98" s="21">
        <v>0.29425303999999997</v>
      </c>
      <c r="E98" s="21">
        <v>3.1351200000000003E-2</v>
      </c>
      <c r="F98" s="21">
        <v>5.2341700000000005E-2</v>
      </c>
      <c r="G98" s="21">
        <v>0.19507449999999998</v>
      </c>
      <c r="H98" s="21">
        <v>2.521354E-2</v>
      </c>
    </row>
    <row r="99" spans="1:8" x14ac:dyDescent="0.25">
      <c r="A99" s="1" t="s">
        <v>119</v>
      </c>
      <c r="B99" s="1" t="s">
        <v>10</v>
      </c>
      <c r="C99" s="1" t="s">
        <v>20</v>
      </c>
      <c r="D99" s="1">
        <v>0.24155052000000002</v>
      </c>
      <c r="E99" s="21">
        <v>2.249754E-2</v>
      </c>
      <c r="F99" s="21">
        <v>5.3025939999999994E-2</v>
      </c>
      <c r="G99" s="21">
        <v>0.15344435999999997</v>
      </c>
      <c r="H99" s="21">
        <v>2.0184540000000001E-2</v>
      </c>
    </row>
    <row r="100" spans="1:8" x14ac:dyDescent="0.25">
      <c r="A100" s="1" t="s">
        <v>120</v>
      </c>
      <c r="B100" s="1" t="s">
        <v>10</v>
      </c>
      <c r="C100" s="1" t="s">
        <v>20</v>
      </c>
      <c r="D100" s="21">
        <v>0.26533697999999994</v>
      </c>
      <c r="E100" s="21">
        <v>7.8007240000000005E-2</v>
      </c>
      <c r="F100" s="21">
        <v>5.9368039999999997E-2</v>
      </c>
      <c r="G100" s="21">
        <v>0.17000426000000002</v>
      </c>
      <c r="H100" s="21">
        <v>1.833974E-2</v>
      </c>
    </row>
    <row r="101" spans="1:8" x14ac:dyDescent="0.25">
      <c r="A101" s="1" t="s">
        <v>121</v>
      </c>
      <c r="B101" s="1" t="s">
        <v>10</v>
      </c>
      <c r="C101" s="1" t="s">
        <v>20</v>
      </c>
      <c r="D101" s="1">
        <v>0.27202566</v>
      </c>
      <c r="E101" s="21">
        <v>2.9782160000000002E-2</v>
      </c>
      <c r="F101" s="21">
        <v>5.2120560000000003E-2</v>
      </c>
      <c r="G101" s="21">
        <v>0.18632849999999998</v>
      </c>
      <c r="H101" s="21">
        <v>2.24052E-2</v>
      </c>
    </row>
    <row r="102" spans="1:8" x14ac:dyDescent="0.25">
      <c r="A102" s="1" t="s">
        <v>122</v>
      </c>
      <c r="B102" s="1" t="s">
        <v>10</v>
      </c>
      <c r="C102" s="1" t="s">
        <v>20</v>
      </c>
      <c r="D102" s="21">
        <v>0.24055624</v>
      </c>
      <c r="E102" s="21">
        <v>3.0240859999999998E-2</v>
      </c>
      <c r="F102" s="21">
        <v>4.4111919999999992E-2</v>
      </c>
      <c r="G102" s="21">
        <v>0.15244207999999998</v>
      </c>
      <c r="H102" s="21">
        <v>2.393408E-2</v>
      </c>
    </row>
    <row r="103" spans="1:8" x14ac:dyDescent="0.25">
      <c r="A103" s="1" t="s">
        <v>123</v>
      </c>
      <c r="B103" s="1" t="s">
        <v>10</v>
      </c>
      <c r="C103" s="1" t="s">
        <v>20</v>
      </c>
      <c r="D103" s="1">
        <v>0.25780110000000001</v>
      </c>
      <c r="E103" s="21">
        <v>3.192478E-2</v>
      </c>
      <c r="F103" s="21">
        <v>7.1028479999999991E-2</v>
      </c>
      <c r="G103" s="21">
        <v>0.15035476</v>
      </c>
      <c r="H103" s="21">
        <v>1.9823199999999999E-2</v>
      </c>
    </row>
    <row r="104" spans="1:8" x14ac:dyDescent="0.25">
      <c r="A104" s="1" t="s">
        <v>124</v>
      </c>
      <c r="B104" s="1" t="s">
        <v>10</v>
      </c>
      <c r="C104" s="1" t="s">
        <v>20</v>
      </c>
      <c r="D104" s="21">
        <v>0.20925125999999999</v>
      </c>
      <c r="E104" s="21">
        <v>2.7826279999999998E-2</v>
      </c>
      <c r="F104" s="21">
        <v>4.8004699999999997E-2</v>
      </c>
      <c r="G104" s="21">
        <v>0.12303462000000001</v>
      </c>
      <c r="H104" s="21">
        <v>1.9735240000000001E-2</v>
      </c>
    </row>
    <row r="105" spans="1:8" x14ac:dyDescent="0.25">
      <c r="A105" s="1" t="s">
        <v>125</v>
      </c>
      <c r="B105" s="1" t="s">
        <v>10</v>
      </c>
      <c r="C105" s="1" t="s">
        <v>20</v>
      </c>
      <c r="D105" s="1">
        <v>0.2579651</v>
      </c>
      <c r="E105" s="21">
        <v>2.8804620000000003E-2</v>
      </c>
      <c r="F105" s="21">
        <v>6.0899880000000003E-2</v>
      </c>
      <c r="G105" s="21">
        <v>0.15654911999999999</v>
      </c>
      <c r="H105" s="21">
        <v>1.8051020000000001E-2</v>
      </c>
    </row>
    <row r="106" spans="1:8" x14ac:dyDescent="0.25">
      <c r="A106" s="1" t="s">
        <v>126</v>
      </c>
      <c r="B106" s="1" t="s">
        <v>10</v>
      </c>
      <c r="C106" s="1" t="s">
        <v>20</v>
      </c>
      <c r="D106" s="21">
        <v>0.23898177999999998</v>
      </c>
      <c r="E106" s="21">
        <v>2.85452E-2</v>
      </c>
      <c r="F106" s="21">
        <v>5.8508980000000002E-2</v>
      </c>
      <c r="G106" s="21">
        <v>0.14485925999999999</v>
      </c>
      <c r="H106" s="21">
        <v>2.1424179999999998E-2</v>
      </c>
    </row>
    <row r="107" spans="1:8" x14ac:dyDescent="0.25">
      <c r="A107" s="1" t="s">
        <v>127</v>
      </c>
      <c r="B107" s="1" t="s">
        <v>10</v>
      </c>
      <c r="C107" s="1" t="s">
        <v>20</v>
      </c>
      <c r="D107" s="1">
        <v>0.30526245999999996</v>
      </c>
      <c r="E107" s="21">
        <v>2.8181900000000003E-2</v>
      </c>
      <c r="F107" s="21">
        <v>5.6627059999999993E-2</v>
      </c>
      <c r="G107" s="21">
        <v>0.20393776</v>
      </c>
      <c r="H107" s="21">
        <v>2.1694140000000001E-2</v>
      </c>
    </row>
    <row r="108" spans="1:8" x14ac:dyDescent="0.25">
      <c r="A108" s="1" t="s">
        <v>128</v>
      </c>
      <c r="B108" s="1" t="s">
        <v>10</v>
      </c>
      <c r="C108" s="1" t="s">
        <v>20</v>
      </c>
      <c r="D108" s="21">
        <v>0.2236609</v>
      </c>
      <c r="E108" s="21">
        <v>2.8897020000000002E-2</v>
      </c>
      <c r="F108" s="21">
        <v>5.1301920000000001E-2</v>
      </c>
      <c r="G108" s="21">
        <v>0.15238740000000001</v>
      </c>
      <c r="H108" s="21">
        <v>1.884634E-2</v>
      </c>
    </row>
    <row r="109" spans="1:8" x14ac:dyDescent="0.25">
      <c r="A109" s="1" t="s">
        <v>129</v>
      </c>
      <c r="B109" s="1" t="s">
        <v>10</v>
      </c>
      <c r="C109" s="1" t="s">
        <v>20</v>
      </c>
      <c r="D109" s="1">
        <v>0.30560549999999997</v>
      </c>
      <c r="E109" s="21">
        <v>2.5696439999999997E-2</v>
      </c>
      <c r="F109" s="21">
        <v>4.0989440000000002E-2</v>
      </c>
      <c r="G109" s="21">
        <v>0.22987770000000002</v>
      </c>
      <c r="H109" s="21">
        <v>2.0004439999999998E-2</v>
      </c>
    </row>
    <row r="110" spans="1:8" x14ac:dyDescent="0.25">
      <c r="A110" s="1" t="s">
        <v>130</v>
      </c>
      <c r="B110" s="1" t="s">
        <v>10</v>
      </c>
      <c r="C110" s="1" t="s">
        <v>20</v>
      </c>
      <c r="D110" s="21">
        <v>0.29033999999999993</v>
      </c>
      <c r="E110" s="21">
        <v>2.7837499999999998E-2</v>
      </c>
      <c r="F110" s="21">
        <v>8.0005440000000011E-2</v>
      </c>
      <c r="G110" s="21">
        <v>0.17864374</v>
      </c>
      <c r="H110" s="21">
        <v>1.8508240000000002E-2</v>
      </c>
    </row>
    <row r="111" spans="1:8" x14ac:dyDescent="0.25">
      <c r="A111" s="1" t="s">
        <v>131</v>
      </c>
      <c r="B111" s="1" t="s">
        <v>10</v>
      </c>
      <c r="C111" s="1" t="s">
        <v>20</v>
      </c>
      <c r="D111" s="1">
        <v>0.24172094</v>
      </c>
      <c r="E111" s="21">
        <v>2.9165099999999999E-2</v>
      </c>
      <c r="F111" s="21">
        <v>4.2677759999999995E-2</v>
      </c>
      <c r="G111" s="21">
        <v>0.18779902000000001</v>
      </c>
      <c r="H111" s="21">
        <v>2.3298199999999998E-2</v>
      </c>
    </row>
    <row r="112" spans="1:8" x14ac:dyDescent="0.25">
      <c r="A112" s="1" t="s">
        <v>132</v>
      </c>
      <c r="B112" s="1" t="s">
        <v>10</v>
      </c>
      <c r="C112" s="1" t="s">
        <v>20</v>
      </c>
      <c r="D112" s="21">
        <v>0.29712305999999999</v>
      </c>
      <c r="E112" s="21">
        <v>3.2099740000000002E-2</v>
      </c>
      <c r="F112" s="21">
        <v>7.0808759999999998E-2</v>
      </c>
      <c r="G112" s="21">
        <v>0.18434564000000001</v>
      </c>
      <c r="H112" s="21">
        <v>2.1336099999999997E-2</v>
      </c>
    </row>
    <row r="113" spans="1:8" x14ac:dyDescent="0.25">
      <c r="A113" s="1" t="s">
        <v>133</v>
      </c>
      <c r="B113" s="1" t="s">
        <v>10</v>
      </c>
      <c r="C113" s="1" t="s">
        <v>20</v>
      </c>
      <c r="D113" s="1">
        <v>0.24921326000000002</v>
      </c>
      <c r="E113" s="21">
        <v>2.5111139999999997E-2</v>
      </c>
      <c r="F113" s="21">
        <v>7.2288639999999987E-2</v>
      </c>
      <c r="G113" s="21">
        <v>0.14140643999999999</v>
      </c>
      <c r="H113" s="21">
        <v>1.6885239999999999E-2</v>
      </c>
    </row>
    <row r="114" spans="1:8" x14ac:dyDescent="0.25">
      <c r="A114" s="1" t="s">
        <v>134</v>
      </c>
      <c r="B114" s="1" t="s">
        <v>10</v>
      </c>
      <c r="C114" s="1" t="s">
        <v>20</v>
      </c>
      <c r="D114" s="21">
        <v>0.28267801999999997</v>
      </c>
      <c r="E114" s="21">
        <v>2.933736E-2</v>
      </c>
      <c r="F114" s="21">
        <v>6.8899139999999998E-2</v>
      </c>
      <c r="G114" s="21">
        <v>0.18801890000000002</v>
      </c>
      <c r="H114" s="21" t="s">
        <v>53</v>
      </c>
    </row>
    <row r="115" spans="1:8" x14ac:dyDescent="0.25">
      <c r="A115" s="1" t="s">
        <v>135</v>
      </c>
      <c r="B115" s="1" t="s">
        <v>10</v>
      </c>
      <c r="C115" s="1" t="s">
        <v>20</v>
      </c>
      <c r="D115" s="1">
        <v>0.25691772000000002</v>
      </c>
      <c r="E115" s="21">
        <v>2.9958539999999999E-2</v>
      </c>
      <c r="F115" s="21">
        <v>6.8212380000000003E-2</v>
      </c>
      <c r="G115" s="21">
        <v>0.15688984</v>
      </c>
      <c r="H115" s="21">
        <v>2.0982800000000003E-2</v>
      </c>
    </row>
    <row r="116" spans="1:8" x14ac:dyDescent="0.25">
      <c r="A116" s="1" t="s">
        <v>136</v>
      </c>
      <c r="B116" s="1" t="s">
        <v>10</v>
      </c>
      <c r="C116" s="1" t="s">
        <v>20</v>
      </c>
      <c r="D116" s="21">
        <v>0.26863157999999998</v>
      </c>
      <c r="E116" s="21">
        <v>2.7646520000000001E-2</v>
      </c>
      <c r="F116" s="21">
        <v>5.6913440000000003E-2</v>
      </c>
      <c r="G116" s="21">
        <v>0.17316999999999999</v>
      </c>
      <c r="H116" s="21">
        <v>2.223646E-2</v>
      </c>
    </row>
    <row r="117" spans="1:8" x14ac:dyDescent="0.25">
      <c r="A117" s="1" t="s">
        <v>137</v>
      </c>
      <c r="B117" s="1" t="s">
        <v>10</v>
      </c>
      <c r="C117" s="1" t="s">
        <v>20</v>
      </c>
      <c r="D117" s="1">
        <v>0.23587514000000001</v>
      </c>
      <c r="E117" s="21">
        <v>2.958212E-2</v>
      </c>
      <c r="F117" s="21">
        <v>5.5321759999999998E-2</v>
      </c>
      <c r="G117" s="21">
        <v>0.13235234000000001</v>
      </c>
      <c r="H117" s="21">
        <v>2.385166E-2</v>
      </c>
    </row>
    <row r="118" spans="1:8" x14ac:dyDescent="0.25">
      <c r="A118" s="1" t="s">
        <v>138</v>
      </c>
      <c r="B118" s="1" t="s">
        <v>10</v>
      </c>
      <c r="C118" s="1" t="s">
        <v>20</v>
      </c>
      <c r="D118" s="21">
        <v>0.21338056</v>
      </c>
      <c r="E118" s="21">
        <v>2.6943299999999996E-2</v>
      </c>
      <c r="F118" s="21">
        <v>4.7394459999999999E-2</v>
      </c>
      <c r="G118" s="21">
        <v>0.12739925999999999</v>
      </c>
      <c r="H118" s="21">
        <v>1.9916139999999999E-2</v>
      </c>
    </row>
    <row r="119" spans="1:8" x14ac:dyDescent="0.25">
      <c r="A119" s="1" t="s">
        <v>139</v>
      </c>
      <c r="B119" s="1" t="s">
        <v>10</v>
      </c>
      <c r="C119" s="1" t="s">
        <v>20</v>
      </c>
      <c r="D119" s="1">
        <v>0.29992977999999998</v>
      </c>
      <c r="E119" s="21">
        <v>3.3338240000000005E-2</v>
      </c>
      <c r="F119" s="21">
        <v>5.0766720000000001E-2</v>
      </c>
      <c r="G119" s="21">
        <v>0.20900041999999996</v>
      </c>
      <c r="H119" s="21">
        <v>2.019052E-2</v>
      </c>
    </row>
    <row r="120" spans="1:8" x14ac:dyDescent="0.25">
      <c r="A120" s="1" t="s">
        <v>140</v>
      </c>
      <c r="B120" s="1" t="s">
        <v>10</v>
      </c>
      <c r="C120" s="1" t="s">
        <v>20</v>
      </c>
      <c r="D120" s="21">
        <v>0.22981705999999996</v>
      </c>
      <c r="E120" s="21">
        <v>2.7809259999999995E-2</v>
      </c>
      <c r="F120" s="21">
        <v>5.3727440000000001E-2</v>
      </c>
      <c r="G120" s="21">
        <v>0.13752771999999999</v>
      </c>
      <c r="H120" s="21">
        <v>1.999182E-2</v>
      </c>
    </row>
    <row r="121" spans="1:8" x14ac:dyDescent="0.25">
      <c r="A121" s="1" t="s">
        <v>141</v>
      </c>
      <c r="B121" s="1" t="s">
        <v>10</v>
      </c>
      <c r="C121" s="1" t="s">
        <v>20</v>
      </c>
      <c r="D121" s="1">
        <v>0.32733758000000002</v>
      </c>
      <c r="E121" s="21">
        <v>2.9355900000000001E-2</v>
      </c>
      <c r="F121" s="21">
        <v>7.2787619999999997E-2</v>
      </c>
      <c r="G121" s="21">
        <v>0.21533738000000002</v>
      </c>
      <c r="H121" s="21">
        <v>2.3479659999999999E-2</v>
      </c>
    </row>
    <row r="122" spans="1:8" x14ac:dyDescent="0.25">
      <c r="A122" s="1" t="s">
        <v>142</v>
      </c>
      <c r="B122" s="1" t="s">
        <v>10</v>
      </c>
      <c r="C122" s="1" t="s">
        <v>20</v>
      </c>
      <c r="D122" s="21">
        <v>0.23877882</v>
      </c>
      <c r="E122" s="21">
        <v>2.9976160000000002E-2</v>
      </c>
      <c r="F122" s="21">
        <v>4.3841780000000004E-2</v>
      </c>
      <c r="G122" s="21">
        <v>0.15033619999999998</v>
      </c>
      <c r="H122" s="21">
        <v>2.1250720000000001E-2</v>
      </c>
    </row>
    <row r="123" spans="1:8" x14ac:dyDescent="0.25">
      <c r="A123" s="1" t="s">
        <v>143</v>
      </c>
      <c r="B123" s="1" t="s">
        <v>10</v>
      </c>
      <c r="C123" s="1" t="s">
        <v>20</v>
      </c>
      <c r="D123" s="1">
        <v>0.26294834</v>
      </c>
      <c r="E123" s="21">
        <v>2.7651079999999995E-2</v>
      </c>
      <c r="F123" s="21">
        <v>6.5175220000000006E-2</v>
      </c>
      <c r="G123" s="21">
        <v>0.16267605999999998</v>
      </c>
      <c r="H123" s="21">
        <v>1.8766120000000004E-2</v>
      </c>
    </row>
    <row r="124" spans="1:8" x14ac:dyDescent="0.25">
      <c r="A124" s="1" t="s">
        <v>144</v>
      </c>
      <c r="B124" s="1" t="s">
        <v>10</v>
      </c>
      <c r="C124" s="1" t="s">
        <v>20</v>
      </c>
      <c r="D124" s="21">
        <v>0.27184349999999996</v>
      </c>
      <c r="E124" s="21">
        <v>3.0761319999999998E-2</v>
      </c>
      <c r="F124" s="21">
        <v>7.2330220000000001E-2</v>
      </c>
      <c r="G124" s="21">
        <v>0.16552564</v>
      </c>
      <c r="H124" s="21">
        <v>2.285206E-2</v>
      </c>
    </row>
    <row r="125" spans="1:8" x14ac:dyDescent="0.25">
      <c r="A125" s="1" t="s">
        <v>145</v>
      </c>
      <c r="B125" s="1" t="s">
        <v>10</v>
      </c>
      <c r="C125" s="1" t="s">
        <v>20</v>
      </c>
      <c r="D125" s="1">
        <v>0.30232819999999999</v>
      </c>
      <c r="E125" s="21">
        <v>3.1830540000000004E-2</v>
      </c>
      <c r="F125" s="21">
        <v>6.6087099999999996E-2</v>
      </c>
      <c r="G125" s="21">
        <v>0.19236289999999998</v>
      </c>
      <c r="H125" s="21">
        <v>2.2228320000000003E-2</v>
      </c>
    </row>
    <row r="126" spans="1:8" x14ac:dyDescent="0.25">
      <c r="A126" s="1" t="s">
        <v>146</v>
      </c>
      <c r="B126" s="1" t="s">
        <v>10</v>
      </c>
      <c r="C126" s="1" t="s">
        <v>20</v>
      </c>
      <c r="D126" s="21">
        <v>0.30974156000000003</v>
      </c>
      <c r="E126" s="21">
        <v>2.7920939999999998E-2</v>
      </c>
      <c r="F126" s="21">
        <v>6.5990760000000009E-2</v>
      </c>
      <c r="G126" s="21">
        <v>0.19949522</v>
      </c>
      <c r="H126" s="21">
        <v>2.045276E-2</v>
      </c>
    </row>
    <row r="127" spans="1:8" x14ac:dyDescent="0.25">
      <c r="A127" s="1" t="s">
        <v>147</v>
      </c>
      <c r="B127" s="1" t="s">
        <v>10</v>
      </c>
      <c r="C127" s="1" t="s">
        <v>20</v>
      </c>
      <c r="D127" s="1">
        <v>0.26368907999999996</v>
      </c>
      <c r="E127" s="21">
        <v>2.7399319999999998E-2</v>
      </c>
      <c r="F127" s="21">
        <v>5.094166E-2</v>
      </c>
      <c r="G127" s="21">
        <v>0.174953</v>
      </c>
      <c r="H127" s="21">
        <v>2.1697919999999999E-2</v>
      </c>
    </row>
    <row r="128" spans="1:8" x14ac:dyDescent="0.25">
      <c r="A128" s="1" t="s">
        <v>148</v>
      </c>
      <c r="B128" s="1" t="s">
        <v>10</v>
      </c>
      <c r="C128" s="1" t="s">
        <v>62</v>
      </c>
      <c r="D128" s="21">
        <v>0.26362058000000005</v>
      </c>
      <c r="E128" s="21">
        <v>2.6349700000000004E-2</v>
      </c>
      <c r="F128" s="21">
        <v>6.2323700000000003E-2</v>
      </c>
      <c r="G128" s="21">
        <v>0.16933280000000001</v>
      </c>
      <c r="H128" s="21">
        <v>1.865634E-2</v>
      </c>
    </row>
    <row r="129" spans="1:8" x14ac:dyDescent="0.25">
      <c r="A129" s="1" t="s">
        <v>149</v>
      </c>
      <c r="B129" s="1" t="s">
        <v>10</v>
      </c>
      <c r="C129" s="1" t="s">
        <v>62</v>
      </c>
      <c r="D129" s="21">
        <v>0.30954219999999999</v>
      </c>
      <c r="E129" s="21">
        <v>3.1509920000000004E-2</v>
      </c>
      <c r="F129" s="21">
        <v>5.8708700000000003E-2</v>
      </c>
      <c r="G129" s="21">
        <v>0.20441506000000001</v>
      </c>
      <c r="H129" s="21">
        <v>1.7897260000000002E-2</v>
      </c>
    </row>
    <row r="130" spans="1:8" x14ac:dyDescent="0.25">
      <c r="A130" s="1" t="s">
        <v>150</v>
      </c>
      <c r="B130" s="1" t="s">
        <v>10</v>
      </c>
      <c r="C130" s="1" t="s">
        <v>62</v>
      </c>
      <c r="D130" s="21">
        <v>0.28341936000000001</v>
      </c>
      <c r="E130" s="21">
        <v>3.173948E-2</v>
      </c>
      <c r="F130" s="21">
        <v>6.6259499999999999E-2</v>
      </c>
      <c r="G130" s="21">
        <v>0.18217979999999998</v>
      </c>
      <c r="H130" s="21">
        <v>2.13455E-2</v>
      </c>
    </row>
    <row r="131" spans="1:8" x14ac:dyDescent="0.25">
      <c r="A131" s="1" t="s">
        <v>151</v>
      </c>
      <c r="B131" s="1" t="s">
        <v>10</v>
      </c>
      <c r="C131" s="1" t="s">
        <v>62</v>
      </c>
      <c r="D131" s="21">
        <v>0.29266394000000001</v>
      </c>
      <c r="E131" s="21">
        <v>3.2274360000000002E-2</v>
      </c>
      <c r="F131" s="21">
        <v>8.0888799999999997E-2</v>
      </c>
      <c r="G131" s="21">
        <v>0.17977663999999999</v>
      </c>
      <c r="H131" s="21">
        <v>1.840468E-2</v>
      </c>
    </row>
    <row r="132" spans="1:8" x14ac:dyDescent="0.25">
      <c r="A132" s="1" t="s">
        <v>152</v>
      </c>
      <c r="B132" s="1" t="s">
        <v>10</v>
      </c>
      <c r="C132" s="1" t="s">
        <v>62</v>
      </c>
      <c r="D132" s="21">
        <v>0.29285275999999999</v>
      </c>
      <c r="E132" s="21">
        <v>2.9049700000000001E-2</v>
      </c>
      <c r="F132" s="21">
        <v>7.2493500000000002E-2</v>
      </c>
      <c r="G132" s="21">
        <v>0.17317874</v>
      </c>
      <c r="H132" s="21">
        <v>1.7785120000000001E-2</v>
      </c>
    </row>
    <row r="133" spans="1:8" x14ac:dyDescent="0.25">
      <c r="A133" s="1" t="s">
        <v>153</v>
      </c>
      <c r="B133" s="1" t="s">
        <v>10</v>
      </c>
      <c r="C133" s="1" t="s">
        <v>62</v>
      </c>
      <c r="D133" s="21">
        <v>0.24296324000000005</v>
      </c>
      <c r="E133" s="21">
        <v>2.889926E-2</v>
      </c>
      <c r="F133" s="21">
        <v>5.0017199999999998E-2</v>
      </c>
      <c r="G133" s="21">
        <v>0.14892881999999999</v>
      </c>
      <c r="H133" s="21">
        <v>2.46351E-2</v>
      </c>
    </row>
    <row r="134" spans="1:8" x14ac:dyDescent="0.25">
      <c r="A134" s="1" t="s">
        <v>154</v>
      </c>
      <c r="B134" s="1" t="s">
        <v>10</v>
      </c>
      <c r="C134" s="1" t="s">
        <v>62</v>
      </c>
      <c r="D134" s="21">
        <v>0.27877122000000004</v>
      </c>
      <c r="E134" s="21">
        <v>2.7386899999999999E-2</v>
      </c>
      <c r="F134" s="21">
        <v>6.8001400000000004E-2</v>
      </c>
      <c r="G134" s="21">
        <v>0.18321419999999999</v>
      </c>
      <c r="H134" s="21">
        <v>1.5740839999999999E-2</v>
      </c>
    </row>
    <row r="135" spans="1:8" x14ac:dyDescent="0.25">
      <c r="A135" s="1" t="s">
        <v>155</v>
      </c>
      <c r="B135" s="1" t="s">
        <v>10</v>
      </c>
      <c r="C135" s="1" t="s">
        <v>62</v>
      </c>
      <c r="D135" s="21">
        <v>0.25671479999999997</v>
      </c>
      <c r="E135" s="21">
        <v>3.208946E-2</v>
      </c>
      <c r="F135" s="21">
        <v>6.0236499999999998E-2</v>
      </c>
      <c r="G135" s="21">
        <v>0.16182924000000001</v>
      </c>
      <c r="H135" s="21">
        <v>1.6006699999999999E-2</v>
      </c>
    </row>
    <row r="136" spans="1:8" x14ac:dyDescent="0.25">
      <c r="A136" s="1" t="s">
        <v>156</v>
      </c>
      <c r="B136" s="1" t="s">
        <v>10</v>
      </c>
      <c r="C136" s="1" t="s">
        <v>62</v>
      </c>
      <c r="D136" s="21">
        <v>0.29956934000000002</v>
      </c>
      <c r="E136" s="21">
        <v>2.415192E-2</v>
      </c>
      <c r="F136" s="21">
        <v>5.51397E-2</v>
      </c>
      <c r="G136" s="21">
        <v>0.21753612000000003</v>
      </c>
      <c r="H136" s="21">
        <v>1.8436260000000003E-2</v>
      </c>
    </row>
    <row r="137" spans="1:8" x14ac:dyDescent="0.25">
      <c r="A137" s="1" t="s">
        <v>157</v>
      </c>
      <c r="B137" s="1" t="s">
        <v>10</v>
      </c>
      <c r="C137" s="1" t="s">
        <v>62</v>
      </c>
      <c r="D137" s="21">
        <v>0.26388084000000001</v>
      </c>
      <c r="E137" s="21">
        <v>2.9282579999999996E-2</v>
      </c>
      <c r="F137" s="21">
        <v>6.6719899999999999E-2</v>
      </c>
      <c r="G137" s="21">
        <v>0.15798862</v>
      </c>
      <c r="H137" s="21">
        <v>1.5660340000000002E-2</v>
      </c>
    </row>
    <row r="138" spans="1:8" x14ac:dyDescent="0.25">
      <c r="A138" s="1" t="s">
        <v>158</v>
      </c>
      <c r="B138" s="1" t="s">
        <v>10</v>
      </c>
      <c r="C138" s="1" t="s">
        <v>62</v>
      </c>
      <c r="D138" s="21">
        <v>0.28075692000000002</v>
      </c>
      <c r="E138" s="21">
        <v>2.7659139999999999E-2</v>
      </c>
      <c r="F138" s="21">
        <v>7.4699699999999994E-2</v>
      </c>
      <c r="G138" s="21">
        <v>0.16742063999999998</v>
      </c>
      <c r="H138" s="21">
        <v>1.5424960000000001E-2</v>
      </c>
    </row>
    <row r="139" spans="1:8" x14ac:dyDescent="0.25">
      <c r="A139" s="1" t="s">
        <v>159</v>
      </c>
      <c r="B139" s="1" t="s">
        <v>10</v>
      </c>
      <c r="C139" s="1" t="s">
        <v>62</v>
      </c>
      <c r="D139" s="21">
        <v>0.2789934</v>
      </c>
      <c r="E139" s="21">
        <v>2.9807280000000002E-2</v>
      </c>
      <c r="F139" s="21">
        <v>7.7140200000000006E-2</v>
      </c>
      <c r="G139" s="21">
        <v>0.17225024000000003</v>
      </c>
      <c r="H139" s="21">
        <v>1.9194360000000001E-2</v>
      </c>
    </row>
    <row r="140" spans="1:8" x14ac:dyDescent="0.25">
      <c r="A140" s="1" t="s">
        <v>160</v>
      </c>
      <c r="B140" s="1" t="s">
        <v>10</v>
      </c>
      <c r="C140" s="1" t="s">
        <v>62</v>
      </c>
      <c r="D140" s="21">
        <v>0.32370606000000002</v>
      </c>
      <c r="E140" s="21">
        <v>2.767234E-2</v>
      </c>
      <c r="F140" s="21">
        <v>6.2856999999999996E-2</v>
      </c>
      <c r="G140" s="21">
        <v>0.22408359999999999</v>
      </c>
      <c r="H140" s="21">
        <v>1.9108000000000003E-2</v>
      </c>
    </row>
    <row r="141" spans="1:8" x14ac:dyDescent="0.25">
      <c r="A141" s="1" t="s">
        <v>161</v>
      </c>
      <c r="B141" s="1" t="s">
        <v>10</v>
      </c>
      <c r="C141" s="1" t="s">
        <v>62</v>
      </c>
      <c r="D141" s="21">
        <v>0.38597677999999996</v>
      </c>
      <c r="E141" s="21">
        <v>3.1527860000000005E-2</v>
      </c>
      <c r="F141" s="21">
        <v>9.5148399999999994E-2</v>
      </c>
      <c r="G141" s="21">
        <v>0.26298882000000001</v>
      </c>
      <c r="H141" s="21">
        <v>1.895904E-2</v>
      </c>
    </row>
    <row r="142" spans="1:8" x14ac:dyDescent="0.25">
      <c r="A142" s="1" t="s">
        <v>162</v>
      </c>
      <c r="B142" s="1" t="s">
        <v>10</v>
      </c>
      <c r="C142" s="1" t="s">
        <v>62</v>
      </c>
      <c r="D142" s="21">
        <v>0.30350057999999996</v>
      </c>
      <c r="E142" s="21">
        <v>2.9062480000000002E-2</v>
      </c>
      <c r="F142" s="21">
        <v>5.1159400000000001E-2</v>
      </c>
      <c r="G142" s="21">
        <v>0.20733510000000002</v>
      </c>
      <c r="H142" s="21">
        <v>2.1299320000000004E-2</v>
      </c>
    </row>
    <row r="143" spans="1:8" x14ac:dyDescent="0.25">
      <c r="A143" s="1" t="s">
        <v>163</v>
      </c>
      <c r="B143" s="1" t="s">
        <v>10</v>
      </c>
      <c r="C143" s="1" t="s">
        <v>62</v>
      </c>
      <c r="D143" s="21">
        <v>0.29389843999999998</v>
      </c>
      <c r="E143" s="21">
        <v>2.916784E-2</v>
      </c>
      <c r="F143" s="21">
        <v>7.42342E-2</v>
      </c>
      <c r="G143" s="21">
        <v>0.18375622</v>
      </c>
      <c r="H143" s="21">
        <v>2.0104519999999997E-2</v>
      </c>
    </row>
    <row r="144" spans="1:8" x14ac:dyDescent="0.25">
      <c r="A144" s="1" t="s">
        <v>164</v>
      </c>
      <c r="B144" s="1" t="s">
        <v>10</v>
      </c>
      <c r="C144" s="1" t="s">
        <v>62</v>
      </c>
      <c r="D144" s="21">
        <v>0.26544321999999998</v>
      </c>
      <c r="E144" s="21">
        <v>2.5871359999999999E-2</v>
      </c>
      <c r="F144" s="21">
        <v>6.1856000000000001E-2</v>
      </c>
      <c r="G144" s="21">
        <v>0.16686090000000001</v>
      </c>
      <c r="H144" s="21">
        <v>1.6718279999999995E-2</v>
      </c>
    </row>
    <row r="145" spans="1:8" x14ac:dyDescent="0.25">
      <c r="A145" s="1" t="s">
        <v>165</v>
      </c>
      <c r="B145" s="1" t="s">
        <v>10</v>
      </c>
      <c r="C145" s="1" t="s">
        <v>62</v>
      </c>
      <c r="D145" s="21">
        <v>0.28110945999999998</v>
      </c>
      <c r="E145" s="21">
        <v>3.0766680000000001E-2</v>
      </c>
      <c r="F145" s="21">
        <v>6.1835300000000003E-2</v>
      </c>
      <c r="G145" s="21">
        <v>0.17504081999999999</v>
      </c>
      <c r="H145" s="21">
        <v>2.0449160000000001E-2</v>
      </c>
    </row>
    <row r="146" spans="1:8" x14ac:dyDescent="0.25">
      <c r="A146" s="1" t="s">
        <v>166</v>
      </c>
      <c r="B146" s="1" t="s">
        <v>10</v>
      </c>
      <c r="C146" s="1" t="s">
        <v>62</v>
      </c>
      <c r="D146" s="21">
        <v>0.27436643999999999</v>
      </c>
      <c r="E146" s="21">
        <v>3.2361580000000001E-2</v>
      </c>
      <c r="F146" s="21">
        <v>5.0292900000000001E-2</v>
      </c>
      <c r="G146" s="21">
        <v>0.1730949</v>
      </c>
      <c r="H146" s="21">
        <v>1.940182E-2</v>
      </c>
    </row>
    <row r="147" spans="1:8" x14ac:dyDescent="0.25">
      <c r="A147" s="1" t="s">
        <v>167</v>
      </c>
      <c r="B147" s="1" t="s">
        <v>10</v>
      </c>
      <c r="C147" s="1" t="s">
        <v>62</v>
      </c>
      <c r="D147" s="21">
        <v>0.27471822000000001</v>
      </c>
      <c r="E147" s="21">
        <v>2.774716E-2</v>
      </c>
      <c r="F147" s="21">
        <v>6.9813100000000003E-2</v>
      </c>
      <c r="G147" s="21">
        <v>0.18208441999999997</v>
      </c>
      <c r="H147" s="21">
        <v>1.7083879999999999E-2</v>
      </c>
    </row>
    <row r="148" spans="1:8" x14ac:dyDescent="0.25">
      <c r="A148" s="1" t="s">
        <v>168</v>
      </c>
      <c r="B148" s="1" t="s">
        <v>10</v>
      </c>
      <c r="C148" s="1" t="s">
        <v>62</v>
      </c>
      <c r="D148" s="21">
        <v>0.25583963999999998</v>
      </c>
      <c r="E148" s="21">
        <v>2.4915399999999997E-2</v>
      </c>
      <c r="F148" s="21">
        <v>7.0679199999999998E-2</v>
      </c>
      <c r="G148" s="21">
        <v>0.16482042</v>
      </c>
      <c r="H148" s="21">
        <v>1.6981299999999998E-2</v>
      </c>
    </row>
    <row r="149" spans="1:8" x14ac:dyDescent="0.25">
      <c r="A149" s="1" t="s">
        <v>169</v>
      </c>
      <c r="B149" s="1" t="s">
        <v>10</v>
      </c>
      <c r="C149" s="1" t="s">
        <v>62</v>
      </c>
      <c r="D149" s="21">
        <v>0.29654026</v>
      </c>
      <c r="E149" s="21">
        <v>2.5611439999999996E-2</v>
      </c>
      <c r="F149" s="21">
        <v>6.4890400000000001E-2</v>
      </c>
      <c r="G149" s="21">
        <v>0.19841462000000001</v>
      </c>
      <c r="H149" s="21">
        <v>1.5829900000000001E-2</v>
      </c>
    </row>
    <row r="150" spans="1:8" x14ac:dyDescent="0.25">
      <c r="A150" s="1" t="s">
        <v>170</v>
      </c>
      <c r="B150" s="1" t="s">
        <v>10</v>
      </c>
      <c r="C150" s="1" t="s">
        <v>62</v>
      </c>
      <c r="D150" s="21">
        <v>0.28745078000000002</v>
      </c>
      <c r="E150" s="21">
        <v>3.0869200000000003E-2</v>
      </c>
      <c r="F150" s="21">
        <v>5.5567999999999999E-2</v>
      </c>
      <c r="G150" s="21">
        <v>0.19703558000000002</v>
      </c>
      <c r="H150" s="21">
        <v>1.5822379999999997E-2</v>
      </c>
    </row>
    <row r="151" spans="1:8" x14ac:dyDescent="0.25">
      <c r="A151" s="1" t="s">
        <v>171</v>
      </c>
      <c r="B151" s="1" t="s">
        <v>10</v>
      </c>
      <c r="C151" s="1" t="s">
        <v>62</v>
      </c>
      <c r="D151" s="21">
        <v>0.26031936</v>
      </c>
      <c r="E151" s="21">
        <v>2.8606700000000002E-2</v>
      </c>
      <c r="F151" s="21">
        <v>6.1084800000000002E-2</v>
      </c>
      <c r="G151" s="21">
        <v>0.15530971999999998</v>
      </c>
      <c r="H151" s="21">
        <v>2.0768219999999997E-2</v>
      </c>
    </row>
    <row r="152" spans="1:8" x14ac:dyDescent="0.25">
      <c r="A152" s="1" t="s">
        <v>172</v>
      </c>
      <c r="B152" s="1" t="s">
        <v>10</v>
      </c>
      <c r="C152" s="1" t="s">
        <v>62</v>
      </c>
      <c r="D152" s="21">
        <v>0.26324426000000001</v>
      </c>
      <c r="E152" s="21">
        <v>2.6801639999999998E-2</v>
      </c>
      <c r="F152" s="21">
        <v>6.9356100000000004E-2</v>
      </c>
      <c r="G152" s="21">
        <v>0.15589093999999998</v>
      </c>
      <c r="H152" s="21">
        <v>1.6336880000000002E-2</v>
      </c>
    </row>
    <row r="153" spans="1:8" x14ac:dyDescent="0.25">
      <c r="A153" s="1" t="s">
        <v>173</v>
      </c>
      <c r="B153" s="1" t="s">
        <v>10</v>
      </c>
      <c r="C153" s="1" t="s">
        <v>62</v>
      </c>
      <c r="D153" s="21">
        <v>0.34801594000000002</v>
      </c>
      <c r="E153" s="21">
        <v>3.1688540000000001E-2</v>
      </c>
      <c r="F153" s="21">
        <v>8.11278E-2</v>
      </c>
      <c r="G153" s="21">
        <v>0.24585563999999999</v>
      </c>
      <c r="H153" s="21">
        <v>2.0447379999999998E-2</v>
      </c>
    </row>
    <row r="154" spans="1:8" x14ac:dyDescent="0.25">
      <c r="A154" s="1" t="s">
        <v>174</v>
      </c>
      <c r="B154" s="1" t="s">
        <v>10</v>
      </c>
      <c r="C154" s="1" t="s">
        <v>62</v>
      </c>
      <c r="D154" s="21">
        <v>0.25377097999999998</v>
      </c>
      <c r="E154" s="21">
        <v>2.776228E-2</v>
      </c>
      <c r="F154" s="21">
        <v>5.1586199999999999E-2</v>
      </c>
      <c r="G154" s="21">
        <v>0.15858964</v>
      </c>
      <c r="H154" s="21">
        <v>2.2329680000000001E-2</v>
      </c>
    </row>
    <row r="155" spans="1:8" x14ac:dyDescent="0.25">
      <c r="A155" s="1" t="s">
        <v>175</v>
      </c>
      <c r="B155" s="1" t="s">
        <v>10</v>
      </c>
      <c r="C155" s="1" t="s">
        <v>62</v>
      </c>
      <c r="D155" s="21">
        <v>0.31321008</v>
      </c>
      <c r="E155" s="21">
        <v>3.8800899999999999E-2</v>
      </c>
      <c r="F155" s="21">
        <v>4.8018499999999999E-2</v>
      </c>
      <c r="G155" s="21">
        <v>0.20641753999999998</v>
      </c>
      <c r="H155" s="21">
        <v>1.8061600000000001E-2</v>
      </c>
    </row>
    <row r="156" spans="1:8" x14ac:dyDescent="0.25">
      <c r="A156" s="1" t="s">
        <v>176</v>
      </c>
      <c r="B156" s="1" t="s">
        <v>10</v>
      </c>
      <c r="C156" s="1" t="s">
        <v>62</v>
      </c>
      <c r="D156" s="21">
        <v>0.28784364000000001</v>
      </c>
      <c r="E156" s="21">
        <v>2.1164100000000002E-2</v>
      </c>
      <c r="F156" s="21">
        <v>7.6888799999999993E-2</v>
      </c>
      <c r="G156" s="21">
        <v>0.18258378</v>
      </c>
      <c r="H156" s="21">
        <v>1.8550580000000001E-2</v>
      </c>
    </row>
    <row r="157" spans="1:8" x14ac:dyDescent="0.25">
      <c r="A157" s="1" t="s">
        <v>177</v>
      </c>
      <c r="B157" s="1" t="s">
        <v>10</v>
      </c>
      <c r="C157" s="1" t="s">
        <v>62</v>
      </c>
      <c r="D157" s="21">
        <v>0.2704627</v>
      </c>
      <c r="E157" s="21">
        <v>3.0592799999999996E-2</v>
      </c>
      <c r="F157" s="21">
        <v>5.96152E-2</v>
      </c>
      <c r="G157" s="21">
        <v>0.16461451999999999</v>
      </c>
      <c r="H157" s="21">
        <v>2.2428200000000002E-2</v>
      </c>
    </row>
    <row r="158" spans="1:8" x14ac:dyDescent="0.25">
      <c r="A158" s="1" t="s">
        <v>91</v>
      </c>
      <c r="B158" s="1" t="s">
        <v>10</v>
      </c>
      <c r="C158" s="1" t="s">
        <v>62</v>
      </c>
      <c r="D158" s="21">
        <v>0.26295473999999996</v>
      </c>
      <c r="E158" s="21">
        <v>3.0230040000000003E-2</v>
      </c>
      <c r="F158" s="21">
        <v>5.1563199999999997E-2</v>
      </c>
      <c r="G158" s="21">
        <v>0.16613879999999998</v>
      </c>
      <c r="H158" s="21">
        <v>1.75201E-2</v>
      </c>
    </row>
    <row r="159" spans="1:8" x14ac:dyDescent="0.25">
      <c r="A159" s="1" t="s">
        <v>178</v>
      </c>
      <c r="B159" s="1" t="s">
        <v>10</v>
      </c>
      <c r="C159" s="1" t="s">
        <v>62</v>
      </c>
      <c r="D159" s="21">
        <v>0.15158218000000001</v>
      </c>
      <c r="E159" s="21">
        <v>1.967868E-2</v>
      </c>
      <c r="F159" s="21">
        <v>5.0324599999999997E-2</v>
      </c>
      <c r="G159" s="21">
        <v>8.246980000000001E-2</v>
      </c>
      <c r="H159" s="21">
        <v>1.2663879999999999E-2</v>
      </c>
    </row>
    <row r="160" spans="1:8" x14ac:dyDescent="0.25">
      <c r="A160" s="1" t="s">
        <v>179</v>
      </c>
      <c r="B160" s="1" t="s">
        <v>10</v>
      </c>
      <c r="C160" s="1" t="s">
        <v>62</v>
      </c>
      <c r="D160" s="21">
        <v>0.24694761999999998</v>
      </c>
      <c r="E160" s="21">
        <v>1.6918279999999997E-2</v>
      </c>
      <c r="F160" s="21">
        <v>6.6854700000000003E-2</v>
      </c>
      <c r="G160" s="21">
        <v>0.15736786000000003</v>
      </c>
      <c r="H160" s="21">
        <v>1.4444479999999999E-2</v>
      </c>
    </row>
    <row r="161" spans="1:8" x14ac:dyDescent="0.25">
      <c r="A161" s="1" t="s">
        <v>180</v>
      </c>
      <c r="B161" s="1" t="s">
        <v>10</v>
      </c>
      <c r="C161" s="1" t="s">
        <v>62</v>
      </c>
      <c r="D161" s="21">
        <v>0.18798228</v>
      </c>
      <c r="E161" s="21">
        <v>1.8302600000000002E-2</v>
      </c>
      <c r="F161" s="21">
        <v>4.6284100000000002E-2</v>
      </c>
      <c r="G161" s="21">
        <v>0.11495147999999999</v>
      </c>
      <c r="H161" s="21">
        <v>1.181692E-2</v>
      </c>
    </row>
    <row r="162" spans="1:8" x14ac:dyDescent="0.25">
      <c r="A162" s="1" t="s">
        <v>181</v>
      </c>
      <c r="B162" s="1" t="s">
        <v>10</v>
      </c>
      <c r="C162" s="1" t="s">
        <v>62</v>
      </c>
      <c r="D162" s="21">
        <v>0.19759326000000002</v>
      </c>
      <c r="E162" s="21">
        <v>2.1510160000000004E-2</v>
      </c>
      <c r="F162" s="21">
        <v>4.7728300000000001E-2</v>
      </c>
      <c r="G162" s="21">
        <v>0.12522875999999999</v>
      </c>
      <c r="H162" s="21">
        <v>1.2084399999999999E-2</v>
      </c>
    </row>
    <row r="163" spans="1:8" x14ac:dyDescent="0.25">
      <c r="A163" s="1" t="s">
        <v>182</v>
      </c>
      <c r="B163" s="1" t="s">
        <v>10</v>
      </c>
      <c r="C163" s="1" t="s">
        <v>62</v>
      </c>
      <c r="D163" s="21">
        <v>0.1986204</v>
      </c>
      <c r="E163" s="21">
        <v>1.7946919999999998E-2</v>
      </c>
      <c r="F163" s="21">
        <v>5.1063900000000002E-2</v>
      </c>
      <c r="G163" s="21">
        <v>0.13046749999999999</v>
      </c>
      <c r="H163" s="21">
        <v>1.5764359999999998E-2</v>
      </c>
    </row>
    <row r="164" spans="1:8" x14ac:dyDescent="0.25">
      <c r="A164" s="1" t="s">
        <v>183</v>
      </c>
      <c r="B164" s="1" t="s">
        <v>10</v>
      </c>
      <c r="C164" s="1" t="s">
        <v>62</v>
      </c>
      <c r="D164" s="21">
        <v>0.19489633999999997</v>
      </c>
      <c r="E164" s="21">
        <v>2.0161579999999998E-2</v>
      </c>
      <c r="F164" s="21">
        <v>4.1881799999999997E-2</v>
      </c>
      <c r="G164" s="21">
        <v>0.11361972000000001</v>
      </c>
      <c r="H164" s="21">
        <v>1.3066120000000001E-2</v>
      </c>
    </row>
    <row r="165" spans="1:8" x14ac:dyDescent="0.25">
      <c r="A165" s="1" t="s">
        <v>184</v>
      </c>
      <c r="B165" s="1" t="s">
        <v>8</v>
      </c>
      <c r="C165" s="1" t="s">
        <v>20</v>
      </c>
      <c r="D165" s="21">
        <v>0.31788383999999997</v>
      </c>
      <c r="E165" s="21">
        <v>2.2302579999999999E-2</v>
      </c>
      <c r="F165" s="21">
        <v>7.5772480000000003E-2</v>
      </c>
      <c r="G165" s="21">
        <v>0.19614791999999998</v>
      </c>
      <c r="H165" s="21">
        <v>2.051824E-2</v>
      </c>
    </row>
    <row r="166" spans="1:8" x14ac:dyDescent="0.25">
      <c r="A166" s="1" t="s">
        <v>185</v>
      </c>
      <c r="B166" s="1" t="s">
        <v>8</v>
      </c>
      <c r="C166" s="1" t="s">
        <v>20</v>
      </c>
      <c r="D166" s="21">
        <v>0.25906442000000002</v>
      </c>
      <c r="E166" s="21">
        <v>2.3553919999999999E-2</v>
      </c>
      <c r="F166" s="21">
        <v>5.7063540000000003E-2</v>
      </c>
      <c r="G166" s="21">
        <v>0.15843964000000002</v>
      </c>
      <c r="H166" s="21">
        <v>1.9429120000000001E-2</v>
      </c>
    </row>
    <row r="167" spans="1:8" x14ac:dyDescent="0.25">
      <c r="A167" s="1" t="s">
        <v>186</v>
      </c>
      <c r="B167" s="1" t="s">
        <v>8</v>
      </c>
      <c r="C167" s="1" t="s">
        <v>20</v>
      </c>
      <c r="D167" s="21">
        <v>0.24863624000000001</v>
      </c>
      <c r="E167" s="21">
        <v>2.1224659999999999E-2</v>
      </c>
      <c r="F167" s="21">
        <v>5.3851460000000004E-2</v>
      </c>
      <c r="G167" s="21">
        <v>0.14617658000000003</v>
      </c>
      <c r="H167" s="21">
        <v>1.7969679999999998E-2</v>
      </c>
    </row>
    <row r="168" spans="1:8" x14ac:dyDescent="0.25">
      <c r="A168" s="1" t="s">
        <v>187</v>
      </c>
      <c r="B168" s="1" t="s">
        <v>8</v>
      </c>
      <c r="C168" s="1" t="s">
        <v>20</v>
      </c>
      <c r="D168" s="21">
        <v>0.25116981999999999</v>
      </c>
      <c r="E168" s="21">
        <v>2.6635760000000001E-2</v>
      </c>
      <c r="F168" s="21">
        <v>6.4418820000000002E-2</v>
      </c>
      <c r="G168" s="21">
        <v>0.14528572000000001</v>
      </c>
      <c r="H168" s="21">
        <v>1.8559700000000002E-2</v>
      </c>
    </row>
    <row r="169" spans="1:8" x14ac:dyDescent="0.25">
      <c r="A169" s="1" t="s">
        <v>188</v>
      </c>
      <c r="B169" s="1" t="s">
        <v>8</v>
      </c>
      <c r="C169" s="1" t="s">
        <v>20</v>
      </c>
      <c r="D169" s="21">
        <v>0.26004115999999999</v>
      </c>
      <c r="E169" s="21">
        <v>2.6088240000000002E-2</v>
      </c>
      <c r="F169" s="21">
        <v>5.6830040000000005E-2</v>
      </c>
      <c r="G169" s="21">
        <v>0.15174070000000001</v>
      </c>
      <c r="H169" s="21">
        <v>2.1067300000000001E-2</v>
      </c>
    </row>
    <row r="170" spans="1:8" x14ac:dyDescent="0.25">
      <c r="A170" s="1" t="s">
        <v>189</v>
      </c>
      <c r="B170" s="1" t="s">
        <v>8</v>
      </c>
      <c r="C170" s="1" t="s">
        <v>20</v>
      </c>
      <c r="D170" s="21">
        <v>0.24074948000000002</v>
      </c>
      <c r="E170" s="21">
        <v>2.3579220000000001E-2</v>
      </c>
      <c r="F170" s="21">
        <v>5.850934E-2</v>
      </c>
      <c r="G170" s="21">
        <v>0.14459080000000002</v>
      </c>
      <c r="H170" s="21">
        <v>1.492626E-2</v>
      </c>
    </row>
    <row r="171" spans="1:8" x14ac:dyDescent="0.25">
      <c r="A171" s="1" t="s">
        <v>190</v>
      </c>
      <c r="B171" s="1" t="s">
        <v>8</v>
      </c>
      <c r="C171" s="1" t="s">
        <v>20</v>
      </c>
      <c r="D171" s="21">
        <v>0.25087058000000001</v>
      </c>
      <c r="E171" s="21">
        <v>2.4654880000000004E-2</v>
      </c>
      <c r="F171" s="21">
        <v>3.8315100000000005E-2</v>
      </c>
      <c r="G171" s="21">
        <v>0.16925377999999999</v>
      </c>
      <c r="H171" s="21">
        <v>2.143194E-2</v>
      </c>
    </row>
    <row r="172" spans="1:8" x14ac:dyDescent="0.25">
      <c r="A172" s="1" t="s">
        <v>191</v>
      </c>
      <c r="B172" s="1" t="s">
        <v>8</v>
      </c>
      <c r="C172" s="1" t="s">
        <v>20</v>
      </c>
      <c r="D172" s="21">
        <v>0.22978241999999999</v>
      </c>
      <c r="E172" s="21">
        <v>2.6444200000000001E-2</v>
      </c>
      <c r="F172" s="21">
        <v>4.498924E-2</v>
      </c>
      <c r="G172" s="21">
        <v>0.14315462000000001</v>
      </c>
      <c r="H172" s="21">
        <v>1.925054E-2</v>
      </c>
    </row>
    <row r="173" spans="1:8" x14ac:dyDescent="0.25">
      <c r="A173" s="1" t="s">
        <v>192</v>
      </c>
      <c r="B173" s="1" t="s">
        <v>8</v>
      </c>
      <c r="C173" s="1" t="s">
        <v>20</v>
      </c>
      <c r="D173" s="21">
        <v>0.29359345999999997</v>
      </c>
      <c r="E173" s="21">
        <v>2.5028439999999996E-2</v>
      </c>
      <c r="F173" s="21">
        <v>5.4988740000000001E-2</v>
      </c>
      <c r="G173" s="21">
        <v>0.19100258000000001</v>
      </c>
      <c r="H173" s="21">
        <v>1.9476139999999999E-2</v>
      </c>
    </row>
    <row r="174" spans="1:8" x14ac:dyDescent="0.25">
      <c r="A174" s="1" t="s">
        <v>193</v>
      </c>
      <c r="B174" s="1" t="s">
        <v>8</v>
      </c>
      <c r="C174" s="1" t="s">
        <v>20</v>
      </c>
      <c r="D174" s="21">
        <v>0.23302255999999999</v>
      </c>
      <c r="E174" s="21">
        <v>2.2672220000000003E-2</v>
      </c>
      <c r="F174" s="21">
        <v>6.9186919999999999E-2</v>
      </c>
      <c r="G174" s="21">
        <v>0.12750946000000002</v>
      </c>
      <c r="H174" s="21">
        <v>1.8021780000000001E-2</v>
      </c>
    </row>
    <row r="175" spans="1:8" x14ac:dyDescent="0.25">
      <c r="A175" s="1" t="s">
        <v>194</v>
      </c>
      <c r="B175" s="1" t="s">
        <v>8</v>
      </c>
      <c r="C175" s="1" t="s">
        <v>20</v>
      </c>
      <c r="D175" s="21">
        <v>0.24018770000000003</v>
      </c>
      <c r="E175" s="21">
        <v>2.6254159999999999E-2</v>
      </c>
      <c r="F175" s="21">
        <v>5.5257480000000005E-2</v>
      </c>
      <c r="G175" s="21">
        <v>0.14367930000000001</v>
      </c>
      <c r="H175" s="21">
        <v>1.8710720000000004E-2</v>
      </c>
    </row>
    <row r="176" spans="1:8" x14ac:dyDescent="0.25">
      <c r="A176" s="1" t="s">
        <v>195</v>
      </c>
      <c r="B176" s="1" t="s">
        <v>8</v>
      </c>
      <c r="C176" s="1" t="s">
        <v>20</v>
      </c>
      <c r="D176" s="21">
        <v>0.24004247999999997</v>
      </c>
      <c r="E176" s="21">
        <v>2.2662580000000005E-2</v>
      </c>
      <c r="F176" s="21">
        <v>4.7305820000000005E-2</v>
      </c>
      <c r="G176" s="21">
        <v>0.14948001999999999</v>
      </c>
      <c r="H176" s="21">
        <v>1.6184179999999999E-2</v>
      </c>
    </row>
    <row r="177" spans="1:8" x14ac:dyDescent="0.25">
      <c r="A177" s="1" t="s">
        <v>196</v>
      </c>
      <c r="B177" s="1" t="s">
        <v>8</v>
      </c>
      <c r="C177" s="1" t="s">
        <v>20</v>
      </c>
      <c r="D177" s="21">
        <v>0.24687427999999997</v>
      </c>
      <c r="E177" s="21">
        <v>2.3567660000000001E-2</v>
      </c>
      <c r="F177" s="21">
        <v>5.4521520000000004E-2</v>
      </c>
      <c r="G177" s="21">
        <v>0.13198496000000001</v>
      </c>
      <c r="H177" s="21">
        <v>1.6429300000000001E-2</v>
      </c>
    </row>
    <row r="178" spans="1:8" x14ac:dyDescent="0.25">
      <c r="A178" s="1" t="s">
        <v>197</v>
      </c>
      <c r="B178" s="1" t="s">
        <v>8</v>
      </c>
      <c r="C178" s="1" t="s">
        <v>20</v>
      </c>
      <c r="D178" s="21">
        <v>0.29143136000000003</v>
      </c>
      <c r="E178" s="21">
        <v>2.6974940000000003E-2</v>
      </c>
      <c r="F178" s="21">
        <v>6.3857579999999997E-2</v>
      </c>
      <c r="G178" s="21">
        <v>0.18004288000000002</v>
      </c>
      <c r="H178" s="21">
        <v>1.9439340000000003E-2</v>
      </c>
    </row>
    <row r="179" spans="1:8" x14ac:dyDescent="0.25">
      <c r="A179" s="1" t="s">
        <v>198</v>
      </c>
      <c r="B179" s="1" t="s">
        <v>8</v>
      </c>
      <c r="C179" s="1" t="s">
        <v>20</v>
      </c>
      <c r="D179" s="21">
        <v>0.26968967999999999</v>
      </c>
      <c r="E179" s="21">
        <v>2.7370040000000002E-2</v>
      </c>
      <c r="F179" s="21">
        <v>6.3860059999999996E-2</v>
      </c>
      <c r="G179" s="21">
        <v>0.16019702</v>
      </c>
      <c r="H179" s="21">
        <v>1.7092760000000002E-2</v>
      </c>
    </row>
    <row r="180" spans="1:8" x14ac:dyDescent="0.25">
      <c r="A180" s="1" t="s">
        <v>199</v>
      </c>
      <c r="B180" s="1" t="s">
        <v>8</v>
      </c>
      <c r="C180" s="1" t="s">
        <v>20</v>
      </c>
      <c r="D180" s="21">
        <v>0.27870147999999995</v>
      </c>
      <c r="E180" s="21">
        <v>2.3744640000000001E-2</v>
      </c>
      <c r="F180" s="21">
        <v>5.2331419999999997E-2</v>
      </c>
      <c r="G180" s="21">
        <v>0.18035377999999999</v>
      </c>
      <c r="H180" s="21">
        <v>1.9334079999999997E-2</v>
      </c>
    </row>
    <row r="181" spans="1:8" x14ac:dyDescent="0.25">
      <c r="A181" s="1" t="s">
        <v>200</v>
      </c>
      <c r="B181" s="1" t="s">
        <v>8</v>
      </c>
      <c r="C181" s="1" t="s">
        <v>20</v>
      </c>
      <c r="D181" s="21">
        <v>0.29440720000000004</v>
      </c>
      <c r="E181" s="21">
        <v>2.735168E-2</v>
      </c>
      <c r="F181" s="21">
        <v>4.8390339999999997E-2</v>
      </c>
      <c r="G181" s="21">
        <v>0.20028144000000001</v>
      </c>
      <c r="H181" s="21">
        <v>1.9419100000000002E-2</v>
      </c>
    </row>
    <row r="182" spans="1:8" x14ac:dyDescent="0.25">
      <c r="A182" s="1">
        <v>30</v>
      </c>
      <c r="B182" s="1" t="s">
        <v>201</v>
      </c>
      <c r="C182" s="1" t="s">
        <v>62</v>
      </c>
      <c r="D182" s="21">
        <v>0.28050744</v>
      </c>
      <c r="E182" s="21">
        <v>2.5777719999999997E-2</v>
      </c>
      <c r="F182" s="21">
        <v>7.4989879999999995E-2</v>
      </c>
      <c r="G182" s="21">
        <v>0.15926743999999998</v>
      </c>
      <c r="H182" s="21">
        <v>1.4751740000000003E-2</v>
      </c>
    </row>
    <row r="183" spans="1:8" x14ac:dyDescent="0.25">
      <c r="A183" s="1">
        <v>31</v>
      </c>
      <c r="B183" s="1" t="s">
        <v>201</v>
      </c>
      <c r="C183" s="1" t="s">
        <v>62</v>
      </c>
      <c r="D183" s="21">
        <v>0.28696303999999995</v>
      </c>
      <c r="E183" s="21">
        <v>2.284224E-2</v>
      </c>
      <c r="F183" s="21">
        <v>7.0322579999999996E-2</v>
      </c>
      <c r="G183" s="21">
        <v>0.17554622000000003</v>
      </c>
      <c r="H183" s="21">
        <v>1.782456E-2</v>
      </c>
    </row>
    <row r="184" spans="1:8" x14ac:dyDescent="0.25">
      <c r="A184" s="1">
        <v>34</v>
      </c>
      <c r="B184" s="1" t="s">
        <v>201</v>
      </c>
      <c r="C184" s="1" t="s">
        <v>62</v>
      </c>
      <c r="D184" s="21">
        <v>0.24740663999999998</v>
      </c>
      <c r="E184" s="21">
        <v>2.4088199999999997E-2</v>
      </c>
      <c r="F184" s="21">
        <v>5.0555739999999995E-2</v>
      </c>
      <c r="G184" s="21">
        <v>0.16073636000000002</v>
      </c>
      <c r="H184" s="21">
        <v>1.9286740000000004E-2</v>
      </c>
    </row>
    <row r="185" spans="1:8" x14ac:dyDescent="0.25">
      <c r="A185" s="1">
        <v>74</v>
      </c>
      <c r="B185" s="1" t="s">
        <v>201</v>
      </c>
      <c r="C185" s="1" t="s">
        <v>62</v>
      </c>
      <c r="D185" s="21">
        <v>0.29555835999999996</v>
      </c>
      <c r="E185" s="21">
        <v>2.6972240000000001E-2</v>
      </c>
      <c r="F185" s="21">
        <v>7.0878140000000006E-2</v>
      </c>
      <c r="G185" s="21">
        <v>0.18338969999999999</v>
      </c>
      <c r="H185" s="21">
        <v>1.6914400000000003E-2</v>
      </c>
    </row>
    <row r="186" spans="1:8" x14ac:dyDescent="0.25">
      <c r="A186" s="1">
        <v>76</v>
      </c>
      <c r="B186" s="1" t="s">
        <v>201</v>
      </c>
      <c r="C186" s="1" t="s">
        <v>62</v>
      </c>
      <c r="D186" s="21">
        <v>0.35703921999999999</v>
      </c>
      <c r="E186" s="21">
        <v>2.951084E-2</v>
      </c>
      <c r="F186" s="21">
        <v>7.0526220000000001E-2</v>
      </c>
      <c r="G186" s="21">
        <v>0.23499496</v>
      </c>
      <c r="H186" s="21">
        <v>1.9069700000000002E-2</v>
      </c>
    </row>
    <row r="187" spans="1:8" x14ac:dyDescent="0.25">
      <c r="A187" s="1">
        <v>77</v>
      </c>
      <c r="B187" s="1" t="s">
        <v>201</v>
      </c>
      <c r="C187" s="1" t="s">
        <v>62</v>
      </c>
      <c r="D187" s="21">
        <v>0.24815670000000001</v>
      </c>
      <c r="E187" s="21">
        <v>2.8315360000000001E-2</v>
      </c>
      <c r="F187" s="21">
        <v>5.9328739999999991E-2</v>
      </c>
      <c r="G187" s="21">
        <v>0.14473406</v>
      </c>
      <c r="H187" s="21">
        <v>2.22995E-2</v>
      </c>
    </row>
    <row r="188" spans="1:8" x14ac:dyDescent="0.25">
      <c r="A188" s="1">
        <v>78</v>
      </c>
      <c r="B188" s="1" t="s">
        <v>201</v>
      </c>
      <c r="C188" s="1" t="s">
        <v>62</v>
      </c>
      <c r="D188" s="21">
        <v>0.28880571999999999</v>
      </c>
      <c r="E188" s="21">
        <v>2.8807579999999999E-2</v>
      </c>
      <c r="F188" s="21">
        <v>7.3907899999999999E-2</v>
      </c>
      <c r="G188" s="21">
        <v>0.1627506</v>
      </c>
      <c r="H188" s="21">
        <v>1.8530759999999997E-2</v>
      </c>
    </row>
    <row r="189" spans="1:8" x14ac:dyDescent="0.25">
      <c r="A189" s="1">
        <v>134</v>
      </c>
      <c r="B189" s="1" t="s">
        <v>201</v>
      </c>
      <c r="C189" s="1" t="s">
        <v>62</v>
      </c>
      <c r="D189" s="21">
        <v>0.22754060000000004</v>
      </c>
      <c r="E189" s="21">
        <v>2.3767719999999999E-2</v>
      </c>
      <c r="F189" s="21">
        <v>5.1063659999999997E-2</v>
      </c>
      <c r="G189" s="21">
        <v>0.13381334</v>
      </c>
      <c r="H189" s="21">
        <v>1.8393520000000003E-2</v>
      </c>
    </row>
    <row r="190" spans="1:8" x14ac:dyDescent="0.25">
      <c r="A190" s="1">
        <v>173</v>
      </c>
      <c r="B190" s="1" t="s">
        <v>201</v>
      </c>
      <c r="C190" s="1" t="s">
        <v>62</v>
      </c>
      <c r="D190" s="21">
        <v>0.27432844000000001</v>
      </c>
      <c r="E190" s="21">
        <v>2.4526119999999998E-2</v>
      </c>
      <c r="F190" s="21">
        <v>7.6347619999999991E-2</v>
      </c>
      <c r="G190" s="21">
        <v>0.16041104</v>
      </c>
      <c r="H190" s="21">
        <v>1.6462540000000001E-2</v>
      </c>
    </row>
    <row r="191" spans="1:8" x14ac:dyDescent="0.25">
      <c r="A191" s="1">
        <v>179</v>
      </c>
      <c r="B191" s="1" t="s">
        <v>201</v>
      </c>
      <c r="C191" s="1" t="s">
        <v>62</v>
      </c>
      <c r="D191" s="21">
        <v>0.2385697</v>
      </c>
      <c r="E191" s="21">
        <v>2.301806E-2</v>
      </c>
      <c r="F191" s="21">
        <v>4.2447640000000002E-2</v>
      </c>
      <c r="G191" s="21">
        <v>0.15911906000000001</v>
      </c>
      <c r="H191" s="21">
        <v>2.0864719999999996E-2</v>
      </c>
    </row>
    <row r="192" spans="1:8" x14ac:dyDescent="0.25">
      <c r="A192" s="1">
        <v>182</v>
      </c>
      <c r="B192" s="1" t="s">
        <v>201</v>
      </c>
      <c r="C192" s="1" t="s">
        <v>62</v>
      </c>
      <c r="D192" s="21">
        <v>0.29920532</v>
      </c>
      <c r="E192" s="21">
        <v>2.913754E-2</v>
      </c>
      <c r="F192" s="21">
        <v>5.3106399999999998E-2</v>
      </c>
      <c r="G192" s="21">
        <v>0.20046829999999999</v>
      </c>
      <c r="H192" s="21">
        <v>2.0141820000000001E-2</v>
      </c>
    </row>
    <row r="193" spans="1:8" x14ac:dyDescent="0.25">
      <c r="A193" s="1">
        <v>192</v>
      </c>
      <c r="B193" s="1" t="s">
        <v>201</v>
      </c>
      <c r="C193" s="1" t="s">
        <v>62</v>
      </c>
      <c r="D193" s="21">
        <v>0.29034919999999997</v>
      </c>
      <c r="E193" s="21">
        <v>2.2296120000000003E-2</v>
      </c>
      <c r="F193" s="21">
        <v>5.8988899999999997E-2</v>
      </c>
      <c r="G193" s="21">
        <v>0.18627778</v>
      </c>
      <c r="H193" s="21">
        <v>1.81622E-2</v>
      </c>
    </row>
    <row r="194" spans="1:8" x14ac:dyDescent="0.25">
      <c r="A194" s="1">
        <v>200</v>
      </c>
      <c r="B194" s="1" t="s">
        <v>201</v>
      </c>
      <c r="C194" s="1" t="s">
        <v>62</v>
      </c>
      <c r="D194" s="21">
        <v>0.24565974000000002</v>
      </c>
      <c r="E194" s="21">
        <v>2.3793719999999997E-2</v>
      </c>
      <c r="F194" s="21">
        <v>5.9906239999999999E-2</v>
      </c>
      <c r="G194" s="21">
        <v>0.15416415999999997</v>
      </c>
      <c r="H194" s="21">
        <v>1.484772E-2</v>
      </c>
    </row>
    <row r="195" spans="1:8" x14ac:dyDescent="0.25">
      <c r="A195" s="1">
        <v>204</v>
      </c>
      <c r="B195" s="1" t="s">
        <v>201</v>
      </c>
      <c r="C195" s="1" t="s">
        <v>62</v>
      </c>
      <c r="D195" s="21">
        <v>0.26841754000000001</v>
      </c>
      <c r="E195" s="21">
        <v>2.3030499999999999E-2</v>
      </c>
      <c r="F195" s="21">
        <v>6.3464199999999998E-2</v>
      </c>
      <c r="G195" s="21">
        <v>0.16593664000000002</v>
      </c>
      <c r="H195" s="21">
        <v>1.8718459999999999E-2</v>
      </c>
    </row>
    <row r="196" spans="1:8" x14ac:dyDescent="0.25">
      <c r="A196" s="1">
        <v>208</v>
      </c>
      <c r="B196" s="1" t="s">
        <v>201</v>
      </c>
      <c r="C196" s="1" t="s">
        <v>62</v>
      </c>
      <c r="D196" s="21">
        <v>0.30658400000000002</v>
      </c>
      <c r="E196" s="21">
        <v>2.9153220000000001E-2</v>
      </c>
      <c r="F196" s="21">
        <v>5.9925980000000004E-2</v>
      </c>
      <c r="G196" s="21">
        <v>0.20136973999999999</v>
      </c>
      <c r="H196" s="21">
        <v>2.286146E-2</v>
      </c>
    </row>
    <row r="197" spans="1:8" x14ac:dyDescent="0.25">
      <c r="A197" s="1">
        <v>224</v>
      </c>
      <c r="B197" s="1" t="s">
        <v>201</v>
      </c>
      <c r="C197" s="1" t="s">
        <v>62</v>
      </c>
      <c r="D197" s="21">
        <v>0.21972823999999996</v>
      </c>
      <c r="E197" s="21">
        <v>2.3955720000000003E-2</v>
      </c>
      <c r="F197" s="21">
        <v>3.6195259999999993E-2</v>
      </c>
      <c r="G197" s="21">
        <v>0.14422308</v>
      </c>
      <c r="H197" s="21">
        <v>1.748802E-2</v>
      </c>
    </row>
    <row r="198" spans="1:8" x14ac:dyDescent="0.25">
      <c r="A198" s="1">
        <v>292</v>
      </c>
      <c r="B198" s="1" t="s">
        <v>201</v>
      </c>
      <c r="C198" s="1" t="s">
        <v>62</v>
      </c>
      <c r="D198" s="21">
        <v>0.34087020000000001</v>
      </c>
      <c r="E198" s="21">
        <v>2.6339479999999998E-2</v>
      </c>
      <c r="F198" s="21">
        <v>8.8170820000000011E-2</v>
      </c>
      <c r="G198" s="21">
        <v>0.20478344000000001</v>
      </c>
      <c r="H198" s="21">
        <v>1.8345380000000001E-2</v>
      </c>
    </row>
    <row r="199" spans="1:8" x14ac:dyDescent="0.25">
      <c r="A199" s="1">
        <v>359</v>
      </c>
      <c r="B199" s="1" t="s">
        <v>201</v>
      </c>
      <c r="C199" s="1" t="s">
        <v>62</v>
      </c>
      <c r="D199" s="21">
        <v>0.24429149999999997</v>
      </c>
      <c r="E199" s="21">
        <v>2.1968599999999998E-2</v>
      </c>
      <c r="F199" s="21">
        <v>6.2434939999999994E-2</v>
      </c>
      <c r="G199" s="21">
        <v>0.14438886000000001</v>
      </c>
      <c r="H199" s="21">
        <v>1.5025500000000001E-2</v>
      </c>
    </row>
    <row r="200" spans="1:8" x14ac:dyDescent="0.25">
      <c r="A200" s="1">
        <v>371</v>
      </c>
      <c r="B200" s="1" t="s">
        <v>201</v>
      </c>
      <c r="C200" s="1" t="s">
        <v>62</v>
      </c>
      <c r="D200" s="21">
        <v>0.29509226</v>
      </c>
      <c r="E200" s="21">
        <v>2.5378639999999997E-2</v>
      </c>
      <c r="F200" s="21">
        <v>7.7490440000000008E-2</v>
      </c>
      <c r="G200" s="21">
        <v>0.17354593999999998</v>
      </c>
      <c r="H200" s="21">
        <v>2.1225520000000001E-2</v>
      </c>
    </row>
    <row r="201" spans="1:8" x14ac:dyDescent="0.25">
      <c r="A201" s="1">
        <v>401</v>
      </c>
      <c r="B201" s="1" t="s">
        <v>201</v>
      </c>
      <c r="C201" s="1" t="s">
        <v>62</v>
      </c>
      <c r="D201" s="21">
        <v>0.29730756000000003</v>
      </c>
      <c r="E201" s="21">
        <v>2.5559520000000002E-2</v>
      </c>
      <c r="F201" s="21">
        <v>6.2117679999999995E-2</v>
      </c>
      <c r="G201" s="21">
        <v>0.19239260000000002</v>
      </c>
      <c r="H201" s="21">
        <v>1.9403419999999998E-2</v>
      </c>
    </row>
    <row r="202" spans="1:8" x14ac:dyDescent="0.25">
      <c r="A202" s="1">
        <v>463</v>
      </c>
      <c r="B202" s="1" t="s">
        <v>201</v>
      </c>
      <c r="C202" s="1" t="s">
        <v>62</v>
      </c>
      <c r="D202" s="21">
        <v>0.28039348000000003</v>
      </c>
      <c r="E202" s="21">
        <v>2.8141919999999997E-2</v>
      </c>
      <c r="F202" s="21">
        <v>6.9768959999999991E-2</v>
      </c>
      <c r="G202" s="21">
        <v>0.16920492000000004</v>
      </c>
      <c r="H202" s="21">
        <v>1.6571260000000001E-2</v>
      </c>
    </row>
    <row r="203" spans="1:8" x14ac:dyDescent="0.25">
      <c r="A203" s="1">
        <v>476</v>
      </c>
      <c r="B203" s="1" t="s">
        <v>201</v>
      </c>
      <c r="C203" s="1" t="s">
        <v>62</v>
      </c>
      <c r="D203" s="21">
        <v>0.28113142000000002</v>
      </c>
      <c r="E203" s="21">
        <v>2.3569639999999999E-2</v>
      </c>
      <c r="F203" s="21">
        <v>4.972948E-2</v>
      </c>
      <c r="G203" s="21">
        <v>0.19086062000000001</v>
      </c>
      <c r="H203" s="21">
        <v>1.6830119999999997E-2</v>
      </c>
    </row>
    <row r="204" spans="1:8" x14ac:dyDescent="0.25">
      <c r="A204" s="1">
        <v>28</v>
      </c>
      <c r="B204" s="1" t="s">
        <v>202</v>
      </c>
      <c r="C204" s="1" t="s">
        <v>20</v>
      </c>
      <c r="D204" s="21">
        <v>0.26966782</v>
      </c>
      <c r="E204" s="21">
        <v>3.0761799999999999E-2</v>
      </c>
      <c r="F204" s="21">
        <v>7.251539999999998E-2</v>
      </c>
      <c r="G204" s="21">
        <v>0.15070971999999999</v>
      </c>
      <c r="H204" s="21">
        <v>1.6851560000000002E-2</v>
      </c>
    </row>
    <row r="205" spans="1:8" x14ac:dyDescent="0.25">
      <c r="A205" s="1">
        <v>42</v>
      </c>
      <c r="B205" s="1" t="s">
        <v>202</v>
      </c>
      <c r="C205" s="1" t="s">
        <v>20</v>
      </c>
      <c r="D205" s="21">
        <v>0.29430462000000002</v>
      </c>
      <c r="E205" s="21">
        <v>2.3388780000000005E-2</v>
      </c>
      <c r="F205" s="21">
        <v>5.684612E-2</v>
      </c>
      <c r="G205" s="21">
        <v>0.19688153999999997</v>
      </c>
      <c r="H205" s="21">
        <v>1.8524779999999998E-2</v>
      </c>
    </row>
    <row r="206" spans="1:8" x14ac:dyDescent="0.25">
      <c r="A206" s="1">
        <v>82</v>
      </c>
      <c r="B206" s="1" t="s">
        <v>202</v>
      </c>
      <c r="C206" s="1" t="s">
        <v>20</v>
      </c>
      <c r="D206" s="21">
        <v>0.25691394000000001</v>
      </c>
      <c r="E206" s="21">
        <v>2.6105440000000001E-2</v>
      </c>
      <c r="F206" s="21">
        <v>5.4659579999999999E-2</v>
      </c>
      <c r="G206" s="21">
        <v>0.15479503999999999</v>
      </c>
      <c r="H206" s="21">
        <v>1.9607819999999998E-2</v>
      </c>
    </row>
    <row r="207" spans="1:8" x14ac:dyDescent="0.25">
      <c r="A207" s="1">
        <v>115</v>
      </c>
      <c r="B207" s="1" t="s">
        <v>202</v>
      </c>
      <c r="C207" s="1" t="s">
        <v>20</v>
      </c>
      <c r="D207" s="21">
        <v>0.28532269999999998</v>
      </c>
      <c r="E207" s="21">
        <v>2.3067539999999997E-2</v>
      </c>
      <c r="F207" s="21">
        <v>6.4240199999999997E-2</v>
      </c>
      <c r="G207" s="21">
        <v>0.1817947</v>
      </c>
      <c r="H207" s="21">
        <v>1.9432700000000001E-2</v>
      </c>
    </row>
    <row r="208" spans="1:8" x14ac:dyDescent="0.25">
      <c r="A208" s="1">
        <v>145</v>
      </c>
      <c r="B208" s="1" t="s">
        <v>202</v>
      </c>
      <c r="C208" s="1" t="s">
        <v>20</v>
      </c>
      <c r="D208" s="21">
        <v>0.27059430000000007</v>
      </c>
      <c r="E208" s="21">
        <v>2.7930199999999999E-2</v>
      </c>
      <c r="F208" s="21">
        <v>5.8842539999999999E-2</v>
      </c>
      <c r="G208" s="21">
        <v>0.17018696</v>
      </c>
      <c r="H208" s="21">
        <v>2.0586459999999997E-2</v>
      </c>
    </row>
    <row r="209" spans="1:8" x14ac:dyDescent="0.25">
      <c r="A209" s="1">
        <v>190</v>
      </c>
      <c r="B209" s="1" t="s">
        <v>202</v>
      </c>
      <c r="C209" s="1" t="s">
        <v>20</v>
      </c>
      <c r="D209" s="21">
        <v>0.30908942</v>
      </c>
      <c r="E209" s="21">
        <v>2.33879E-2</v>
      </c>
      <c r="F209" s="21">
        <v>7.2312920000000003E-2</v>
      </c>
      <c r="G209" s="21">
        <v>0.18935528000000001</v>
      </c>
      <c r="H209" s="21">
        <v>2.1393139999999998E-2</v>
      </c>
    </row>
    <row r="210" spans="1:8" x14ac:dyDescent="0.25">
      <c r="A210" s="1">
        <v>227</v>
      </c>
      <c r="B210" s="1" t="s">
        <v>202</v>
      </c>
      <c r="C210" s="1" t="s">
        <v>20</v>
      </c>
      <c r="D210" s="21">
        <v>0.25207257999999999</v>
      </c>
      <c r="E210" s="21">
        <v>2.5915959999999998E-2</v>
      </c>
      <c r="F210" s="21">
        <v>5.2504479999999999E-2</v>
      </c>
      <c r="G210" s="21">
        <v>0.14939567999999998</v>
      </c>
      <c r="H210" s="21">
        <v>2.0023779999999998E-2</v>
      </c>
    </row>
    <row r="211" spans="1:8" x14ac:dyDescent="0.25">
      <c r="A211" s="1">
        <v>238</v>
      </c>
      <c r="B211" s="1" t="s">
        <v>202</v>
      </c>
      <c r="C211" s="1" t="s">
        <v>20</v>
      </c>
      <c r="D211" s="21">
        <v>0.25025228000000005</v>
      </c>
      <c r="E211" s="21">
        <v>2.8412559999999996E-2</v>
      </c>
      <c r="F211" s="21">
        <v>5.6102560000000003E-2</v>
      </c>
      <c r="G211" s="21">
        <v>0.15498946</v>
      </c>
      <c r="H211" s="21">
        <v>1.977866E-2</v>
      </c>
    </row>
    <row r="212" spans="1:8" x14ac:dyDescent="0.25">
      <c r="A212" s="1">
        <v>264</v>
      </c>
      <c r="B212" s="1" t="s">
        <v>202</v>
      </c>
      <c r="C212" s="1" t="s">
        <v>20</v>
      </c>
      <c r="D212" s="21">
        <v>0.25521018000000001</v>
      </c>
      <c r="E212" s="21">
        <v>2.1593279999999999E-2</v>
      </c>
      <c r="F212" s="21">
        <v>5.21574E-2</v>
      </c>
      <c r="G212" s="21">
        <v>0.16228612000000003</v>
      </c>
      <c r="H212" s="21">
        <v>1.9643280000000003E-2</v>
      </c>
    </row>
    <row r="213" spans="1:8" x14ac:dyDescent="0.25">
      <c r="A213" s="1">
        <v>309</v>
      </c>
      <c r="B213" s="1" t="s">
        <v>202</v>
      </c>
      <c r="C213" s="1" t="s">
        <v>20</v>
      </c>
      <c r="D213" s="21">
        <v>0.26024609999999998</v>
      </c>
      <c r="E213" s="21">
        <v>2.5569419999999999E-2</v>
      </c>
      <c r="F213" s="21">
        <v>5.7900560000000004E-2</v>
      </c>
      <c r="G213" s="21">
        <v>0.16027358</v>
      </c>
      <c r="H213" s="21">
        <v>2.123682E-2</v>
      </c>
    </row>
    <row r="214" spans="1:8" x14ac:dyDescent="0.25">
      <c r="A214" s="1">
        <v>362</v>
      </c>
      <c r="B214" s="1" t="s">
        <v>202</v>
      </c>
      <c r="C214" s="1" t="s">
        <v>20</v>
      </c>
      <c r="D214" s="21">
        <v>0.26713915999999999</v>
      </c>
      <c r="E214" s="21">
        <v>2.321548E-2</v>
      </c>
      <c r="F214" s="21">
        <v>5.0582000000000002E-2</v>
      </c>
      <c r="G214" s="21">
        <v>0.17460247999999998</v>
      </c>
      <c r="H214" s="21">
        <v>1.8407959999999998E-2</v>
      </c>
    </row>
    <row r="215" spans="1:8" x14ac:dyDescent="0.25">
      <c r="A215" s="1">
        <v>384</v>
      </c>
      <c r="B215" s="1" t="s">
        <v>202</v>
      </c>
      <c r="C215" s="1" t="s">
        <v>20</v>
      </c>
      <c r="D215" s="21">
        <v>0.27595997999999999</v>
      </c>
      <c r="E215" s="21">
        <v>2.6076900000000004E-2</v>
      </c>
      <c r="F215" s="21">
        <v>6.3291999999999987E-2</v>
      </c>
      <c r="G215" s="21">
        <v>0.17083466000000003</v>
      </c>
      <c r="H215" s="21">
        <v>1.9810120000000001E-2</v>
      </c>
    </row>
    <row r="216" spans="1:8" x14ac:dyDescent="0.25">
      <c r="A216" s="1" t="s">
        <v>203</v>
      </c>
      <c r="B216" s="1" t="s">
        <v>202</v>
      </c>
      <c r="C216" s="1" t="s">
        <v>62</v>
      </c>
      <c r="D216" s="21">
        <v>0.30095936000000001</v>
      </c>
      <c r="E216" s="21">
        <v>2.2669580000000002E-2</v>
      </c>
      <c r="F216" s="21">
        <v>4.8208020000000004E-2</v>
      </c>
      <c r="G216" s="21">
        <v>0.20625511999999996</v>
      </c>
      <c r="H216" s="21">
        <v>1.8889660000000003E-2</v>
      </c>
    </row>
    <row r="217" spans="1:8" x14ac:dyDescent="0.25">
      <c r="A217" s="1" t="s">
        <v>204</v>
      </c>
      <c r="B217" s="1" t="s">
        <v>202</v>
      </c>
      <c r="C217" s="1" t="s">
        <v>62</v>
      </c>
      <c r="D217" s="21">
        <v>0.32432179999999999</v>
      </c>
      <c r="E217" s="21">
        <v>2.6815660000000002E-2</v>
      </c>
      <c r="F217" s="21">
        <v>4.891732E-2</v>
      </c>
      <c r="G217" s="21">
        <v>0.23377622000000003</v>
      </c>
      <c r="H217" s="21">
        <v>1.799678E-2</v>
      </c>
    </row>
    <row r="218" spans="1:8" x14ac:dyDescent="0.25">
      <c r="A218" s="1" t="s">
        <v>205</v>
      </c>
      <c r="B218" s="1" t="s">
        <v>202</v>
      </c>
      <c r="C218" s="1" t="s">
        <v>62</v>
      </c>
      <c r="D218" s="21">
        <v>0.29519631999999996</v>
      </c>
      <c r="E218" s="21">
        <v>2.6109359999999998E-2</v>
      </c>
      <c r="F218" s="21">
        <v>6.0254019999999998E-2</v>
      </c>
      <c r="G218" s="21">
        <v>0.18752181999999998</v>
      </c>
      <c r="H218" s="21">
        <v>2.0774399999999998E-2</v>
      </c>
    </row>
    <row r="219" spans="1:8" x14ac:dyDescent="0.25">
      <c r="A219" s="1" t="s">
        <v>206</v>
      </c>
      <c r="B219" s="1" t="s">
        <v>202</v>
      </c>
      <c r="C219" s="1" t="s">
        <v>62</v>
      </c>
      <c r="D219" s="21">
        <v>0.24140524000000002</v>
      </c>
      <c r="E219" s="21">
        <v>2.4305140000000003E-2</v>
      </c>
      <c r="F219" s="21">
        <v>5.4934119999999996E-2</v>
      </c>
      <c r="G219" s="21">
        <v>0.13987613999999998</v>
      </c>
      <c r="H219" s="21">
        <v>2.2658980000000002E-2</v>
      </c>
    </row>
    <row r="220" spans="1:8" x14ac:dyDescent="0.25">
      <c r="A220" s="1" t="s">
        <v>207</v>
      </c>
      <c r="B220" s="1" t="s">
        <v>202</v>
      </c>
      <c r="C220" s="1" t="s">
        <v>62</v>
      </c>
      <c r="D220" s="21">
        <v>0.26397337999999998</v>
      </c>
      <c r="E220" s="21">
        <v>2.4837420000000002E-2</v>
      </c>
      <c r="F220" s="21">
        <v>7.6427320000000007E-2</v>
      </c>
      <c r="G220" s="21">
        <v>0.15193737999999998</v>
      </c>
      <c r="H220" s="21">
        <v>1.7447639999999997E-2</v>
      </c>
    </row>
    <row r="221" spans="1:8" x14ac:dyDescent="0.25">
      <c r="A221" s="1" t="s">
        <v>208</v>
      </c>
      <c r="B221" s="1" t="s">
        <v>202</v>
      </c>
      <c r="C221" s="1" t="s">
        <v>62</v>
      </c>
      <c r="D221" s="21">
        <v>0.30365542000000001</v>
      </c>
      <c r="E221" s="21">
        <v>2.6313259999999998E-2</v>
      </c>
      <c r="F221" s="21">
        <v>7.7916119999999991E-2</v>
      </c>
      <c r="G221" s="21">
        <v>0.17907369999999997</v>
      </c>
      <c r="H221" s="21">
        <v>2.0518779999999997E-2</v>
      </c>
    </row>
    <row r="222" spans="1:8" x14ac:dyDescent="0.25">
      <c r="A222" s="1" t="s">
        <v>209</v>
      </c>
      <c r="B222" s="1" t="s">
        <v>202</v>
      </c>
      <c r="C222" s="1" t="s">
        <v>62</v>
      </c>
      <c r="D222" s="21">
        <v>0.27236972000000004</v>
      </c>
      <c r="E222" s="21">
        <v>2.7164160000000003E-2</v>
      </c>
      <c r="F222" s="21">
        <v>6.5454239999999997E-2</v>
      </c>
      <c r="G222" s="21">
        <v>0.16278615999999999</v>
      </c>
      <c r="H222" s="21">
        <v>1.981544E-2</v>
      </c>
    </row>
    <row r="223" spans="1:8" x14ac:dyDescent="0.25">
      <c r="A223" s="1" t="s">
        <v>210</v>
      </c>
      <c r="B223" s="1" t="s">
        <v>202</v>
      </c>
      <c r="C223" s="1" t="s">
        <v>62</v>
      </c>
      <c r="D223" s="21">
        <v>0.31751050000000003</v>
      </c>
      <c r="E223" s="21">
        <v>2.8987140000000002E-2</v>
      </c>
      <c r="F223" s="21">
        <v>6.5109840000000002E-2</v>
      </c>
      <c r="G223" s="21">
        <v>0.21612735999999999</v>
      </c>
      <c r="H223" s="21">
        <v>1.9245379999999999E-2</v>
      </c>
    </row>
    <row r="224" spans="1:8" x14ac:dyDescent="0.25">
      <c r="A224" s="1" t="s">
        <v>211</v>
      </c>
      <c r="B224" s="1" t="s">
        <v>202</v>
      </c>
      <c r="C224" s="1" t="s">
        <v>62</v>
      </c>
      <c r="D224" s="21">
        <v>0.34576094000000002</v>
      </c>
      <c r="E224" s="21">
        <v>2.8807060000000002E-2</v>
      </c>
      <c r="F224" s="21">
        <v>5.5186279999999997E-2</v>
      </c>
      <c r="G224" s="21">
        <v>0.23914200000000002</v>
      </c>
      <c r="H224" s="21">
        <v>1.9647580000000005E-2</v>
      </c>
    </row>
    <row r="225" spans="1:8" x14ac:dyDescent="0.25">
      <c r="A225" s="1" t="s">
        <v>212</v>
      </c>
      <c r="B225" s="1" t="s">
        <v>202</v>
      </c>
      <c r="C225" s="1" t="s">
        <v>62</v>
      </c>
      <c r="D225" s="21">
        <v>0.31085568000000002</v>
      </c>
      <c r="E225" s="21">
        <v>2.6445719999999999E-2</v>
      </c>
      <c r="F225" s="21">
        <v>6.5857640000000009E-2</v>
      </c>
      <c r="G225" s="21">
        <v>0.20981626000000003</v>
      </c>
      <c r="H225" s="21">
        <v>1.7098260000000001E-2</v>
      </c>
    </row>
    <row r="226" spans="1:8" x14ac:dyDescent="0.25">
      <c r="A226" s="1" t="s">
        <v>213</v>
      </c>
      <c r="B226" s="1" t="s">
        <v>202</v>
      </c>
      <c r="C226" s="1" t="s">
        <v>62</v>
      </c>
      <c r="D226" s="21">
        <v>0.24848118000000002</v>
      </c>
      <c r="E226" s="21">
        <v>1.8704220000000001E-2</v>
      </c>
      <c r="F226" s="21">
        <v>5.3065859999999999E-2</v>
      </c>
      <c r="G226" s="21">
        <v>0.15752044000000001</v>
      </c>
      <c r="H226" s="21">
        <v>1.7994300000000001E-2</v>
      </c>
    </row>
    <row r="227" spans="1:8" x14ac:dyDescent="0.25">
      <c r="A227" s="1" t="s">
        <v>214</v>
      </c>
      <c r="B227" s="1" t="s">
        <v>202</v>
      </c>
      <c r="C227" s="1" t="s">
        <v>62</v>
      </c>
      <c r="D227" s="21">
        <v>0.27332595999999998</v>
      </c>
      <c r="E227" s="21">
        <v>2.0501800000000001E-2</v>
      </c>
      <c r="F227" s="21">
        <v>6.7976580000000009E-2</v>
      </c>
      <c r="G227" s="21">
        <v>0.17457682000000002</v>
      </c>
      <c r="H227" s="21">
        <v>1.654984E-2</v>
      </c>
    </row>
    <row r="228" spans="1:8" x14ac:dyDescent="0.25">
      <c r="A228" s="1" t="s">
        <v>215</v>
      </c>
      <c r="B228" s="1" t="s">
        <v>202</v>
      </c>
      <c r="C228" s="1" t="s">
        <v>62</v>
      </c>
      <c r="D228" s="21">
        <v>0.26345484000000002</v>
      </c>
      <c r="E228" s="21">
        <v>2.7340059999999999E-2</v>
      </c>
      <c r="F228" s="21">
        <v>5.7199920000000001E-2</v>
      </c>
      <c r="G228" s="21">
        <v>0.16133901999999997</v>
      </c>
      <c r="H228" s="21">
        <v>2.4459439999999999E-2</v>
      </c>
    </row>
    <row r="229" spans="1:8" x14ac:dyDescent="0.25">
      <c r="A229" s="1" t="s">
        <v>216</v>
      </c>
      <c r="B229" s="1" t="s">
        <v>202</v>
      </c>
      <c r="C229" s="1" t="s">
        <v>62</v>
      </c>
      <c r="D229" s="21">
        <v>0.30622153999999996</v>
      </c>
      <c r="E229" s="21">
        <v>3.1305840000000001E-2</v>
      </c>
      <c r="F229" s="21">
        <v>4.5340979999999996E-2</v>
      </c>
      <c r="G229" s="21">
        <v>0.21126483999999998</v>
      </c>
      <c r="H229" s="21">
        <v>2.0150620000000001E-2</v>
      </c>
    </row>
    <row r="230" spans="1:8" x14ac:dyDescent="0.25">
      <c r="A230" s="1" t="s">
        <v>217</v>
      </c>
      <c r="B230" s="1" t="s">
        <v>202</v>
      </c>
      <c r="C230" s="1" t="s">
        <v>62</v>
      </c>
      <c r="D230" s="21">
        <v>0.36445215999999997</v>
      </c>
      <c r="E230" s="21">
        <v>3.1703899999999993E-2</v>
      </c>
      <c r="F230" s="21">
        <v>6.6084400000000001E-2</v>
      </c>
      <c r="G230" s="21">
        <v>0.24397904000000001</v>
      </c>
      <c r="H230" s="21">
        <v>2.1639940000000003E-2</v>
      </c>
    </row>
    <row r="231" spans="1:8" x14ac:dyDescent="0.25">
      <c r="A231" s="1" t="s">
        <v>218</v>
      </c>
      <c r="B231" s="1" t="s">
        <v>202</v>
      </c>
      <c r="C231" s="1" t="s">
        <v>62</v>
      </c>
      <c r="D231" s="21">
        <v>0.32608947999999999</v>
      </c>
      <c r="E231" s="21">
        <v>3.0402459999999999E-2</v>
      </c>
      <c r="F231" s="21">
        <v>6.7490740000000007E-2</v>
      </c>
      <c r="G231" s="21">
        <v>0.20766998</v>
      </c>
      <c r="H231" s="21">
        <v>2.4108220000000003E-2</v>
      </c>
    </row>
    <row r="232" spans="1:8" x14ac:dyDescent="0.25">
      <c r="A232" s="1" t="s">
        <v>219</v>
      </c>
      <c r="B232" s="1" t="s">
        <v>202</v>
      </c>
      <c r="C232" s="1" t="s">
        <v>62</v>
      </c>
      <c r="D232" s="21">
        <v>0.27335043999999997</v>
      </c>
      <c r="E232" s="21">
        <v>2.6891100000000001E-2</v>
      </c>
      <c r="F232" s="21">
        <v>6.4186919999999995E-2</v>
      </c>
      <c r="G232" s="21">
        <v>0.15893563999999999</v>
      </c>
      <c r="H232" s="21">
        <v>1.8903399999999997E-2</v>
      </c>
    </row>
    <row r="233" spans="1:8" x14ac:dyDescent="0.25">
      <c r="A233" s="1" t="s">
        <v>84</v>
      </c>
      <c r="B233" s="1" t="s">
        <v>202</v>
      </c>
      <c r="C233" s="1" t="s">
        <v>62</v>
      </c>
      <c r="D233" s="21">
        <v>0.30898126000000004</v>
      </c>
      <c r="E233" s="21">
        <v>2.5418640000000003E-2</v>
      </c>
      <c r="F233" s="21">
        <v>7.2986479999999992E-2</v>
      </c>
      <c r="G233" s="21">
        <v>0.19508910000000002</v>
      </c>
      <c r="H233" s="21">
        <v>2.1142479999999998E-2</v>
      </c>
    </row>
    <row r="234" spans="1:8" x14ac:dyDescent="0.25">
      <c r="A234" s="1" t="s">
        <v>220</v>
      </c>
      <c r="B234" s="1" t="s">
        <v>202</v>
      </c>
      <c r="C234" s="1" t="s">
        <v>62</v>
      </c>
      <c r="D234" s="21">
        <v>0.27544030000000003</v>
      </c>
      <c r="E234" s="21">
        <v>2.3194020000000003E-2</v>
      </c>
      <c r="F234" s="21">
        <v>5.4790360000000003E-2</v>
      </c>
      <c r="G234" s="21">
        <v>0.17963886000000001</v>
      </c>
      <c r="H234" s="21">
        <v>1.851678E-2</v>
      </c>
    </row>
    <row r="235" spans="1:8" x14ac:dyDescent="0.25">
      <c r="A235" s="1" t="s">
        <v>221</v>
      </c>
      <c r="B235" s="1" t="s">
        <v>202</v>
      </c>
      <c r="C235" s="1" t="s">
        <v>62</v>
      </c>
      <c r="D235" s="21">
        <v>0.29758786000000004</v>
      </c>
      <c r="E235" s="21">
        <v>2.2299580000000003E-2</v>
      </c>
      <c r="F235" s="21">
        <v>8.3822680000000011E-2</v>
      </c>
      <c r="G235" s="21">
        <v>0.17763509999999999</v>
      </c>
      <c r="H235" s="21">
        <v>1.8562720000000001E-2</v>
      </c>
    </row>
    <row r="236" spans="1:8" x14ac:dyDescent="0.25">
      <c r="A236" s="1" t="s">
        <v>222</v>
      </c>
      <c r="B236" s="1" t="s">
        <v>202</v>
      </c>
      <c r="C236" s="1" t="s">
        <v>62</v>
      </c>
      <c r="D236" s="21">
        <v>0.22358090000000003</v>
      </c>
      <c r="E236" s="21">
        <v>2.7548019999999999E-2</v>
      </c>
      <c r="F236" s="21">
        <v>5.0353840000000004E-2</v>
      </c>
      <c r="G236" s="21">
        <v>0.12894050000000001</v>
      </c>
      <c r="H236" s="21">
        <v>1.79863E-2</v>
      </c>
    </row>
    <row r="237" spans="1:8" x14ac:dyDescent="0.25">
      <c r="A237" s="1" t="s">
        <v>223</v>
      </c>
      <c r="B237" s="1" t="s">
        <v>202</v>
      </c>
      <c r="C237" s="1" t="s">
        <v>62</v>
      </c>
      <c r="D237" s="21">
        <v>0.32136448000000001</v>
      </c>
      <c r="E237" s="21">
        <v>2.685454E-2</v>
      </c>
      <c r="F237" s="21">
        <v>7.0983539999999998E-2</v>
      </c>
      <c r="G237" s="21">
        <v>0.20652279999999998</v>
      </c>
      <c r="H237" s="21">
        <v>2.1439179999999999E-2</v>
      </c>
    </row>
    <row r="238" spans="1:8" x14ac:dyDescent="0.25">
      <c r="A238" s="1" t="s">
        <v>224</v>
      </c>
      <c r="B238" s="1" t="s">
        <v>202</v>
      </c>
      <c r="C238" s="1" t="s">
        <v>62</v>
      </c>
      <c r="D238" s="21">
        <v>0.30765874000000004</v>
      </c>
      <c r="E238" s="21">
        <v>2.5072000000000001E-2</v>
      </c>
      <c r="F238" s="21">
        <v>8.075684000000001E-2</v>
      </c>
      <c r="G238" s="21">
        <v>0.178394</v>
      </c>
      <c r="H238" s="21">
        <v>2.0324399999999999E-2</v>
      </c>
    </row>
    <row r="239" spans="1:8" x14ac:dyDescent="0.25">
      <c r="A239" s="1" t="s">
        <v>225</v>
      </c>
      <c r="B239" s="1" t="s">
        <v>202</v>
      </c>
      <c r="C239" s="1" t="s">
        <v>62</v>
      </c>
      <c r="D239" s="21">
        <v>0.30117592000000004</v>
      </c>
      <c r="E239" s="21">
        <v>2.5373280000000005E-2</v>
      </c>
      <c r="F239" s="21">
        <v>7.490833999999999E-2</v>
      </c>
      <c r="G239" s="21">
        <v>0.18670281999999999</v>
      </c>
      <c r="H239" s="21">
        <v>1.8893400000000001E-2</v>
      </c>
    </row>
    <row r="240" spans="1:8" x14ac:dyDescent="0.25">
      <c r="A240" s="1" t="s">
        <v>226</v>
      </c>
      <c r="B240" s="1" t="s">
        <v>202</v>
      </c>
      <c r="C240" s="1" t="s">
        <v>62</v>
      </c>
      <c r="D240" s="21">
        <v>0.26985828000000006</v>
      </c>
      <c r="E240" s="21">
        <v>2.3224539999999998E-2</v>
      </c>
      <c r="F240" s="21">
        <v>6.4951620000000002E-2</v>
      </c>
      <c r="G240" s="21">
        <v>0.15336572000000001</v>
      </c>
      <c r="H240" s="21">
        <v>1.9783439999999996E-2</v>
      </c>
    </row>
    <row r="241" spans="1:8" x14ac:dyDescent="0.25">
      <c r="A241" s="1" t="s">
        <v>227</v>
      </c>
      <c r="B241" s="1" t="s">
        <v>202</v>
      </c>
      <c r="C241" s="1" t="s">
        <v>62</v>
      </c>
      <c r="D241" s="21">
        <v>0.29776734000000005</v>
      </c>
      <c r="E241" s="21">
        <v>2.24858E-2</v>
      </c>
      <c r="F241" s="21">
        <v>6.4372720000000008E-2</v>
      </c>
      <c r="G241" s="21">
        <v>0.18739262000000001</v>
      </c>
      <c r="H241" s="21">
        <v>2.1225020000000001E-2</v>
      </c>
    </row>
    <row r="242" spans="1:8" x14ac:dyDescent="0.25">
      <c r="A242" s="1" t="s">
        <v>228</v>
      </c>
      <c r="B242" s="1" t="s">
        <v>202</v>
      </c>
      <c r="C242" s="1" t="s">
        <v>62</v>
      </c>
      <c r="D242" s="21">
        <v>0.31956523999999997</v>
      </c>
      <c r="E242" s="21">
        <v>2.7693699999999998E-2</v>
      </c>
      <c r="F242" s="21">
        <v>7.5442780000000015E-2</v>
      </c>
      <c r="G242" s="21">
        <v>0.20378167999999999</v>
      </c>
      <c r="H242" s="21">
        <v>2.4390580000000002E-2</v>
      </c>
    </row>
    <row r="243" spans="1:8" x14ac:dyDescent="0.25">
      <c r="A243" s="1" t="s">
        <v>229</v>
      </c>
      <c r="B243" s="1" t="s">
        <v>202</v>
      </c>
      <c r="C243" s="1" t="s">
        <v>62</v>
      </c>
      <c r="D243" s="21">
        <v>0.26752451999999999</v>
      </c>
      <c r="E243" s="21">
        <v>2.7711839999999998E-2</v>
      </c>
      <c r="F243" s="21">
        <v>6.5992999999999996E-2</v>
      </c>
      <c r="G243" s="21">
        <v>0.15929944000000001</v>
      </c>
      <c r="H243" s="21">
        <v>1.6124680000000002E-2</v>
      </c>
    </row>
    <row r="244" spans="1:8" x14ac:dyDescent="0.25">
      <c r="A244" s="1" t="s">
        <v>230</v>
      </c>
      <c r="B244" s="1" t="s">
        <v>202</v>
      </c>
      <c r="C244" s="1" t="s">
        <v>62</v>
      </c>
      <c r="D244" s="21">
        <v>0.26140930000000001</v>
      </c>
      <c r="E244" s="21">
        <v>2.5397360000000001E-2</v>
      </c>
      <c r="F244" s="21">
        <v>5.6823419999999999E-2</v>
      </c>
      <c r="G244" s="21">
        <v>0.16040367999999999</v>
      </c>
      <c r="H244" s="21">
        <v>2.1413060000000001E-2</v>
      </c>
    </row>
    <row r="245" spans="1:8" x14ac:dyDescent="0.25">
      <c r="A245" s="1" t="s">
        <v>231</v>
      </c>
      <c r="B245" s="1" t="s">
        <v>202</v>
      </c>
      <c r="C245" s="1" t="s">
        <v>62</v>
      </c>
      <c r="D245" s="21">
        <v>0.32270125999999999</v>
      </c>
      <c r="E245" s="21">
        <v>2.2655500000000002E-2</v>
      </c>
      <c r="F245" s="21">
        <v>7.0881139999999981E-2</v>
      </c>
      <c r="G245" s="21">
        <v>0.20336495999999998</v>
      </c>
      <c r="H245" s="21">
        <v>2.1434399999999999E-2</v>
      </c>
    </row>
    <row r="246" spans="1:8" x14ac:dyDescent="0.25">
      <c r="A246" s="1" t="s">
        <v>232</v>
      </c>
      <c r="B246" s="1" t="s">
        <v>202</v>
      </c>
      <c r="C246" s="1" t="s">
        <v>62</v>
      </c>
      <c r="D246" s="21">
        <v>0.2615267</v>
      </c>
      <c r="E246" s="21">
        <v>2.6816039999999996E-2</v>
      </c>
      <c r="F246" s="21">
        <v>6.8252599999999997E-2</v>
      </c>
      <c r="G246" s="21">
        <v>0.1498041</v>
      </c>
      <c r="H246" s="21">
        <v>1.8341260000000002E-2</v>
      </c>
    </row>
    <row r="247" spans="1:8" x14ac:dyDescent="0.25">
      <c r="A247" s="1" t="s">
        <v>233</v>
      </c>
      <c r="B247" s="1" t="s">
        <v>202</v>
      </c>
      <c r="C247" s="1" t="s">
        <v>62</v>
      </c>
      <c r="D247" s="21">
        <v>0.34000338000000008</v>
      </c>
      <c r="E247" s="21">
        <v>2.844754E-2</v>
      </c>
      <c r="F247" s="21">
        <v>5.1929740000000002E-2</v>
      </c>
      <c r="G247" s="21">
        <v>0.24223059999999999</v>
      </c>
      <c r="H247" s="21">
        <v>1.6363540000000003E-2</v>
      </c>
    </row>
    <row r="248" spans="1:8" x14ac:dyDescent="0.25">
      <c r="A248" s="1" t="s">
        <v>234</v>
      </c>
      <c r="B248" s="1" t="s">
        <v>202</v>
      </c>
      <c r="C248" s="1" t="s">
        <v>62</v>
      </c>
      <c r="D248" s="21">
        <v>0.21253478000000001</v>
      </c>
      <c r="E248" s="21">
        <v>2.37634E-2</v>
      </c>
      <c r="F248" s="21">
        <v>4.1956520000000004E-2</v>
      </c>
      <c r="G248" s="21">
        <v>0.13081298</v>
      </c>
      <c r="H248" s="21">
        <v>1.8341079999999999E-2</v>
      </c>
    </row>
    <row r="249" spans="1:8" x14ac:dyDescent="0.25">
      <c r="A249" s="1" t="s">
        <v>235</v>
      </c>
      <c r="B249" s="1" t="s">
        <v>202</v>
      </c>
      <c r="C249" s="1" t="s">
        <v>62</v>
      </c>
      <c r="D249" s="21">
        <v>0.23394317999999997</v>
      </c>
      <c r="E249" s="21">
        <v>2.5745200000000003E-2</v>
      </c>
      <c r="F249" s="21">
        <v>3.4721500000000002E-2</v>
      </c>
      <c r="G249" s="21">
        <v>0.15356092000000002</v>
      </c>
      <c r="H249" s="21">
        <v>2.1247800000000001E-2</v>
      </c>
    </row>
    <row r="250" spans="1:8" x14ac:dyDescent="0.25">
      <c r="A250" s="1" t="s">
        <v>236</v>
      </c>
      <c r="B250" s="1" t="s">
        <v>202</v>
      </c>
      <c r="C250" s="1" t="s">
        <v>62</v>
      </c>
      <c r="D250" s="21">
        <v>0.30491719999999994</v>
      </c>
      <c r="E250" s="21">
        <v>2.8459720000000001E-2</v>
      </c>
      <c r="F250" s="21">
        <v>7.9515779999999994E-2</v>
      </c>
      <c r="G250" s="21">
        <v>0.18678912</v>
      </c>
      <c r="H250" s="21">
        <v>2.3030180000000001E-2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AD0D-46C4-4BE1-8C0C-B5F82E19E9BF}">
  <dimension ref="A1:L152"/>
  <sheetViews>
    <sheetView workbookViewId="0">
      <selection activeCell="H1" sqref="A1:H1048576"/>
    </sheetView>
  </sheetViews>
  <sheetFormatPr defaultRowHeight="15" x14ac:dyDescent="0.25"/>
  <cols>
    <col min="1" max="3" width="12.42578125" customWidth="1"/>
    <col min="4" max="4" width="11.7109375" customWidth="1"/>
    <col min="5" max="5" width="10" customWidth="1"/>
    <col min="6" max="6" width="12.28515625" customWidth="1"/>
    <col min="8" max="8" width="10" customWidth="1"/>
  </cols>
  <sheetData>
    <row r="1" spans="1:12" ht="7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12" x14ac:dyDescent="0.25">
      <c r="A2" s="3">
        <v>9</v>
      </c>
      <c r="B2" s="3" t="s">
        <v>8</v>
      </c>
      <c r="C2" s="3" t="s">
        <v>9</v>
      </c>
      <c r="D2" s="4">
        <v>5.4359700000000002</v>
      </c>
      <c r="E2" s="4">
        <v>0.62921640000000001</v>
      </c>
      <c r="F2" s="4">
        <v>4.8067536000000004</v>
      </c>
      <c r="G2" s="4">
        <v>0.34671080000000004</v>
      </c>
      <c r="H2" s="4">
        <v>0.28250559999999997</v>
      </c>
      <c r="J2" s="5">
        <f>G2/D2</f>
        <v>6.3780852359376528E-2</v>
      </c>
      <c r="L2" s="6">
        <f>G2/E2</f>
        <v>0.5510199670574385</v>
      </c>
    </row>
    <row r="3" spans="1:12" x14ac:dyDescent="0.25">
      <c r="A3" s="3">
        <v>10</v>
      </c>
      <c r="B3" s="3" t="s">
        <v>8</v>
      </c>
      <c r="C3" s="3" t="s">
        <v>9</v>
      </c>
      <c r="D3" s="7">
        <v>4.3779310000000002</v>
      </c>
      <c r="E3" s="7">
        <v>0.50817190000000001</v>
      </c>
      <c r="F3" s="4">
        <v>3.8697591000000005</v>
      </c>
      <c r="G3" s="4">
        <v>0.24820830000000005</v>
      </c>
      <c r="H3" s="4">
        <v>0.25996359999999996</v>
      </c>
      <c r="J3" s="5">
        <f t="shared" ref="J3:J66" si="0">G3/D3</f>
        <v>5.6695343074159923E-2</v>
      </c>
      <c r="L3" s="6">
        <f t="shared" ref="L3:L66" si="1">G3/E3</f>
        <v>0.48843373669421714</v>
      </c>
    </row>
    <row r="4" spans="1:12" x14ac:dyDescent="0.25">
      <c r="A4" s="3">
        <v>17</v>
      </c>
      <c r="B4" s="3" t="s">
        <v>8</v>
      </c>
      <c r="C4" s="3" t="s">
        <v>9</v>
      </c>
      <c r="D4" s="4">
        <v>6.4218279999999996</v>
      </c>
      <c r="E4" s="4">
        <v>0.95822779999999996</v>
      </c>
      <c r="F4" s="4">
        <v>5.4636002000000001</v>
      </c>
      <c r="G4" s="4">
        <v>0.5787834999999999</v>
      </c>
      <c r="H4" s="4">
        <v>0.37944430000000007</v>
      </c>
      <c r="J4" s="5">
        <f t="shared" si="0"/>
        <v>9.012753066572321E-2</v>
      </c>
      <c r="L4" s="6">
        <f t="shared" si="1"/>
        <v>0.60401451512886595</v>
      </c>
    </row>
    <row r="5" spans="1:12" x14ac:dyDescent="0.25">
      <c r="A5" s="3">
        <v>27</v>
      </c>
      <c r="B5" s="3" t="s">
        <v>8</v>
      </c>
      <c r="C5" s="3" t="s">
        <v>9</v>
      </c>
      <c r="D5" s="4">
        <v>3.734245</v>
      </c>
      <c r="E5" s="4">
        <v>0.46780160000000004</v>
      </c>
      <c r="F5" s="4">
        <v>3.2664434</v>
      </c>
      <c r="G5" s="4">
        <v>0.20163310000000001</v>
      </c>
      <c r="H5" s="4">
        <v>0.26616850000000003</v>
      </c>
      <c r="J5" s="5">
        <f t="shared" si="0"/>
        <v>5.3995680519087527E-2</v>
      </c>
      <c r="L5" s="6">
        <f t="shared" si="1"/>
        <v>0.43102268141023886</v>
      </c>
    </row>
    <row r="6" spans="1:12" x14ac:dyDescent="0.25">
      <c r="A6" s="3">
        <v>33</v>
      </c>
      <c r="B6" s="3" t="s">
        <v>8</v>
      </c>
      <c r="C6" s="3" t="s">
        <v>9</v>
      </c>
      <c r="D6" s="4">
        <v>4.3458940000000004</v>
      </c>
      <c r="E6" s="4">
        <v>0.60734860000000002</v>
      </c>
      <c r="F6" s="4">
        <v>3.7385454000000005</v>
      </c>
      <c r="G6" s="4">
        <v>0.26308760000000003</v>
      </c>
      <c r="H6" s="4">
        <v>0.34426099999999998</v>
      </c>
      <c r="J6" s="5">
        <f t="shared" si="0"/>
        <v>6.0537049454036387E-2</v>
      </c>
      <c r="L6" s="6">
        <f t="shared" si="1"/>
        <v>0.43317396302551786</v>
      </c>
    </row>
    <row r="7" spans="1:12" x14ac:dyDescent="0.25">
      <c r="A7" s="8">
        <v>98</v>
      </c>
      <c r="B7" s="3" t="s">
        <v>8</v>
      </c>
      <c r="C7" s="3" t="s">
        <v>9</v>
      </c>
      <c r="D7" s="4">
        <v>4.9454050000000001</v>
      </c>
      <c r="E7" s="4">
        <v>0.83289890000000022</v>
      </c>
      <c r="F7" s="4">
        <v>4.1125061000000001</v>
      </c>
      <c r="G7" s="4">
        <v>0.55700150000000026</v>
      </c>
      <c r="H7" s="4">
        <v>0.27589739999999996</v>
      </c>
      <c r="J7" s="5">
        <f t="shared" si="0"/>
        <v>0.11263010815089973</v>
      </c>
      <c r="L7" s="6">
        <f t="shared" si="1"/>
        <v>0.66875043297571901</v>
      </c>
    </row>
    <row r="8" spans="1:12" x14ac:dyDescent="0.25">
      <c r="A8" s="8">
        <v>99</v>
      </c>
      <c r="B8" s="3" t="s">
        <v>8</v>
      </c>
      <c r="C8" s="3" t="s">
        <v>9</v>
      </c>
      <c r="D8" s="4">
        <v>7.2740929999999997</v>
      </c>
      <c r="E8" s="4">
        <v>1.1713484999999999</v>
      </c>
      <c r="F8" s="4">
        <v>6.1027445</v>
      </c>
      <c r="G8" s="4">
        <v>0.73740159999999988</v>
      </c>
      <c r="H8" s="4">
        <v>0.43394690000000002</v>
      </c>
      <c r="J8" s="5">
        <f t="shared" si="0"/>
        <v>0.10137368328944928</v>
      </c>
      <c r="L8" s="6">
        <f t="shared" si="1"/>
        <v>0.62953220156085055</v>
      </c>
    </row>
    <row r="9" spans="1:12" x14ac:dyDescent="0.25">
      <c r="A9" s="8">
        <v>127</v>
      </c>
      <c r="B9" s="3" t="s">
        <v>8</v>
      </c>
      <c r="C9" s="3" t="s">
        <v>9</v>
      </c>
      <c r="D9" s="4">
        <v>5.5433750000000002</v>
      </c>
      <c r="E9" s="4">
        <v>0.9664625</v>
      </c>
      <c r="F9" s="4">
        <v>4.5769125000000006</v>
      </c>
      <c r="G9" s="4">
        <v>0.59809240000000008</v>
      </c>
      <c r="H9" s="4">
        <v>0.36837009999999998</v>
      </c>
      <c r="J9" s="5">
        <f t="shared" si="0"/>
        <v>0.10789318781428282</v>
      </c>
      <c r="L9" s="6">
        <f t="shared" si="1"/>
        <v>0.6188469806122846</v>
      </c>
    </row>
    <row r="10" spans="1:12" x14ac:dyDescent="0.25">
      <c r="A10" s="8">
        <v>129</v>
      </c>
      <c r="B10" s="3" t="s">
        <v>8</v>
      </c>
      <c r="C10" s="3" t="s">
        <v>9</v>
      </c>
      <c r="D10" s="7">
        <v>6.053051</v>
      </c>
      <c r="E10" s="4">
        <v>0.93960299999999997</v>
      </c>
      <c r="F10" s="4">
        <v>5.113448</v>
      </c>
      <c r="G10" s="4">
        <v>0.53441640000000001</v>
      </c>
      <c r="H10" s="4">
        <v>0.40518659999999995</v>
      </c>
      <c r="J10" s="5">
        <f t="shared" si="0"/>
        <v>8.8288765450679332E-2</v>
      </c>
      <c r="L10" s="6">
        <f t="shared" si="1"/>
        <v>0.56876829895179137</v>
      </c>
    </row>
    <row r="11" spans="1:12" x14ac:dyDescent="0.25">
      <c r="A11" s="8">
        <v>131</v>
      </c>
      <c r="B11" s="3" t="s">
        <v>8</v>
      </c>
      <c r="C11" s="3" t="s">
        <v>9</v>
      </c>
      <c r="D11" s="7">
        <v>5.5497920000000001</v>
      </c>
      <c r="E11" s="4">
        <v>0.85169899999999998</v>
      </c>
      <c r="F11" s="4">
        <v>4.6980930000000001</v>
      </c>
      <c r="G11" s="4">
        <v>0.53490909999999992</v>
      </c>
      <c r="H11" s="4">
        <v>0.31678990000000001</v>
      </c>
      <c r="J11" s="5">
        <f t="shared" si="0"/>
        <v>9.6383630233349268E-2</v>
      </c>
      <c r="L11" s="6">
        <f t="shared" si="1"/>
        <v>0.62804946348416513</v>
      </c>
    </row>
    <row r="12" spans="1:12" x14ac:dyDescent="0.25">
      <c r="A12" s="8">
        <v>135</v>
      </c>
      <c r="B12" s="3" t="s">
        <v>8</v>
      </c>
      <c r="C12" s="3" t="s">
        <v>9</v>
      </c>
      <c r="D12" s="4">
        <v>4.7586250000000003</v>
      </c>
      <c r="E12" s="4">
        <v>0.59542460000000008</v>
      </c>
      <c r="F12" s="4">
        <v>4.1632004</v>
      </c>
      <c r="G12" s="4">
        <v>0.35694550000000008</v>
      </c>
      <c r="H12" s="4">
        <v>0.2384791</v>
      </c>
      <c r="J12" s="5">
        <f t="shared" si="0"/>
        <v>7.5010218287845765E-2</v>
      </c>
      <c r="L12" s="6">
        <f t="shared" si="1"/>
        <v>0.59948060594070185</v>
      </c>
    </row>
    <row r="13" spans="1:12" x14ac:dyDescent="0.25">
      <c r="A13" s="8">
        <v>138</v>
      </c>
      <c r="B13" s="3" t="s">
        <v>8</v>
      </c>
      <c r="C13" s="3" t="s">
        <v>9</v>
      </c>
      <c r="D13" s="4">
        <v>5.2707009999999999</v>
      </c>
      <c r="E13" s="4">
        <v>0.77847259999999996</v>
      </c>
      <c r="F13" s="4">
        <v>4.4922284000000001</v>
      </c>
      <c r="G13" s="4">
        <v>0.51427439999999991</v>
      </c>
      <c r="H13" s="4">
        <v>0.26419819999999999</v>
      </c>
      <c r="J13" s="5">
        <f t="shared" si="0"/>
        <v>9.7572296360578972E-2</v>
      </c>
      <c r="L13" s="6">
        <f t="shared" si="1"/>
        <v>0.6606197828928082</v>
      </c>
    </row>
    <row r="14" spans="1:12" x14ac:dyDescent="0.25">
      <c r="A14" s="8">
        <v>149</v>
      </c>
      <c r="B14" s="3" t="s">
        <v>8</v>
      </c>
      <c r="C14" s="3" t="s">
        <v>9</v>
      </c>
      <c r="D14" s="7">
        <v>6.6118050000000004</v>
      </c>
      <c r="E14" s="4">
        <v>0.76661809999999997</v>
      </c>
      <c r="F14" s="4">
        <v>5.8451869000000007</v>
      </c>
      <c r="G14" s="4">
        <v>0.44473069999999998</v>
      </c>
      <c r="H14" s="4">
        <v>0.32188739999999999</v>
      </c>
      <c r="J14" s="5">
        <f t="shared" si="0"/>
        <v>6.7263130113486405E-2</v>
      </c>
      <c r="L14" s="6">
        <f t="shared" si="1"/>
        <v>0.58012027109717346</v>
      </c>
    </row>
    <row r="15" spans="1:12" x14ac:dyDescent="0.25">
      <c r="A15" s="8">
        <v>172</v>
      </c>
      <c r="B15" s="3" t="s">
        <v>8</v>
      </c>
      <c r="C15" s="3" t="s">
        <v>9</v>
      </c>
      <c r="D15" s="7">
        <v>5.1107500000000003</v>
      </c>
      <c r="E15" s="4">
        <v>0.78002949999999993</v>
      </c>
      <c r="F15" s="4">
        <v>4.3307205</v>
      </c>
      <c r="G15" s="4">
        <v>0.41834369999999993</v>
      </c>
      <c r="H15" s="4">
        <v>0.3616858</v>
      </c>
      <c r="J15" s="5">
        <f t="shared" si="0"/>
        <v>8.1855637626571429E-2</v>
      </c>
      <c r="L15" s="6">
        <f t="shared" si="1"/>
        <v>0.53631779310910677</v>
      </c>
    </row>
    <row r="16" spans="1:12" x14ac:dyDescent="0.25">
      <c r="A16" s="8">
        <v>174</v>
      </c>
      <c r="B16" s="3" t="s">
        <v>8</v>
      </c>
      <c r="C16" s="3" t="s">
        <v>9</v>
      </c>
      <c r="D16" s="7">
        <v>7.8341719999999997</v>
      </c>
      <c r="E16" s="4">
        <v>0.94672390000000006</v>
      </c>
      <c r="F16" s="4">
        <v>6.8874480999999994</v>
      </c>
      <c r="G16" s="4">
        <v>0.53405950000000013</v>
      </c>
      <c r="H16" s="4">
        <v>0.41266439999999993</v>
      </c>
      <c r="J16" s="5">
        <f t="shared" si="0"/>
        <v>6.8170509914768293E-2</v>
      </c>
      <c r="L16" s="6">
        <f t="shared" si="1"/>
        <v>0.56411325413882563</v>
      </c>
    </row>
    <row r="17" spans="1:12" x14ac:dyDescent="0.25">
      <c r="A17" s="8">
        <v>175</v>
      </c>
      <c r="B17" s="3" t="s">
        <v>8</v>
      </c>
      <c r="C17" s="3" t="s">
        <v>9</v>
      </c>
      <c r="D17" s="7">
        <v>6.2374179999999999</v>
      </c>
      <c r="E17" s="4">
        <v>0.89168590000000003</v>
      </c>
      <c r="F17" s="4">
        <v>5.3457321000000002</v>
      </c>
      <c r="G17" s="4">
        <v>0.53386140000000004</v>
      </c>
      <c r="H17" s="4">
        <v>0.35782449999999999</v>
      </c>
      <c r="J17" s="5">
        <f t="shared" si="0"/>
        <v>8.5590127196862556E-2</v>
      </c>
      <c r="L17" s="6">
        <f t="shared" si="1"/>
        <v>0.5987101511866455</v>
      </c>
    </row>
    <row r="18" spans="1:12" x14ac:dyDescent="0.25">
      <c r="A18" s="8">
        <v>189</v>
      </c>
      <c r="B18" s="3" t="s">
        <v>8</v>
      </c>
      <c r="C18" s="3" t="s">
        <v>9</v>
      </c>
      <c r="D18" s="7">
        <v>6.7020730000000004</v>
      </c>
      <c r="E18" s="4">
        <v>0.81571550000000004</v>
      </c>
      <c r="F18" s="4">
        <v>5.8863575000000008</v>
      </c>
      <c r="G18" s="4">
        <v>0.42800660000000007</v>
      </c>
      <c r="H18" s="4">
        <v>0.38770889999999997</v>
      </c>
      <c r="J18" s="5">
        <f t="shared" si="0"/>
        <v>6.3861823050868002E-2</v>
      </c>
      <c r="L18" s="6">
        <f t="shared" si="1"/>
        <v>0.52470083013011282</v>
      </c>
    </row>
    <row r="19" spans="1:12" x14ac:dyDescent="0.25">
      <c r="A19" s="8">
        <v>191</v>
      </c>
      <c r="B19" s="3" t="s">
        <v>8</v>
      </c>
      <c r="C19" s="3" t="s">
        <v>9</v>
      </c>
      <c r="D19" s="7">
        <v>5.9696759999999998</v>
      </c>
      <c r="E19" s="4">
        <v>0.75141140000000006</v>
      </c>
      <c r="F19" s="4">
        <v>5.2182645999999995</v>
      </c>
      <c r="G19" s="4">
        <v>0.37299160000000003</v>
      </c>
      <c r="H19" s="4">
        <v>0.37841980000000003</v>
      </c>
      <c r="J19" s="5">
        <f t="shared" si="0"/>
        <v>6.2481045872506323E-2</v>
      </c>
      <c r="L19" s="6">
        <f t="shared" si="1"/>
        <v>0.49638799730746697</v>
      </c>
    </row>
    <row r="20" spans="1:12" x14ac:dyDescent="0.25">
      <c r="A20" s="8">
        <v>196</v>
      </c>
      <c r="B20" s="3" t="s">
        <v>8</v>
      </c>
      <c r="C20" s="3" t="s">
        <v>9</v>
      </c>
      <c r="D20" s="7">
        <v>5.1000030000000001</v>
      </c>
      <c r="E20" s="4">
        <v>0.63429750000000007</v>
      </c>
      <c r="F20" s="4">
        <v>4.4657055000000003</v>
      </c>
      <c r="G20" s="4">
        <v>0.35381510000000005</v>
      </c>
      <c r="H20" s="4">
        <v>0.28048240000000002</v>
      </c>
      <c r="J20" s="5">
        <f t="shared" si="0"/>
        <v>6.9375468994822165E-2</v>
      </c>
      <c r="L20" s="6">
        <f t="shared" si="1"/>
        <v>0.55780623445622912</v>
      </c>
    </row>
    <row r="21" spans="1:12" x14ac:dyDescent="0.25">
      <c r="A21" s="8">
        <v>209</v>
      </c>
      <c r="B21" s="3" t="s">
        <v>8</v>
      </c>
      <c r="C21" s="3" t="s">
        <v>9</v>
      </c>
      <c r="D21" s="7">
        <v>4.8418020000000004</v>
      </c>
      <c r="E21" s="4">
        <v>0.54304790000000003</v>
      </c>
      <c r="F21" s="4">
        <v>4.2987541</v>
      </c>
      <c r="G21" s="4">
        <v>0.25574540000000001</v>
      </c>
      <c r="H21" s="4">
        <v>0.28730250000000002</v>
      </c>
      <c r="J21" s="5">
        <f t="shared" si="0"/>
        <v>5.2820292940520902E-2</v>
      </c>
      <c r="L21" s="6">
        <f t="shared" si="1"/>
        <v>0.47094445996384482</v>
      </c>
    </row>
    <row r="22" spans="1:12" x14ac:dyDescent="0.25">
      <c r="A22" s="8">
        <v>212</v>
      </c>
      <c r="B22" s="3" t="s">
        <v>8</v>
      </c>
      <c r="C22" s="3" t="s">
        <v>9</v>
      </c>
      <c r="D22" s="7">
        <v>5.2912860000000004</v>
      </c>
      <c r="E22" s="4">
        <v>0.65504119999999999</v>
      </c>
      <c r="F22" s="4">
        <v>4.6362448000000001</v>
      </c>
      <c r="G22" s="4">
        <v>0.42332899999999996</v>
      </c>
      <c r="H22" s="4">
        <v>0.23171220000000001</v>
      </c>
      <c r="J22" s="5">
        <f t="shared" si="0"/>
        <v>8.0004936418103259E-2</v>
      </c>
      <c r="L22" s="6">
        <f t="shared" si="1"/>
        <v>0.64626316634739911</v>
      </c>
    </row>
    <row r="23" spans="1:12" x14ac:dyDescent="0.25">
      <c r="A23" s="9">
        <v>241</v>
      </c>
      <c r="B23" s="10" t="s">
        <v>8</v>
      </c>
      <c r="C23" s="10" t="s">
        <v>9</v>
      </c>
      <c r="D23" s="11">
        <v>6.603345</v>
      </c>
      <c r="E23" s="12">
        <v>0.63388089999999997</v>
      </c>
      <c r="F23" s="12">
        <v>5.9694640999999997</v>
      </c>
      <c r="G23" s="12">
        <v>0.33265459999999997</v>
      </c>
      <c r="H23" s="12">
        <v>0.3012263</v>
      </c>
      <c r="J23" s="5">
        <f t="shared" si="0"/>
        <v>5.0376680303694563E-2</v>
      </c>
      <c r="L23" s="6">
        <f t="shared" si="1"/>
        <v>0.52479038254662669</v>
      </c>
    </row>
    <row r="24" spans="1:12" x14ac:dyDescent="0.25">
      <c r="A24" s="8">
        <v>242</v>
      </c>
      <c r="B24" s="3" t="s">
        <v>8</v>
      </c>
      <c r="C24" s="3" t="s">
        <v>9</v>
      </c>
      <c r="D24" s="7">
        <v>5.7379769999999999</v>
      </c>
      <c r="E24" s="7">
        <v>0.62581150000000008</v>
      </c>
      <c r="F24" s="4">
        <v>5.1121654999999997</v>
      </c>
      <c r="G24" s="4">
        <v>0.33219180000000004</v>
      </c>
      <c r="H24" s="4">
        <v>0.29361970000000004</v>
      </c>
      <c r="J24" s="5">
        <f t="shared" si="0"/>
        <v>5.7893539831198354E-2</v>
      </c>
      <c r="L24" s="6">
        <f t="shared" si="1"/>
        <v>0.53081766634202154</v>
      </c>
    </row>
    <row r="25" spans="1:12" x14ac:dyDescent="0.25">
      <c r="A25" s="8">
        <v>255</v>
      </c>
      <c r="B25" s="3" t="s">
        <v>8</v>
      </c>
      <c r="C25" s="3" t="s">
        <v>9</v>
      </c>
      <c r="D25" s="7">
        <v>8.8052329999999994</v>
      </c>
      <c r="E25" s="4">
        <v>1.0488298</v>
      </c>
      <c r="F25" s="4">
        <v>7.7564031999999994</v>
      </c>
      <c r="G25" s="4">
        <v>0.67008930000000011</v>
      </c>
      <c r="H25" s="4">
        <v>0.37874049999999998</v>
      </c>
      <c r="J25" s="5">
        <f t="shared" si="0"/>
        <v>7.6101257059296462E-2</v>
      </c>
      <c r="L25" s="6">
        <f t="shared" si="1"/>
        <v>0.63889231598873342</v>
      </c>
    </row>
    <row r="26" spans="1:12" x14ac:dyDescent="0.25">
      <c r="A26" s="8">
        <v>257</v>
      </c>
      <c r="B26" s="3" t="s">
        <v>8</v>
      </c>
      <c r="C26" s="3" t="s">
        <v>9</v>
      </c>
      <c r="D26" s="7">
        <v>5.6727169999999996</v>
      </c>
      <c r="E26" s="4">
        <v>0.66793030000000009</v>
      </c>
      <c r="F26" s="4">
        <v>5.0047866999999995</v>
      </c>
      <c r="G26" s="4">
        <v>0.40876350000000011</v>
      </c>
      <c r="H26" s="4">
        <v>0.25916679999999997</v>
      </c>
      <c r="J26" s="5">
        <f t="shared" si="0"/>
        <v>7.20577987585138E-2</v>
      </c>
      <c r="L26" s="6">
        <f t="shared" si="1"/>
        <v>0.61198526253412977</v>
      </c>
    </row>
    <row r="27" spans="1:12" x14ac:dyDescent="0.25">
      <c r="A27" s="8">
        <v>286</v>
      </c>
      <c r="B27" s="3" t="s">
        <v>8</v>
      </c>
      <c r="C27" s="3" t="s">
        <v>9</v>
      </c>
      <c r="D27" s="4">
        <v>4.5888980000000004</v>
      </c>
      <c r="E27" s="4">
        <v>0.4632502</v>
      </c>
      <c r="F27" s="4">
        <v>4.1256478000000003</v>
      </c>
      <c r="G27" s="4">
        <v>0.24132969999999998</v>
      </c>
      <c r="H27" s="4">
        <v>0.22192050000000002</v>
      </c>
      <c r="J27" s="5">
        <f t="shared" si="0"/>
        <v>5.2589902848134772E-2</v>
      </c>
      <c r="L27" s="6">
        <f t="shared" si="1"/>
        <v>0.52094893860812141</v>
      </c>
    </row>
    <row r="28" spans="1:12" x14ac:dyDescent="0.25">
      <c r="A28" s="8">
        <v>289</v>
      </c>
      <c r="B28" s="3" t="s">
        <v>8</v>
      </c>
      <c r="C28" s="3" t="s">
        <v>9</v>
      </c>
      <c r="D28" s="4">
        <v>5.1527849999999997</v>
      </c>
      <c r="E28" s="4">
        <v>0.64473669999999994</v>
      </c>
      <c r="F28" s="4">
        <v>4.5080482999999996</v>
      </c>
      <c r="G28" s="4">
        <v>0.31815639999999995</v>
      </c>
      <c r="H28" s="4">
        <v>0.32658029999999999</v>
      </c>
      <c r="J28" s="5">
        <f t="shared" si="0"/>
        <v>6.1744551732703767E-2</v>
      </c>
      <c r="L28" s="6">
        <f t="shared" si="1"/>
        <v>0.49346717815194946</v>
      </c>
    </row>
    <row r="29" spans="1:12" x14ac:dyDescent="0.25">
      <c r="A29" s="8">
        <v>290</v>
      </c>
      <c r="B29" s="3" t="s">
        <v>8</v>
      </c>
      <c r="C29" s="3" t="s">
        <v>9</v>
      </c>
      <c r="D29" s="4">
        <v>3.5891289999999998</v>
      </c>
      <c r="E29" s="4">
        <v>0.4322899</v>
      </c>
      <c r="F29" s="4">
        <v>3.1568391</v>
      </c>
      <c r="G29" s="4">
        <v>0.19670680000000001</v>
      </c>
      <c r="H29" s="4">
        <v>0.23558309999999999</v>
      </c>
      <c r="J29" s="5">
        <f t="shared" si="0"/>
        <v>5.480627751189774E-2</v>
      </c>
      <c r="L29" s="6">
        <f t="shared" si="1"/>
        <v>0.45503445720105884</v>
      </c>
    </row>
    <row r="30" spans="1:12" x14ac:dyDescent="0.25">
      <c r="A30" s="8">
        <v>291</v>
      </c>
      <c r="B30" s="3" t="s">
        <v>8</v>
      </c>
      <c r="C30" s="3" t="s">
        <v>9</v>
      </c>
      <c r="D30" s="4">
        <v>6.7294679999999998</v>
      </c>
      <c r="E30" s="4">
        <v>0.69546000000000008</v>
      </c>
      <c r="F30" s="4">
        <v>6.034008</v>
      </c>
      <c r="G30" s="4">
        <v>0.37567280000000008</v>
      </c>
      <c r="H30" s="4">
        <v>0.31978719999999999</v>
      </c>
      <c r="J30" s="5">
        <f t="shared" si="0"/>
        <v>5.5825036986579042E-2</v>
      </c>
      <c r="L30" s="6">
        <f t="shared" si="1"/>
        <v>0.54017887441405699</v>
      </c>
    </row>
    <row r="31" spans="1:12" x14ac:dyDescent="0.25">
      <c r="A31" s="8">
        <v>293</v>
      </c>
      <c r="B31" s="3" t="s">
        <v>8</v>
      </c>
      <c r="C31" s="3" t="s">
        <v>9</v>
      </c>
      <c r="D31" s="4">
        <v>4.9246540000000003</v>
      </c>
      <c r="E31" s="4">
        <v>0.61351789999999995</v>
      </c>
      <c r="F31" s="4">
        <v>4.3111361000000006</v>
      </c>
      <c r="G31" s="4">
        <v>0.27925819999999996</v>
      </c>
      <c r="H31" s="4">
        <v>0.33425969999999999</v>
      </c>
      <c r="J31" s="5">
        <f t="shared" si="0"/>
        <v>5.6706156412206818E-2</v>
      </c>
      <c r="L31" s="6">
        <f t="shared" si="1"/>
        <v>0.45517530947344809</v>
      </c>
    </row>
    <row r="32" spans="1:12" x14ac:dyDescent="0.25">
      <c r="A32" s="8">
        <v>298</v>
      </c>
      <c r="B32" s="3" t="s">
        <v>8</v>
      </c>
      <c r="C32" s="3" t="s">
        <v>9</v>
      </c>
      <c r="D32" s="4">
        <v>6.9141209999999997</v>
      </c>
      <c r="E32" s="4">
        <v>0.78444119999999995</v>
      </c>
      <c r="F32" s="4">
        <v>6.1296797999999999</v>
      </c>
      <c r="G32" s="4">
        <v>0.40468739999999997</v>
      </c>
      <c r="H32" s="4">
        <v>0.37975379999999997</v>
      </c>
      <c r="J32" s="5">
        <f t="shared" si="0"/>
        <v>5.8530563754958874E-2</v>
      </c>
      <c r="L32" s="6">
        <f t="shared" si="1"/>
        <v>0.51589258697783846</v>
      </c>
    </row>
    <row r="33" spans="1:12" x14ac:dyDescent="0.25">
      <c r="A33" s="8">
        <v>304</v>
      </c>
      <c r="B33" s="3" t="s">
        <v>8</v>
      </c>
      <c r="C33" s="3" t="s">
        <v>9</v>
      </c>
      <c r="D33" s="4">
        <v>3.4809139999999998</v>
      </c>
      <c r="E33" s="4">
        <v>0.53228049999999993</v>
      </c>
      <c r="F33" s="4">
        <v>2.9486334999999997</v>
      </c>
      <c r="G33" s="4">
        <v>0.28626669999999993</v>
      </c>
      <c r="H33" s="4">
        <v>0.2460138</v>
      </c>
      <c r="J33" s="5">
        <f t="shared" si="0"/>
        <v>8.2238946437631022E-2</v>
      </c>
      <c r="L33" s="6">
        <f t="shared" si="1"/>
        <v>0.53781173648104708</v>
      </c>
    </row>
    <row r="34" spans="1:12" x14ac:dyDescent="0.25">
      <c r="A34" s="8">
        <v>307</v>
      </c>
      <c r="B34" s="3" t="s">
        <v>8</v>
      </c>
      <c r="C34" s="3" t="s">
        <v>9</v>
      </c>
      <c r="D34" s="4">
        <v>5.2062540000000004</v>
      </c>
      <c r="E34" s="4">
        <v>0.69706959999999996</v>
      </c>
      <c r="F34" s="4">
        <v>4.5091844000000005</v>
      </c>
      <c r="G34" s="4">
        <v>0.34260689999999999</v>
      </c>
      <c r="H34" s="4">
        <v>0.35446269999999996</v>
      </c>
      <c r="J34" s="5">
        <f t="shared" si="0"/>
        <v>6.5806796979171578E-2</v>
      </c>
      <c r="L34" s="6">
        <f t="shared" si="1"/>
        <v>0.49149597113401589</v>
      </c>
    </row>
    <row r="35" spans="1:12" x14ac:dyDescent="0.25">
      <c r="A35" s="8">
        <v>308</v>
      </c>
      <c r="B35" s="3" t="s">
        <v>8</v>
      </c>
      <c r="C35" s="3" t="s">
        <v>9</v>
      </c>
      <c r="D35" s="4">
        <v>5.5166940000000002</v>
      </c>
      <c r="E35" s="4">
        <v>0.47963680000000003</v>
      </c>
      <c r="F35" s="4">
        <v>5.0370572000000005</v>
      </c>
      <c r="G35" s="4">
        <v>0.22228700000000001</v>
      </c>
      <c r="H35" s="4">
        <v>0.25734980000000002</v>
      </c>
      <c r="J35" s="5">
        <f t="shared" si="0"/>
        <v>4.0293516370492909E-2</v>
      </c>
      <c r="L35" s="6">
        <f t="shared" si="1"/>
        <v>0.46344859276852818</v>
      </c>
    </row>
    <row r="36" spans="1:12" x14ac:dyDescent="0.25">
      <c r="A36" s="8">
        <v>312</v>
      </c>
      <c r="B36" s="3" t="s">
        <v>8</v>
      </c>
      <c r="C36" s="3" t="s">
        <v>9</v>
      </c>
      <c r="D36" s="4">
        <v>6.2659219999999998</v>
      </c>
      <c r="E36" s="4">
        <v>0.61400730000000003</v>
      </c>
      <c r="F36" s="4">
        <v>5.6519146999999998</v>
      </c>
      <c r="G36" s="4">
        <v>0.31430900000000006</v>
      </c>
      <c r="H36" s="4">
        <v>0.29969829999999997</v>
      </c>
      <c r="J36" s="5">
        <f t="shared" si="0"/>
        <v>5.0161652187818498E-2</v>
      </c>
      <c r="L36" s="6">
        <f t="shared" si="1"/>
        <v>0.51189782271318285</v>
      </c>
    </row>
    <row r="37" spans="1:12" x14ac:dyDescent="0.25">
      <c r="A37" s="8">
        <v>324</v>
      </c>
      <c r="B37" s="3" t="s">
        <v>8</v>
      </c>
      <c r="C37" s="3" t="s">
        <v>9</v>
      </c>
      <c r="D37" s="4">
        <v>4.6820380000000004</v>
      </c>
      <c r="E37" s="4">
        <v>0.52386880000000002</v>
      </c>
      <c r="F37" s="4">
        <v>4.1581692000000006</v>
      </c>
      <c r="G37" s="4">
        <v>0.23405980000000004</v>
      </c>
      <c r="H37" s="4">
        <v>0.28980899999999998</v>
      </c>
      <c r="J37" s="5">
        <f t="shared" si="0"/>
        <v>4.9991008189168906E-2</v>
      </c>
      <c r="L37" s="6">
        <f t="shared" si="1"/>
        <v>0.44679087588342736</v>
      </c>
    </row>
    <row r="38" spans="1:12" x14ac:dyDescent="0.25">
      <c r="A38" s="8">
        <v>336</v>
      </c>
      <c r="B38" s="3" t="s">
        <v>8</v>
      </c>
      <c r="C38" s="3" t="s">
        <v>9</v>
      </c>
      <c r="D38" s="4">
        <v>4.0361159999999998</v>
      </c>
      <c r="E38" s="4">
        <v>0.47675269999999997</v>
      </c>
      <c r="F38" s="4">
        <v>3.5593632999999998</v>
      </c>
      <c r="G38" s="4">
        <v>0.20699589999999995</v>
      </c>
      <c r="H38" s="4">
        <v>0.26975680000000002</v>
      </c>
      <c r="J38" s="5">
        <f t="shared" si="0"/>
        <v>5.1285914478176535E-2</v>
      </c>
      <c r="L38" s="6">
        <f t="shared" si="1"/>
        <v>0.4341787681538038</v>
      </c>
    </row>
    <row r="39" spans="1:12" x14ac:dyDescent="0.25">
      <c r="A39" s="8">
        <v>351</v>
      </c>
      <c r="B39" s="3" t="s">
        <v>8</v>
      </c>
      <c r="C39" s="3" t="s">
        <v>9</v>
      </c>
      <c r="D39" s="4">
        <v>4.5315329999999996</v>
      </c>
      <c r="E39" s="4">
        <v>0.43859950000000003</v>
      </c>
      <c r="F39" s="4">
        <v>4.0929334999999991</v>
      </c>
      <c r="G39" s="4">
        <v>0.21770090000000003</v>
      </c>
      <c r="H39" s="4">
        <v>0.2208986</v>
      </c>
      <c r="J39" s="5">
        <f t="shared" si="0"/>
        <v>4.8041336121793676E-2</v>
      </c>
      <c r="L39" s="6">
        <f t="shared" si="1"/>
        <v>0.49635464700712156</v>
      </c>
    </row>
    <row r="40" spans="1:12" x14ac:dyDescent="0.25">
      <c r="A40" s="8">
        <v>357</v>
      </c>
      <c r="B40" s="3" t="s">
        <v>8</v>
      </c>
      <c r="C40" s="3" t="s">
        <v>9</v>
      </c>
      <c r="D40" s="4">
        <v>5.966208</v>
      </c>
      <c r="E40" s="4">
        <v>0.6214556</v>
      </c>
      <c r="F40" s="4">
        <v>5.3447524</v>
      </c>
      <c r="G40" s="4">
        <v>0.26802090000000001</v>
      </c>
      <c r="H40" s="4">
        <v>0.35343469999999999</v>
      </c>
      <c r="J40" s="5">
        <f t="shared" si="0"/>
        <v>4.4923157221471326E-2</v>
      </c>
      <c r="L40" s="6">
        <f t="shared" si="1"/>
        <v>0.43127924183159666</v>
      </c>
    </row>
    <row r="41" spans="1:12" x14ac:dyDescent="0.25">
      <c r="A41" s="8">
        <v>363</v>
      </c>
      <c r="B41" s="3" t="s">
        <v>8</v>
      </c>
      <c r="C41" s="3" t="s">
        <v>9</v>
      </c>
      <c r="D41" s="4">
        <v>5.2485660000000003</v>
      </c>
      <c r="E41" s="4">
        <v>0.72933490000000001</v>
      </c>
      <c r="F41" s="4">
        <v>4.5192311000000007</v>
      </c>
      <c r="G41" s="4">
        <v>0.3387288</v>
      </c>
      <c r="H41" s="4">
        <v>0.39060610000000001</v>
      </c>
      <c r="J41" s="5">
        <f t="shared" si="0"/>
        <v>6.4537399358224695E-2</v>
      </c>
      <c r="L41" s="6">
        <f t="shared" si="1"/>
        <v>0.46443519979641723</v>
      </c>
    </row>
    <row r="42" spans="1:12" x14ac:dyDescent="0.25">
      <c r="A42" s="8">
        <v>376</v>
      </c>
      <c r="B42" s="3" t="s">
        <v>8</v>
      </c>
      <c r="C42" s="3" t="s">
        <v>9</v>
      </c>
      <c r="D42" s="4">
        <v>5.0057219999999996</v>
      </c>
      <c r="E42" s="4">
        <v>0.64500749999999996</v>
      </c>
      <c r="F42" s="4">
        <v>4.3607144999999994</v>
      </c>
      <c r="G42" s="4">
        <v>0.33382589999999995</v>
      </c>
      <c r="H42" s="4">
        <v>0.3111816</v>
      </c>
      <c r="J42" s="5">
        <f t="shared" si="0"/>
        <v>6.6688861267165847E-2</v>
      </c>
      <c r="L42" s="6">
        <f t="shared" si="1"/>
        <v>0.51755351681957185</v>
      </c>
    </row>
    <row r="43" spans="1:12" x14ac:dyDescent="0.25">
      <c r="A43" s="8">
        <v>377</v>
      </c>
      <c r="B43" s="3" t="s">
        <v>8</v>
      </c>
      <c r="C43" s="3" t="s">
        <v>9</v>
      </c>
      <c r="D43" s="4">
        <v>4.9711509999999999</v>
      </c>
      <c r="E43" s="4">
        <v>0.62780230000000004</v>
      </c>
      <c r="F43" s="4">
        <v>4.3433487</v>
      </c>
      <c r="G43" s="4">
        <v>0.28204080000000004</v>
      </c>
      <c r="H43" s="4">
        <v>0.3457615</v>
      </c>
      <c r="J43" s="5">
        <f t="shared" si="0"/>
        <v>5.6735512560370835E-2</v>
      </c>
      <c r="L43" s="6">
        <f t="shared" si="1"/>
        <v>0.44925098235543265</v>
      </c>
    </row>
    <row r="44" spans="1:12" x14ac:dyDescent="0.25">
      <c r="A44" s="8">
        <v>378</v>
      </c>
      <c r="B44" s="3" t="s">
        <v>8</v>
      </c>
      <c r="C44" s="3" t="s">
        <v>9</v>
      </c>
      <c r="D44" s="4">
        <v>8.9492089999999997</v>
      </c>
      <c r="E44" s="4">
        <v>1.0176883999999999</v>
      </c>
      <c r="F44" s="4">
        <v>7.9315205999999998</v>
      </c>
      <c r="G44" s="4">
        <v>0.57506930000000001</v>
      </c>
      <c r="H44" s="4">
        <v>0.44261909999999999</v>
      </c>
      <c r="J44" s="5">
        <f t="shared" si="0"/>
        <v>6.4259232296396254E-2</v>
      </c>
      <c r="L44" s="6">
        <f t="shared" si="1"/>
        <v>0.56507404427524188</v>
      </c>
    </row>
    <row r="45" spans="1:12" x14ac:dyDescent="0.25">
      <c r="A45" s="8">
        <v>417</v>
      </c>
      <c r="B45" s="3" t="s">
        <v>8</v>
      </c>
      <c r="C45" s="3" t="s">
        <v>9</v>
      </c>
      <c r="D45" s="4">
        <v>5.78803</v>
      </c>
      <c r="E45" s="4">
        <v>0.65459520000000004</v>
      </c>
      <c r="F45" s="4">
        <v>5.1334347999999999</v>
      </c>
      <c r="G45" s="4">
        <v>0.32651300000000005</v>
      </c>
      <c r="H45" s="4">
        <v>0.32808219999999999</v>
      </c>
      <c r="J45" s="5">
        <f t="shared" si="0"/>
        <v>5.6411767043363641E-2</v>
      </c>
      <c r="L45" s="6">
        <f t="shared" si="1"/>
        <v>0.49880139664941026</v>
      </c>
    </row>
    <row r="46" spans="1:12" x14ac:dyDescent="0.25">
      <c r="A46" s="8">
        <v>439</v>
      </c>
      <c r="B46" s="3" t="s">
        <v>8</v>
      </c>
      <c r="C46" s="3" t="s">
        <v>9</v>
      </c>
      <c r="D46" s="4">
        <v>4.5521669999999999</v>
      </c>
      <c r="E46" s="4">
        <v>0.71091690000000007</v>
      </c>
      <c r="F46" s="4">
        <v>3.8412500999999999</v>
      </c>
      <c r="G46" s="4">
        <v>0.3407632000000001</v>
      </c>
      <c r="H46" s="4">
        <v>0.37015369999999997</v>
      </c>
      <c r="J46" s="5">
        <f t="shared" si="0"/>
        <v>7.4857359143458507E-2</v>
      </c>
      <c r="L46" s="6">
        <f t="shared" si="1"/>
        <v>0.47932915928711228</v>
      </c>
    </row>
    <row r="47" spans="1:12" x14ac:dyDescent="0.25">
      <c r="A47" s="8">
        <v>441</v>
      </c>
      <c r="B47" s="3" t="s">
        <v>8</v>
      </c>
      <c r="C47" s="3" t="s">
        <v>9</v>
      </c>
      <c r="D47" s="4">
        <v>3.598843</v>
      </c>
      <c r="E47" s="4">
        <v>0.45593690000000003</v>
      </c>
      <c r="F47" s="4">
        <v>3.1429060999999998</v>
      </c>
      <c r="G47" s="4">
        <v>0.20830400000000004</v>
      </c>
      <c r="H47" s="4">
        <v>0.24763289999999999</v>
      </c>
      <c r="J47" s="5">
        <f t="shared" si="0"/>
        <v>5.7880824476088576E-2</v>
      </c>
      <c r="L47" s="6">
        <f t="shared" si="1"/>
        <v>0.45687023796494652</v>
      </c>
    </row>
    <row r="48" spans="1:12" x14ac:dyDescent="0.25">
      <c r="A48" s="8">
        <v>445</v>
      </c>
      <c r="B48" s="3" t="s">
        <v>8</v>
      </c>
      <c r="C48" s="3" t="s">
        <v>9</v>
      </c>
      <c r="D48" s="4">
        <v>3.7454200000000002</v>
      </c>
      <c r="E48" s="4">
        <v>0.43448739999999997</v>
      </c>
      <c r="F48" s="4">
        <v>3.3109326000000001</v>
      </c>
      <c r="G48" s="4">
        <v>0.23789479999999996</v>
      </c>
      <c r="H48" s="4">
        <v>0.19659260000000001</v>
      </c>
      <c r="J48" s="5">
        <f t="shared" si="0"/>
        <v>6.3516187770663896E-2</v>
      </c>
      <c r="L48" s="6">
        <f t="shared" si="1"/>
        <v>0.54752980178481581</v>
      </c>
    </row>
    <row r="49" spans="1:12" x14ac:dyDescent="0.25">
      <c r="A49" s="8">
        <v>450</v>
      </c>
      <c r="B49" s="3" t="s">
        <v>8</v>
      </c>
      <c r="C49" s="3" t="s">
        <v>9</v>
      </c>
      <c r="D49" s="4">
        <v>5.7408859999999997</v>
      </c>
      <c r="E49" s="4">
        <v>0.62835320000000006</v>
      </c>
      <c r="F49" s="4">
        <v>5.1125327999999994</v>
      </c>
      <c r="G49" s="4">
        <v>0.34320110000000004</v>
      </c>
      <c r="H49" s="4">
        <v>0.28515210000000002</v>
      </c>
      <c r="J49" s="5">
        <f t="shared" si="0"/>
        <v>5.9781904744319964E-2</v>
      </c>
      <c r="L49" s="6">
        <f t="shared" si="1"/>
        <v>0.54619137771559056</v>
      </c>
    </row>
    <row r="50" spans="1:12" x14ac:dyDescent="0.25">
      <c r="A50" s="8">
        <v>451</v>
      </c>
      <c r="B50" s="3" t="s">
        <v>8</v>
      </c>
      <c r="C50" s="3" t="s">
        <v>9</v>
      </c>
      <c r="D50" s="4">
        <v>5.2597110000000002</v>
      </c>
      <c r="E50" s="4">
        <v>0.59173589999999998</v>
      </c>
      <c r="F50" s="4">
        <v>4.6679751000000005</v>
      </c>
      <c r="G50" s="4">
        <v>0.32687909999999998</v>
      </c>
      <c r="H50" s="4">
        <v>0.2648568</v>
      </c>
      <c r="J50" s="5">
        <f t="shared" si="0"/>
        <v>6.2147730169965602E-2</v>
      </c>
      <c r="L50" s="6">
        <f t="shared" si="1"/>
        <v>0.5524070789012463</v>
      </c>
    </row>
    <row r="51" spans="1:12" x14ac:dyDescent="0.25">
      <c r="A51" s="8">
        <v>464</v>
      </c>
      <c r="B51" s="3" t="s">
        <v>8</v>
      </c>
      <c r="C51" s="3" t="s">
        <v>9</v>
      </c>
      <c r="D51" s="4">
        <v>4.2904710000000001</v>
      </c>
      <c r="E51" s="4">
        <v>0.48359479999999999</v>
      </c>
      <c r="F51" s="4">
        <v>3.8068762</v>
      </c>
      <c r="G51" s="4">
        <v>0.19470299999999996</v>
      </c>
      <c r="H51" s="4">
        <v>0.28889180000000003</v>
      </c>
      <c r="J51" s="5">
        <f t="shared" si="0"/>
        <v>4.5380332369103521E-2</v>
      </c>
      <c r="L51" s="6">
        <f t="shared" si="1"/>
        <v>0.40261599173522949</v>
      </c>
    </row>
    <row r="52" spans="1:12" x14ac:dyDescent="0.25">
      <c r="A52" s="1">
        <v>25</v>
      </c>
      <c r="B52" s="1" t="s">
        <v>10</v>
      </c>
      <c r="C52" s="13" t="s">
        <v>9</v>
      </c>
      <c r="D52" s="14">
        <v>5.8260820000000004</v>
      </c>
      <c r="E52" s="14">
        <v>1.1373883</v>
      </c>
      <c r="F52" s="15">
        <f t="shared" ref="F52:F115" si="2">D52-E52</f>
        <v>4.6886937</v>
      </c>
      <c r="G52" s="4">
        <v>0.8309219000000001</v>
      </c>
      <c r="H52" s="4">
        <v>0.30646639999999997</v>
      </c>
      <c r="J52" s="5">
        <f t="shared" si="0"/>
        <v>0.14262104446864979</v>
      </c>
      <c r="L52" s="6">
        <f t="shared" si="1"/>
        <v>0.73055252986161379</v>
      </c>
    </row>
    <row r="53" spans="1:12" x14ac:dyDescent="0.25">
      <c r="A53" s="1">
        <v>40</v>
      </c>
      <c r="B53" s="1" t="s">
        <v>10</v>
      </c>
      <c r="C53" s="13" t="s">
        <v>9</v>
      </c>
      <c r="D53" s="14">
        <v>2.8548049999999998</v>
      </c>
      <c r="E53" s="16">
        <v>0.3496398</v>
      </c>
      <c r="F53" s="15">
        <f t="shared" si="2"/>
        <v>2.5051652</v>
      </c>
      <c r="G53" s="4">
        <v>0.18066470000000001</v>
      </c>
      <c r="H53" s="4">
        <v>0.16897509999999999</v>
      </c>
      <c r="J53" s="5">
        <f t="shared" si="0"/>
        <v>6.32844274827878E-2</v>
      </c>
      <c r="L53" s="6">
        <f t="shared" si="1"/>
        <v>0.51671663237423204</v>
      </c>
    </row>
    <row r="54" spans="1:12" x14ac:dyDescent="0.25">
      <c r="A54" s="1">
        <v>71</v>
      </c>
      <c r="B54" s="1" t="s">
        <v>10</v>
      </c>
      <c r="C54" s="13" t="s">
        <v>9</v>
      </c>
      <c r="D54" s="14">
        <v>3.0541710000000002</v>
      </c>
      <c r="E54" s="16">
        <v>0.53786690000000004</v>
      </c>
      <c r="F54" s="15">
        <f t="shared" si="2"/>
        <v>2.5163041000000002</v>
      </c>
      <c r="G54" s="4">
        <v>0.27569420000000006</v>
      </c>
      <c r="H54" s="4">
        <v>0.26217269999999998</v>
      </c>
      <c r="J54" s="5">
        <f t="shared" si="0"/>
        <v>9.0268095663274928E-2</v>
      </c>
      <c r="L54" s="6">
        <f t="shared" si="1"/>
        <v>0.51256955949510941</v>
      </c>
    </row>
    <row r="55" spans="1:12" x14ac:dyDescent="0.25">
      <c r="A55" s="1">
        <v>101</v>
      </c>
      <c r="B55" s="1" t="s">
        <v>10</v>
      </c>
      <c r="C55" s="13" t="s">
        <v>9</v>
      </c>
      <c r="D55" s="14">
        <v>6.4032720000000003</v>
      </c>
      <c r="E55" s="14">
        <v>2.0248949999999999</v>
      </c>
      <c r="F55" s="15">
        <f t="shared" si="2"/>
        <v>4.3783770000000004</v>
      </c>
      <c r="G55" s="4">
        <v>1.7284469999999998</v>
      </c>
      <c r="H55" s="4">
        <v>0.29644799999999999</v>
      </c>
      <c r="J55" s="5">
        <f t="shared" si="0"/>
        <v>0.26993184109623952</v>
      </c>
      <c r="L55" s="6">
        <f t="shared" si="1"/>
        <v>0.85359833472846736</v>
      </c>
    </row>
    <row r="56" spans="1:12" x14ac:dyDescent="0.25">
      <c r="A56" s="1">
        <v>120</v>
      </c>
      <c r="B56" s="1" t="s">
        <v>10</v>
      </c>
      <c r="C56" s="13" t="s">
        <v>9</v>
      </c>
      <c r="D56" s="14">
        <v>4.4237729999999997</v>
      </c>
      <c r="E56" s="16">
        <v>0.5955184</v>
      </c>
      <c r="F56" s="15">
        <f t="shared" si="2"/>
        <v>3.8282545999999997</v>
      </c>
      <c r="G56" s="4">
        <v>0.3275962</v>
      </c>
      <c r="H56" s="4">
        <v>0.2679222</v>
      </c>
      <c r="J56" s="5">
        <f t="shared" si="0"/>
        <v>7.4053573725414934E-2</v>
      </c>
      <c r="L56" s="6">
        <f t="shared" si="1"/>
        <v>0.55010256610039254</v>
      </c>
    </row>
    <row r="57" spans="1:12" x14ac:dyDescent="0.25">
      <c r="A57" s="1">
        <v>121</v>
      </c>
      <c r="B57" s="1" t="s">
        <v>10</v>
      </c>
      <c r="C57" s="13" t="s">
        <v>9</v>
      </c>
      <c r="D57" s="14">
        <v>5.8120339999999997</v>
      </c>
      <c r="E57" s="16">
        <v>0.65507510000000002</v>
      </c>
      <c r="F57" s="15">
        <f t="shared" si="2"/>
        <v>5.1569588999999993</v>
      </c>
      <c r="G57" s="4">
        <v>0.34776230000000002</v>
      </c>
      <c r="H57" s="4">
        <v>0.3073128</v>
      </c>
      <c r="J57" s="5">
        <f t="shared" si="0"/>
        <v>5.9834870202066959E-2</v>
      </c>
      <c r="L57" s="6">
        <f t="shared" si="1"/>
        <v>0.53087394101836571</v>
      </c>
    </row>
    <row r="58" spans="1:12" x14ac:dyDescent="0.25">
      <c r="A58" s="1">
        <v>130</v>
      </c>
      <c r="B58" s="1" t="s">
        <v>10</v>
      </c>
      <c r="C58" s="13" t="s">
        <v>9</v>
      </c>
      <c r="D58" s="14">
        <v>4.6763709999999996</v>
      </c>
      <c r="E58" s="16">
        <v>0.54772539999999992</v>
      </c>
      <c r="F58" s="15">
        <f t="shared" si="2"/>
        <v>4.1286455999999996</v>
      </c>
      <c r="G58" s="4">
        <v>0.27367509999999989</v>
      </c>
      <c r="H58" s="4">
        <v>0.27405030000000002</v>
      </c>
      <c r="J58" s="5">
        <f t="shared" si="0"/>
        <v>5.8522965778378129E-2</v>
      </c>
      <c r="L58" s="6">
        <f t="shared" si="1"/>
        <v>0.49965749260487086</v>
      </c>
    </row>
    <row r="59" spans="1:12" x14ac:dyDescent="0.25">
      <c r="A59" s="1">
        <v>133</v>
      </c>
      <c r="B59" s="1" t="s">
        <v>10</v>
      </c>
      <c r="C59" s="13" t="s">
        <v>9</v>
      </c>
      <c r="D59" s="14">
        <v>4.2192340000000002</v>
      </c>
      <c r="E59" s="16">
        <v>0.56378239999999991</v>
      </c>
      <c r="F59" s="15">
        <f t="shared" si="2"/>
        <v>3.6554516000000001</v>
      </c>
      <c r="G59" s="4">
        <v>0.31365949999999987</v>
      </c>
      <c r="H59" s="4">
        <v>0.25012290000000004</v>
      </c>
      <c r="J59" s="5">
        <f t="shared" si="0"/>
        <v>7.4340389748470903E-2</v>
      </c>
      <c r="L59" s="6">
        <f t="shared" si="1"/>
        <v>0.55634851318522882</v>
      </c>
    </row>
    <row r="60" spans="1:12" x14ac:dyDescent="0.25">
      <c r="A60" s="1">
        <v>177</v>
      </c>
      <c r="B60" s="1" t="s">
        <v>10</v>
      </c>
      <c r="C60" s="13" t="s">
        <v>9</v>
      </c>
      <c r="D60" s="14">
        <v>3.2226620000000001</v>
      </c>
      <c r="E60" s="16">
        <v>0.46465980000000001</v>
      </c>
      <c r="F60" s="15">
        <f t="shared" si="2"/>
        <v>2.7580022</v>
      </c>
      <c r="G60" s="4">
        <v>0.24564790000000003</v>
      </c>
      <c r="H60" s="4">
        <v>0.21901189999999998</v>
      </c>
      <c r="J60" s="5">
        <f t="shared" si="0"/>
        <v>7.6225151753426215E-2</v>
      </c>
      <c r="L60" s="6">
        <f t="shared" si="1"/>
        <v>0.52866182957940422</v>
      </c>
    </row>
    <row r="61" spans="1:12" x14ac:dyDescent="0.25">
      <c r="A61" s="1">
        <v>180</v>
      </c>
      <c r="B61" s="1" t="s">
        <v>10</v>
      </c>
      <c r="C61" s="13" t="s">
        <v>9</v>
      </c>
      <c r="D61" s="14">
        <v>4.2290640000000002</v>
      </c>
      <c r="E61" s="16">
        <v>0.42290519999999993</v>
      </c>
      <c r="F61" s="15">
        <f t="shared" si="2"/>
        <v>3.8061588000000004</v>
      </c>
      <c r="G61" s="4">
        <v>0.21192049999999993</v>
      </c>
      <c r="H61" s="4">
        <v>0.2109847</v>
      </c>
      <c r="J61" s="5">
        <f t="shared" si="0"/>
        <v>5.0110497263697103E-2</v>
      </c>
      <c r="L61" s="6">
        <f t="shared" si="1"/>
        <v>0.50110639453002703</v>
      </c>
    </row>
    <row r="62" spans="1:12" x14ac:dyDescent="0.25">
      <c r="A62" s="1">
        <v>184</v>
      </c>
      <c r="B62" s="1" t="s">
        <v>10</v>
      </c>
      <c r="C62" s="13" t="s">
        <v>9</v>
      </c>
      <c r="D62" s="14">
        <v>4.7937609999999999</v>
      </c>
      <c r="E62" s="16">
        <v>0.56339159999999999</v>
      </c>
      <c r="F62" s="15">
        <f t="shared" si="2"/>
        <v>4.2303693999999998</v>
      </c>
      <c r="G62" s="4">
        <v>0.30892889999999995</v>
      </c>
      <c r="H62" s="4">
        <v>0.25446270000000004</v>
      </c>
      <c r="J62" s="5">
        <f t="shared" si="0"/>
        <v>6.4443951210750791E-2</v>
      </c>
      <c r="L62" s="6">
        <f t="shared" si="1"/>
        <v>0.54833778139397171</v>
      </c>
    </row>
    <row r="63" spans="1:12" x14ac:dyDescent="0.25">
      <c r="A63" s="1">
        <v>193</v>
      </c>
      <c r="B63" s="1" t="s">
        <v>10</v>
      </c>
      <c r="C63" s="13" t="s">
        <v>9</v>
      </c>
      <c r="D63" s="16">
        <v>3.4303569999999999</v>
      </c>
      <c r="E63" s="16">
        <v>0.35089240000000005</v>
      </c>
      <c r="F63" s="15">
        <f t="shared" si="2"/>
        <v>3.0794645999999997</v>
      </c>
      <c r="G63" s="4">
        <v>0.20020620000000006</v>
      </c>
      <c r="H63" s="4">
        <v>0.15068619999999999</v>
      </c>
      <c r="J63" s="5">
        <f t="shared" si="0"/>
        <v>5.8363079994297989E-2</v>
      </c>
      <c r="L63" s="6">
        <f t="shared" si="1"/>
        <v>0.57056294180210243</v>
      </c>
    </row>
    <row r="64" spans="1:12" x14ac:dyDescent="0.25">
      <c r="A64" s="1">
        <v>205</v>
      </c>
      <c r="B64" s="1" t="s">
        <v>10</v>
      </c>
      <c r="C64" s="13" t="s">
        <v>9</v>
      </c>
      <c r="D64" s="16">
        <v>4.268046</v>
      </c>
      <c r="E64" s="16">
        <v>0.59783610000000009</v>
      </c>
      <c r="F64" s="15">
        <f t="shared" si="2"/>
        <v>3.6702098999999997</v>
      </c>
      <c r="G64" s="4">
        <v>0.43426030000000015</v>
      </c>
      <c r="H64" s="4">
        <v>0.16357579999999997</v>
      </c>
      <c r="J64" s="5">
        <f t="shared" si="0"/>
        <v>0.10174686495881256</v>
      </c>
      <c r="L64" s="6">
        <f t="shared" si="1"/>
        <v>0.72638688095282322</v>
      </c>
    </row>
    <row r="65" spans="1:12" x14ac:dyDescent="0.25">
      <c r="A65" s="1">
        <v>218</v>
      </c>
      <c r="B65" s="1" t="s">
        <v>10</v>
      </c>
      <c r="C65" s="13" t="s">
        <v>9</v>
      </c>
      <c r="D65" s="16">
        <v>4.4871590000000001</v>
      </c>
      <c r="E65" s="16">
        <v>0.62076019999999998</v>
      </c>
      <c r="F65" s="15">
        <f t="shared" si="2"/>
        <v>3.8663988000000002</v>
      </c>
      <c r="G65" s="4">
        <v>0.40029619999999999</v>
      </c>
      <c r="H65" s="4">
        <v>0.22046399999999997</v>
      </c>
      <c r="J65" s="5">
        <f t="shared" si="0"/>
        <v>8.9209274732631488E-2</v>
      </c>
      <c r="L65" s="6">
        <f t="shared" si="1"/>
        <v>0.64484836495638731</v>
      </c>
    </row>
    <row r="66" spans="1:12" x14ac:dyDescent="0.25">
      <c r="A66" s="1">
        <v>219</v>
      </c>
      <c r="B66" s="1" t="s">
        <v>10</v>
      </c>
      <c r="C66" s="13" t="s">
        <v>9</v>
      </c>
      <c r="D66" s="16">
        <v>4.3866509999999996</v>
      </c>
      <c r="E66" s="16">
        <v>0.4825914</v>
      </c>
      <c r="F66" s="15">
        <f t="shared" si="2"/>
        <v>3.9040595999999996</v>
      </c>
      <c r="G66" s="4">
        <v>0.30036940000000001</v>
      </c>
      <c r="H66" s="4">
        <v>0.182222</v>
      </c>
      <c r="J66" s="5">
        <f t="shared" si="0"/>
        <v>6.8473512025460884E-2</v>
      </c>
      <c r="L66" s="6">
        <f t="shared" si="1"/>
        <v>0.62240935085042959</v>
      </c>
    </row>
    <row r="67" spans="1:12" x14ac:dyDescent="0.25">
      <c r="A67" s="1">
        <v>223</v>
      </c>
      <c r="B67" s="1" t="s">
        <v>10</v>
      </c>
      <c r="C67" s="13" t="s">
        <v>9</v>
      </c>
      <c r="D67" s="16">
        <v>3.185829</v>
      </c>
      <c r="E67" s="16">
        <v>0.42869489999999999</v>
      </c>
      <c r="F67" s="15">
        <f t="shared" si="2"/>
        <v>2.7571341</v>
      </c>
      <c r="G67" s="4">
        <v>0.24669750000000001</v>
      </c>
      <c r="H67" s="4">
        <v>0.18199739999999998</v>
      </c>
      <c r="J67" s="5">
        <f t="shared" ref="J67:J130" si="3">G67/D67</f>
        <v>7.7435888743557807E-2</v>
      </c>
      <c r="L67" s="6">
        <f t="shared" ref="L67:L130" si="4">G67/E67</f>
        <v>0.57546170948149844</v>
      </c>
    </row>
    <row r="68" spans="1:12" x14ac:dyDescent="0.25">
      <c r="A68" s="1">
        <v>230</v>
      </c>
      <c r="B68" s="1" t="s">
        <v>10</v>
      </c>
      <c r="C68" s="13" t="s">
        <v>9</v>
      </c>
      <c r="D68" s="16">
        <v>5.2563959999999996</v>
      </c>
      <c r="E68" s="16">
        <v>0.73070159999999995</v>
      </c>
      <c r="F68" s="15">
        <f t="shared" si="2"/>
        <v>4.5256943999999999</v>
      </c>
      <c r="G68" s="4">
        <v>0.40208999999999995</v>
      </c>
      <c r="H68" s="4">
        <v>0.3286116</v>
      </c>
      <c r="J68" s="5">
        <f t="shared" si="3"/>
        <v>7.6495378202098924E-2</v>
      </c>
      <c r="L68" s="6">
        <f t="shared" si="4"/>
        <v>0.55027934795818156</v>
      </c>
    </row>
    <row r="69" spans="1:12" x14ac:dyDescent="0.25">
      <c r="A69" s="1">
        <v>237</v>
      </c>
      <c r="B69" s="1" t="s">
        <v>10</v>
      </c>
      <c r="C69" s="13" t="s">
        <v>9</v>
      </c>
      <c r="D69" s="16">
        <v>5.8696770000000003</v>
      </c>
      <c r="E69" s="16">
        <v>0.70701130000000001</v>
      </c>
      <c r="F69" s="15">
        <f t="shared" si="2"/>
        <v>5.1626656999999998</v>
      </c>
      <c r="G69" s="4">
        <v>0.36212690000000003</v>
      </c>
      <c r="H69" s="4">
        <v>0.34488439999999998</v>
      </c>
      <c r="J69" s="5">
        <f t="shared" si="3"/>
        <v>6.1694519136231862E-2</v>
      </c>
      <c r="L69" s="6">
        <f t="shared" si="4"/>
        <v>0.51219393523130397</v>
      </c>
    </row>
    <row r="70" spans="1:12" x14ac:dyDescent="0.25">
      <c r="A70" s="1">
        <v>249</v>
      </c>
      <c r="B70" s="1" t="s">
        <v>10</v>
      </c>
      <c r="C70" s="13" t="s">
        <v>9</v>
      </c>
      <c r="D70" s="16">
        <v>6.7343029999999997</v>
      </c>
      <c r="E70" s="16">
        <v>0.7341858</v>
      </c>
      <c r="F70" s="15">
        <f t="shared" si="2"/>
        <v>6.0001172</v>
      </c>
      <c r="G70" s="4">
        <v>0.3715696</v>
      </c>
      <c r="H70" s="4">
        <v>0.3626162</v>
      </c>
      <c r="J70" s="5">
        <f t="shared" si="3"/>
        <v>5.5175658119333212E-2</v>
      </c>
      <c r="L70" s="6">
        <f t="shared" si="4"/>
        <v>0.50609750283919952</v>
      </c>
    </row>
    <row r="71" spans="1:12" x14ac:dyDescent="0.25">
      <c r="A71" s="1">
        <v>283</v>
      </c>
      <c r="B71" s="1" t="s">
        <v>10</v>
      </c>
      <c r="C71" s="13" t="s">
        <v>9</v>
      </c>
      <c r="D71" s="16">
        <v>9.0804460000000002</v>
      </c>
      <c r="E71" s="16">
        <v>0.9844136</v>
      </c>
      <c r="F71" s="15">
        <f t="shared" si="2"/>
        <v>8.0960324000000004</v>
      </c>
      <c r="G71" s="4">
        <v>0.56104049999999994</v>
      </c>
      <c r="H71" s="4">
        <v>0.42337310000000006</v>
      </c>
      <c r="J71" s="5">
        <f t="shared" si="3"/>
        <v>6.1785566479884348E-2</v>
      </c>
      <c r="L71" s="6">
        <f t="shared" si="4"/>
        <v>0.5699235565213645</v>
      </c>
    </row>
    <row r="72" spans="1:12" x14ac:dyDescent="0.25">
      <c r="A72" s="1">
        <v>294</v>
      </c>
      <c r="B72" s="1" t="s">
        <v>10</v>
      </c>
      <c r="C72" s="13" t="s">
        <v>9</v>
      </c>
      <c r="D72" s="16">
        <v>5.4062080000000003</v>
      </c>
      <c r="E72" s="16">
        <v>0.7831515</v>
      </c>
      <c r="F72" s="15">
        <f t="shared" si="2"/>
        <v>4.6230565000000006</v>
      </c>
      <c r="G72" s="4">
        <v>0.40619280000000002</v>
      </c>
      <c r="H72" s="4">
        <v>0.37695869999999998</v>
      </c>
      <c r="J72" s="5">
        <f t="shared" si="3"/>
        <v>7.513451202765413E-2</v>
      </c>
      <c r="L72" s="6">
        <f t="shared" si="4"/>
        <v>0.51866439635242989</v>
      </c>
    </row>
    <row r="73" spans="1:12" x14ac:dyDescent="0.25">
      <c r="A73" s="1">
        <v>295</v>
      </c>
      <c r="B73" s="1" t="s">
        <v>10</v>
      </c>
      <c r="C73" s="13" t="s">
        <v>9</v>
      </c>
      <c r="D73" s="16">
        <v>6.7336530000000003</v>
      </c>
      <c r="E73" s="16">
        <v>0.86511830000000001</v>
      </c>
      <c r="F73" s="15">
        <f t="shared" si="2"/>
        <v>5.8685347000000005</v>
      </c>
      <c r="G73" s="4">
        <v>0.47349960000000002</v>
      </c>
      <c r="H73" s="4">
        <v>0.39161869999999999</v>
      </c>
      <c r="J73" s="5">
        <f t="shared" si="3"/>
        <v>7.0318384389572788E-2</v>
      </c>
      <c r="L73" s="6">
        <f t="shared" si="4"/>
        <v>0.54732352789208139</v>
      </c>
    </row>
    <row r="74" spans="1:12" x14ac:dyDescent="0.25">
      <c r="A74" s="1">
        <v>313</v>
      </c>
      <c r="B74" s="1" t="s">
        <v>10</v>
      </c>
      <c r="C74" s="13" t="s">
        <v>9</v>
      </c>
      <c r="D74" s="16">
        <v>4.2723979999999999</v>
      </c>
      <c r="E74" s="16">
        <v>0.42482910000000002</v>
      </c>
      <c r="F74" s="15">
        <f t="shared" si="2"/>
        <v>3.8475688999999997</v>
      </c>
      <c r="G74" s="4">
        <v>0.21918440000000003</v>
      </c>
      <c r="H74" s="4">
        <v>0.20564469999999999</v>
      </c>
      <c r="J74" s="5">
        <f t="shared" si="3"/>
        <v>5.1302430157490017E-2</v>
      </c>
      <c r="L74" s="6">
        <f t="shared" si="4"/>
        <v>0.51593546675592616</v>
      </c>
    </row>
    <row r="75" spans="1:12" x14ac:dyDescent="0.25">
      <c r="A75" s="1">
        <v>333</v>
      </c>
      <c r="B75" s="1" t="s">
        <v>10</v>
      </c>
      <c r="C75" s="13" t="s">
        <v>9</v>
      </c>
      <c r="D75" s="16">
        <v>6.3755620000000004</v>
      </c>
      <c r="E75" s="16">
        <v>0.68924579999999991</v>
      </c>
      <c r="F75" s="15">
        <f t="shared" si="2"/>
        <v>5.6863162000000003</v>
      </c>
      <c r="G75" s="4">
        <v>0.35392429999999991</v>
      </c>
      <c r="H75" s="4">
        <v>0.33532149999999999</v>
      </c>
      <c r="J75" s="5">
        <f t="shared" si="3"/>
        <v>5.5512643434414082E-2</v>
      </c>
      <c r="L75" s="6">
        <f t="shared" si="4"/>
        <v>0.51349504052110284</v>
      </c>
    </row>
    <row r="76" spans="1:12" x14ac:dyDescent="0.25">
      <c r="A76" s="1">
        <v>335</v>
      </c>
      <c r="B76" s="1" t="s">
        <v>10</v>
      </c>
      <c r="C76" s="13" t="s">
        <v>9</v>
      </c>
      <c r="D76" s="16">
        <v>5.4571649999999998</v>
      </c>
      <c r="E76" s="16">
        <v>0.71565079999999992</v>
      </c>
      <c r="F76" s="15">
        <f t="shared" si="2"/>
        <v>4.7415142000000001</v>
      </c>
      <c r="G76" s="4">
        <v>0.37329939999999989</v>
      </c>
      <c r="H76" s="4">
        <v>0.34235140000000003</v>
      </c>
      <c r="J76" s="5">
        <f t="shared" si="3"/>
        <v>6.8405371653596669E-2</v>
      </c>
      <c r="L76" s="6">
        <f t="shared" si="4"/>
        <v>0.52162227723353338</v>
      </c>
    </row>
    <row r="77" spans="1:12" x14ac:dyDescent="0.25">
      <c r="A77" s="1">
        <v>367</v>
      </c>
      <c r="B77" s="1" t="s">
        <v>10</v>
      </c>
      <c r="C77" s="13" t="s">
        <v>9</v>
      </c>
      <c r="D77" s="16">
        <v>5.8227890000000002</v>
      </c>
      <c r="E77" s="16">
        <v>0.63366869999999997</v>
      </c>
      <c r="F77" s="15">
        <f t="shared" si="2"/>
        <v>5.1891202999999999</v>
      </c>
      <c r="G77" s="4">
        <v>0.34789789999999998</v>
      </c>
      <c r="H77" s="4">
        <v>0.28577079999999999</v>
      </c>
      <c r="J77" s="5">
        <f t="shared" si="3"/>
        <v>5.9747639833763508E-2</v>
      </c>
      <c r="L77" s="6">
        <f t="shared" si="4"/>
        <v>0.54902175221846994</v>
      </c>
    </row>
    <row r="78" spans="1:12" x14ac:dyDescent="0.25">
      <c r="A78" s="1">
        <v>386</v>
      </c>
      <c r="B78" s="1" t="s">
        <v>10</v>
      </c>
      <c r="C78" s="13" t="s">
        <v>9</v>
      </c>
      <c r="D78" s="16">
        <v>4.394158</v>
      </c>
      <c r="E78" s="16">
        <v>0.59413939999999998</v>
      </c>
      <c r="F78" s="15">
        <f t="shared" si="2"/>
        <v>3.8000186</v>
      </c>
      <c r="G78" s="4">
        <v>0.34910750000000002</v>
      </c>
      <c r="H78" s="4">
        <v>0.2450319</v>
      </c>
      <c r="J78" s="5">
        <f t="shared" si="3"/>
        <v>7.9448099044231002E-2</v>
      </c>
      <c r="L78" s="6">
        <f t="shared" si="4"/>
        <v>0.58758516940637173</v>
      </c>
    </row>
    <row r="79" spans="1:12" x14ac:dyDescent="0.25">
      <c r="A79" s="1">
        <v>391</v>
      </c>
      <c r="B79" s="1" t="s">
        <v>10</v>
      </c>
      <c r="C79" s="13" t="s">
        <v>9</v>
      </c>
      <c r="D79" s="16">
        <v>5.3956480000000004</v>
      </c>
      <c r="E79" s="16">
        <v>0.70101859999999994</v>
      </c>
      <c r="F79" s="15">
        <f t="shared" si="2"/>
        <v>4.6946294000000002</v>
      </c>
      <c r="G79" s="4">
        <v>0.40425999999999995</v>
      </c>
      <c r="H79" s="4">
        <v>0.29675859999999998</v>
      </c>
      <c r="J79" s="5">
        <f t="shared" si="3"/>
        <v>7.4923345629663005E-2</v>
      </c>
      <c r="L79" s="6">
        <f t="shared" si="4"/>
        <v>0.57667514100196482</v>
      </c>
    </row>
    <row r="80" spans="1:12" x14ac:dyDescent="0.25">
      <c r="A80" s="1">
        <v>392</v>
      </c>
      <c r="B80" s="1" t="s">
        <v>10</v>
      </c>
      <c r="C80" s="13" t="s">
        <v>9</v>
      </c>
      <c r="D80" s="16">
        <v>5.1385719999999999</v>
      </c>
      <c r="E80" s="16">
        <v>0.52990130000000002</v>
      </c>
      <c r="F80" s="15">
        <f t="shared" si="2"/>
        <v>4.6086707000000002</v>
      </c>
      <c r="G80" s="4">
        <v>0.27923049999999999</v>
      </c>
      <c r="H80" s="4">
        <v>0.25067080000000003</v>
      </c>
      <c r="J80" s="5">
        <f t="shared" si="3"/>
        <v>5.4340096820673138E-2</v>
      </c>
      <c r="L80" s="6">
        <f t="shared" si="4"/>
        <v>0.5269481316614999</v>
      </c>
    </row>
    <row r="81" spans="1:12" x14ac:dyDescent="0.25">
      <c r="A81" s="1">
        <v>393</v>
      </c>
      <c r="B81" s="1" t="s">
        <v>10</v>
      </c>
      <c r="C81" s="13" t="s">
        <v>9</v>
      </c>
      <c r="D81" s="16">
        <v>3.9803790000000001</v>
      </c>
      <c r="E81" s="16">
        <v>0.46480750000000004</v>
      </c>
      <c r="F81" s="15">
        <f t="shared" si="2"/>
        <v>3.5155715000000001</v>
      </c>
      <c r="G81" s="4">
        <v>0.25294870000000003</v>
      </c>
      <c r="H81" s="4">
        <v>0.21185880000000001</v>
      </c>
      <c r="J81" s="5">
        <f t="shared" si="3"/>
        <v>6.3548898233057705E-2</v>
      </c>
      <c r="L81" s="6">
        <f t="shared" si="4"/>
        <v>0.54420098642986614</v>
      </c>
    </row>
    <row r="82" spans="1:12" x14ac:dyDescent="0.25">
      <c r="A82" s="1">
        <v>420</v>
      </c>
      <c r="B82" s="1" t="s">
        <v>10</v>
      </c>
      <c r="C82" s="13" t="s">
        <v>9</v>
      </c>
      <c r="D82" s="16">
        <v>7.5318899999999998</v>
      </c>
      <c r="E82" s="16">
        <v>0.76459509999999997</v>
      </c>
      <c r="F82" s="15">
        <f t="shared" si="2"/>
        <v>6.7672948999999996</v>
      </c>
      <c r="G82" s="4">
        <v>0.39182819999999996</v>
      </c>
      <c r="H82" s="4">
        <v>0.37276690000000001</v>
      </c>
      <c r="J82" s="5">
        <f t="shared" si="3"/>
        <v>5.2022560074562955E-2</v>
      </c>
      <c r="L82" s="6">
        <f t="shared" si="4"/>
        <v>0.5124649634819789</v>
      </c>
    </row>
    <row r="83" spans="1:12" x14ac:dyDescent="0.25">
      <c r="A83" s="1">
        <v>442</v>
      </c>
      <c r="B83" s="1" t="s">
        <v>10</v>
      </c>
      <c r="C83" s="13" t="s">
        <v>9</v>
      </c>
      <c r="D83" s="16">
        <v>5.0456200000000004</v>
      </c>
      <c r="E83" s="16">
        <v>0.5919297</v>
      </c>
      <c r="F83" s="15">
        <f t="shared" si="2"/>
        <v>4.4536903000000008</v>
      </c>
      <c r="G83" s="4">
        <v>0.31763020000000003</v>
      </c>
      <c r="H83" s="4">
        <v>0.27429949999999997</v>
      </c>
      <c r="J83" s="5">
        <f t="shared" si="3"/>
        <v>6.2951668972296759E-2</v>
      </c>
      <c r="L83" s="6">
        <f t="shared" si="4"/>
        <v>0.53660122139504074</v>
      </c>
    </row>
    <row r="84" spans="1:12" x14ac:dyDescent="0.25">
      <c r="A84" s="1">
        <v>444</v>
      </c>
      <c r="B84" s="1" t="s">
        <v>10</v>
      </c>
      <c r="C84" s="13" t="s">
        <v>9</v>
      </c>
      <c r="D84" s="16">
        <v>4.4172820000000002</v>
      </c>
      <c r="E84" s="16">
        <v>0.57359169999999993</v>
      </c>
      <c r="F84" s="15">
        <f t="shared" si="2"/>
        <v>3.8436903000000004</v>
      </c>
      <c r="G84" s="4">
        <v>0.24508479999999994</v>
      </c>
      <c r="H84" s="4">
        <v>0.32850689999999999</v>
      </c>
      <c r="J84" s="5">
        <f t="shared" si="3"/>
        <v>5.5483168156345901E-2</v>
      </c>
      <c r="L84" s="6">
        <f t="shared" si="4"/>
        <v>0.42728093868861766</v>
      </c>
    </row>
    <row r="85" spans="1:12" x14ac:dyDescent="0.25">
      <c r="A85" s="1">
        <v>448</v>
      </c>
      <c r="B85" s="1" t="s">
        <v>10</v>
      </c>
      <c r="C85" s="13" t="s">
        <v>9</v>
      </c>
      <c r="D85" s="16">
        <v>4.8268329999999997</v>
      </c>
      <c r="E85" s="16">
        <v>0.5988948999999999</v>
      </c>
      <c r="F85" s="15">
        <f t="shared" si="2"/>
        <v>4.2279380999999994</v>
      </c>
      <c r="G85" s="4">
        <v>0.28571249999999992</v>
      </c>
      <c r="H85" s="4">
        <v>0.31318239999999997</v>
      </c>
      <c r="J85" s="5">
        <f t="shared" si="3"/>
        <v>5.9192538875904747E-2</v>
      </c>
      <c r="L85" s="6">
        <f t="shared" si="4"/>
        <v>0.47706617638587334</v>
      </c>
    </row>
    <row r="86" spans="1:12" x14ac:dyDescent="0.25">
      <c r="A86" s="1">
        <v>462</v>
      </c>
      <c r="B86" s="1" t="s">
        <v>10</v>
      </c>
      <c r="C86" s="13" t="s">
        <v>9</v>
      </c>
      <c r="D86" s="16">
        <v>5.6568329999999998</v>
      </c>
      <c r="E86" s="16">
        <v>0.69670659999999995</v>
      </c>
      <c r="F86" s="15">
        <f t="shared" si="2"/>
        <v>4.9601264</v>
      </c>
      <c r="G86" s="4">
        <v>0.40215159999999994</v>
      </c>
      <c r="H86" s="4">
        <v>0.29455500000000001</v>
      </c>
      <c r="J86" s="5">
        <f t="shared" si="3"/>
        <v>7.1091297904675624E-2</v>
      </c>
      <c r="L86" s="6">
        <f t="shared" si="4"/>
        <v>0.57721801401048878</v>
      </c>
    </row>
    <row r="87" spans="1:12" x14ac:dyDescent="0.25">
      <c r="A87" s="3">
        <v>47</v>
      </c>
      <c r="B87" s="3" t="s">
        <v>10</v>
      </c>
      <c r="C87" s="3" t="s">
        <v>11</v>
      </c>
      <c r="D87" s="11">
        <v>4.0911819999999999</v>
      </c>
      <c r="E87" s="17">
        <v>0.46214510000000003</v>
      </c>
      <c r="F87" s="4">
        <f t="shared" si="2"/>
        <v>3.6290369</v>
      </c>
      <c r="G87" s="4">
        <v>0.26437370000000004</v>
      </c>
      <c r="H87" s="4">
        <v>0.19777139999999999</v>
      </c>
      <c r="J87" s="5">
        <f t="shared" si="3"/>
        <v>6.4620371325450704E-2</v>
      </c>
      <c r="L87" s="6">
        <f t="shared" si="4"/>
        <v>0.57205778012143815</v>
      </c>
    </row>
    <row r="88" spans="1:12" x14ac:dyDescent="0.25">
      <c r="A88" s="3">
        <v>67</v>
      </c>
      <c r="B88" s="3" t="s">
        <v>10</v>
      </c>
      <c r="C88" s="3" t="s">
        <v>11</v>
      </c>
      <c r="D88" s="7">
        <v>3.8345030000000002</v>
      </c>
      <c r="E88" s="7">
        <v>0.57545990000000002</v>
      </c>
      <c r="F88" s="4">
        <f t="shared" si="2"/>
        <v>3.2590431000000004</v>
      </c>
      <c r="G88" s="4">
        <v>0.33014189999999999</v>
      </c>
      <c r="H88" s="4">
        <v>0.24531800000000001</v>
      </c>
      <c r="J88" s="5">
        <f t="shared" si="3"/>
        <v>8.6097702883528832E-2</v>
      </c>
      <c r="L88" s="6">
        <f t="shared" si="4"/>
        <v>0.57370096508896617</v>
      </c>
    </row>
    <row r="89" spans="1:12" x14ac:dyDescent="0.25">
      <c r="A89" s="3">
        <v>95</v>
      </c>
      <c r="B89" s="3" t="s">
        <v>10</v>
      </c>
      <c r="C89" s="3" t="s">
        <v>11</v>
      </c>
      <c r="D89" s="4">
        <v>2.699646</v>
      </c>
      <c r="E89" s="4">
        <v>0.3571313000000001</v>
      </c>
      <c r="F89" s="4">
        <f t="shared" si="2"/>
        <v>2.3425146999999997</v>
      </c>
      <c r="G89" s="4">
        <v>0.19969260000000008</v>
      </c>
      <c r="H89" s="4">
        <v>0.15743870000000001</v>
      </c>
      <c r="J89" s="5">
        <f t="shared" si="3"/>
        <v>7.3969920500687902E-2</v>
      </c>
      <c r="L89" s="6">
        <f t="shared" si="4"/>
        <v>0.55915737433263346</v>
      </c>
    </row>
    <row r="90" spans="1:12" x14ac:dyDescent="0.25">
      <c r="A90" s="3">
        <v>146</v>
      </c>
      <c r="B90" s="3" t="s">
        <v>10</v>
      </c>
      <c r="C90" s="3" t="s">
        <v>11</v>
      </c>
      <c r="D90" s="4">
        <v>5.3219760000000003</v>
      </c>
      <c r="E90" s="4">
        <v>0.52096319999999996</v>
      </c>
      <c r="F90" s="4">
        <f t="shared" si="2"/>
        <v>4.8010128000000005</v>
      </c>
      <c r="G90" s="4">
        <v>0.31229009999999996</v>
      </c>
      <c r="H90" s="4">
        <v>0.2086731</v>
      </c>
      <c r="J90" s="5">
        <f t="shared" si="3"/>
        <v>5.8679351428867765E-2</v>
      </c>
      <c r="L90" s="6">
        <f t="shared" si="4"/>
        <v>0.59944752335673612</v>
      </c>
    </row>
    <row r="91" spans="1:12" x14ac:dyDescent="0.25">
      <c r="A91" s="3">
        <v>152</v>
      </c>
      <c r="B91" s="3" t="s">
        <v>10</v>
      </c>
      <c r="C91" s="3" t="s">
        <v>11</v>
      </c>
      <c r="D91" s="4">
        <v>6.1755959999999996</v>
      </c>
      <c r="E91" s="4">
        <v>0.65827020000000003</v>
      </c>
      <c r="F91" s="4">
        <f t="shared" si="2"/>
        <v>5.5173258000000001</v>
      </c>
      <c r="G91" s="4">
        <v>0.39095110000000005</v>
      </c>
      <c r="H91" s="4">
        <v>0.26731909999999998</v>
      </c>
      <c r="J91" s="5">
        <f t="shared" si="3"/>
        <v>6.3305808864439983E-2</v>
      </c>
      <c r="L91" s="6">
        <f t="shared" si="4"/>
        <v>0.59390672705524272</v>
      </c>
    </row>
    <row r="92" spans="1:12" x14ac:dyDescent="0.25">
      <c r="A92" s="8">
        <v>156</v>
      </c>
      <c r="B92" s="3" t="s">
        <v>10</v>
      </c>
      <c r="C92" s="3" t="s">
        <v>11</v>
      </c>
      <c r="D92" s="4">
        <v>4.1092519999999997</v>
      </c>
      <c r="E92" s="4">
        <v>0.50418260000000004</v>
      </c>
      <c r="F92" s="4">
        <f t="shared" si="2"/>
        <v>3.6050693999999996</v>
      </c>
      <c r="G92" s="4">
        <v>0.2194797</v>
      </c>
      <c r="H92" s="4">
        <v>0.28470290000000004</v>
      </c>
      <c r="J92" s="5">
        <f t="shared" si="3"/>
        <v>5.3411107422956787E-2</v>
      </c>
      <c r="L92" s="6">
        <f t="shared" si="4"/>
        <v>0.43531787887959639</v>
      </c>
    </row>
    <row r="93" spans="1:12" x14ac:dyDescent="0.25">
      <c r="A93" s="8">
        <v>166</v>
      </c>
      <c r="B93" s="3" t="s">
        <v>10</v>
      </c>
      <c r="C93" s="3" t="s">
        <v>11</v>
      </c>
      <c r="D93" s="17">
        <v>5.1706310000000002</v>
      </c>
      <c r="E93" s="4">
        <v>0.60224979999999995</v>
      </c>
      <c r="F93" s="4">
        <f t="shared" si="2"/>
        <v>4.5683812000000001</v>
      </c>
      <c r="G93" s="4">
        <v>0.36363809999999996</v>
      </c>
      <c r="H93" s="4">
        <v>0.23861169999999998</v>
      </c>
      <c r="J93" s="5">
        <f t="shared" si="3"/>
        <v>7.0327606050402738E-2</v>
      </c>
      <c r="L93" s="6">
        <f t="shared" si="4"/>
        <v>0.60379945331654739</v>
      </c>
    </row>
    <row r="94" spans="1:12" x14ac:dyDescent="0.25">
      <c r="A94" s="8">
        <v>197</v>
      </c>
      <c r="B94" s="3" t="s">
        <v>10</v>
      </c>
      <c r="C94" s="3" t="s">
        <v>11</v>
      </c>
      <c r="D94" s="4">
        <v>5.08148</v>
      </c>
      <c r="E94" s="4">
        <v>0.6831853</v>
      </c>
      <c r="F94" s="4">
        <f t="shared" si="2"/>
        <v>4.3982947000000001</v>
      </c>
      <c r="G94" s="4">
        <v>0.35611579999999998</v>
      </c>
      <c r="H94" s="4">
        <v>0.32706950000000001</v>
      </c>
      <c r="J94" s="5">
        <f t="shared" si="3"/>
        <v>7.0081118099451334E-2</v>
      </c>
      <c r="L94" s="6">
        <f t="shared" si="4"/>
        <v>0.52125799545160001</v>
      </c>
    </row>
    <row r="95" spans="1:12" x14ac:dyDescent="0.25">
      <c r="A95" s="8">
        <v>213</v>
      </c>
      <c r="B95" s="3" t="s">
        <v>10</v>
      </c>
      <c r="C95" s="3" t="s">
        <v>11</v>
      </c>
      <c r="D95" s="7">
        <v>4.6414989999999996</v>
      </c>
      <c r="E95" s="4">
        <v>0.58599849999999998</v>
      </c>
      <c r="F95" s="4">
        <f t="shared" si="2"/>
        <v>4.0555005</v>
      </c>
      <c r="G95" s="4">
        <v>0.33922449999999993</v>
      </c>
      <c r="H95" s="4">
        <v>0.24677400000000002</v>
      </c>
      <c r="J95" s="5">
        <f t="shared" si="3"/>
        <v>7.3085117544999995E-2</v>
      </c>
      <c r="L95" s="6">
        <f t="shared" si="4"/>
        <v>0.5788828810995249</v>
      </c>
    </row>
    <row r="96" spans="1:12" x14ac:dyDescent="0.25">
      <c r="A96" s="8">
        <v>222</v>
      </c>
      <c r="B96" s="3" t="s">
        <v>10</v>
      </c>
      <c r="C96" s="3" t="s">
        <v>11</v>
      </c>
      <c r="D96" s="7">
        <v>3.6894149999999999</v>
      </c>
      <c r="E96" s="4">
        <v>0.42855320000000002</v>
      </c>
      <c r="F96" s="4">
        <f t="shared" si="2"/>
        <v>3.2608617999999998</v>
      </c>
      <c r="G96" s="4">
        <v>0.20632190000000003</v>
      </c>
      <c r="H96" s="4">
        <v>0.22223129999999999</v>
      </c>
      <c r="J96" s="5">
        <f t="shared" si="3"/>
        <v>5.5922659825473696E-2</v>
      </c>
      <c r="L96" s="6">
        <f t="shared" si="4"/>
        <v>0.48143824383997136</v>
      </c>
    </row>
    <row r="97" spans="1:12" x14ac:dyDescent="0.25">
      <c r="A97" s="8">
        <v>226</v>
      </c>
      <c r="B97" s="3" t="s">
        <v>10</v>
      </c>
      <c r="C97" s="3" t="s">
        <v>11</v>
      </c>
      <c r="D97" s="4">
        <v>4.1664969999999997</v>
      </c>
      <c r="E97" s="4">
        <v>0.56276990000000005</v>
      </c>
      <c r="F97" s="4">
        <f t="shared" si="2"/>
        <v>3.6037270999999995</v>
      </c>
      <c r="G97" s="4">
        <v>0.28179760000000004</v>
      </c>
      <c r="H97" s="4">
        <v>0.28097230000000001</v>
      </c>
      <c r="J97" s="5">
        <f t="shared" si="3"/>
        <v>6.7634178063730774E-2</v>
      </c>
      <c r="L97" s="6">
        <f t="shared" si="4"/>
        <v>0.5007332481712331</v>
      </c>
    </row>
    <row r="98" spans="1:12" x14ac:dyDescent="0.25">
      <c r="A98" s="8">
        <v>229</v>
      </c>
      <c r="B98" s="3" t="s">
        <v>10</v>
      </c>
      <c r="C98" s="3" t="s">
        <v>11</v>
      </c>
      <c r="D98" s="4">
        <v>4.5479380000000003</v>
      </c>
      <c r="E98" s="4">
        <v>0.49717129999999998</v>
      </c>
      <c r="F98" s="4">
        <f t="shared" si="2"/>
        <v>4.0507667000000005</v>
      </c>
      <c r="G98" s="4">
        <v>0.26376729999999998</v>
      </c>
      <c r="H98" s="4">
        <v>0.233404</v>
      </c>
      <c r="J98" s="5">
        <f t="shared" si="3"/>
        <v>5.7997118694230215E-2</v>
      </c>
      <c r="L98" s="6">
        <f t="shared" si="4"/>
        <v>0.5305360546757224</v>
      </c>
    </row>
    <row r="99" spans="1:12" x14ac:dyDescent="0.25">
      <c r="A99" s="8">
        <v>233</v>
      </c>
      <c r="B99" s="3" t="s">
        <v>10</v>
      </c>
      <c r="C99" s="3" t="s">
        <v>11</v>
      </c>
      <c r="D99" s="7">
        <v>3.826343</v>
      </c>
      <c r="E99" s="4">
        <v>0.49604480000000001</v>
      </c>
      <c r="F99" s="4">
        <f t="shared" si="2"/>
        <v>3.3302982000000001</v>
      </c>
      <c r="G99" s="4">
        <v>0.25323490000000004</v>
      </c>
      <c r="H99" s="4">
        <v>0.2428099</v>
      </c>
      <c r="J99" s="5">
        <f t="shared" si="3"/>
        <v>6.618196539097515E-2</v>
      </c>
      <c r="L99" s="6">
        <f t="shared" si="4"/>
        <v>0.51050812345981655</v>
      </c>
    </row>
    <row r="100" spans="1:12" x14ac:dyDescent="0.25">
      <c r="A100" s="8">
        <v>239</v>
      </c>
      <c r="B100" s="3" t="s">
        <v>10</v>
      </c>
      <c r="C100" s="3" t="s">
        <v>11</v>
      </c>
      <c r="D100" s="7">
        <v>4.8965100000000001</v>
      </c>
      <c r="E100" s="4">
        <v>0.55339480000000008</v>
      </c>
      <c r="F100" s="4">
        <f t="shared" si="2"/>
        <v>4.3431151999999997</v>
      </c>
      <c r="G100" s="4">
        <v>0.27654680000000009</v>
      </c>
      <c r="H100" s="4">
        <v>0.27684799999999998</v>
      </c>
      <c r="J100" s="5">
        <f t="shared" si="3"/>
        <v>5.6478348864803726E-2</v>
      </c>
      <c r="L100" s="6">
        <f t="shared" si="4"/>
        <v>0.49972786155562005</v>
      </c>
    </row>
    <row r="101" spans="1:12" x14ac:dyDescent="0.25">
      <c r="A101" s="8">
        <v>240</v>
      </c>
      <c r="B101" s="3" t="s">
        <v>10</v>
      </c>
      <c r="C101" s="3" t="s">
        <v>11</v>
      </c>
      <c r="D101" s="7">
        <v>3.8527019999999998</v>
      </c>
      <c r="E101" s="4">
        <v>0.51189260000000003</v>
      </c>
      <c r="F101" s="4">
        <f t="shared" si="2"/>
        <v>3.3408093999999999</v>
      </c>
      <c r="G101" s="4">
        <v>0.27042780000000005</v>
      </c>
      <c r="H101" s="4">
        <v>0.24146479999999998</v>
      </c>
      <c r="J101" s="5">
        <f t="shared" si="3"/>
        <v>7.0191725184039683E-2</v>
      </c>
      <c r="L101" s="6">
        <f t="shared" si="4"/>
        <v>0.52829011398094061</v>
      </c>
    </row>
    <row r="102" spans="1:12" x14ac:dyDescent="0.25">
      <c r="A102" s="8">
        <v>260</v>
      </c>
      <c r="B102" s="3" t="s">
        <v>10</v>
      </c>
      <c r="C102" s="3" t="s">
        <v>11</v>
      </c>
      <c r="D102" s="7">
        <v>4.5471349999999999</v>
      </c>
      <c r="E102" s="4">
        <v>0.6446135999999999</v>
      </c>
      <c r="F102" s="4">
        <f t="shared" si="2"/>
        <v>3.9025213999999999</v>
      </c>
      <c r="G102" s="4">
        <v>0.29248089999999993</v>
      </c>
      <c r="H102" s="4">
        <v>0.35213269999999997</v>
      </c>
      <c r="J102" s="5">
        <f t="shared" si="3"/>
        <v>6.432201814988997E-2</v>
      </c>
      <c r="L102" s="6">
        <f t="shared" si="4"/>
        <v>0.45373057596054439</v>
      </c>
    </row>
    <row r="103" spans="1:12" x14ac:dyDescent="0.25">
      <c r="A103" s="8">
        <v>266</v>
      </c>
      <c r="B103" s="3" t="s">
        <v>10</v>
      </c>
      <c r="C103" s="3" t="s">
        <v>11</v>
      </c>
      <c r="D103" s="7">
        <v>5.3007850000000003</v>
      </c>
      <c r="E103" s="4">
        <v>0.57960269999999992</v>
      </c>
      <c r="F103" s="4">
        <f t="shared" si="2"/>
        <v>4.7211823000000006</v>
      </c>
      <c r="G103" s="4">
        <v>0.31382889999999991</v>
      </c>
      <c r="H103" s="4">
        <v>0.2657738</v>
      </c>
      <c r="J103" s="5">
        <f t="shared" si="3"/>
        <v>5.9204231071435624E-2</v>
      </c>
      <c r="L103" s="6">
        <f t="shared" si="4"/>
        <v>0.54145520716173334</v>
      </c>
    </row>
    <row r="104" spans="1:12" x14ac:dyDescent="0.25">
      <c r="A104" s="8">
        <v>315</v>
      </c>
      <c r="B104" s="3" t="s">
        <v>10</v>
      </c>
      <c r="C104" s="3" t="s">
        <v>11</v>
      </c>
      <c r="D104" s="7">
        <v>5.7463160000000002</v>
      </c>
      <c r="E104" s="4">
        <v>0.88454600000000005</v>
      </c>
      <c r="F104" s="4">
        <f t="shared" si="2"/>
        <v>4.8617699999999999</v>
      </c>
      <c r="G104" s="4">
        <v>0.50708540000000002</v>
      </c>
      <c r="H104" s="4">
        <v>0.37746059999999998</v>
      </c>
      <c r="J104" s="5">
        <f t="shared" si="3"/>
        <v>8.8245303599732414E-2</v>
      </c>
      <c r="L104" s="6">
        <f t="shared" si="4"/>
        <v>0.57327193837290535</v>
      </c>
    </row>
    <row r="105" spans="1:12" x14ac:dyDescent="0.25">
      <c r="A105" s="8">
        <v>317</v>
      </c>
      <c r="B105" s="3" t="s">
        <v>10</v>
      </c>
      <c r="C105" s="3" t="s">
        <v>11</v>
      </c>
      <c r="D105" s="7">
        <v>5.137886</v>
      </c>
      <c r="E105" s="4">
        <v>0.44740519999999995</v>
      </c>
      <c r="F105" s="4">
        <f t="shared" si="2"/>
        <v>4.6904807999999996</v>
      </c>
      <c r="G105" s="4">
        <v>0.25015399999999999</v>
      </c>
      <c r="H105" s="4">
        <v>0.19725119999999999</v>
      </c>
      <c r="J105" s="5">
        <f t="shared" si="3"/>
        <v>4.8688118031423817E-2</v>
      </c>
      <c r="L105" s="6">
        <f t="shared" si="4"/>
        <v>0.55912179831615727</v>
      </c>
    </row>
    <row r="106" spans="1:12" x14ac:dyDescent="0.25">
      <c r="A106" s="8">
        <v>344</v>
      </c>
      <c r="B106" s="3" t="s">
        <v>10</v>
      </c>
      <c r="C106" s="3" t="s">
        <v>11</v>
      </c>
      <c r="D106" s="7">
        <v>3.4000949999999999</v>
      </c>
      <c r="E106" s="4">
        <v>0.4427392</v>
      </c>
      <c r="F106" s="4">
        <f t="shared" si="2"/>
        <v>2.9573557999999998</v>
      </c>
      <c r="G106" s="4">
        <v>0.19778090000000001</v>
      </c>
      <c r="H106" s="4">
        <v>0.24495829999999999</v>
      </c>
      <c r="J106" s="5">
        <f t="shared" si="3"/>
        <v>5.8169227624522264E-2</v>
      </c>
      <c r="L106" s="6">
        <f t="shared" si="4"/>
        <v>0.44672100414871785</v>
      </c>
    </row>
    <row r="107" spans="1:12" x14ac:dyDescent="0.25">
      <c r="A107" s="8">
        <v>345</v>
      </c>
      <c r="B107" s="3" t="s">
        <v>10</v>
      </c>
      <c r="C107" s="3" t="s">
        <v>11</v>
      </c>
      <c r="D107" s="7">
        <v>4.3795140000000004</v>
      </c>
      <c r="E107" s="4">
        <v>0.6189595</v>
      </c>
      <c r="F107" s="4">
        <f t="shared" si="2"/>
        <v>3.7605545000000005</v>
      </c>
      <c r="G107" s="4">
        <v>0.306365</v>
      </c>
      <c r="H107" s="4">
        <v>0.3125945</v>
      </c>
      <c r="J107" s="5">
        <f t="shared" si="3"/>
        <v>6.9954109063243078E-2</v>
      </c>
      <c r="L107" s="6">
        <f t="shared" si="4"/>
        <v>0.49496776444985496</v>
      </c>
    </row>
    <row r="108" spans="1:12" x14ac:dyDescent="0.25">
      <c r="A108" s="9">
        <v>355</v>
      </c>
      <c r="B108" s="3" t="s">
        <v>10</v>
      </c>
      <c r="C108" s="3" t="s">
        <v>11</v>
      </c>
      <c r="D108" s="11">
        <v>3.87643</v>
      </c>
      <c r="E108" s="12">
        <v>0.55096310000000004</v>
      </c>
      <c r="F108" s="4">
        <f t="shared" si="2"/>
        <v>3.3254668999999999</v>
      </c>
      <c r="G108" s="4">
        <v>0.27865180000000001</v>
      </c>
      <c r="H108" s="12">
        <v>0.27231130000000003</v>
      </c>
      <c r="J108" s="5">
        <f t="shared" si="3"/>
        <v>7.1883614562883891E-2</v>
      </c>
      <c r="L108" s="6">
        <f t="shared" si="4"/>
        <v>0.50575401510554874</v>
      </c>
    </row>
    <row r="109" spans="1:12" x14ac:dyDescent="0.25">
      <c r="A109" s="8">
        <v>356</v>
      </c>
      <c r="B109" s="3" t="s">
        <v>10</v>
      </c>
      <c r="C109" s="3" t="s">
        <v>11</v>
      </c>
      <c r="D109" s="7">
        <v>4.9079069999999998</v>
      </c>
      <c r="E109" s="7">
        <v>0.5646968</v>
      </c>
      <c r="F109" s="4">
        <f t="shared" si="2"/>
        <v>4.3432101999999997</v>
      </c>
      <c r="G109" s="4">
        <v>0.29750080000000001</v>
      </c>
      <c r="H109" s="4">
        <v>0.26719599999999999</v>
      </c>
      <c r="J109" s="5">
        <f t="shared" si="3"/>
        <v>6.0616633526266901E-2</v>
      </c>
      <c r="L109" s="6">
        <f t="shared" si="4"/>
        <v>0.5268328065609722</v>
      </c>
    </row>
    <row r="110" spans="1:12" x14ac:dyDescent="0.25">
      <c r="A110" s="8">
        <v>380</v>
      </c>
      <c r="B110" s="3" t="s">
        <v>10</v>
      </c>
      <c r="C110" s="3" t="s">
        <v>11</v>
      </c>
      <c r="D110" s="7">
        <v>5.6192000000000002</v>
      </c>
      <c r="E110" s="4">
        <v>0.67519839999999998</v>
      </c>
      <c r="F110" s="4">
        <f t="shared" si="2"/>
        <v>4.9440016</v>
      </c>
      <c r="G110" s="4">
        <v>0.31887650000000001</v>
      </c>
      <c r="H110" s="4">
        <v>0.35632189999999997</v>
      </c>
      <c r="J110" s="5">
        <f t="shared" si="3"/>
        <v>5.6747668707289291E-2</v>
      </c>
      <c r="L110" s="6">
        <f t="shared" si="4"/>
        <v>0.47227081699245738</v>
      </c>
    </row>
    <row r="111" spans="1:12" x14ac:dyDescent="0.25">
      <c r="A111" s="8">
        <v>389</v>
      </c>
      <c r="B111" s="3" t="s">
        <v>10</v>
      </c>
      <c r="C111" s="3" t="s">
        <v>11</v>
      </c>
      <c r="D111" s="7">
        <v>4.7581689999999996</v>
      </c>
      <c r="E111" s="4">
        <v>0.60737130000000006</v>
      </c>
      <c r="F111" s="4">
        <f t="shared" si="2"/>
        <v>4.1507977</v>
      </c>
      <c r="G111" s="4">
        <v>0.29802380000000006</v>
      </c>
      <c r="H111" s="4">
        <v>0.3093475</v>
      </c>
      <c r="J111" s="5">
        <f t="shared" si="3"/>
        <v>6.2634135105331501E-2</v>
      </c>
      <c r="L111" s="6">
        <f t="shared" si="4"/>
        <v>0.49067810744432611</v>
      </c>
    </row>
    <row r="112" spans="1:12" x14ac:dyDescent="0.25">
      <c r="A112" s="8">
        <v>402</v>
      </c>
      <c r="B112" s="3" t="s">
        <v>10</v>
      </c>
      <c r="C112" s="3" t="s">
        <v>11</v>
      </c>
      <c r="D112" s="4">
        <v>5.3516219999999999</v>
      </c>
      <c r="E112" s="4">
        <v>0.55812539999999999</v>
      </c>
      <c r="F112" s="4">
        <f t="shared" si="2"/>
        <v>4.7934966000000001</v>
      </c>
      <c r="G112" s="4">
        <v>0.25549079999999996</v>
      </c>
      <c r="H112" s="4">
        <v>0.30263460000000003</v>
      </c>
      <c r="J112" s="5">
        <f t="shared" si="3"/>
        <v>4.7740815775105187E-2</v>
      </c>
      <c r="L112" s="6">
        <f t="shared" si="4"/>
        <v>0.45776594292250444</v>
      </c>
    </row>
    <row r="113" spans="1:12" x14ac:dyDescent="0.25">
      <c r="A113" s="8">
        <v>403</v>
      </c>
      <c r="B113" s="3" t="s">
        <v>10</v>
      </c>
      <c r="C113" s="3" t="s">
        <v>11</v>
      </c>
      <c r="D113" s="4">
        <v>2.988572</v>
      </c>
      <c r="E113" s="4">
        <v>0.29965510000000001</v>
      </c>
      <c r="F113" s="4">
        <f t="shared" si="2"/>
        <v>2.6889169000000002</v>
      </c>
      <c r="G113" s="4">
        <v>0.13669729999999999</v>
      </c>
      <c r="H113" s="4">
        <v>0.16295780000000001</v>
      </c>
      <c r="J113" s="5">
        <f t="shared" si="3"/>
        <v>4.5740005594645201E-2</v>
      </c>
      <c r="L113" s="6">
        <f t="shared" si="4"/>
        <v>0.45618212404861452</v>
      </c>
    </row>
    <row r="114" spans="1:12" x14ac:dyDescent="0.25">
      <c r="A114" s="8">
        <v>413</v>
      </c>
      <c r="B114" s="3" t="s">
        <v>10</v>
      </c>
      <c r="C114" s="3" t="s">
        <v>11</v>
      </c>
      <c r="D114" s="4">
        <v>4.6616559999999998</v>
      </c>
      <c r="E114" s="4">
        <v>0.50821170000000004</v>
      </c>
      <c r="F114" s="4">
        <f t="shared" si="2"/>
        <v>4.1534442999999994</v>
      </c>
      <c r="G114" s="4">
        <v>0.23269940000000006</v>
      </c>
      <c r="H114" s="4">
        <v>0.27551229999999999</v>
      </c>
      <c r="J114" s="5">
        <f t="shared" si="3"/>
        <v>4.9917754549027228E-2</v>
      </c>
      <c r="L114" s="6">
        <f t="shared" si="4"/>
        <v>0.45787887213143663</v>
      </c>
    </row>
    <row r="115" spans="1:12" x14ac:dyDescent="0.25">
      <c r="A115" s="8">
        <v>414</v>
      </c>
      <c r="B115" s="3" t="s">
        <v>10</v>
      </c>
      <c r="C115" s="3" t="s">
        <v>11</v>
      </c>
      <c r="D115" s="4">
        <v>5.6263529999999999</v>
      </c>
      <c r="E115" s="4">
        <v>0.55707590000000007</v>
      </c>
      <c r="F115" s="4">
        <f t="shared" si="2"/>
        <v>5.0692770999999999</v>
      </c>
      <c r="G115" s="4">
        <v>0.27038780000000007</v>
      </c>
      <c r="H115" s="4">
        <v>0.2866881</v>
      </c>
      <c r="J115" s="5">
        <f t="shared" si="3"/>
        <v>4.8057382819741326E-2</v>
      </c>
      <c r="L115" s="6">
        <f t="shared" si="4"/>
        <v>0.48536976738717297</v>
      </c>
    </row>
    <row r="116" spans="1:12" x14ac:dyDescent="0.25">
      <c r="A116" s="8">
        <v>415</v>
      </c>
      <c r="B116" s="3" t="s">
        <v>10</v>
      </c>
      <c r="C116" s="3" t="s">
        <v>11</v>
      </c>
      <c r="D116" s="4">
        <v>5.6647829999999999</v>
      </c>
      <c r="E116" s="4">
        <v>0.72306549999999992</v>
      </c>
      <c r="F116" s="4">
        <f t="shared" ref="F116:F152" si="5">D116-E116</f>
        <v>4.9417175000000002</v>
      </c>
      <c r="G116" s="4">
        <v>0.41234229999999994</v>
      </c>
      <c r="H116" s="4">
        <v>0.31072319999999998</v>
      </c>
      <c r="J116" s="5">
        <f t="shared" si="3"/>
        <v>7.2790484648750001E-2</v>
      </c>
      <c r="L116" s="6">
        <f t="shared" si="4"/>
        <v>0.57026963670649478</v>
      </c>
    </row>
    <row r="117" spans="1:12" x14ac:dyDescent="0.25">
      <c r="A117" s="8">
        <v>468</v>
      </c>
      <c r="B117" s="3" t="s">
        <v>10</v>
      </c>
      <c r="C117" s="3" t="s">
        <v>11</v>
      </c>
      <c r="D117" s="4">
        <v>3.2107389999999998</v>
      </c>
      <c r="E117" s="4">
        <v>0.39867330000000001</v>
      </c>
      <c r="F117" s="4">
        <f t="shared" si="5"/>
        <v>2.8120656999999998</v>
      </c>
      <c r="G117" s="4">
        <v>0.18566340000000001</v>
      </c>
      <c r="H117" s="4">
        <v>0.2130099</v>
      </c>
      <c r="J117" s="5">
        <f t="shared" si="3"/>
        <v>5.7825752887419382E-2</v>
      </c>
      <c r="L117" s="6">
        <f t="shared" si="4"/>
        <v>0.46570312082599963</v>
      </c>
    </row>
    <row r="118" spans="1:12" x14ac:dyDescent="0.25">
      <c r="A118" s="8">
        <v>478</v>
      </c>
      <c r="B118" s="3" t="s">
        <v>10</v>
      </c>
      <c r="C118" s="3" t="s">
        <v>11</v>
      </c>
      <c r="D118" s="4">
        <v>5.3306120000000004</v>
      </c>
      <c r="E118" s="4">
        <v>0.75736819999999994</v>
      </c>
      <c r="F118" s="4">
        <f t="shared" si="5"/>
        <v>4.5732438000000002</v>
      </c>
      <c r="G118" s="4">
        <v>0.37664219999999993</v>
      </c>
      <c r="H118" s="4">
        <v>0.38072600000000001</v>
      </c>
      <c r="J118" s="5">
        <f t="shared" si="3"/>
        <v>7.065646496124646E-2</v>
      </c>
      <c r="L118" s="6">
        <f t="shared" si="4"/>
        <v>0.49730395334792238</v>
      </c>
    </row>
    <row r="119" spans="1:12" x14ac:dyDescent="0.25">
      <c r="A119" s="8">
        <v>485</v>
      </c>
      <c r="B119" s="3" t="s">
        <v>10</v>
      </c>
      <c r="C119" s="3" t="s">
        <v>11</v>
      </c>
      <c r="D119" s="4">
        <v>3.3901349999999999</v>
      </c>
      <c r="E119" s="4">
        <v>0.48521690000000001</v>
      </c>
      <c r="F119" s="4">
        <f t="shared" si="5"/>
        <v>2.9049180999999997</v>
      </c>
      <c r="G119" s="4">
        <v>0.26186870000000001</v>
      </c>
      <c r="H119" s="4">
        <v>0.2233482</v>
      </c>
      <c r="J119" s="5">
        <f t="shared" si="3"/>
        <v>7.7244328028234874E-2</v>
      </c>
      <c r="L119" s="6">
        <f t="shared" si="4"/>
        <v>0.53969410381213023</v>
      </c>
    </row>
    <row r="120" spans="1:12" x14ac:dyDescent="0.25">
      <c r="A120" s="3">
        <v>47</v>
      </c>
      <c r="B120" s="3" t="s">
        <v>10</v>
      </c>
      <c r="C120" s="3" t="s">
        <v>11</v>
      </c>
      <c r="D120" s="18">
        <v>4.0911819999999999</v>
      </c>
      <c r="E120">
        <v>0.46214510000000003</v>
      </c>
      <c r="F120" s="3">
        <f t="shared" si="5"/>
        <v>3.6290369</v>
      </c>
      <c r="G120" s="3">
        <v>0.26437370000000004</v>
      </c>
      <c r="H120" s="3">
        <v>0.19777139999999999</v>
      </c>
      <c r="J120" s="5">
        <f t="shared" si="3"/>
        <v>6.4620371325450704E-2</v>
      </c>
      <c r="L120" s="6">
        <f t="shared" si="4"/>
        <v>0.57205778012143815</v>
      </c>
    </row>
    <row r="121" spans="1:12" x14ac:dyDescent="0.25">
      <c r="A121" s="3">
        <v>67</v>
      </c>
      <c r="B121" s="3" t="s">
        <v>10</v>
      </c>
      <c r="C121" s="3" t="s">
        <v>11</v>
      </c>
      <c r="D121" s="19">
        <v>3.8345030000000002</v>
      </c>
      <c r="E121" s="19">
        <v>0.57545990000000002</v>
      </c>
      <c r="F121" s="3">
        <f t="shared" si="5"/>
        <v>3.2590431000000004</v>
      </c>
      <c r="G121" s="3">
        <v>0.33014189999999999</v>
      </c>
      <c r="H121" s="3">
        <v>0.24531800000000001</v>
      </c>
      <c r="J121" s="5">
        <f t="shared" si="3"/>
        <v>8.6097702883528832E-2</v>
      </c>
      <c r="L121" s="6">
        <f t="shared" si="4"/>
        <v>0.57370096508896617</v>
      </c>
    </row>
    <row r="122" spans="1:12" x14ac:dyDescent="0.25">
      <c r="A122" s="3">
        <v>95</v>
      </c>
      <c r="B122" s="3" t="s">
        <v>10</v>
      </c>
      <c r="C122" s="3" t="s">
        <v>11</v>
      </c>
      <c r="D122" s="3">
        <v>2.699646</v>
      </c>
      <c r="E122" s="3">
        <v>0.3571313000000001</v>
      </c>
      <c r="F122" s="3">
        <f t="shared" si="5"/>
        <v>2.3425146999999997</v>
      </c>
      <c r="G122" s="3">
        <v>0.19969260000000008</v>
      </c>
      <c r="H122" s="3">
        <v>0.15743870000000001</v>
      </c>
      <c r="J122" s="5">
        <f t="shared" si="3"/>
        <v>7.3969920500687902E-2</v>
      </c>
      <c r="L122" s="6">
        <f t="shared" si="4"/>
        <v>0.55915737433263346</v>
      </c>
    </row>
    <row r="123" spans="1:12" x14ac:dyDescent="0.25">
      <c r="A123" s="3">
        <v>146</v>
      </c>
      <c r="B123" s="3" t="s">
        <v>10</v>
      </c>
      <c r="C123" s="3" t="s">
        <v>11</v>
      </c>
      <c r="D123" s="3">
        <v>5.3219760000000003</v>
      </c>
      <c r="E123" s="3">
        <v>0.52096319999999996</v>
      </c>
      <c r="F123" s="3">
        <f t="shared" si="5"/>
        <v>4.8010128000000005</v>
      </c>
      <c r="G123" s="3">
        <v>0.31229009999999996</v>
      </c>
      <c r="H123" s="3">
        <v>0.2086731</v>
      </c>
      <c r="J123" s="5">
        <f t="shared" si="3"/>
        <v>5.8679351428867765E-2</v>
      </c>
      <c r="L123" s="6">
        <f t="shared" si="4"/>
        <v>0.59944752335673612</v>
      </c>
    </row>
    <row r="124" spans="1:12" x14ac:dyDescent="0.25">
      <c r="A124" s="3">
        <v>152</v>
      </c>
      <c r="B124" s="3" t="s">
        <v>10</v>
      </c>
      <c r="C124" s="3" t="s">
        <v>11</v>
      </c>
      <c r="D124" s="3">
        <v>6.1755959999999996</v>
      </c>
      <c r="E124" s="3">
        <v>0.65827020000000003</v>
      </c>
      <c r="F124" s="3">
        <f t="shared" si="5"/>
        <v>5.5173258000000001</v>
      </c>
      <c r="G124" s="3">
        <v>0.39095110000000005</v>
      </c>
      <c r="H124" s="3">
        <v>0.26731909999999998</v>
      </c>
      <c r="J124" s="5">
        <f t="shared" si="3"/>
        <v>6.3305808864439983E-2</v>
      </c>
      <c r="L124" s="6">
        <f t="shared" si="4"/>
        <v>0.59390672705524272</v>
      </c>
    </row>
    <row r="125" spans="1:12" x14ac:dyDescent="0.25">
      <c r="A125" s="8">
        <v>156</v>
      </c>
      <c r="B125" s="3" t="s">
        <v>10</v>
      </c>
      <c r="C125" s="3" t="s">
        <v>11</v>
      </c>
      <c r="D125" s="3">
        <v>4.1092519999999997</v>
      </c>
      <c r="E125" s="3">
        <v>0.50418260000000004</v>
      </c>
      <c r="F125" s="3">
        <f t="shared" si="5"/>
        <v>3.6050693999999996</v>
      </c>
      <c r="G125" s="3">
        <v>0.2194797</v>
      </c>
      <c r="H125" s="3">
        <v>0.28470290000000004</v>
      </c>
      <c r="J125" s="5">
        <f t="shared" si="3"/>
        <v>5.3411107422956787E-2</v>
      </c>
      <c r="L125" s="6">
        <f t="shared" si="4"/>
        <v>0.43531787887959639</v>
      </c>
    </row>
    <row r="126" spans="1:12" x14ac:dyDescent="0.25">
      <c r="A126" s="8">
        <v>166</v>
      </c>
      <c r="B126" s="3" t="s">
        <v>10</v>
      </c>
      <c r="C126" s="3" t="s">
        <v>11</v>
      </c>
      <c r="D126">
        <v>5.1706310000000002</v>
      </c>
      <c r="E126" s="3">
        <v>0.60224979999999995</v>
      </c>
      <c r="F126" s="3">
        <f t="shared" si="5"/>
        <v>4.5683812000000001</v>
      </c>
      <c r="G126" s="3">
        <v>0.36363809999999996</v>
      </c>
      <c r="H126" s="3">
        <v>0.23861169999999998</v>
      </c>
      <c r="J126" s="5">
        <f t="shared" si="3"/>
        <v>7.0327606050402738E-2</v>
      </c>
      <c r="L126" s="6">
        <f t="shared" si="4"/>
        <v>0.60379945331654739</v>
      </c>
    </row>
    <row r="127" spans="1:12" x14ac:dyDescent="0.25">
      <c r="A127" s="8">
        <v>197</v>
      </c>
      <c r="B127" s="3" t="s">
        <v>10</v>
      </c>
      <c r="C127" s="3" t="s">
        <v>11</v>
      </c>
      <c r="D127" s="3">
        <v>5.08148</v>
      </c>
      <c r="E127" s="3">
        <v>0.6831853</v>
      </c>
      <c r="F127" s="3">
        <f t="shared" si="5"/>
        <v>4.3982947000000001</v>
      </c>
      <c r="G127" s="3">
        <v>0.35611579999999998</v>
      </c>
      <c r="H127" s="3">
        <v>0.32706950000000001</v>
      </c>
      <c r="J127" s="5">
        <f t="shared" si="3"/>
        <v>7.0081118099451334E-2</v>
      </c>
      <c r="L127" s="6">
        <f t="shared" si="4"/>
        <v>0.52125799545160001</v>
      </c>
    </row>
    <row r="128" spans="1:12" x14ac:dyDescent="0.25">
      <c r="A128" s="8">
        <v>213</v>
      </c>
      <c r="B128" s="3" t="s">
        <v>10</v>
      </c>
      <c r="C128" s="3" t="s">
        <v>11</v>
      </c>
      <c r="D128" s="20">
        <v>4.6414989999999996</v>
      </c>
      <c r="E128" s="3">
        <v>0.58599849999999998</v>
      </c>
      <c r="F128" s="3">
        <f t="shared" si="5"/>
        <v>4.0555005</v>
      </c>
      <c r="G128" s="3">
        <v>0.33922449999999993</v>
      </c>
      <c r="H128" s="21">
        <v>0.24677400000000002</v>
      </c>
      <c r="J128" s="5">
        <f t="shared" si="3"/>
        <v>7.3085117544999995E-2</v>
      </c>
      <c r="L128" s="6">
        <f t="shared" si="4"/>
        <v>0.5788828810995249</v>
      </c>
    </row>
    <row r="129" spans="1:12" x14ac:dyDescent="0.25">
      <c r="A129" s="8">
        <v>222</v>
      </c>
      <c r="B129" s="3" t="s">
        <v>10</v>
      </c>
      <c r="C129" s="3" t="s">
        <v>11</v>
      </c>
      <c r="D129" s="20">
        <v>3.6894149999999999</v>
      </c>
      <c r="E129" s="3">
        <v>0.42855320000000002</v>
      </c>
      <c r="F129" s="3">
        <f t="shared" si="5"/>
        <v>3.2608617999999998</v>
      </c>
      <c r="G129" s="3">
        <v>0.20632190000000003</v>
      </c>
      <c r="H129" s="3">
        <v>0.22223129999999999</v>
      </c>
      <c r="J129" s="5">
        <f t="shared" si="3"/>
        <v>5.5922659825473696E-2</v>
      </c>
      <c r="L129" s="6">
        <f t="shared" si="4"/>
        <v>0.48143824383997136</v>
      </c>
    </row>
    <row r="130" spans="1:12" x14ac:dyDescent="0.25">
      <c r="A130" s="8">
        <v>226</v>
      </c>
      <c r="B130" s="3" t="s">
        <v>10</v>
      </c>
      <c r="C130" s="3" t="s">
        <v>11</v>
      </c>
      <c r="D130" s="3">
        <v>4.1664969999999997</v>
      </c>
      <c r="E130" s="3">
        <v>0.56276990000000005</v>
      </c>
      <c r="F130" s="3">
        <f t="shared" si="5"/>
        <v>3.6037270999999995</v>
      </c>
      <c r="G130" s="3">
        <v>0.28179760000000004</v>
      </c>
      <c r="H130" s="3">
        <v>0.28097230000000001</v>
      </c>
      <c r="J130" s="5">
        <f t="shared" si="3"/>
        <v>6.7634178063730774E-2</v>
      </c>
      <c r="L130" s="6">
        <f t="shared" si="4"/>
        <v>0.5007332481712331</v>
      </c>
    </row>
    <row r="131" spans="1:12" x14ac:dyDescent="0.25">
      <c r="A131" s="8">
        <v>229</v>
      </c>
      <c r="B131" s="3" t="s">
        <v>10</v>
      </c>
      <c r="C131" s="3" t="s">
        <v>11</v>
      </c>
      <c r="D131" s="21">
        <v>4.5479380000000003</v>
      </c>
      <c r="E131" s="3">
        <v>0.49717129999999998</v>
      </c>
      <c r="F131" s="3">
        <f t="shared" si="5"/>
        <v>4.0507667000000005</v>
      </c>
      <c r="G131" s="3">
        <v>0.26376729999999998</v>
      </c>
      <c r="H131" s="3">
        <v>0.233404</v>
      </c>
      <c r="J131" s="5">
        <f t="shared" ref="J131:J152" si="6">G131/D131</f>
        <v>5.7997118694230215E-2</v>
      </c>
      <c r="L131" s="6">
        <f t="shared" ref="L131:L152" si="7">G131/E131</f>
        <v>0.5305360546757224</v>
      </c>
    </row>
    <row r="132" spans="1:12" x14ac:dyDescent="0.25">
      <c r="A132" s="8">
        <v>233</v>
      </c>
      <c r="B132" s="3" t="s">
        <v>10</v>
      </c>
      <c r="C132" s="3" t="s">
        <v>11</v>
      </c>
      <c r="D132" s="20">
        <v>3.826343</v>
      </c>
      <c r="E132" s="3">
        <v>0.49604480000000001</v>
      </c>
      <c r="F132" s="3">
        <f t="shared" si="5"/>
        <v>3.3302982000000001</v>
      </c>
      <c r="G132" s="3">
        <v>0.25323490000000004</v>
      </c>
      <c r="H132" s="3">
        <v>0.2428099</v>
      </c>
      <c r="J132" s="5">
        <f t="shared" si="6"/>
        <v>6.618196539097515E-2</v>
      </c>
      <c r="L132" s="6">
        <f t="shared" si="7"/>
        <v>0.51050812345981655</v>
      </c>
    </row>
    <row r="133" spans="1:12" x14ac:dyDescent="0.25">
      <c r="A133" s="8">
        <v>239</v>
      </c>
      <c r="B133" s="3" t="s">
        <v>10</v>
      </c>
      <c r="C133" s="3" t="s">
        <v>11</v>
      </c>
      <c r="D133" s="20">
        <v>4.8965100000000001</v>
      </c>
      <c r="E133" s="3">
        <v>0.55339480000000008</v>
      </c>
      <c r="F133" s="3">
        <f t="shared" si="5"/>
        <v>4.3431151999999997</v>
      </c>
      <c r="G133" s="3">
        <v>0.27654680000000009</v>
      </c>
      <c r="H133" s="3">
        <v>0.27684799999999998</v>
      </c>
      <c r="J133" s="5">
        <f t="shared" si="6"/>
        <v>5.6478348864803726E-2</v>
      </c>
      <c r="L133" s="6">
        <f t="shared" si="7"/>
        <v>0.49972786155562005</v>
      </c>
    </row>
    <row r="134" spans="1:12" x14ac:dyDescent="0.25">
      <c r="A134" s="8">
        <v>240</v>
      </c>
      <c r="B134" s="3" t="s">
        <v>10</v>
      </c>
      <c r="C134" s="3" t="s">
        <v>11</v>
      </c>
      <c r="D134" s="20">
        <v>3.8527019999999998</v>
      </c>
      <c r="E134" s="3">
        <v>0.51189260000000003</v>
      </c>
      <c r="F134" s="3">
        <f t="shared" si="5"/>
        <v>3.3408093999999999</v>
      </c>
      <c r="G134" s="3">
        <v>0.27042780000000005</v>
      </c>
      <c r="H134" s="3">
        <v>0.24146479999999998</v>
      </c>
      <c r="J134" s="5">
        <f t="shared" si="6"/>
        <v>7.0191725184039683E-2</v>
      </c>
      <c r="L134" s="6">
        <f t="shared" si="7"/>
        <v>0.52829011398094061</v>
      </c>
    </row>
    <row r="135" spans="1:12" x14ac:dyDescent="0.25">
      <c r="A135" s="8">
        <v>260</v>
      </c>
      <c r="B135" s="3" t="s">
        <v>10</v>
      </c>
      <c r="C135" s="3" t="s">
        <v>11</v>
      </c>
      <c r="D135" s="20">
        <v>4.5471349999999999</v>
      </c>
      <c r="E135" s="3">
        <v>0.6446135999999999</v>
      </c>
      <c r="F135" s="3">
        <f t="shared" si="5"/>
        <v>3.9025213999999999</v>
      </c>
      <c r="G135" s="3">
        <v>0.29248089999999993</v>
      </c>
      <c r="H135" s="3">
        <v>0.35213269999999997</v>
      </c>
      <c r="J135" s="5">
        <f t="shared" si="6"/>
        <v>6.432201814988997E-2</v>
      </c>
      <c r="L135" s="6">
        <f t="shared" si="7"/>
        <v>0.45373057596054439</v>
      </c>
    </row>
    <row r="136" spans="1:12" x14ac:dyDescent="0.25">
      <c r="A136" s="8">
        <v>266</v>
      </c>
      <c r="B136" s="3" t="s">
        <v>10</v>
      </c>
      <c r="C136" s="3" t="s">
        <v>11</v>
      </c>
      <c r="D136" s="20">
        <v>5.3007850000000003</v>
      </c>
      <c r="E136" s="3">
        <v>0.57960269999999992</v>
      </c>
      <c r="F136" s="3">
        <f t="shared" si="5"/>
        <v>4.7211823000000006</v>
      </c>
      <c r="G136" s="3">
        <v>0.31382889999999991</v>
      </c>
      <c r="H136" s="3">
        <v>0.2657738</v>
      </c>
      <c r="J136" s="5">
        <f t="shared" si="6"/>
        <v>5.9204231071435624E-2</v>
      </c>
      <c r="L136" s="6">
        <f t="shared" si="7"/>
        <v>0.54145520716173334</v>
      </c>
    </row>
    <row r="137" spans="1:12" x14ac:dyDescent="0.25">
      <c r="A137" s="8">
        <v>315</v>
      </c>
      <c r="B137" s="3" t="s">
        <v>10</v>
      </c>
      <c r="C137" s="3" t="s">
        <v>11</v>
      </c>
      <c r="D137" s="20">
        <v>5.7463160000000002</v>
      </c>
      <c r="E137" s="3">
        <v>0.88454600000000005</v>
      </c>
      <c r="F137" s="3">
        <f t="shared" si="5"/>
        <v>4.8617699999999999</v>
      </c>
      <c r="G137" s="3">
        <v>0.50708540000000002</v>
      </c>
      <c r="H137" s="3">
        <v>0.37746059999999998</v>
      </c>
      <c r="J137" s="5">
        <f t="shared" si="6"/>
        <v>8.8245303599732414E-2</v>
      </c>
      <c r="L137" s="6">
        <f t="shared" si="7"/>
        <v>0.57327193837290535</v>
      </c>
    </row>
    <row r="138" spans="1:12" x14ac:dyDescent="0.25">
      <c r="A138" s="8">
        <v>317</v>
      </c>
      <c r="B138" s="3" t="s">
        <v>10</v>
      </c>
      <c r="C138" s="3" t="s">
        <v>11</v>
      </c>
      <c r="D138" s="20">
        <v>5.137886</v>
      </c>
      <c r="E138" s="3">
        <v>0.44740519999999995</v>
      </c>
      <c r="F138" s="3">
        <f t="shared" si="5"/>
        <v>4.6904807999999996</v>
      </c>
      <c r="G138" s="3">
        <v>0.25015399999999999</v>
      </c>
      <c r="H138" s="3">
        <v>0.19725119999999999</v>
      </c>
      <c r="J138" s="5">
        <f t="shared" si="6"/>
        <v>4.8688118031423817E-2</v>
      </c>
      <c r="L138" s="6">
        <f t="shared" si="7"/>
        <v>0.55912179831615727</v>
      </c>
    </row>
    <row r="139" spans="1:12" x14ac:dyDescent="0.25">
      <c r="A139" s="8">
        <v>344</v>
      </c>
      <c r="B139" s="3" t="s">
        <v>10</v>
      </c>
      <c r="C139" s="3" t="s">
        <v>11</v>
      </c>
      <c r="D139" s="20">
        <v>3.4000949999999999</v>
      </c>
      <c r="E139" s="3">
        <v>0.4427392</v>
      </c>
      <c r="F139" s="3">
        <f t="shared" si="5"/>
        <v>2.9573557999999998</v>
      </c>
      <c r="G139" s="3">
        <v>0.19778090000000001</v>
      </c>
      <c r="H139" s="3">
        <v>0.24495829999999999</v>
      </c>
      <c r="J139" s="5">
        <f t="shared" si="6"/>
        <v>5.8169227624522264E-2</v>
      </c>
      <c r="L139" s="6">
        <f t="shared" si="7"/>
        <v>0.44672100414871785</v>
      </c>
    </row>
    <row r="140" spans="1:12" x14ac:dyDescent="0.25">
      <c r="A140" s="8">
        <v>345</v>
      </c>
      <c r="B140" s="3" t="s">
        <v>10</v>
      </c>
      <c r="C140" s="3" t="s">
        <v>11</v>
      </c>
      <c r="D140" s="20">
        <v>4.3795140000000004</v>
      </c>
      <c r="E140" s="21">
        <v>0.6189595</v>
      </c>
      <c r="F140" s="3">
        <f t="shared" si="5"/>
        <v>3.7605545000000005</v>
      </c>
      <c r="G140" s="3">
        <v>0.306365</v>
      </c>
      <c r="H140" s="21">
        <v>0.3125945</v>
      </c>
      <c r="J140" s="5">
        <f t="shared" si="6"/>
        <v>6.9954109063243078E-2</v>
      </c>
      <c r="L140" s="6">
        <f t="shared" si="7"/>
        <v>0.49496776444985496</v>
      </c>
    </row>
    <row r="141" spans="1:12" x14ac:dyDescent="0.25">
      <c r="A141" s="9">
        <v>355</v>
      </c>
      <c r="B141" s="3" t="s">
        <v>10</v>
      </c>
      <c r="C141" s="3" t="s">
        <v>11</v>
      </c>
      <c r="D141" s="18">
        <v>3.87643</v>
      </c>
      <c r="E141" s="22">
        <v>0.55096310000000004</v>
      </c>
      <c r="F141" s="3">
        <f t="shared" si="5"/>
        <v>3.3254668999999999</v>
      </c>
      <c r="G141" s="3">
        <v>0.27865180000000001</v>
      </c>
      <c r="H141" s="22">
        <v>0.27231130000000003</v>
      </c>
      <c r="J141" s="5">
        <f t="shared" si="6"/>
        <v>7.1883614562883891E-2</v>
      </c>
      <c r="L141" s="6">
        <f t="shared" si="7"/>
        <v>0.50575401510554874</v>
      </c>
    </row>
    <row r="142" spans="1:12" x14ac:dyDescent="0.25">
      <c r="A142" s="8">
        <v>356</v>
      </c>
      <c r="B142" s="3" t="s">
        <v>10</v>
      </c>
      <c r="C142" s="3" t="s">
        <v>11</v>
      </c>
      <c r="D142" s="20">
        <v>4.9079069999999998</v>
      </c>
      <c r="E142" s="20">
        <v>0.5646968</v>
      </c>
      <c r="F142" s="3">
        <f t="shared" si="5"/>
        <v>4.3432101999999997</v>
      </c>
      <c r="G142" s="3">
        <v>0.29750080000000001</v>
      </c>
      <c r="H142" s="21">
        <v>0.26719599999999999</v>
      </c>
      <c r="J142" s="5">
        <f t="shared" si="6"/>
        <v>6.0616633526266901E-2</v>
      </c>
      <c r="L142" s="6">
        <f t="shared" si="7"/>
        <v>0.5268328065609722</v>
      </c>
    </row>
    <row r="143" spans="1:12" x14ac:dyDescent="0.25">
      <c r="A143" s="8">
        <v>380</v>
      </c>
      <c r="B143" s="3" t="s">
        <v>10</v>
      </c>
      <c r="C143" s="3" t="s">
        <v>11</v>
      </c>
      <c r="D143" s="20">
        <v>5.6192000000000002</v>
      </c>
      <c r="E143" s="21">
        <v>0.67519839999999998</v>
      </c>
      <c r="F143" s="3">
        <f t="shared" si="5"/>
        <v>4.9440016</v>
      </c>
      <c r="G143" s="3">
        <v>0.31887650000000001</v>
      </c>
      <c r="H143" s="21">
        <v>0.35632189999999997</v>
      </c>
      <c r="J143" s="5">
        <f t="shared" si="6"/>
        <v>5.6747668707289291E-2</v>
      </c>
      <c r="L143" s="6">
        <f t="shared" si="7"/>
        <v>0.47227081699245738</v>
      </c>
    </row>
    <row r="144" spans="1:12" x14ac:dyDescent="0.25">
      <c r="A144" s="8">
        <v>389</v>
      </c>
      <c r="B144" s="3" t="s">
        <v>10</v>
      </c>
      <c r="C144" s="3" t="s">
        <v>11</v>
      </c>
      <c r="D144" s="20">
        <v>4.7581689999999996</v>
      </c>
      <c r="E144" s="23">
        <v>0.60737130000000006</v>
      </c>
      <c r="F144" s="3">
        <f t="shared" si="5"/>
        <v>4.1507977</v>
      </c>
      <c r="G144" s="3">
        <v>0.29802380000000006</v>
      </c>
      <c r="H144" s="23">
        <v>0.3093475</v>
      </c>
      <c r="J144" s="5">
        <f t="shared" si="6"/>
        <v>6.2634135105331501E-2</v>
      </c>
      <c r="L144" s="6">
        <f t="shared" si="7"/>
        <v>0.49067810744432611</v>
      </c>
    </row>
    <row r="145" spans="1:12" x14ac:dyDescent="0.25">
      <c r="A145" s="8">
        <v>402</v>
      </c>
      <c r="B145" s="3" t="s">
        <v>10</v>
      </c>
      <c r="C145" s="3" t="s">
        <v>11</v>
      </c>
      <c r="D145" s="21">
        <v>5.3516219999999999</v>
      </c>
      <c r="E145" s="21">
        <v>0.55812539999999999</v>
      </c>
      <c r="F145" s="3">
        <f t="shared" si="5"/>
        <v>4.7934966000000001</v>
      </c>
      <c r="G145" s="3">
        <v>0.25549079999999996</v>
      </c>
      <c r="H145" s="21">
        <v>0.30263460000000003</v>
      </c>
      <c r="J145" s="5">
        <f t="shared" si="6"/>
        <v>4.7740815775105187E-2</v>
      </c>
      <c r="L145" s="6">
        <f t="shared" si="7"/>
        <v>0.45776594292250444</v>
      </c>
    </row>
    <row r="146" spans="1:12" x14ac:dyDescent="0.25">
      <c r="A146" s="8">
        <v>403</v>
      </c>
      <c r="B146" s="3" t="s">
        <v>10</v>
      </c>
      <c r="C146" s="3" t="s">
        <v>11</v>
      </c>
      <c r="D146" s="21">
        <v>2.988572</v>
      </c>
      <c r="E146" s="21">
        <v>0.29965510000000001</v>
      </c>
      <c r="F146" s="3">
        <f t="shared" si="5"/>
        <v>2.6889169000000002</v>
      </c>
      <c r="G146" s="3">
        <v>0.13669729999999999</v>
      </c>
      <c r="H146" s="21">
        <v>0.16295780000000001</v>
      </c>
      <c r="J146" s="5">
        <f t="shared" si="6"/>
        <v>4.5740005594645201E-2</v>
      </c>
      <c r="L146" s="6">
        <f t="shared" si="7"/>
        <v>0.45618212404861452</v>
      </c>
    </row>
    <row r="147" spans="1:12" x14ac:dyDescent="0.25">
      <c r="A147" s="8">
        <v>413</v>
      </c>
      <c r="B147" s="3" t="s">
        <v>10</v>
      </c>
      <c r="C147" s="3" t="s">
        <v>11</v>
      </c>
      <c r="D147" s="21">
        <v>4.6616559999999998</v>
      </c>
      <c r="E147" s="21">
        <v>0.50821170000000004</v>
      </c>
      <c r="F147" s="3">
        <f t="shared" si="5"/>
        <v>4.1534442999999994</v>
      </c>
      <c r="G147" s="3">
        <v>0.23269940000000006</v>
      </c>
      <c r="H147" s="21">
        <v>0.27551229999999999</v>
      </c>
      <c r="J147" s="5">
        <f t="shared" si="6"/>
        <v>4.9917754549027228E-2</v>
      </c>
      <c r="L147" s="6">
        <f t="shared" si="7"/>
        <v>0.45787887213143663</v>
      </c>
    </row>
    <row r="148" spans="1:12" x14ac:dyDescent="0.25">
      <c r="A148" s="8">
        <v>414</v>
      </c>
      <c r="B148" s="3" t="s">
        <v>10</v>
      </c>
      <c r="C148" s="3" t="s">
        <v>11</v>
      </c>
      <c r="D148" s="21">
        <v>5.6263529999999999</v>
      </c>
      <c r="E148" s="21">
        <v>0.55707590000000007</v>
      </c>
      <c r="F148" s="3">
        <f t="shared" si="5"/>
        <v>5.0692770999999999</v>
      </c>
      <c r="G148" s="3">
        <v>0.27038780000000007</v>
      </c>
      <c r="H148" s="21">
        <v>0.2866881</v>
      </c>
      <c r="J148" s="5">
        <f t="shared" si="6"/>
        <v>4.8057382819741326E-2</v>
      </c>
      <c r="L148" s="6">
        <f t="shared" si="7"/>
        <v>0.48536976738717297</v>
      </c>
    </row>
    <row r="149" spans="1:12" x14ac:dyDescent="0.25">
      <c r="A149" s="8">
        <v>415</v>
      </c>
      <c r="B149" s="3" t="s">
        <v>10</v>
      </c>
      <c r="C149" s="3" t="s">
        <v>11</v>
      </c>
      <c r="D149" s="21">
        <v>5.6647829999999999</v>
      </c>
      <c r="E149" s="21">
        <v>0.72306549999999992</v>
      </c>
      <c r="F149" s="3">
        <f t="shared" si="5"/>
        <v>4.9417175000000002</v>
      </c>
      <c r="G149" s="3">
        <v>0.41234229999999994</v>
      </c>
      <c r="H149" s="21">
        <v>0.31072319999999998</v>
      </c>
      <c r="J149" s="5">
        <f t="shared" si="6"/>
        <v>7.2790484648750001E-2</v>
      </c>
      <c r="L149" s="6">
        <f t="shared" si="7"/>
        <v>0.57026963670649478</v>
      </c>
    </row>
    <row r="150" spans="1:12" x14ac:dyDescent="0.25">
      <c r="A150" s="8">
        <v>468</v>
      </c>
      <c r="B150" s="3" t="s">
        <v>10</v>
      </c>
      <c r="C150" s="3" t="s">
        <v>11</v>
      </c>
      <c r="D150" s="21">
        <v>3.2107389999999998</v>
      </c>
      <c r="E150" s="21">
        <v>0.39867330000000001</v>
      </c>
      <c r="F150" s="3">
        <f t="shared" si="5"/>
        <v>2.8120656999999998</v>
      </c>
      <c r="G150" s="3">
        <v>0.18566340000000001</v>
      </c>
      <c r="H150" s="21">
        <v>0.2130099</v>
      </c>
      <c r="J150" s="5">
        <f t="shared" si="6"/>
        <v>5.7825752887419382E-2</v>
      </c>
      <c r="L150" s="6">
        <f t="shared" si="7"/>
        <v>0.46570312082599963</v>
      </c>
    </row>
    <row r="151" spans="1:12" x14ac:dyDescent="0.25">
      <c r="A151" s="8">
        <v>478</v>
      </c>
      <c r="B151" s="3" t="s">
        <v>10</v>
      </c>
      <c r="C151" s="3" t="s">
        <v>11</v>
      </c>
      <c r="D151" s="21">
        <v>5.3306120000000004</v>
      </c>
      <c r="E151" s="21">
        <v>0.75736819999999994</v>
      </c>
      <c r="F151" s="3">
        <f t="shared" si="5"/>
        <v>4.5732438000000002</v>
      </c>
      <c r="G151" s="3">
        <v>0.37664219999999993</v>
      </c>
      <c r="H151" s="21">
        <v>0.38072600000000001</v>
      </c>
      <c r="J151" s="5">
        <f t="shared" si="6"/>
        <v>7.065646496124646E-2</v>
      </c>
      <c r="L151" s="6">
        <f t="shared" si="7"/>
        <v>0.49730395334792238</v>
      </c>
    </row>
    <row r="152" spans="1:12" x14ac:dyDescent="0.25">
      <c r="A152" s="8">
        <v>485</v>
      </c>
      <c r="B152" s="3" t="s">
        <v>10</v>
      </c>
      <c r="C152" s="3" t="s">
        <v>11</v>
      </c>
      <c r="D152" s="21">
        <v>3.3901349999999999</v>
      </c>
      <c r="E152" s="21">
        <v>0.48521690000000001</v>
      </c>
      <c r="F152" s="3">
        <f t="shared" si="5"/>
        <v>2.9049180999999997</v>
      </c>
      <c r="G152" s="3">
        <v>0.26186870000000001</v>
      </c>
      <c r="H152" s="21">
        <v>0.2233482</v>
      </c>
      <c r="J152" s="5">
        <f t="shared" si="6"/>
        <v>7.7244328028234874E-2</v>
      </c>
      <c r="L152" s="6">
        <f t="shared" si="7"/>
        <v>0.53969410381213023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FAFFF-FBC6-4B75-94AB-51B918BB88AE}">
  <dimension ref="A1:D159"/>
  <sheetViews>
    <sheetView workbookViewId="0">
      <selection activeCell="D1" sqref="A1:D1048576"/>
    </sheetView>
  </sheetViews>
  <sheetFormatPr defaultRowHeight="15" x14ac:dyDescent="0.25"/>
  <cols>
    <col min="3" max="3" width="11.85546875" bestFit="1" customWidth="1"/>
    <col min="4" max="4" width="13.7109375" bestFit="1" customWidth="1"/>
  </cols>
  <sheetData>
    <row r="1" spans="1:4" x14ac:dyDescent="0.25">
      <c r="A1" s="1" t="s">
        <v>237</v>
      </c>
      <c r="B1" s="1" t="s">
        <v>13</v>
      </c>
      <c r="C1" s="1" t="s">
        <v>238</v>
      </c>
      <c r="D1" s="1" t="s">
        <v>239</v>
      </c>
    </row>
    <row r="2" spans="1:4" x14ac:dyDescent="0.25">
      <c r="A2" s="1">
        <v>41</v>
      </c>
      <c r="B2" s="1" t="s">
        <v>8</v>
      </c>
      <c r="C2" s="1" t="s">
        <v>20</v>
      </c>
      <c r="D2" s="1">
        <v>7.1267895459215085</v>
      </c>
    </row>
    <row r="3" spans="1:4" x14ac:dyDescent="0.25">
      <c r="A3" s="1">
        <v>44</v>
      </c>
      <c r="B3" s="1" t="s">
        <v>8</v>
      </c>
      <c r="C3" s="1" t="s">
        <v>20</v>
      </c>
      <c r="D3" s="1">
        <v>7.2344665426057571</v>
      </c>
    </row>
    <row r="4" spans="1:4" x14ac:dyDescent="0.25">
      <c r="A4" s="1">
        <v>46</v>
      </c>
      <c r="B4" s="1" t="s">
        <v>8</v>
      </c>
      <c r="C4" s="1" t="s">
        <v>20</v>
      </c>
      <c r="D4" s="1">
        <v>8.1625311319777811</v>
      </c>
    </row>
    <row r="5" spans="1:4" x14ac:dyDescent="0.25">
      <c r="A5" s="1">
        <v>56</v>
      </c>
      <c r="B5" s="1" t="s">
        <v>8</v>
      </c>
      <c r="C5" s="1" t="s">
        <v>20</v>
      </c>
      <c r="D5" s="1">
        <v>8.1248314245503614</v>
      </c>
    </row>
    <row r="6" spans="1:4" x14ac:dyDescent="0.25">
      <c r="A6" s="1">
        <v>63</v>
      </c>
      <c r="B6" s="1" t="s">
        <v>8</v>
      </c>
      <c r="C6" s="1" t="s">
        <v>20</v>
      </c>
      <c r="D6" s="1">
        <v>6.9160473889579563</v>
      </c>
    </row>
    <row r="7" spans="1:4" x14ac:dyDescent="0.25">
      <c r="A7" s="1">
        <v>65</v>
      </c>
      <c r="B7" s="1" t="s">
        <v>8</v>
      </c>
      <c r="C7" s="1" t="s">
        <v>20</v>
      </c>
      <c r="D7" s="1">
        <v>8.4775605549227926</v>
      </c>
    </row>
    <row r="8" spans="1:4" x14ac:dyDescent="0.25">
      <c r="A8" s="1">
        <v>84</v>
      </c>
      <c r="B8" s="1" t="s">
        <v>8</v>
      </c>
      <c r="C8" s="1" t="s">
        <v>20</v>
      </c>
      <c r="D8" s="1">
        <v>7.0804072167097445</v>
      </c>
    </row>
    <row r="9" spans="1:4" x14ac:dyDescent="0.25">
      <c r="A9" s="1">
        <v>144</v>
      </c>
      <c r="B9" s="1" t="s">
        <v>8</v>
      </c>
      <c r="C9" s="1" t="s">
        <v>20</v>
      </c>
      <c r="D9" s="1">
        <v>7.0014339568562436</v>
      </c>
    </row>
    <row r="10" spans="1:4" x14ac:dyDescent="0.25">
      <c r="A10" s="1">
        <v>147</v>
      </c>
      <c r="B10" s="1" t="s">
        <v>8</v>
      </c>
      <c r="C10" s="1" t="s">
        <v>20</v>
      </c>
      <c r="D10" s="1">
        <v>8.0043394593880119</v>
      </c>
    </row>
    <row r="11" spans="1:4" x14ac:dyDescent="0.25">
      <c r="A11" s="1">
        <v>157</v>
      </c>
      <c r="B11" s="1" t="s">
        <v>8</v>
      </c>
      <c r="C11" s="1" t="s">
        <v>20</v>
      </c>
      <c r="D11" s="1">
        <v>7.0181945679967326</v>
      </c>
    </row>
    <row r="12" spans="1:4" x14ac:dyDescent="0.25">
      <c r="A12" s="1">
        <v>158</v>
      </c>
      <c r="B12" s="1" t="s">
        <v>8</v>
      </c>
      <c r="C12" s="1" t="s">
        <v>20</v>
      </c>
      <c r="D12" s="1">
        <v>7.8895061747455344</v>
      </c>
    </row>
    <row r="13" spans="1:4" x14ac:dyDescent="0.25">
      <c r="A13" s="1">
        <v>161</v>
      </c>
      <c r="B13" s="1" t="s">
        <v>8</v>
      </c>
      <c r="C13" s="1" t="s">
        <v>20</v>
      </c>
      <c r="D13" s="1">
        <v>8.0631544261027734</v>
      </c>
    </row>
    <row r="14" spans="1:4" x14ac:dyDescent="0.25">
      <c r="A14" s="1">
        <v>163</v>
      </c>
      <c r="B14" s="1" t="s">
        <v>8</v>
      </c>
      <c r="C14" s="1" t="s">
        <v>20</v>
      </c>
      <c r="D14" s="1">
        <v>6.7864741891100291</v>
      </c>
    </row>
    <row r="15" spans="1:4" x14ac:dyDescent="0.25">
      <c r="A15" s="1">
        <v>171</v>
      </c>
      <c r="B15" s="1" t="s">
        <v>8</v>
      </c>
      <c r="C15" s="1" t="s">
        <v>20</v>
      </c>
      <c r="D15" s="1">
        <v>7.5584252849417934</v>
      </c>
    </row>
    <row r="16" spans="1:4" x14ac:dyDescent="0.25">
      <c r="A16" s="1">
        <v>185</v>
      </c>
      <c r="B16" s="1" t="s">
        <v>8</v>
      </c>
      <c r="C16" s="1" t="s">
        <v>20</v>
      </c>
      <c r="D16" s="1">
        <v>7.7696674103216417</v>
      </c>
    </row>
    <row r="17" spans="1:4" x14ac:dyDescent="0.25">
      <c r="A17" s="1">
        <v>186</v>
      </c>
      <c r="B17" s="1" t="s">
        <v>8</v>
      </c>
      <c r="C17" s="1" t="s">
        <v>20</v>
      </c>
      <c r="D17" s="1">
        <v>7.2914731924610452</v>
      </c>
    </row>
    <row r="18" spans="1:4" x14ac:dyDescent="0.25">
      <c r="A18" s="1">
        <v>198</v>
      </c>
      <c r="B18" s="1" t="s">
        <v>8</v>
      </c>
      <c r="C18" s="1" t="s">
        <v>20</v>
      </c>
      <c r="D18" s="1">
        <v>8.7366198212408843</v>
      </c>
    </row>
    <row r="19" spans="1:4" x14ac:dyDescent="0.25">
      <c r="A19" s="1">
        <v>225</v>
      </c>
      <c r="B19" s="1" t="s">
        <v>8</v>
      </c>
      <c r="C19" s="1" t="s">
        <v>20</v>
      </c>
      <c r="D19" s="1">
        <v>9.1240456001726784</v>
      </c>
    </row>
    <row r="20" spans="1:4" x14ac:dyDescent="0.25">
      <c r="A20" s="1">
        <v>232</v>
      </c>
      <c r="B20" s="1" t="s">
        <v>8</v>
      </c>
      <c r="C20" s="1" t="s">
        <v>20</v>
      </c>
      <c r="D20" s="1">
        <v>6.8494980055176713</v>
      </c>
    </row>
    <row r="21" spans="1:4" x14ac:dyDescent="0.25">
      <c r="A21" s="1">
        <v>247</v>
      </c>
      <c r="B21" s="1" t="s">
        <v>8</v>
      </c>
      <c r="C21" s="1" t="s">
        <v>20</v>
      </c>
      <c r="D21" s="1">
        <v>6.6569922453665047</v>
      </c>
    </row>
    <row r="22" spans="1:4" x14ac:dyDescent="0.25">
      <c r="A22" s="1">
        <v>250</v>
      </c>
      <c r="B22" s="1" t="s">
        <v>8</v>
      </c>
      <c r="C22" s="1" t="s">
        <v>20</v>
      </c>
      <c r="D22" s="1">
        <v>5.3757509282616525</v>
      </c>
    </row>
    <row r="23" spans="1:4" x14ac:dyDescent="0.25">
      <c r="A23" s="1">
        <v>314</v>
      </c>
      <c r="B23" s="1" t="s">
        <v>8</v>
      </c>
      <c r="C23" s="1" t="s">
        <v>20</v>
      </c>
      <c r="D23" s="1">
        <v>6.5851503483236637</v>
      </c>
    </row>
    <row r="24" spans="1:4" x14ac:dyDescent="0.25">
      <c r="A24" s="1">
        <v>316</v>
      </c>
      <c r="B24" s="1" t="s">
        <v>8</v>
      </c>
      <c r="C24" s="1" t="s">
        <v>20</v>
      </c>
      <c r="D24" s="1">
        <v>6.9945647836515175</v>
      </c>
    </row>
    <row r="25" spans="1:4" x14ac:dyDescent="0.25">
      <c r="A25" s="1">
        <v>323</v>
      </c>
      <c r="B25" s="1" t="s">
        <v>8</v>
      </c>
      <c r="C25" s="1" t="s">
        <v>20</v>
      </c>
      <c r="D25" s="1">
        <v>7.168667073753757</v>
      </c>
    </row>
    <row r="26" spans="1:4" x14ac:dyDescent="0.25">
      <c r="A26" s="1">
        <v>325</v>
      </c>
      <c r="B26" s="1" t="s">
        <v>8</v>
      </c>
      <c r="C26" s="1" t="s">
        <v>20</v>
      </c>
      <c r="D26" s="1">
        <v>7.9616461901883895</v>
      </c>
    </row>
    <row r="27" spans="1:4" x14ac:dyDescent="0.25">
      <c r="A27" s="1">
        <v>329</v>
      </c>
      <c r="B27" s="1" t="s">
        <v>8</v>
      </c>
      <c r="C27" s="1" t="s">
        <v>20</v>
      </c>
      <c r="D27" s="1">
        <v>7.0778681086160544</v>
      </c>
    </row>
    <row r="28" spans="1:4" x14ac:dyDescent="0.25">
      <c r="A28" s="1">
        <v>334</v>
      </c>
      <c r="B28" s="1" t="s">
        <v>8</v>
      </c>
      <c r="C28" s="1" t="s">
        <v>20</v>
      </c>
      <c r="D28" s="1">
        <v>7.9443581867786603</v>
      </c>
    </row>
    <row r="29" spans="1:4" x14ac:dyDescent="0.25">
      <c r="A29" s="1">
        <v>341</v>
      </c>
      <c r="B29" s="1" t="s">
        <v>8</v>
      </c>
      <c r="C29" s="1" t="s">
        <v>20</v>
      </c>
      <c r="D29" s="1">
        <v>7.1001990021907959</v>
      </c>
    </row>
    <row r="30" spans="1:4" x14ac:dyDescent="0.25">
      <c r="A30" s="1">
        <v>350</v>
      </c>
      <c r="B30" s="1" t="s">
        <v>8</v>
      </c>
      <c r="C30" s="1" t="s">
        <v>20</v>
      </c>
      <c r="D30" s="1">
        <v>7.907025049914064</v>
      </c>
    </row>
    <row r="31" spans="1:4" x14ac:dyDescent="0.25">
      <c r="A31" s="1">
        <v>351</v>
      </c>
      <c r="B31" s="1" t="s">
        <v>8</v>
      </c>
      <c r="C31" s="1" t="s">
        <v>20</v>
      </c>
      <c r="D31" s="1">
        <v>6.5465306462566524</v>
      </c>
    </row>
    <row r="32" spans="1:4" x14ac:dyDescent="0.25">
      <c r="A32" s="1">
        <v>352</v>
      </c>
      <c r="B32" s="1" t="s">
        <v>8</v>
      </c>
      <c r="C32" s="1" t="s">
        <v>20</v>
      </c>
      <c r="D32" s="1">
        <v>7.3995852506317377</v>
      </c>
    </row>
    <row r="33" spans="1:4" x14ac:dyDescent="0.25">
      <c r="A33" s="1">
        <v>353</v>
      </c>
      <c r="B33" s="1" t="s">
        <v>8</v>
      </c>
      <c r="C33" s="1" t="s">
        <v>20</v>
      </c>
      <c r="D33" s="1">
        <v>7.3350797480931531</v>
      </c>
    </row>
    <row r="34" spans="1:4" x14ac:dyDescent="0.25">
      <c r="A34" s="1">
        <v>379</v>
      </c>
      <c r="B34" s="1" t="s">
        <v>8</v>
      </c>
      <c r="C34" s="1" t="s">
        <v>20</v>
      </c>
      <c r="D34" s="1">
        <v>6.6866606673080238</v>
      </c>
    </row>
    <row r="35" spans="1:4" x14ac:dyDescent="0.25">
      <c r="A35" s="1">
        <v>387</v>
      </c>
      <c r="B35" s="1" t="s">
        <v>8</v>
      </c>
      <c r="C35" s="1" t="s">
        <v>20</v>
      </c>
      <c r="D35" s="1">
        <v>7.4310887223397346</v>
      </c>
    </row>
    <row r="36" spans="1:4" x14ac:dyDescent="0.25">
      <c r="A36" s="1">
        <v>388</v>
      </c>
      <c r="B36" s="1" t="s">
        <v>8</v>
      </c>
      <c r="C36" s="1" t="s">
        <v>20</v>
      </c>
      <c r="D36" s="1">
        <v>6.4474435879135585</v>
      </c>
    </row>
    <row r="37" spans="1:4" x14ac:dyDescent="0.25">
      <c r="A37" s="1">
        <v>395</v>
      </c>
      <c r="B37" s="1" t="s">
        <v>8</v>
      </c>
      <c r="C37" s="1" t="s">
        <v>20</v>
      </c>
      <c r="D37" s="1">
        <v>6.9171004935895084</v>
      </c>
    </row>
    <row r="38" spans="1:4" x14ac:dyDescent="0.25">
      <c r="A38" s="1">
        <v>396</v>
      </c>
      <c r="B38" s="1" t="s">
        <v>8</v>
      </c>
      <c r="C38" s="1" t="s">
        <v>20</v>
      </c>
      <c r="D38" s="1">
        <v>7.9773133646374648</v>
      </c>
    </row>
    <row r="39" spans="1:4" x14ac:dyDescent="0.25">
      <c r="A39" s="1">
        <v>397</v>
      </c>
      <c r="B39" s="1" t="s">
        <v>8</v>
      </c>
      <c r="C39" s="1" t="s">
        <v>20</v>
      </c>
      <c r="D39" s="1">
        <v>7.4027892891085516</v>
      </c>
    </row>
    <row r="40" spans="1:4" x14ac:dyDescent="0.25">
      <c r="A40" s="1">
        <v>406</v>
      </c>
      <c r="B40" s="1" t="s">
        <v>8</v>
      </c>
      <c r="C40" s="1" t="s">
        <v>20</v>
      </c>
      <c r="D40" s="1">
        <v>7.1904557344210946</v>
      </c>
    </row>
    <row r="41" spans="1:4" x14ac:dyDescent="0.25">
      <c r="A41" s="1">
        <v>407</v>
      </c>
      <c r="B41" s="1" t="s">
        <v>8</v>
      </c>
      <c r="C41" s="1" t="s">
        <v>20</v>
      </c>
      <c r="D41" s="1">
        <v>6.0800780795758911</v>
      </c>
    </row>
    <row r="42" spans="1:4" x14ac:dyDescent="0.25">
      <c r="A42" s="1">
        <v>412</v>
      </c>
      <c r="B42" s="1" t="s">
        <v>8</v>
      </c>
      <c r="C42" s="1" t="s">
        <v>20</v>
      </c>
      <c r="D42" s="1">
        <v>7.700740908572544</v>
      </c>
    </row>
    <row r="43" spans="1:4" x14ac:dyDescent="0.25">
      <c r="A43" s="1">
        <v>421</v>
      </c>
      <c r="B43" s="1" t="s">
        <v>8</v>
      </c>
      <c r="C43" s="1" t="s">
        <v>20</v>
      </c>
      <c r="D43" s="1">
        <v>7.3863878065239579</v>
      </c>
    </row>
    <row r="44" spans="1:4" x14ac:dyDescent="0.25">
      <c r="A44" s="1">
        <v>460</v>
      </c>
      <c r="B44" s="1" t="s">
        <v>8</v>
      </c>
      <c r="C44" s="1" t="s">
        <v>20</v>
      </c>
      <c r="D44" s="1">
        <v>6.3410897523665968</v>
      </c>
    </row>
    <row r="45" spans="1:4" x14ac:dyDescent="0.25">
      <c r="A45" s="1">
        <v>469</v>
      </c>
      <c r="B45" s="1" t="s">
        <v>8</v>
      </c>
      <c r="C45" s="1" t="s">
        <v>20</v>
      </c>
      <c r="D45" s="1">
        <v>6.7772850749872022</v>
      </c>
    </row>
    <row r="46" spans="1:4" x14ac:dyDescent="0.25">
      <c r="A46" s="1">
        <v>9</v>
      </c>
      <c r="B46" s="1" t="s">
        <v>8</v>
      </c>
      <c r="C46" s="1" t="s">
        <v>62</v>
      </c>
      <c r="D46" s="1">
        <v>8.1988077834961235</v>
      </c>
    </row>
    <row r="47" spans="1:4" x14ac:dyDescent="0.25">
      <c r="A47" s="1">
        <v>10</v>
      </c>
      <c r="B47" s="1" t="s">
        <v>8</v>
      </c>
      <c r="C47" s="1" t="s">
        <v>62</v>
      </c>
      <c r="D47" s="1">
        <v>8.1623472074690291</v>
      </c>
    </row>
    <row r="48" spans="1:4" x14ac:dyDescent="0.25">
      <c r="A48" s="1">
        <v>17</v>
      </c>
      <c r="B48" s="1" t="s">
        <v>8</v>
      </c>
      <c r="C48" s="1" t="s">
        <v>62</v>
      </c>
      <c r="D48" s="1">
        <v>4.1305395501785833</v>
      </c>
    </row>
    <row r="49" spans="1:4" x14ac:dyDescent="0.25">
      <c r="A49" s="1">
        <v>27</v>
      </c>
      <c r="B49" s="1" t="s">
        <v>8</v>
      </c>
      <c r="C49" s="1" t="s">
        <v>62</v>
      </c>
      <c r="D49" s="1">
        <v>9.4975448760841541</v>
      </c>
    </row>
    <row r="50" spans="1:4" x14ac:dyDescent="0.25">
      <c r="A50" s="1">
        <v>33</v>
      </c>
      <c r="B50" s="1" t="s">
        <v>8</v>
      </c>
      <c r="C50" s="1" t="s">
        <v>62</v>
      </c>
      <c r="D50" s="1">
        <v>7.362789061685854</v>
      </c>
    </row>
    <row r="51" spans="1:4" x14ac:dyDescent="0.25">
      <c r="A51" s="1">
        <v>50</v>
      </c>
      <c r="B51" s="1" t="s">
        <v>8</v>
      </c>
      <c r="C51" s="1" t="s">
        <v>62</v>
      </c>
      <c r="D51" s="1">
        <v>7.9017074573936155</v>
      </c>
    </row>
    <row r="52" spans="1:4" x14ac:dyDescent="0.25">
      <c r="A52" s="1">
        <v>70</v>
      </c>
      <c r="B52" s="1" t="s">
        <v>8</v>
      </c>
      <c r="C52" s="1" t="s">
        <v>62</v>
      </c>
      <c r="D52" s="1">
        <v>9.275534132564319</v>
      </c>
    </row>
    <row r="53" spans="1:4" x14ac:dyDescent="0.25">
      <c r="A53" s="1">
        <v>98</v>
      </c>
      <c r="B53" s="1" t="s">
        <v>8</v>
      </c>
      <c r="C53" s="1" t="s">
        <v>62</v>
      </c>
      <c r="D53" s="1">
        <v>8.3694525816561249</v>
      </c>
    </row>
    <row r="54" spans="1:4" x14ac:dyDescent="0.25">
      <c r="A54" s="1">
        <v>99</v>
      </c>
      <c r="B54" s="1" t="s">
        <v>8</v>
      </c>
      <c r="C54" s="1" t="s">
        <v>62</v>
      </c>
      <c r="D54" s="1">
        <v>6.6298594330533032</v>
      </c>
    </row>
    <row r="55" spans="1:4" x14ac:dyDescent="0.25">
      <c r="A55" s="1">
        <v>122</v>
      </c>
      <c r="B55" s="1" t="s">
        <v>8</v>
      </c>
      <c r="C55" s="1" t="s">
        <v>62</v>
      </c>
      <c r="D55" s="1">
        <v>6.240791224099171</v>
      </c>
    </row>
    <row r="56" spans="1:4" x14ac:dyDescent="0.25">
      <c r="A56" s="1">
        <v>127</v>
      </c>
      <c r="B56" s="1" t="s">
        <v>8</v>
      </c>
      <c r="C56" s="1" t="s">
        <v>62</v>
      </c>
      <c r="D56" s="1">
        <v>8.3537595497655577</v>
      </c>
    </row>
    <row r="57" spans="1:4" x14ac:dyDescent="0.25">
      <c r="A57" s="1">
        <v>129</v>
      </c>
      <c r="B57" s="1" t="s">
        <v>8</v>
      </c>
      <c r="C57" s="1" t="s">
        <v>62</v>
      </c>
      <c r="D57" s="1">
        <v>8.0831352734021724</v>
      </c>
    </row>
    <row r="58" spans="1:4" x14ac:dyDescent="0.25">
      <c r="A58" s="1">
        <v>131</v>
      </c>
      <c r="B58" s="1" t="s">
        <v>8</v>
      </c>
      <c r="C58" s="1" t="s">
        <v>62</v>
      </c>
      <c r="D58" s="1">
        <v>6.9265333835092324</v>
      </c>
    </row>
    <row r="59" spans="1:4" x14ac:dyDescent="0.25">
      <c r="A59" s="1">
        <v>135</v>
      </c>
      <c r="B59" s="1" t="s">
        <v>8</v>
      </c>
      <c r="C59" s="1" t="s">
        <v>62</v>
      </c>
      <c r="D59" s="1">
        <v>6.468569129012435</v>
      </c>
    </row>
    <row r="60" spans="1:4" x14ac:dyDescent="0.25">
      <c r="A60" s="1">
        <v>138</v>
      </c>
      <c r="B60" s="1" t="s">
        <v>8</v>
      </c>
      <c r="C60" s="1" t="s">
        <v>62</v>
      </c>
      <c r="D60" s="1">
        <v>6.2546569767816171</v>
      </c>
    </row>
    <row r="61" spans="1:4" x14ac:dyDescent="0.25">
      <c r="A61" s="1">
        <v>149</v>
      </c>
      <c r="B61" s="1" t="s">
        <v>8</v>
      </c>
      <c r="C61" s="1" t="s">
        <v>62</v>
      </c>
      <c r="D61" s="1">
        <v>8.4498105266128505</v>
      </c>
    </row>
    <row r="62" spans="1:4" x14ac:dyDescent="0.25">
      <c r="A62" s="1">
        <v>172</v>
      </c>
      <c r="B62" s="1" t="s">
        <v>8</v>
      </c>
      <c r="C62" s="1" t="s">
        <v>62</v>
      </c>
      <c r="D62" s="1">
        <v>6.5191620062919045</v>
      </c>
    </row>
    <row r="63" spans="1:4" x14ac:dyDescent="0.25">
      <c r="A63" s="1">
        <v>174</v>
      </c>
      <c r="B63" s="1" t="s">
        <v>8</v>
      </c>
      <c r="C63" s="1" t="s">
        <v>62</v>
      </c>
      <c r="D63" s="1">
        <v>6.6852186487340344</v>
      </c>
    </row>
    <row r="64" spans="1:4" x14ac:dyDescent="0.25">
      <c r="A64" s="1">
        <v>175</v>
      </c>
      <c r="B64" s="1" t="s">
        <v>8</v>
      </c>
      <c r="C64" s="1" t="s">
        <v>62</v>
      </c>
      <c r="D64" s="1">
        <v>7.1894516960188621</v>
      </c>
    </row>
    <row r="65" spans="1:4" x14ac:dyDescent="0.25">
      <c r="A65" s="1">
        <v>189</v>
      </c>
      <c r="B65" s="1" t="s">
        <v>8</v>
      </c>
      <c r="C65" s="1" t="s">
        <v>62</v>
      </c>
      <c r="D65" s="1">
        <v>5.8509469029209002</v>
      </c>
    </row>
    <row r="66" spans="1:4" x14ac:dyDescent="0.25">
      <c r="A66" s="1">
        <v>191</v>
      </c>
      <c r="B66" s="1" t="s">
        <v>8</v>
      </c>
      <c r="C66" s="1" t="s">
        <v>62</v>
      </c>
      <c r="D66" s="1">
        <v>8.0556419536723443</v>
      </c>
    </row>
    <row r="67" spans="1:4" x14ac:dyDescent="0.25">
      <c r="A67" s="1">
        <v>196</v>
      </c>
      <c r="B67" s="1" t="s">
        <v>8</v>
      </c>
      <c r="C67" s="1" t="s">
        <v>62</v>
      </c>
      <c r="D67" s="1">
        <v>7.424961260727386</v>
      </c>
    </row>
    <row r="68" spans="1:4" x14ac:dyDescent="0.25">
      <c r="A68" s="1">
        <v>203</v>
      </c>
      <c r="B68" s="1" t="s">
        <v>8</v>
      </c>
      <c r="C68" s="1" t="s">
        <v>62</v>
      </c>
      <c r="D68" s="1">
        <v>5.3219326964535743</v>
      </c>
    </row>
    <row r="69" spans="1:4" x14ac:dyDescent="0.25">
      <c r="A69" s="1">
        <v>212</v>
      </c>
      <c r="B69" s="1" t="s">
        <v>8</v>
      </c>
      <c r="C69" s="1" t="s">
        <v>62</v>
      </c>
      <c r="D69" s="1">
        <v>6.929658969569731</v>
      </c>
    </row>
    <row r="70" spans="1:4" x14ac:dyDescent="0.25">
      <c r="A70" s="1">
        <v>242</v>
      </c>
      <c r="B70" s="1" t="s">
        <v>8</v>
      </c>
      <c r="C70" s="1" t="s">
        <v>62</v>
      </c>
      <c r="D70" s="1">
        <v>8.0668101501989522</v>
      </c>
    </row>
    <row r="71" spans="1:4" x14ac:dyDescent="0.25">
      <c r="A71" s="1">
        <v>243</v>
      </c>
      <c r="B71" s="1" t="s">
        <v>8</v>
      </c>
      <c r="C71" s="1" t="s">
        <v>62</v>
      </c>
      <c r="D71" s="1">
        <v>6.4741309267956426</v>
      </c>
    </row>
    <row r="72" spans="1:4" x14ac:dyDescent="0.25">
      <c r="A72" s="1">
        <v>257</v>
      </c>
      <c r="B72" s="1" t="s">
        <v>8</v>
      </c>
      <c r="C72" s="1" t="s">
        <v>62</v>
      </c>
      <c r="D72" s="1">
        <v>6.4099167025236081</v>
      </c>
    </row>
    <row r="73" spans="1:4" x14ac:dyDescent="0.25">
      <c r="A73" s="1">
        <v>271</v>
      </c>
      <c r="B73" s="1" t="s">
        <v>8</v>
      </c>
      <c r="C73" s="1" t="s">
        <v>62</v>
      </c>
      <c r="D73" s="1">
        <v>6.3314259139262825</v>
      </c>
    </row>
    <row r="74" spans="1:4" x14ac:dyDescent="0.25">
      <c r="A74" s="1">
        <v>286</v>
      </c>
      <c r="B74" s="1" t="s">
        <v>8</v>
      </c>
      <c r="C74" s="1" t="s">
        <v>62</v>
      </c>
      <c r="D74" s="1">
        <v>7.775742967947501</v>
      </c>
    </row>
    <row r="75" spans="1:4" x14ac:dyDescent="0.25">
      <c r="A75" s="1">
        <v>289</v>
      </c>
      <c r="B75" s="1" t="s">
        <v>8</v>
      </c>
      <c r="C75" s="1" t="s">
        <v>62</v>
      </c>
      <c r="D75" s="1">
        <v>5.9000249274866317</v>
      </c>
    </row>
    <row r="76" spans="1:4" x14ac:dyDescent="0.25">
      <c r="A76" s="1">
        <v>291</v>
      </c>
      <c r="B76" s="1" t="s">
        <v>8</v>
      </c>
      <c r="C76" s="1" t="s">
        <v>62</v>
      </c>
      <c r="D76" s="1">
        <v>7.230344518624614</v>
      </c>
    </row>
    <row r="77" spans="1:4" x14ac:dyDescent="0.25">
      <c r="A77" s="1">
        <v>293</v>
      </c>
      <c r="B77" s="1" t="s">
        <v>8</v>
      </c>
      <c r="C77" s="1" t="s">
        <v>62</v>
      </c>
      <c r="D77" s="1">
        <v>8.1479306050698987</v>
      </c>
    </row>
    <row r="78" spans="1:4" x14ac:dyDescent="0.25">
      <c r="A78" s="1">
        <v>298</v>
      </c>
      <c r="B78" s="1" t="s">
        <v>8</v>
      </c>
      <c r="C78" s="1" t="s">
        <v>62</v>
      </c>
      <c r="D78" s="1">
        <v>8.54205133169798</v>
      </c>
    </row>
    <row r="79" spans="1:4" x14ac:dyDescent="0.25">
      <c r="A79" s="1">
        <v>304</v>
      </c>
      <c r="B79" s="1" t="s">
        <v>8</v>
      </c>
      <c r="C79" s="1" t="s">
        <v>62</v>
      </c>
      <c r="D79" s="1">
        <v>7.8507324068079694</v>
      </c>
    </row>
    <row r="80" spans="1:4" x14ac:dyDescent="0.25">
      <c r="A80" s="1">
        <v>307</v>
      </c>
      <c r="B80" s="1" t="s">
        <v>8</v>
      </c>
      <c r="C80" s="1" t="s">
        <v>62</v>
      </c>
      <c r="D80" s="1">
        <v>7.5343804144094095</v>
      </c>
    </row>
    <row r="81" spans="1:4" x14ac:dyDescent="0.25">
      <c r="A81" s="1">
        <v>308</v>
      </c>
      <c r="B81" s="1" t="s">
        <v>8</v>
      </c>
      <c r="C81" s="1" t="s">
        <v>62</v>
      </c>
      <c r="D81" s="1">
        <v>7.0116781205019674</v>
      </c>
    </row>
    <row r="82" spans="1:4" x14ac:dyDescent="0.25">
      <c r="A82" s="1">
        <v>336</v>
      </c>
      <c r="B82" s="1" t="s">
        <v>8</v>
      </c>
      <c r="C82" s="1" t="s">
        <v>62</v>
      </c>
      <c r="D82" s="1">
        <v>8.2119707489657436</v>
      </c>
    </row>
    <row r="83" spans="1:4" x14ac:dyDescent="0.25">
      <c r="A83" s="1">
        <v>363</v>
      </c>
      <c r="B83" s="1" t="s">
        <v>8</v>
      </c>
      <c r="C83" s="1" t="s">
        <v>62</v>
      </c>
      <c r="D83" s="1">
        <v>7.9365288223839716</v>
      </c>
    </row>
    <row r="84" spans="1:4" x14ac:dyDescent="0.25">
      <c r="A84" s="1">
        <v>377</v>
      </c>
      <c r="B84" s="1" t="s">
        <v>8</v>
      </c>
      <c r="C84" s="1" t="s">
        <v>62</v>
      </c>
      <c r="D84" s="1">
        <v>8.0361642919418959</v>
      </c>
    </row>
    <row r="85" spans="1:4" x14ac:dyDescent="0.25">
      <c r="A85" s="1">
        <v>417</v>
      </c>
      <c r="B85" s="1" t="s">
        <v>8</v>
      </c>
      <c r="C85" s="1" t="s">
        <v>62</v>
      </c>
      <c r="D85" s="1">
        <v>6.7130765313728364</v>
      </c>
    </row>
    <row r="86" spans="1:4" x14ac:dyDescent="0.25">
      <c r="A86" s="1">
        <v>440</v>
      </c>
      <c r="B86" s="1" t="s">
        <v>8</v>
      </c>
      <c r="C86" s="1" t="s">
        <v>62</v>
      </c>
      <c r="D86" s="1">
        <v>7.8563094046380773</v>
      </c>
    </row>
    <row r="87" spans="1:4" x14ac:dyDescent="0.25">
      <c r="A87" s="1">
        <v>441</v>
      </c>
      <c r="B87" s="1" t="s">
        <v>8</v>
      </c>
      <c r="C87" s="1" t="s">
        <v>62</v>
      </c>
      <c r="D87" s="1">
        <v>9.1018659253575063</v>
      </c>
    </row>
    <row r="88" spans="1:4" x14ac:dyDescent="0.25">
      <c r="A88" s="1">
        <v>464</v>
      </c>
      <c r="B88" s="1" t="s">
        <v>8</v>
      </c>
      <c r="C88" s="1" t="s">
        <v>62</v>
      </c>
      <c r="D88" s="1">
        <v>6.4172177503668051</v>
      </c>
    </row>
    <row r="89" spans="1:4" x14ac:dyDescent="0.25">
      <c r="A89" s="1">
        <v>47</v>
      </c>
      <c r="B89" s="1" t="s">
        <v>10</v>
      </c>
      <c r="C89" s="1" t="s">
        <v>20</v>
      </c>
      <c r="D89" s="1">
        <v>7.2296803186508871</v>
      </c>
    </row>
    <row r="90" spans="1:4" x14ac:dyDescent="0.25">
      <c r="A90" s="1">
        <v>67</v>
      </c>
      <c r="B90" s="1" t="s">
        <v>10</v>
      </c>
      <c r="C90" s="1" t="s">
        <v>20</v>
      </c>
      <c r="D90" s="1">
        <v>9.9537864956990063</v>
      </c>
    </row>
    <row r="91" spans="1:4" x14ac:dyDescent="0.25">
      <c r="A91" s="1">
        <v>103</v>
      </c>
      <c r="B91" s="1" t="s">
        <v>10</v>
      </c>
      <c r="C91" s="1" t="s">
        <v>20</v>
      </c>
      <c r="D91" s="1">
        <v>7.8184910110585024</v>
      </c>
    </row>
    <row r="92" spans="1:4" x14ac:dyDescent="0.25">
      <c r="A92" s="1">
        <v>143</v>
      </c>
      <c r="B92" s="1" t="s">
        <v>10</v>
      </c>
      <c r="C92" s="1" t="s">
        <v>20</v>
      </c>
      <c r="D92" s="1">
        <v>6.9804480298321057</v>
      </c>
    </row>
    <row r="93" spans="1:4" x14ac:dyDescent="0.25">
      <c r="A93" s="1">
        <v>156</v>
      </c>
      <c r="B93" s="1" t="s">
        <v>10</v>
      </c>
      <c r="C93" s="1" t="s">
        <v>20</v>
      </c>
      <c r="D93" s="1">
        <v>7.880726662376766</v>
      </c>
    </row>
    <row r="94" spans="1:4" x14ac:dyDescent="0.25">
      <c r="A94" s="1">
        <v>166</v>
      </c>
      <c r="B94" s="1" t="s">
        <v>10</v>
      </c>
      <c r="C94" s="1" t="s">
        <v>20</v>
      </c>
      <c r="D94" s="1">
        <v>7.7546576687606006</v>
      </c>
    </row>
    <row r="95" spans="1:4" x14ac:dyDescent="0.25">
      <c r="A95" s="1">
        <v>197</v>
      </c>
      <c r="B95" s="1" t="s">
        <v>10</v>
      </c>
      <c r="C95" s="1" t="s">
        <v>20</v>
      </c>
      <c r="D95" s="1">
        <v>8.5650485982689482</v>
      </c>
    </row>
    <row r="96" spans="1:4" x14ac:dyDescent="0.25">
      <c r="A96" s="1">
        <v>213</v>
      </c>
      <c r="B96" s="1" t="s">
        <v>10</v>
      </c>
      <c r="C96" s="1" t="s">
        <v>20</v>
      </c>
      <c r="D96" s="1">
        <v>6.4840984215838713</v>
      </c>
    </row>
    <row r="97" spans="1:4" x14ac:dyDescent="0.25">
      <c r="A97" s="1">
        <v>222</v>
      </c>
      <c r="B97" s="1" t="s">
        <v>10</v>
      </c>
      <c r="C97" s="1" t="s">
        <v>20</v>
      </c>
      <c r="D97" s="1">
        <v>7.3373197751365868</v>
      </c>
    </row>
    <row r="98" spans="1:4" x14ac:dyDescent="0.25">
      <c r="A98" s="1">
        <v>223</v>
      </c>
      <c r="B98" s="1" t="s">
        <v>10</v>
      </c>
      <c r="C98" s="1" t="s">
        <v>20</v>
      </c>
      <c r="D98" s="1">
        <v>8.9444711203213156</v>
      </c>
    </row>
    <row r="99" spans="1:4" x14ac:dyDescent="0.25">
      <c r="A99" s="1">
        <v>226</v>
      </c>
      <c r="B99" s="1" t="s">
        <v>10</v>
      </c>
      <c r="C99" s="1" t="s">
        <v>20</v>
      </c>
      <c r="D99" s="1">
        <v>7.053097795137953</v>
      </c>
    </row>
    <row r="100" spans="1:4" x14ac:dyDescent="0.25">
      <c r="A100" s="1">
        <v>229</v>
      </c>
      <c r="B100" s="1" t="s">
        <v>10</v>
      </c>
      <c r="C100" s="1" t="s">
        <v>20</v>
      </c>
      <c r="D100" s="1">
        <v>7.3785088947020103</v>
      </c>
    </row>
    <row r="101" spans="1:4" x14ac:dyDescent="0.25">
      <c r="A101" s="1">
        <v>239</v>
      </c>
      <c r="B101" s="1" t="s">
        <v>10</v>
      </c>
      <c r="C101" s="1" t="s">
        <v>20</v>
      </c>
      <c r="D101" s="1">
        <v>8.1447265604967996</v>
      </c>
    </row>
    <row r="102" spans="1:4" x14ac:dyDescent="0.25">
      <c r="A102" s="1">
        <v>240</v>
      </c>
      <c r="B102" s="1" t="s">
        <v>10</v>
      </c>
      <c r="C102" s="1" t="s">
        <v>20</v>
      </c>
      <c r="D102" s="1">
        <v>7.5313020193519433</v>
      </c>
    </row>
    <row r="103" spans="1:4" x14ac:dyDescent="0.25">
      <c r="A103" s="1">
        <v>260</v>
      </c>
      <c r="B103" s="1" t="s">
        <v>10</v>
      </c>
      <c r="C103" s="1" t="s">
        <v>20</v>
      </c>
      <c r="D103" s="1">
        <v>6.8161643155727649</v>
      </c>
    </row>
    <row r="104" spans="1:4" x14ac:dyDescent="0.25">
      <c r="A104" s="1">
        <v>315</v>
      </c>
      <c r="B104" s="1" t="s">
        <v>10</v>
      </c>
      <c r="C104" s="1" t="s">
        <v>20</v>
      </c>
      <c r="D104" s="1">
        <v>7.6895481474823155</v>
      </c>
    </row>
    <row r="105" spans="1:4" x14ac:dyDescent="0.25">
      <c r="A105" s="1">
        <v>317</v>
      </c>
      <c r="B105" s="1" t="s">
        <v>10</v>
      </c>
      <c r="C105" s="1" t="s">
        <v>20</v>
      </c>
      <c r="D105" s="1">
        <v>7.7437552549869322</v>
      </c>
    </row>
    <row r="106" spans="1:4" x14ac:dyDescent="0.25">
      <c r="A106" s="1">
        <v>320</v>
      </c>
      <c r="B106" s="1" t="s">
        <v>10</v>
      </c>
      <c r="C106" s="1" t="s">
        <v>20</v>
      </c>
      <c r="D106" s="1">
        <v>6.440008894412637</v>
      </c>
    </row>
    <row r="107" spans="1:4" x14ac:dyDescent="0.25">
      <c r="A107" s="1">
        <v>321</v>
      </c>
      <c r="B107" s="1" t="s">
        <v>10</v>
      </c>
      <c r="C107" s="1" t="s">
        <v>20</v>
      </c>
      <c r="D107" s="1">
        <v>7.4410341122391301</v>
      </c>
    </row>
    <row r="108" spans="1:4" x14ac:dyDescent="0.25">
      <c r="A108" s="1">
        <v>344</v>
      </c>
      <c r="B108" s="1" t="s">
        <v>10</v>
      </c>
      <c r="C108" s="1" t="s">
        <v>20</v>
      </c>
      <c r="D108" s="1">
        <v>9.3011089065443606</v>
      </c>
    </row>
    <row r="109" spans="1:4" x14ac:dyDescent="0.25">
      <c r="A109" s="1">
        <v>345</v>
      </c>
      <c r="B109" s="1" t="s">
        <v>10</v>
      </c>
      <c r="C109" s="1" t="s">
        <v>20</v>
      </c>
      <c r="D109" s="1">
        <v>8.7544150578885986</v>
      </c>
    </row>
    <row r="110" spans="1:4" x14ac:dyDescent="0.25">
      <c r="A110" s="1">
        <v>355</v>
      </c>
      <c r="B110" s="1" t="s">
        <v>10</v>
      </c>
      <c r="C110" s="1" t="s">
        <v>20</v>
      </c>
      <c r="D110" s="1">
        <v>7.5039293390974366</v>
      </c>
    </row>
    <row r="111" spans="1:4" x14ac:dyDescent="0.25">
      <c r="A111" s="1">
        <v>356</v>
      </c>
      <c r="B111" s="1" t="s">
        <v>10</v>
      </c>
      <c r="C111" s="1" t="s">
        <v>20</v>
      </c>
      <c r="D111" s="1">
        <v>8.6777393478009692</v>
      </c>
    </row>
    <row r="112" spans="1:4" x14ac:dyDescent="0.25">
      <c r="A112" s="1">
        <v>389</v>
      </c>
      <c r="B112" s="1" t="s">
        <v>10</v>
      </c>
      <c r="C112" s="1" t="s">
        <v>20</v>
      </c>
      <c r="D112" s="1">
        <v>7.1367026713223414</v>
      </c>
    </row>
    <row r="113" spans="1:4" x14ac:dyDescent="0.25">
      <c r="A113" s="1">
        <v>403</v>
      </c>
      <c r="B113" s="1" t="s">
        <v>10</v>
      </c>
      <c r="C113" s="1" t="s">
        <v>20</v>
      </c>
      <c r="D113" s="1">
        <v>8.3869104560195815</v>
      </c>
    </row>
    <row r="114" spans="1:4" x14ac:dyDescent="0.25">
      <c r="A114" s="1">
        <v>410</v>
      </c>
      <c r="B114" s="1" t="s">
        <v>10</v>
      </c>
      <c r="C114" s="1" t="s">
        <v>20</v>
      </c>
      <c r="D114" s="1">
        <v>6.5707971750175078</v>
      </c>
    </row>
    <row r="115" spans="1:4" x14ac:dyDescent="0.25">
      <c r="A115" s="1">
        <v>413</v>
      </c>
      <c r="B115" s="1" t="s">
        <v>10</v>
      </c>
      <c r="C115" s="1" t="s">
        <v>20</v>
      </c>
      <c r="D115" s="1">
        <v>7.9368070787696681</v>
      </c>
    </row>
    <row r="116" spans="1:4" x14ac:dyDescent="0.25">
      <c r="A116" s="1">
        <v>414</v>
      </c>
      <c r="B116" s="1" t="s">
        <v>10</v>
      </c>
      <c r="C116" s="1" t="s">
        <v>20</v>
      </c>
      <c r="D116" s="1">
        <v>8.3230511072403086</v>
      </c>
    </row>
    <row r="117" spans="1:4" x14ac:dyDescent="0.25">
      <c r="A117" s="1">
        <v>415</v>
      </c>
      <c r="B117" s="1" t="s">
        <v>10</v>
      </c>
      <c r="C117" s="1" t="s">
        <v>20</v>
      </c>
      <c r="D117" s="1">
        <v>8.0851917373103461</v>
      </c>
    </row>
    <row r="118" spans="1:4" x14ac:dyDescent="0.25">
      <c r="A118" s="1">
        <v>468</v>
      </c>
      <c r="B118" s="1" t="s">
        <v>10</v>
      </c>
      <c r="C118" s="1" t="s">
        <v>20</v>
      </c>
      <c r="D118" s="1">
        <v>8.099272389858962</v>
      </c>
    </row>
    <row r="119" spans="1:4" x14ac:dyDescent="0.25">
      <c r="A119" s="1">
        <v>478</v>
      </c>
      <c r="B119" s="1" t="s">
        <v>10</v>
      </c>
      <c r="C119" s="1" t="s">
        <v>20</v>
      </c>
      <c r="D119" s="1">
        <v>7.1617242236745842</v>
      </c>
    </row>
    <row r="120" spans="1:4" x14ac:dyDescent="0.25">
      <c r="A120" s="1">
        <v>485</v>
      </c>
      <c r="B120" s="1" t="s">
        <v>10</v>
      </c>
      <c r="C120" s="1" t="s">
        <v>20</v>
      </c>
      <c r="D120" s="1">
        <v>7.4195827411277175</v>
      </c>
    </row>
    <row r="121" spans="1:4" x14ac:dyDescent="0.25">
      <c r="A121" s="1">
        <v>25</v>
      </c>
      <c r="B121" s="1" t="s">
        <v>10</v>
      </c>
      <c r="C121" s="1" t="s">
        <v>62</v>
      </c>
      <c r="D121" s="1">
        <v>7.707489093354873</v>
      </c>
    </row>
    <row r="122" spans="1:4" x14ac:dyDescent="0.25">
      <c r="A122" s="1">
        <v>29</v>
      </c>
      <c r="B122" s="1" t="s">
        <v>10</v>
      </c>
      <c r="C122" s="1" t="s">
        <v>62</v>
      </c>
      <c r="D122" s="1">
        <v>7.5640603678692289</v>
      </c>
    </row>
    <row r="123" spans="1:4" x14ac:dyDescent="0.25">
      <c r="A123" s="1">
        <v>36</v>
      </c>
      <c r="B123" s="1" t="s">
        <v>10</v>
      </c>
      <c r="C123" s="1" t="s">
        <v>62</v>
      </c>
      <c r="D123" s="1">
        <v>8.9153463635924943</v>
      </c>
    </row>
    <row r="124" spans="1:4" x14ac:dyDescent="0.25">
      <c r="A124" s="1">
        <v>37</v>
      </c>
      <c r="B124" s="1" t="s">
        <v>10</v>
      </c>
      <c r="C124" s="1" t="s">
        <v>62</v>
      </c>
      <c r="D124" s="1">
        <v>7.4598454622975039</v>
      </c>
    </row>
    <row r="125" spans="1:4" x14ac:dyDescent="0.25">
      <c r="A125" s="1">
        <v>38</v>
      </c>
      <c r="B125" s="1" t="s">
        <v>10</v>
      </c>
      <c r="C125" s="1" t="s">
        <v>62</v>
      </c>
      <c r="D125" s="1">
        <v>7.1636579260385886</v>
      </c>
    </row>
    <row r="126" spans="1:4" x14ac:dyDescent="0.25">
      <c r="A126" s="1">
        <v>71</v>
      </c>
      <c r="B126" s="1" t="s">
        <v>10</v>
      </c>
      <c r="C126" s="1" t="s">
        <v>62</v>
      </c>
      <c r="D126" s="1">
        <v>8.147296669369414</v>
      </c>
    </row>
    <row r="127" spans="1:4" x14ac:dyDescent="0.25">
      <c r="A127" s="1">
        <v>89</v>
      </c>
      <c r="B127" s="1" t="s">
        <v>10</v>
      </c>
      <c r="C127" s="1" t="s">
        <v>62</v>
      </c>
      <c r="D127" s="1">
        <v>9.1024835616348785</v>
      </c>
    </row>
    <row r="128" spans="1:4" x14ac:dyDescent="0.25">
      <c r="A128" s="1">
        <v>101</v>
      </c>
      <c r="B128" s="1" t="s">
        <v>10</v>
      </c>
      <c r="C128" s="1" t="s">
        <v>62</v>
      </c>
      <c r="D128" s="1">
        <v>6.3363523881921342</v>
      </c>
    </row>
    <row r="129" spans="1:4" x14ac:dyDescent="0.25">
      <c r="A129" s="1">
        <v>118</v>
      </c>
      <c r="B129" s="1" t="s">
        <v>10</v>
      </c>
      <c r="C129" s="1" t="s">
        <v>62</v>
      </c>
      <c r="D129" s="1">
        <v>8.8742913211411825</v>
      </c>
    </row>
    <row r="130" spans="1:4" x14ac:dyDescent="0.25">
      <c r="A130" s="1">
        <v>119</v>
      </c>
      <c r="B130" s="1" t="s">
        <v>10</v>
      </c>
      <c r="C130" s="1" t="s">
        <v>62</v>
      </c>
      <c r="D130" s="1">
        <v>8.9990255980098066</v>
      </c>
    </row>
    <row r="131" spans="1:4" x14ac:dyDescent="0.25">
      <c r="A131" s="1">
        <v>121</v>
      </c>
      <c r="B131" s="1" t="s">
        <v>10</v>
      </c>
      <c r="C131" s="1" t="s">
        <v>62</v>
      </c>
      <c r="D131" s="1">
        <v>8.0258486067871324</v>
      </c>
    </row>
    <row r="132" spans="1:4" x14ac:dyDescent="0.25">
      <c r="A132" s="1">
        <v>130</v>
      </c>
      <c r="B132" s="1" t="s">
        <v>10</v>
      </c>
      <c r="C132" s="1" t="s">
        <v>62</v>
      </c>
      <c r="D132" s="1">
        <v>7.2506921571107465</v>
      </c>
    </row>
    <row r="133" spans="1:4" x14ac:dyDescent="0.25">
      <c r="A133" s="1">
        <v>133</v>
      </c>
      <c r="B133" s="1" t="s">
        <v>10</v>
      </c>
      <c r="C133" s="1" t="s">
        <v>62</v>
      </c>
      <c r="D133" s="1">
        <v>7.4356013491852027</v>
      </c>
    </row>
    <row r="134" spans="1:4" x14ac:dyDescent="0.25">
      <c r="A134" s="1">
        <v>178</v>
      </c>
      <c r="B134" s="1" t="s">
        <v>10</v>
      </c>
      <c r="C134" s="1" t="s">
        <v>62</v>
      </c>
      <c r="D134" s="1">
        <v>7.4167392918794066</v>
      </c>
    </row>
    <row r="135" spans="1:4" x14ac:dyDescent="0.25">
      <c r="A135" s="1">
        <v>180</v>
      </c>
      <c r="B135" s="1" t="s">
        <v>10</v>
      </c>
      <c r="C135" s="1" t="s">
        <v>62</v>
      </c>
      <c r="D135" s="1">
        <v>7.2726973482999053</v>
      </c>
    </row>
    <row r="136" spans="1:4" x14ac:dyDescent="0.25">
      <c r="A136" s="1">
        <v>184</v>
      </c>
      <c r="B136" s="1" t="s">
        <v>10</v>
      </c>
      <c r="C136" s="1" t="s">
        <v>62</v>
      </c>
      <c r="D136" s="1">
        <v>7.274749749125375</v>
      </c>
    </row>
    <row r="137" spans="1:4" x14ac:dyDescent="0.25">
      <c r="A137" s="1">
        <v>193</v>
      </c>
      <c r="B137" s="1" t="s">
        <v>10</v>
      </c>
      <c r="C137" s="1" t="s">
        <v>62</v>
      </c>
      <c r="D137" s="1">
        <v>8.6563362831255279</v>
      </c>
    </row>
    <row r="138" spans="1:4" x14ac:dyDescent="0.25">
      <c r="A138" s="1">
        <v>205</v>
      </c>
      <c r="B138" s="1" t="s">
        <v>10</v>
      </c>
      <c r="C138" s="1" t="s">
        <v>62</v>
      </c>
      <c r="D138" s="1">
        <v>7.8995250593279795</v>
      </c>
    </row>
    <row r="139" spans="1:4" x14ac:dyDescent="0.25">
      <c r="A139" s="1">
        <v>219</v>
      </c>
      <c r="B139" s="1" t="s">
        <v>10</v>
      </c>
      <c r="C139" s="1" t="s">
        <v>62</v>
      </c>
      <c r="D139" s="1">
        <v>8.2416076053014056</v>
      </c>
    </row>
    <row r="140" spans="1:4" x14ac:dyDescent="0.25">
      <c r="A140" s="1">
        <v>230</v>
      </c>
      <c r="B140" s="1" t="s">
        <v>10</v>
      </c>
      <c r="C140" s="1" t="s">
        <v>62</v>
      </c>
      <c r="D140" s="1">
        <v>9.0713713464854102</v>
      </c>
    </row>
    <row r="141" spans="1:4" x14ac:dyDescent="0.25">
      <c r="A141" s="1">
        <v>237</v>
      </c>
      <c r="B141" s="1" t="s">
        <v>10</v>
      </c>
      <c r="C141" s="1" t="s">
        <v>62</v>
      </c>
      <c r="D141" s="1">
        <v>7.1295041879181316</v>
      </c>
    </row>
    <row r="142" spans="1:4" x14ac:dyDescent="0.25">
      <c r="A142" s="1">
        <v>249</v>
      </c>
      <c r="B142" s="1" t="s">
        <v>10</v>
      </c>
      <c r="C142" s="1" t="s">
        <v>62</v>
      </c>
      <c r="D142" s="1">
        <v>7.5368035925429524</v>
      </c>
    </row>
    <row r="143" spans="1:4" x14ac:dyDescent="0.25">
      <c r="A143" s="1">
        <v>273</v>
      </c>
      <c r="B143" s="1" t="s">
        <v>10</v>
      </c>
      <c r="C143" s="1" t="s">
        <v>62</v>
      </c>
      <c r="D143" s="1">
        <v>6.448116909708391</v>
      </c>
    </row>
    <row r="144" spans="1:4" x14ac:dyDescent="0.25">
      <c r="A144" s="1">
        <v>283</v>
      </c>
      <c r="B144" s="1" t="s">
        <v>10</v>
      </c>
      <c r="C144" s="1" t="s">
        <v>62</v>
      </c>
      <c r="D144" s="1">
        <v>6.4467561619321945</v>
      </c>
    </row>
    <row r="145" spans="1:4" x14ac:dyDescent="0.25">
      <c r="A145" s="1">
        <v>287</v>
      </c>
      <c r="B145" s="1" t="s">
        <v>10</v>
      </c>
      <c r="C145" s="1" t="s">
        <v>62</v>
      </c>
      <c r="D145" s="1">
        <v>5.5659452303419705</v>
      </c>
    </row>
    <row r="146" spans="1:4" x14ac:dyDescent="0.25">
      <c r="A146" s="1">
        <v>294</v>
      </c>
      <c r="B146" s="1" t="s">
        <v>10</v>
      </c>
      <c r="C146" s="1" t="s">
        <v>62</v>
      </c>
      <c r="D146" s="1">
        <v>6.7785000797565784</v>
      </c>
    </row>
    <row r="147" spans="1:4" x14ac:dyDescent="0.25">
      <c r="A147" s="1">
        <v>333</v>
      </c>
      <c r="B147" s="1" t="s">
        <v>10</v>
      </c>
      <c r="C147" s="1" t="s">
        <v>62</v>
      </c>
      <c r="D147" s="1">
        <v>7.658584799135058</v>
      </c>
    </row>
    <row r="148" spans="1:4" x14ac:dyDescent="0.25">
      <c r="A148" s="1">
        <v>335</v>
      </c>
      <c r="B148" s="1" t="s">
        <v>10</v>
      </c>
      <c r="C148" s="1" t="s">
        <v>62</v>
      </c>
      <c r="D148" s="1">
        <v>8.7743652973522721</v>
      </c>
    </row>
    <row r="149" spans="1:4" x14ac:dyDescent="0.25">
      <c r="A149" s="1">
        <v>367</v>
      </c>
      <c r="B149" s="1" t="s">
        <v>10</v>
      </c>
      <c r="C149" s="1" t="s">
        <v>62</v>
      </c>
      <c r="D149" s="1">
        <v>7.3380827050804553</v>
      </c>
    </row>
    <row r="150" spans="1:4" x14ac:dyDescent="0.25">
      <c r="A150" s="1">
        <v>368</v>
      </c>
      <c r="B150" s="1" t="s">
        <v>10</v>
      </c>
      <c r="C150" s="1" t="s">
        <v>62</v>
      </c>
      <c r="D150" s="1">
        <v>7.4810935502950073</v>
      </c>
    </row>
    <row r="151" spans="1:4" x14ac:dyDescent="0.25">
      <c r="A151" s="1">
        <v>386</v>
      </c>
      <c r="B151" s="1" t="s">
        <v>10</v>
      </c>
      <c r="C151" s="1" t="s">
        <v>62</v>
      </c>
      <c r="D151" s="1">
        <v>7.0535228418914659</v>
      </c>
    </row>
    <row r="152" spans="1:4" x14ac:dyDescent="0.25">
      <c r="A152" s="1">
        <v>391</v>
      </c>
      <c r="B152" s="1" t="s">
        <v>10</v>
      </c>
      <c r="C152" s="1" t="s">
        <v>62</v>
      </c>
      <c r="D152" s="1">
        <v>6.8176377906333583</v>
      </c>
    </row>
    <row r="153" spans="1:4" x14ac:dyDescent="0.25">
      <c r="A153" s="1">
        <v>392</v>
      </c>
      <c r="B153" s="1" t="s">
        <v>10</v>
      </c>
      <c r="C153" s="1" t="s">
        <v>62</v>
      </c>
      <c r="D153" s="1">
        <v>8.7314815266891088</v>
      </c>
    </row>
    <row r="154" spans="1:4" x14ac:dyDescent="0.25">
      <c r="A154" s="1">
        <v>393</v>
      </c>
      <c r="B154" s="1" t="s">
        <v>10</v>
      </c>
      <c r="C154" s="1" t="s">
        <v>62</v>
      </c>
      <c r="D154" s="1">
        <v>6.3129637713603026</v>
      </c>
    </row>
    <row r="155" spans="1:4" x14ac:dyDescent="0.25">
      <c r="A155" s="1">
        <v>420</v>
      </c>
      <c r="B155" s="1" t="s">
        <v>10</v>
      </c>
      <c r="C155" s="1" t="s">
        <v>62</v>
      </c>
      <c r="D155" s="1">
        <v>7.5879829020547733</v>
      </c>
    </row>
    <row r="156" spans="1:4" x14ac:dyDescent="0.25">
      <c r="A156" s="1">
        <v>444</v>
      </c>
      <c r="B156" s="1" t="s">
        <v>10</v>
      </c>
      <c r="C156" s="1" t="s">
        <v>62</v>
      </c>
      <c r="D156" s="1">
        <v>7.8569484208942537</v>
      </c>
    </row>
    <row r="157" spans="1:4" x14ac:dyDescent="0.25">
      <c r="A157" s="1">
        <v>446</v>
      </c>
      <c r="B157" s="1" t="s">
        <v>10</v>
      </c>
      <c r="C157" s="1" t="s">
        <v>62</v>
      </c>
      <c r="D157" s="1">
        <v>7.6536556269871836</v>
      </c>
    </row>
    <row r="158" spans="1:4" x14ac:dyDescent="0.25">
      <c r="A158" s="1">
        <v>448</v>
      </c>
      <c r="B158" s="1" t="s">
        <v>10</v>
      </c>
      <c r="C158" s="1" t="s">
        <v>62</v>
      </c>
      <c r="D158" s="1">
        <v>8.641696803853673</v>
      </c>
    </row>
    <row r="159" spans="1:4" x14ac:dyDescent="0.25">
      <c r="A159" s="1">
        <v>462</v>
      </c>
      <c r="B159" s="1" t="s">
        <v>10</v>
      </c>
      <c r="C159" s="1" t="s">
        <v>62</v>
      </c>
      <c r="D159" s="1">
        <v>6.1926930294200098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BB37E-CFAD-4147-A2C0-E2A86E287F43}">
  <dimension ref="E48:E258"/>
  <sheetViews>
    <sheetView workbookViewId="0">
      <selection activeCell="D1" sqref="A1:D1048576"/>
    </sheetView>
  </sheetViews>
  <sheetFormatPr defaultRowHeight="15" x14ac:dyDescent="0.25"/>
  <sheetData>
    <row r="48" spans="5:5" x14ac:dyDescent="0.25">
      <c r="E48" s="27"/>
    </row>
    <row r="109" spans="5:5" x14ac:dyDescent="0.25">
      <c r="E109" s="27"/>
    </row>
    <row r="170" ht="14.25" customHeight="1" x14ac:dyDescent="0.25"/>
    <row r="184" ht="16.5" customHeight="1" x14ac:dyDescent="0.25"/>
    <row r="193" spans="5:5" x14ac:dyDescent="0.25">
      <c r="E193" s="27"/>
    </row>
    <row r="227" spans="5:5" x14ac:dyDescent="0.25">
      <c r="E227" s="27"/>
    </row>
    <row r="258" ht="15.75" customHeight="1" x14ac:dyDescent="0.25"/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3BEF5-CED4-4EFA-ACC5-F8E1EAD43079}">
  <dimension ref="A1:D147"/>
  <sheetViews>
    <sheetView workbookViewId="0">
      <selection activeCell="D147" sqref="A1:D147"/>
    </sheetView>
  </sheetViews>
  <sheetFormatPr defaultRowHeight="15" x14ac:dyDescent="0.25"/>
  <cols>
    <col min="3" max="3" width="18.42578125" bestFit="1" customWidth="1"/>
    <col min="4" max="4" width="32.5703125" customWidth="1"/>
  </cols>
  <sheetData>
    <row r="1" spans="1:4" ht="15.75" x14ac:dyDescent="0.25">
      <c r="A1" s="29" t="s">
        <v>237</v>
      </c>
      <c r="B1" s="29" t="s">
        <v>2</v>
      </c>
      <c r="C1" s="29" t="s">
        <v>13</v>
      </c>
      <c r="D1" s="29" t="s">
        <v>513</v>
      </c>
    </row>
    <row r="2" spans="1:4" ht="15.75" x14ac:dyDescent="0.25">
      <c r="A2" s="30" t="s">
        <v>514</v>
      </c>
      <c r="B2" s="30">
        <v>783.8347</v>
      </c>
      <c r="C2" s="30" t="s">
        <v>8</v>
      </c>
      <c r="D2" s="31">
        <v>3284.333333</v>
      </c>
    </row>
    <row r="3" spans="1:4" ht="15.75" x14ac:dyDescent="0.25">
      <c r="A3" s="30" t="s">
        <v>515</v>
      </c>
      <c r="B3" s="30">
        <v>816.24900000000002</v>
      </c>
      <c r="C3" s="30" t="s">
        <v>8</v>
      </c>
      <c r="D3" s="31">
        <v>3355.833333</v>
      </c>
    </row>
    <row r="4" spans="1:4" ht="15.75" x14ac:dyDescent="0.25">
      <c r="A4" s="30" t="s">
        <v>516</v>
      </c>
      <c r="B4" s="30">
        <v>822.08699999999999</v>
      </c>
      <c r="C4" s="30" t="s">
        <v>8</v>
      </c>
      <c r="D4" s="31">
        <v>3311.5</v>
      </c>
    </row>
    <row r="5" spans="1:4" ht="15.75" x14ac:dyDescent="0.25">
      <c r="A5" s="30" t="s">
        <v>517</v>
      </c>
      <c r="B5" s="30">
        <v>838.351</v>
      </c>
      <c r="C5" s="30" t="s">
        <v>8</v>
      </c>
      <c r="D5" s="31">
        <v>3363.333333</v>
      </c>
    </row>
    <row r="6" spans="1:4" ht="15.75" x14ac:dyDescent="0.25">
      <c r="A6" s="30" t="s">
        <v>518</v>
      </c>
      <c r="B6" s="30">
        <v>853.38300000000004</v>
      </c>
      <c r="C6" s="30" t="s">
        <v>8</v>
      </c>
      <c r="D6" s="31">
        <v>2846</v>
      </c>
    </row>
    <row r="7" spans="1:4" ht="15.75" x14ac:dyDescent="0.25">
      <c r="A7" s="30" t="s">
        <v>519</v>
      </c>
      <c r="B7" s="30">
        <v>865.35500000000002</v>
      </c>
      <c r="C7" s="30" t="s">
        <v>8</v>
      </c>
      <c r="D7" s="31">
        <v>5260.4944999999998</v>
      </c>
    </row>
    <row r="8" spans="1:4" ht="15.75" x14ac:dyDescent="0.25">
      <c r="A8" s="30" t="s">
        <v>64</v>
      </c>
      <c r="B8" s="30">
        <v>919.88499999999999</v>
      </c>
      <c r="C8" s="30" t="s">
        <v>8</v>
      </c>
      <c r="D8" s="31">
        <v>1975.5764999999999</v>
      </c>
    </row>
    <row r="9" spans="1:4" ht="15.75" x14ac:dyDescent="0.25">
      <c r="A9" s="30" t="s">
        <v>520</v>
      </c>
      <c r="B9" s="30">
        <v>785.85599999999999</v>
      </c>
      <c r="C9" s="30" t="s">
        <v>8</v>
      </c>
      <c r="D9" s="31">
        <v>1747.666667</v>
      </c>
    </row>
    <row r="10" spans="1:4" ht="15.75" x14ac:dyDescent="0.25">
      <c r="A10" s="30" t="s">
        <v>521</v>
      </c>
      <c r="B10" s="30">
        <v>759.88499999999999</v>
      </c>
      <c r="C10" s="30" t="s">
        <v>8</v>
      </c>
      <c r="D10" s="31">
        <v>3778.333333</v>
      </c>
    </row>
    <row r="11" spans="1:4" ht="15.75" x14ac:dyDescent="0.25">
      <c r="A11" s="30" t="s">
        <v>522</v>
      </c>
      <c r="B11" s="30">
        <v>803.85199999999998</v>
      </c>
      <c r="C11" s="30" t="s">
        <v>8</v>
      </c>
      <c r="D11" s="31">
        <v>2442</v>
      </c>
    </row>
    <row r="12" spans="1:4" ht="15.75" x14ac:dyDescent="0.25">
      <c r="A12" s="30" t="s">
        <v>23</v>
      </c>
      <c r="B12" s="30">
        <v>640.60799999999995</v>
      </c>
      <c r="C12" s="30" t="s">
        <v>8</v>
      </c>
      <c r="D12" s="31">
        <v>1987.1481670000001</v>
      </c>
    </row>
    <row r="13" spans="1:4" ht="15.75" x14ac:dyDescent="0.25">
      <c r="A13" s="30" t="s">
        <v>24</v>
      </c>
      <c r="B13" s="30">
        <v>734.40300000000002</v>
      </c>
      <c r="C13" s="30" t="s">
        <v>8</v>
      </c>
      <c r="D13" s="31">
        <v>786.39233300000001</v>
      </c>
    </row>
    <row r="14" spans="1:4" ht="15.75" x14ac:dyDescent="0.25">
      <c r="A14" s="30" t="s">
        <v>523</v>
      </c>
      <c r="B14" s="30">
        <v>896.60599999999999</v>
      </c>
      <c r="C14" s="30" t="s">
        <v>8</v>
      </c>
      <c r="D14" s="31">
        <v>4221.5</v>
      </c>
    </row>
    <row r="15" spans="1:4" ht="15.75" x14ac:dyDescent="0.25">
      <c r="A15" s="30" t="s">
        <v>66</v>
      </c>
      <c r="B15" s="30">
        <v>937.86599999999999</v>
      </c>
      <c r="C15" s="30" t="s">
        <v>8</v>
      </c>
      <c r="D15" s="31">
        <v>1556.3213330000001</v>
      </c>
    </row>
    <row r="16" spans="1:4" ht="15.75" x14ac:dyDescent="0.25">
      <c r="A16" s="30" t="s">
        <v>67</v>
      </c>
      <c r="B16" s="30">
        <v>952.59299999999996</v>
      </c>
      <c r="C16" s="30" t="s">
        <v>8</v>
      </c>
      <c r="D16" s="31">
        <v>4647.8333329999996</v>
      </c>
    </row>
    <row r="17" spans="1:4" ht="15.75" x14ac:dyDescent="0.25">
      <c r="A17" s="30" t="s">
        <v>524</v>
      </c>
      <c r="B17" s="30">
        <v>868.91099999999994</v>
      </c>
      <c r="C17" s="30" t="s">
        <v>8</v>
      </c>
      <c r="D17" s="31">
        <v>776.19816700000001</v>
      </c>
    </row>
    <row r="18" spans="1:4" ht="15.75" x14ac:dyDescent="0.25">
      <c r="A18" s="30" t="s">
        <v>525</v>
      </c>
      <c r="B18" s="30">
        <v>831.88900000000001</v>
      </c>
      <c r="C18" s="30" t="s">
        <v>8</v>
      </c>
      <c r="D18" s="31">
        <v>3370.333333</v>
      </c>
    </row>
    <row r="19" spans="1:4" ht="15.75" x14ac:dyDescent="0.25">
      <c r="A19" s="30" t="s">
        <v>68</v>
      </c>
      <c r="B19" s="30">
        <v>904.29700000000003</v>
      </c>
      <c r="C19" s="30" t="s">
        <v>8</v>
      </c>
      <c r="D19" s="31">
        <v>2306.8316669999999</v>
      </c>
    </row>
    <row r="20" spans="1:4" ht="15.75" x14ac:dyDescent="0.25">
      <c r="A20" s="30" t="s">
        <v>69</v>
      </c>
      <c r="B20" s="30">
        <v>935.96220000000005</v>
      </c>
      <c r="C20" s="30" t="s">
        <v>8</v>
      </c>
      <c r="D20" s="31">
        <v>6318.5</v>
      </c>
    </row>
    <row r="21" spans="1:4" ht="15.75" x14ac:dyDescent="0.25">
      <c r="A21" s="30" t="s">
        <v>71</v>
      </c>
      <c r="B21" s="30">
        <v>1006.741</v>
      </c>
      <c r="C21" s="30" t="s">
        <v>8</v>
      </c>
      <c r="D21" s="31">
        <v>1272.992667</v>
      </c>
    </row>
    <row r="22" spans="1:4" ht="15.75" x14ac:dyDescent="0.25">
      <c r="A22" s="30" t="s">
        <v>526</v>
      </c>
      <c r="B22" s="30">
        <v>840.20299999999997</v>
      </c>
      <c r="C22" s="30" t="s">
        <v>8</v>
      </c>
      <c r="D22" s="31">
        <v>1436.6453329999999</v>
      </c>
    </row>
    <row r="23" spans="1:4" ht="15.75" x14ac:dyDescent="0.25">
      <c r="A23" s="30" t="s">
        <v>72</v>
      </c>
      <c r="B23" s="30">
        <v>942.85199999999998</v>
      </c>
      <c r="C23" s="30" t="s">
        <v>8</v>
      </c>
      <c r="D23" s="31">
        <v>1707.9886670000001</v>
      </c>
    </row>
    <row r="24" spans="1:4" ht="15.75" x14ac:dyDescent="0.25">
      <c r="A24" s="30" t="s">
        <v>527</v>
      </c>
      <c r="B24" s="30">
        <v>794.80899999999997</v>
      </c>
      <c r="C24" s="30" t="s">
        <v>8</v>
      </c>
      <c r="D24" s="31">
        <v>3549</v>
      </c>
    </row>
    <row r="25" spans="1:4" ht="15.75" x14ac:dyDescent="0.25">
      <c r="A25" s="30" t="s">
        <v>528</v>
      </c>
      <c r="B25" s="30">
        <v>662.798</v>
      </c>
      <c r="C25" s="30" t="s">
        <v>8</v>
      </c>
      <c r="D25" s="31">
        <v>5482.6666670000004</v>
      </c>
    </row>
    <row r="26" spans="1:4" ht="15.75" x14ac:dyDescent="0.25">
      <c r="A26" s="30" t="s">
        <v>27</v>
      </c>
      <c r="B26" s="30">
        <v>649.06700000000001</v>
      </c>
      <c r="C26" s="30" t="s">
        <v>8</v>
      </c>
      <c r="D26" s="31">
        <v>2457.466167</v>
      </c>
    </row>
    <row r="27" spans="1:4" ht="15.75" x14ac:dyDescent="0.25">
      <c r="A27" s="30" t="s">
        <v>29</v>
      </c>
      <c r="B27" s="30">
        <v>720.62840000000006</v>
      </c>
      <c r="C27" s="30" t="s">
        <v>8</v>
      </c>
      <c r="D27" s="31">
        <v>3322.833333</v>
      </c>
    </row>
    <row r="28" spans="1:4" ht="15.75" x14ac:dyDescent="0.25">
      <c r="A28" s="30" t="s">
        <v>75</v>
      </c>
      <c r="B28" s="30">
        <v>941.00900000000001</v>
      </c>
      <c r="C28" s="30" t="s">
        <v>8</v>
      </c>
      <c r="D28" s="31">
        <v>1528.5</v>
      </c>
    </row>
    <row r="29" spans="1:4" ht="15.75" x14ac:dyDescent="0.25">
      <c r="A29" s="30" t="s">
        <v>76</v>
      </c>
      <c r="B29" s="30">
        <v>961.19650000000001</v>
      </c>
      <c r="C29" s="30" t="s">
        <v>8</v>
      </c>
      <c r="D29" s="31">
        <v>1943.6395</v>
      </c>
    </row>
    <row r="30" spans="1:4" ht="15.75" x14ac:dyDescent="0.25">
      <c r="A30" s="30" t="s">
        <v>529</v>
      </c>
      <c r="B30" s="30">
        <v>786.26599999999996</v>
      </c>
      <c r="C30" s="30" t="s">
        <v>8</v>
      </c>
      <c r="D30" s="31">
        <v>13591.666667</v>
      </c>
    </row>
    <row r="31" spans="1:4" ht="15.75" x14ac:dyDescent="0.25">
      <c r="A31" s="30" t="s">
        <v>81</v>
      </c>
      <c r="B31" s="30">
        <v>891.26120000000003</v>
      </c>
      <c r="C31" s="30" t="s">
        <v>8</v>
      </c>
      <c r="D31" s="31">
        <v>5619.6666670000004</v>
      </c>
    </row>
    <row r="32" spans="1:4" ht="15.75" x14ac:dyDescent="0.25">
      <c r="A32" s="30" t="s">
        <v>530</v>
      </c>
      <c r="B32" s="30">
        <v>819.40309999999999</v>
      </c>
      <c r="C32" s="30" t="s">
        <v>8</v>
      </c>
      <c r="D32" s="31">
        <v>2239.7244999999998</v>
      </c>
    </row>
    <row r="33" spans="1:4" ht="15.75" x14ac:dyDescent="0.25">
      <c r="A33" s="30" t="s">
        <v>168</v>
      </c>
      <c r="B33" s="30">
        <v>937.64449999999999</v>
      </c>
      <c r="C33" s="30" t="s">
        <v>8</v>
      </c>
      <c r="D33" s="31">
        <v>4047.666667</v>
      </c>
    </row>
    <row r="34" spans="1:4" ht="15.75" x14ac:dyDescent="0.25">
      <c r="A34" s="30" t="s">
        <v>33</v>
      </c>
      <c r="B34" s="30">
        <v>695.87480000000005</v>
      </c>
      <c r="C34" s="30" t="s">
        <v>8</v>
      </c>
      <c r="D34" s="31">
        <v>529.89816699999994</v>
      </c>
    </row>
    <row r="35" spans="1:4" ht="15.75" x14ac:dyDescent="0.25">
      <c r="A35" s="30" t="s">
        <v>531</v>
      </c>
      <c r="B35" s="30">
        <v>749.75599999999997</v>
      </c>
      <c r="C35" s="30" t="s">
        <v>8</v>
      </c>
      <c r="D35" s="31">
        <v>1241.824333</v>
      </c>
    </row>
    <row r="36" spans="1:4" ht="15.75" x14ac:dyDescent="0.25">
      <c r="A36" s="30" t="s">
        <v>532</v>
      </c>
      <c r="B36" s="30">
        <v>698.03779999999995</v>
      </c>
      <c r="C36" s="30" t="s">
        <v>8</v>
      </c>
      <c r="D36" s="31">
        <v>3634.333333</v>
      </c>
    </row>
    <row r="37" spans="1:4" ht="15.75" x14ac:dyDescent="0.25">
      <c r="A37" s="30" t="s">
        <v>84</v>
      </c>
      <c r="B37" s="30">
        <v>898.23069999999996</v>
      </c>
      <c r="C37" s="30" t="s">
        <v>8</v>
      </c>
      <c r="D37" s="31">
        <v>248.5205</v>
      </c>
    </row>
    <row r="38" spans="1:4" ht="15.75" x14ac:dyDescent="0.25">
      <c r="A38" s="30" t="s">
        <v>85</v>
      </c>
      <c r="B38" s="30">
        <v>981.14400000000001</v>
      </c>
      <c r="C38" s="30" t="s">
        <v>8</v>
      </c>
      <c r="D38" s="31">
        <v>5318.6666670000004</v>
      </c>
    </row>
    <row r="39" spans="1:4" ht="15.75" x14ac:dyDescent="0.25">
      <c r="A39" s="30" t="s">
        <v>533</v>
      </c>
      <c r="B39" s="30">
        <v>635.31230000000005</v>
      </c>
      <c r="C39" s="30" t="s">
        <v>8</v>
      </c>
      <c r="D39" s="31">
        <v>171.73666700000001</v>
      </c>
    </row>
    <row r="40" spans="1:4" ht="15.75" x14ac:dyDescent="0.25">
      <c r="A40" s="30" t="s">
        <v>534</v>
      </c>
      <c r="B40" s="30">
        <v>809.79</v>
      </c>
      <c r="C40" s="30" t="s">
        <v>8</v>
      </c>
      <c r="D40" s="31">
        <v>3040</v>
      </c>
    </row>
    <row r="41" spans="1:4" ht="15.75" x14ac:dyDescent="0.25">
      <c r="A41" s="30" t="s">
        <v>88</v>
      </c>
      <c r="B41" s="30">
        <v>899.63300000000004</v>
      </c>
      <c r="C41" s="30" t="s">
        <v>8</v>
      </c>
      <c r="D41" s="31">
        <v>4811.8333329999996</v>
      </c>
    </row>
    <row r="42" spans="1:4" ht="15.75" x14ac:dyDescent="0.25">
      <c r="A42" s="30" t="s">
        <v>535</v>
      </c>
      <c r="B42" s="30">
        <v>920.50199999999995</v>
      </c>
      <c r="C42" s="30" t="s">
        <v>8</v>
      </c>
      <c r="D42" s="31">
        <v>20563.166667000001</v>
      </c>
    </row>
    <row r="43" spans="1:4" ht="15.75" x14ac:dyDescent="0.25">
      <c r="A43" s="30" t="s">
        <v>89</v>
      </c>
      <c r="B43" s="30">
        <v>1040.7149999999999</v>
      </c>
      <c r="C43" s="30" t="s">
        <v>8</v>
      </c>
      <c r="D43" s="31">
        <v>8817.3333330000005</v>
      </c>
    </row>
    <row r="44" spans="1:4" ht="15.75" x14ac:dyDescent="0.25">
      <c r="A44" s="30" t="s">
        <v>536</v>
      </c>
      <c r="B44" s="30">
        <v>842.71510000000001</v>
      </c>
      <c r="C44" s="30" t="s">
        <v>8</v>
      </c>
      <c r="D44" s="31">
        <v>4255.2883330000004</v>
      </c>
    </row>
    <row r="45" spans="1:4" ht="15.75" x14ac:dyDescent="0.25">
      <c r="A45" s="30" t="s">
        <v>102</v>
      </c>
      <c r="B45" s="30">
        <v>944.61379999999997</v>
      </c>
      <c r="C45" s="30" t="s">
        <v>8</v>
      </c>
      <c r="D45" s="31">
        <v>3688.833333</v>
      </c>
    </row>
    <row r="46" spans="1:4" ht="15.75" x14ac:dyDescent="0.25">
      <c r="A46" s="30" t="s">
        <v>55</v>
      </c>
      <c r="B46" s="30">
        <v>738.91800000000001</v>
      </c>
      <c r="C46" s="30" t="s">
        <v>8</v>
      </c>
      <c r="D46" s="31">
        <v>3733.5</v>
      </c>
    </row>
    <row r="47" spans="1:4" ht="15.75" x14ac:dyDescent="0.25">
      <c r="A47" s="30" t="s">
        <v>57</v>
      </c>
      <c r="B47" s="30">
        <v>528.12599999999998</v>
      </c>
      <c r="C47" s="30" t="s">
        <v>8</v>
      </c>
      <c r="D47" s="31">
        <v>6346.6666670000004</v>
      </c>
    </row>
    <row r="48" spans="1:4" ht="15.75" x14ac:dyDescent="0.25">
      <c r="A48" s="30" t="s">
        <v>537</v>
      </c>
      <c r="B48" s="30">
        <v>873.03</v>
      </c>
      <c r="C48" s="30" t="s">
        <v>8</v>
      </c>
      <c r="D48" s="31">
        <v>5946.3333329999996</v>
      </c>
    </row>
    <row r="49" spans="1:4" ht="15.75" x14ac:dyDescent="0.25">
      <c r="A49" s="30" t="s">
        <v>538</v>
      </c>
      <c r="B49" s="30">
        <v>923.73800000000006</v>
      </c>
      <c r="C49" s="30" t="s">
        <v>8</v>
      </c>
      <c r="D49" s="31">
        <v>4688.8333329999996</v>
      </c>
    </row>
    <row r="50" spans="1:4" ht="15.75" x14ac:dyDescent="0.25">
      <c r="A50" s="30" t="s">
        <v>539</v>
      </c>
      <c r="B50" s="30">
        <v>849.17899999999997</v>
      </c>
      <c r="C50" s="30" t="s">
        <v>8</v>
      </c>
      <c r="D50" s="31">
        <v>7982.8333329999996</v>
      </c>
    </row>
    <row r="51" spans="1:4" ht="15.75" x14ac:dyDescent="0.25">
      <c r="A51" s="30" t="s">
        <v>59</v>
      </c>
      <c r="B51" s="30">
        <v>719.41700000000003</v>
      </c>
      <c r="C51" s="30" t="s">
        <v>8</v>
      </c>
      <c r="D51" s="31">
        <v>6218.5</v>
      </c>
    </row>
    <row r="52" spans="1:4" ht="15.75" x14ac:dyDescent="0.25">
      <c r="A52" s="30" t="s">
        <v>540</v>
      </c>
      <c r="B52" s="30">
        <v>796.476</v>
      </c>
      <c r="C52" s="30" t="s">
        <v>201</v>
      </c>
      <c r="D52" s="31">
        <v>1989.5</v>
      </c>
    </row>
    <row r="53" spans="1:4" ht="15.75" x14ac:dyDescent="0.25">
      <c r="A53" s="30" t="s">
        <v>541</v>
      </c>
      <c r="B53" s="30">
        <v>647.61199999999997</v>
      </c>
      <c r="C53" s="30" t="s">
        <v>201</v>
      </c>
      <c r="D53" s="31">
        <v>3340.166667</v>
      </c>
    </row>
    <row r="54" spans="1:4" ht="15.75" x14ac:dyDescent="0.25">
      <c r="A54" s="30" t="s">
        <v>184</v>
      </c>
      <c r="B54" s="30">
        <v>638.32799999999997</v>
      </c>
      <c r="C54" s="30" t="s">
        <v>201</v>
      </c>
      <c r="D54" s="31">
        <v>2829.9701669999999</v>
      </c>
    </row>
    <row r="55" spans="1:4" ht="15.75" x14ac:dyDescent="0.25">
      <c r="A55" s="30" t="s">
        <v>185</v>
      </c>
      <c r="B55" s="30">
        <v>756.197</v>
      </c>
      <c r="C55" s="30" t="s">
        <v>201</v>
      </c>
      <c r="D55" s="31">
        <v>2075.1350000000002</v>
      </c>
    </row>
    <row r="56" spans="1:4" ht="15.75" x14ac:dyDescent="0.25">
      <c r="A56" s="30" t="s">
        <v>542</v>
      </c>
      <c r="B56" s="30">
        <v>792.43100000000004</v>
      </c>
      <c r="C56" s="30" t="s">
        <v>201</v>
      </c>
      <c r="D56" s="31">
        <v>1897.333333</v>
      </c>
    </row>
    <row r="57" spans="1:4" ht="15.75" x14ac:dyDescent="0.25">
      <c r="A57" s="30" t="s">
        <v>543</v>
      </c>
      <c r="B57" s="30">
        <v>974.58799999999997</v>
      </c>
      <c r="C57" s="30" t="s">
        <v>201</v>
      </c>
      <c r="D57" s="31">
        <v>4663.8333329999996</v>
      </c>
    </row>
    <row r="58" spans="1:4" ht="15.75" x14ac:dyDescent="0.25">
      <c r="A58" s="30" t="s">
        <v>187</v>
      </c>
      <c r="B58" s="30">
        <v>686.74220000000003</v>
      </c>
      <c r="C58" s="30" t="s">
        <v>201</v>
      </c>
      <c r="D58" s="31">
        <v>6063</v>
      </c>
    </row>
    <row r="59" spans="1:4" ht="15.75" x14ac:dyDescent="0.25">
      <c r="A59" s="30" t="s">
        <v>544</v>
      </c>
      <c r="B59" s="30">
        <v>800.65769999999998</v>
      </c>
      <c r="C59" s="30" t="s">
        <v>201</v>
      </c>
      <c r="D59" s="31">
        <v>6367</v>
      </c>
    </row>
    <row r="60" spans="1:4" ht="15.75" x14ac:dyDescent="0.25">
      <c r="A60" s="30" t="s">
        <v>545</v>
      </c>
      <c r="B60" s="30">
        <v>945.81539999999995</v>
      </c>
      <c r="C60" s="30" t="s">
        <v>201</v>
      </c>
      <c r="D60" s="31">
        <v>2901</v>
      </c>
    </row>
    <row r="61" spans="1:4" ht="15.75" x14ac:dyDescent="0.25">
      <c r="A61" s="30" t="s">
        <v>546</v>
      </c>
      <c r="B61" s="30">
        <v>1016.043</v>
      </c>
      <c r="C61" s="30" t="s">
        <v>201</v>
      </c>
      <c r="D61" s="31">
        <v>14776.666667</v>
      </c>
    </row>
    <row r="62" spans="1:4" ht="15.75" x14ac:dyDescent="0.25">
      <c r="A62" s="30" t="s">
        <v>547</v>
      </c>
      <c r="B62" s="30">
        <v>823.90700000000004</v>
      </c>
      <c r="C62" s="30" t="s">
        <v>201</v>
      </c>
      <c r="D62" s="31">
        <v>11640.666667</v>
      </c>
    </row>
    <row r="63" spans="1:4" ht="15.75" x14ac:dyDescent="0.25">
      <c r="A63" s="30" t="s">
        <v>548</v>
      </c>
      <c r="B63" s="30">
        <v>887.15</v>
      </c>
      <c r="C63" s="30" t="s">
        <v>201</v>
      </c>
      <c r="D63" s="31">
        <v>6103.3333329999996</v>
      </c>
    </row>
    <row r="64" spans="1:4" ht="15.75" x14ac:dyDescent="0.25">
      <c r="A64" s="30" t="s">
        <v>549</v>
      </c>
      <c r="B64" s="30">
        <v>850.88599999999997</v>
      </c>
      <c r="C64" s="30" t="s">
        <v>201</v>
      </c>
      <c r="D64" s="31">
        <v>2948.666667</v>
      </c>
    </row>
    <row r="65" spans="1:4" ht="15.75" x14ac:dyDescent="0.25">
      <c r="A65" s="30" t="s">
        <v>550</v>
      </c>
      <c r="B65" s="30">
        <v>879.48509999999999</v>
      </c>
      <c r="C65" s="30" t="s">
        <v>201</v>
      </c>
      <c r="D65" s="31">
        <v>3208</v>
      </c>
    </row>
    <row r="66" spans="1:4" ht="15.75" x14ac:dyDescent="0.25">
      <c r="A66" s="30" t="s">
        <v>190</v>
      </c>
      <c r="B66" s="30">
        <v>612.96169999999995</v>
      </c>
      <c r="C66" s="30" t="s">
        <v>201</v>
      </c>
      <c r="D66" s="31">
        <v>1080.530667</v>
      </c>
    </row>
    <row r="67" spans="1:4" ht="15.75" x14ac:dyDescent="0.25">
      <c r="A67" s="30" t="s">
        <v>191</v>
      </c>
      <c r="B67" s="30">
        <v>748.26610000000005</v>
      </c>
      <c r="C67" s="30" t="s">
        <v>201</v>
      </c>
      <c r="D67" s="31">
        <v>5031.1666670000004</v>
      </c>
    </row>
    <row r="68" spans="1:4" ht="15.75" x14ac:dyDescent="0.25">
      <c r="A68" s="30" t="s">
        <v>192</v>
      </c>
      <c r="B68" s="30">
        <v>630.98630000000003</v>
      </c>
      <c r="C68" s="30" t="s">
        <v>201</v>
      </c>
      <c r="D68" s="31">
        <v>2802.5</v>
      </c>
    </row>
    <row r="69" spans="1:4" ht="15.75" x14ac:dyDescent="0.25">
      <c r="A69" s="30" t="s">
        <v>551</v>
      </c>
      <c r="B69" s="30">
        <v>764.84889999999996</v>
      </c>
      <c r="C69" s="30" t="s">
        <v>201</v>
      </c>
      <c r="D69" s="31">
        <v>1899.333333</v>
      </c>
    </row>
    <row r="70" spans="1:4" ht="15.75" x14ac:dyDescent="0.25">
      <c r="A70" s="30" t="s">
        <v>552</v>
      </c>
      <c r="B70" s="30">
        <v>1189.748</v>
      </c>
      <c r="C70" s="30" t="s">
        <v>201</v>
      </c>
      <c r="D70" s="31">
        <v>1455.5</v>
      </c>
    </row>
    <row r="71" spans="1:4" ht="15.75" x14ac:dyDescent="0.25">
      <c r="A71" s="30" t="s">
        <v>553</v>
      </c>
      <c r="B71" s="30">
        <v>898.95169999999996</v>
      </c>
      <c r="C71" s="30" t="s">
        <v>201</v>
      </c>
      <c r="D71" s="31">
        <v>3205.166667</v>
      </c>
    </row>
    <row r="72" spans="1:4" ht="15.75" x14ac:dyDescent="0.25">
      <c r="A72" s="30" t="s">
        <v>554</v>
      </c>
      <c r="B72" s="30">
        <v>833.47299999999996</v>
      </c>
      <c r="C72" s="30" t="s">
        <v>286</v>
      </c>
      <c r="D72" s="31">
        <v>1101.634333</v>
      </c>
    </row>
    <row r="73" spans="1:4" ht="15.75" x14ac:dyDescent="0.25">
      <c r="A73" s="30" t="s">
        <v>211</v>
      </c>
      <c r="B73" s="30">
        <v>945.37099999999998</v>
      </c>
      <c r="C73" s="30" t="s">
        <v>286</v>
      </c>
      <c r="D73" s="31">
        <v>3008.3815</v>
      </c>
    </row>
    <row r="74" spans="1:4" ht="15.75" x14ac:dyDescent="0.25">
      <c r="A74" s="30" t="s">
        <v>212</v>
      </c>
      <c r="B74" s="30">
        <v>1247.9259999999999</v>
      </c>
      <c r="C74" s="30" t="s">
        <v>286</v>
      </c>
      <c r="D74" s="31">
        <v>556.84249999999997</v>
      </c>
    </row>
    <row r="75" spans="1:4" ht="15.75" x14ac:dyDescent="0.25">
      <c r="A75" s="30" t="s">
        <v>555</v>
      </c>
      <c r="B75" s="30">
        <v>739.38599999999997</v>
      </c>
      <c r="C75" s="30" t="s">
        <v>286</v>
      </c>
      <c r="D75" s="31">
        <v>2783.333333</v>
      </c>
    </row>
    <row r="76" spans="1:4" ht="15.75" x14ac:dyDescent="0.25">
      <c r="A76" s="30" t="s">
        <v>556</v>
      </c>
      <c r="B76" s="30">
        <v>758.69500000000005</v>
      </c>
      <c r="C76" s="30" t="s">
        <v>286</v>
      </c>
      <c r="D76" s="31">
        <v>4482.5</v>
      </c>
    </row>
    <row r="77" spans="1:4" ht="15.75" x14ac:dyDescent="0.25">
      <c r="A77" s="30" t="s">
        <v>557</v>
      </c>
      <c r="B77" s="30">
        <v>797.33699999999999</v>
      </c>
      <c r="C77" s="30" t="s">
        <v>286</v>
      </c>
      <c r="D77" s="31">
        <v>889.48</v>
      </c>
    </row>
    <row r="78" spans="1:4" ht="15.75" x14ac:dyDescent="0.25">
      <c r="A78" s="30" t="s">
        <v>558</v>
      </c>
      <c r="B78" s="30">
        <v>857.16899999999998</v>
      </c>
      <c r="C78" s="30" t="s">
        <v>286</v>
      </c>
      <c r="D78" s="31">
        <v>6596.6666670000004</v>
      </c>
    </row>
    <row r="79" spans="1:4" ht="15.75" x14ac:dyDescent="0.25">
      <c r="A79" s="30" t="s">
        <v>559</v>
      </c>
      <c r="B79" s="30">
        <v>863.38329999999996</v>
      </c>
      <c r="C79" s="30" t="s">
        <v>286</v>
      </c>
      <c r="D79" s="31">
        <v>2474.2939999999999</v>
      </c>
    </row>
    <row r="80" spans="1:4" ht="15.75" x14ac:dyDescent="0.25">
      <c r="A80" s="30" t="s">
        <v>214</v>
      </c>
      <c r="B80" s="30">
        <v>1007.349</v>
      </c>
      <c r="C80" s="30" t="s">
        <v>286</v>
      </c>
      <c r="D80" s="31">
        <v>15441.666667</v>
      </c>
    </row>
    <row r="81" spans="1:4" ht="15.75" x14ac:dyDescent="0.25">
      <c r="A81" s="30" t="s">
        <v>215</v>
      </c>
      <c r="B81" s="30">
        <v>933.78599999999994</v>
      </c>
      <c r="C81" s="30" t="s">
        <v>286</v>
      </c>
      <c r="D81" s="31">
        <v>9809.3333330000005</v>
      </c>
    </row>
    <row r="82" spans="1:4" ht="15.75" x14ac:dyDescent="0.25">
      <c r="A82" s="30" t="s">
        <v>216</v>
      </c>
      <c r="B82" s="30">
        <v>870.64200000000005</v>
      </c>
      <c r="C82" s="30" t="s">
        <v>286</v>
      </c>
      <c r="D82" s="31">
        <v>10650.833333</v>
      </c>
    </row>
    <row r="83" spans="1:4" ht="15.75" x14ac:dyDescent="0.25">
      <c r="A83" s="30" t="s">
        <v>560</v>
      </c>
      <c r="B83" s="30">
        <v>792.72709999999995</v>
      </c>
      <c r="C83" s="30" t="s">
        <v>286</v>
      </c>
      <c r="D83" s="31">
        <v>841.95666700000004</v>
      </c>
    </row>
    <row r="84" spans="1:4" ht="15.75" x14ac:dyDescent="0.25">
      <c r="A84" s="30" t="s">
        <v>561</v>
      </c>
      <c r="B84" s="30">
        <v>683.13720000000001</v>
      </c>
      <c r="C84" s="30" t="s">
        <v>286</v>
      </c>
      <c r="D84" s="31">
        <v>5325.6666670000004</v>
      </c>
    </row>
    <row r="85" spans="1:4" ht="15.75" x14ac:dyDescent="0.25">
      <c r="A85" s="30" t="s">
        <v>562</v>
      </c>
      <c r="B85" s="30">
        <v>814.00099999999998</v>
      </c>
      <c r="C85" s="30" t="s">
        <v>286</v>
      </c>
      <c r="D85" s="31">
        <v>0.72199999999999998</v>
      </c>
    </row>
    <row r="86" spans="1:4" ht="15.75" x14ac:dyDescent="0.25">
      <c r="A86" s="30" t="s">
        <v>563</v>
      </c>
      <c r="B86" s="30">
        <v>796.654</v>
      </c>
      <c r="C86" s="30" t="s">
        <v>286</v>
      </c>
      <c r="D86" s="31">
        <v>4437.6666670000004</v>
      </c>
    </row>
    <row r="87" spans="1:4" ht="15.75" x14ac:dyDescent="0.25">
      <c r="A87" s="30" t="s">
        <v>564</v>
      </c>
      <c r="B87" s="30">
        <v>731.92409999999995</v>
      </c>
      <c r="C87" s="30" t="s">
        <v>286</v>
      </c>
      <c r="D87" s="31">
        <v>818.31566699999996</v>
      </c>
    </row>
    <row r="88" spans="1:4" ht="15.75" x14ac:dyDescent="0.25">
      <c r="A88" s="30" t="s">
        <v>565</v>
      </c>
      <c r="B88" s="30">
        <v>1108.518</v>
      </c>
      <c r="C88" s="30" t="s">
        <v>286</v>
      </c>
      <c r="D88" s="31">
        <v>1161.298667</v>
      </c>
    </row>
    <row r="89" spans="1:4" ht="15.75" x14ac:dyDescent="0.25">
      <c r="A89" s="30" t="s">
        <v>219</v>
      </c>
      <c r="B89" s="30">
        <v>975.37570000000005</v>
      </c>
      <c r="C89" s="30" t="s">
        <v>286</v>
      </c>
      <c r="D89" s="31">
        <v>990.32466699999998</v>
      </c>
    </row>
    <row r="90" spans="1:4" ht="15.75" x14ac:dyDescent="0.25">
      <c r="A90" s="30" t="s">
        <v>566</v>
      </c>
      <c r="B90" s="30">
        <v>831.22</v>
      </c>
      <c r="C90" s="30" t="s">
        <v>286</v>
      </c>
      <c r="D90" s="31">
        <v>1417.4911669999999</v>
      </c>
    </row>
    <row r="91" spans="1:4" ht="15.75" x14ac:dyDescent="0.25">
      <c r="A91" s="30" t="s">
        <v>567</v>
      </c>
      <c r="B91" s="30">
        <v>874.67849999999999</v>
      </c>
      <c r="C91" s="30" t="s">
        <v>286</v>
      </c>
      <c r="D91" s="31">
        <v>5747.2749999999996</v>
      </c>
    </row>
    <row r="92" spans="1:4" ht="15.75" x14ac:dyDescent="0.25">
      <c r="A92" s="30" t="s">
        <v>220</v>
      </c>
      <c r="B92" s="30">
        <v>926.34910000000002</v>
      </c>
      <c r="C92" s="30" t="s">
        <v>286</v>
      </c>
      <c r="D92" s="31">
        <v>2013.8516669999999</v>
      </c>
    </row>
    <row r="93" spans="1:4" ht="15.75" x14ac:dyDescent="0.25">
      <c r="A93" s="30" t="s">
        <v>223</v>
      </c>
      <c r="B93" s="30">
        <v>1001.568</v>
      </c>
      <c r="C93" s="30" t="s">
        <v>286</v>
      </c>
      <c r="D93" s="31">
        <v>6827.3333329999996</v>
      </c>
    </row>
    <row r="94" spans="1:4" ht="15.75" x14ac:dyDescent="0.25">
      <c r="A94" s="30" t="s">
        <v>224</v>
      </c>
      <c r="B94" s="30">
        <v>1004.88</v>
      </c>
      <c r="C94" s="30" t="s">
        <v>286</v>
      </c>
      <c r="D94" s="31">
        <v>7452.5</v>
      </c>
    </row>
    <row r="95" spans="1:4" ht="15.75" x14ac:dyDescent="0.25">
      <c r="A95" s="30" t="s">
        <v>568</v>
      </c>
      <c r="B95" s="30">
        <v>779.26829999999995</v>
      </c>
      <c r="C95" s="30" t="s">
        <v>286</v>
      </c>
      <c r="D95" s="31">
        <v>4120.5</v>
      </c>
    </row>
    <row r="96" spans="1:4" ht="15.75" x14ac:dyDescent="0.25">
      <c r="A96" s="30" t="s">
        <v>225</v>
      </c>
      <c r="B96" s="30">
        <v>1124.6189999999999</v>
      </c>
      <c r="C96" s="30" t="s">
        <v>286</v>
      </c>
      <c r="D96" s="31">
        <v>2032.666667</v>
      </c>
    </row>
    <row r="97" spans="1:4" ht="15.75" x14ac:dyDescent="0.25">
      <c r="A97" s="30" t="s">
        <v>569</v>
      </c>
      <c r="B97" s="30">
        <v>733.60619999999994</v>
      </c>
      <c r="C97" s="30" t="s">
        <v>286</v>
      </c>
      <c r="D97" s="31">
        <v>3071.5</v>
      </c>
    </row>
    <row r="98" spans="1:4" ht="15.75" x14ac:dyDescent="0.25">
      <c r="A98" s="30" t="s">
        <v>570</v>
      </c>
      <c r="B98" s="30">
        <v>936.20240000000001</v>
      </c>
      <c r="C98" s="30" t="s">
        <v>286</v>
      </c>
      <c r="D98" s="31">
        <v>525.01883299999997</v>
      </c>
    </row>
    <row r="99" spans="1:4" ht="15.75" x14ac:dyDescent="0.25">
      <c r="A99" s="30" t="s">
        <v>571</v>
      </c>
      <c r="B99" s="30">
        <v>871.01300000000003</v>
      </c>
      <c r="C99" s="30" t="s">
        <v>10</v>
      </c>
      <c r="D99" s="31">
        <v>3130.833333</v>
      </c>
    </row>
    <row r="100" spans="1:4" ht="15.75" x14ac:dyDescent="0.25">
      <c r="A100" s="30" t="s">
        <v>111</v>
      </c>
      <c r="B100" s="30">
        <v>689.76300000000003</v>
      </c>
      <c r="C100" s="30" t="s">
        <v>10</v>
      </c>
      <c r="D100" s="31">
        <v>2453.491</v>
      </c>
    </row>
    <row r="101" spans="1:4" ht="15.75" x14ac:dyDescent="0.25">
      <c r="A101" s="30" t="s">
        <v>113</v>
      </c>
      <c r="B101" s="30">
        <v>720.99900000000002</v>
      </c>
      <c r="C101" s="30" t="s">
        <v>10</v>
      </c>
      <c r="D101" s="31">
        <v>1364.953667</v>
      </c>
    </row>
    <row r="102" spans="1:4" ht="15.75" x14ac:dyDescent="0.25">
      <c r="A102" s="30" t="s">
        <v>156</v>
      </c>
      <c r="B102" s="30">
        <v>885.10400000000004</v>
      </c>
      <c r="C102" s="30" t="s">
        <v>10</v>
      </c>
      <c r="D102" s="31">
        <v>190.07316700000001</v>
      </c>
    </row>
    <row r="103" spans="1:4" ht="15.75" x14ac:dyDescent="0.25">
      <c r="A103" s="30" t="s">
        <v>572</v>
      </c>
      <c r="B103" s="30">
        <v>757.66899999999998</v>
      </c>
      <c r="C103" s="30" t="s">
        <v>10</v>
      </c>
      <c r="D103" s="31">
        <v>751.89166699999998</v>
      </c>
    </row>
    <row r="104" spans="1:4" ht="15.75" x14ac:dyDescent="0.25">
      <c r="A104" s="30" t="s">
        <v>573</v>
      </c>
      <c r="B104" s="30">
        <v>851.23500000000001</v>
      </c>
      <c r="C104" s="30" t="s">
        <v>10</v>
      </c>
      <c r="D104" s="31">
        <v>4501.6666670000004</v>
      </c>
    </row>
    <row r="105" spans="1:4" ht="15.75" x14ac:dyDescent="0.25">
      <c r="A105" s="30" t="s">
        <v>160</v>
      </c>
      <c r="B105" s="30">
        <v>920.274</v>
      </c>
      <c r="C105" s="30" t="s">
        <v>10</v>
      </c>
      <c r="D105" s="31">
        <v>1125.2791669999999</v>
      </c>
    </row>
    <row r="106" spans="1:4" ht="15.75" x14ac:dyDescent="0.25">
      <c r="A106" s="30" t="s">
        <v>574</v>
      </c>
      <c r="B106" s="30">
        <v>881.59100000000001</v>
      </c>
      <c r="C106" s="30" t="s">
        <v>10</v>
      </c>
      <c r="D106" s="31">
        <v>4352.4943329999996</v>
      </c>
    </row>
    <row r="107" spans="1:4" ht="15.75" x14ac:dyDescent="0.25">
      <c r="A107" s="30" t="s">
        <v>575</v>
      </c>
      <c r="B107" s="30">
        <v>827.49900000000002</v>
      </c>
      <c r="C107" s="30" t="s">
        <v>10</v>
      </c>
      <c r="D107" s="31">
        <v>2724.1060000000002</v>
      </c>
    </row>
    <row r="108" spans="1:4" ht="15.75" x14ac:dyDescent="0.25">
      <c r="A108" s="30" t="s">
        <v>576</v>
      </c>
      <c r="B108" s="30">
        <v>805.43499999999995</v>
      </c>
      <c r="C108" s="30" t="s">
        <v>10</v>
      </c>
      <c r="D108" s="31">
        <v>13518.666667</v>
      </c>
    </row>
    <row r="109" spans="1:4" ht="15.75" x14ac:dyDescent="0.25">
      <c r="A109" s="30" t="s">
        <v>577</v>
      </c>
      <c r="B109" s="30">
        <v>803.78</v>
      </c>
      <c r="C109" s="30" t="s">
        <v>10</v>
      </c>
      <c r="D109" s="31">
        <v>2412.666667</v>
      </c>
    </row>
    <row r="110" spans="1:4" ht="15.75" x14ac:dyDescent="0.25">
      <c r="A110" s="30" t="s">
        <v>578</v>
      </c>
      <c r="B110" s="30">
        <v>800.99099999999999</v>
      </c>
      <c r="C110" s="30" t="s">
        <v>10</v>
      </c>
      <c r="D110" s="31">
        <v>1502.1395</v>
      </c>
    </row>
    <row r="111" spans="1:4" ht="15.75" x14ac:dyDescent="0.25">
      <c r="A111" s="30" t="s">
        <v>579</v>
      </c>
      <c r="B111" s="30">
        <v>825.43600000000004</v>
      </c>
      <c r="C111" s="30" t="s">
        <v>10</v>
      </c>
      <c r="D111" s="31">
        <v>2686.333333</v>
      </c>
    </row>
    <row r="112" spans="1:4" ht="15.75" x14ac:dyDescent="0.25">
      <c r="A112" s="30" t="s">
        <v>117</v>
      </c>
      <c r="B112" s="30">
        <v>696.39099999999996</v>
      </c>
      <c r="C112" s="30" t="s">
        <v>10</v>
      </c>
      <c r="D112" s="31">
        <v>3401.333333</v>
      </c>
    </row>
    <row r="113" spans="1:4" ht="15.75" x14ac:dyDescent="0.25">
      <c r="A113" s="30" t="s">
        <v>118</v>
      </c>
      <c r="B113" s="30">
        <v>727.35789999999997</v>
      </c>
      <c r="C113" s="30" t="s">
        <v>10</v>
      </c>
      <c r="D113" s="31">
        <v>0.53200000000000003</v>
      </c>
    </row>
    <row r="114" spans="1:4" ht="15.75" x14ac:dyDescent="0.25">
      <c r="A114" s="30" t="s">
        <v>163</v>
      </c>
      <c r="B114" s="30">
        <v>1030.8920000000001</v>
      </c>
      <c r="C114" s="30" t="s">
        <v>10</v>
      </c>
      <c r="D114" s="31">
        <v>1574.166667</v>
      </c>
    </row>
    <row r="115" spans="1:4" ht="15.75" x14ac:dyDescent="0.25">
      <c r="A115" s="30" t="s">
        <v>580</v>
      </c>
      <c r="B115" s="30">
        <v>887.17579999999998</v>
      </c>
      <c r="C115" s="30" t="s">
        <v>10</v>
      </c>
      <c r="D115" s="31">
        <v>1963.833333</v>
      </c>
    </row>
    <row r="116" spans="1:4" ht="15.75" x14ac:dyDescent="0.25">
      <c r="A116" s="30" t="s">
        <v>164</v>
      </c>
      <c r="B116" s="30">
        <v>1133.992</v>
      </c>
      <c r="C116" s="30" t="s">
        <v>10</v>
      </c>
      <c r="D116" s="31">
        <v>5353.5</v>
      </c>
    </row>
    <row r="117" spans="1:4" ht="15.75" x14ac:dyDescent="0.25">
      <c r="A117" s="30" t="s">
        <v>165</v>
      </c>
      <c r="B117" s="30">
        <v>979.90300000000002</v>
      </c>
      <c r="C117" s="30" t="s">
        <v>10</v>
      </c>
      <c r="D117" s="31">
        <v>10750.5</v>
      </c>
    </row>
    <row r="118" spans="1:4" ht="15.75" x14ac:dyDescent="0.25">
      <c r="A118" s="30" t="s">
        <v>167</v>
      </c>
      <c r="B118" s="30">
        <v>860.04600000000005</v>
      </c>
      <c r="C118" s="30" t="s">
        <v>10</v>
      </c>
      <c r="D118" s="31">
        <v>15088.333333</v>
      </c>
    </row>
    <row r="119" spans="1:4" ht="15.75" x14ac:dyDescent="0.25">
      <c r="A119" s="30" t="s">
        <v>120</v>
      </c>
      <c r="B119" s="30">
        <v>686.74220000000003</v>
      </c>
      <c r="C119" s="30" t="s">
        <v>10</v>
      </c>
      <c r="D119" s="31">
        <v>3391.5</v>
      </c>
    </row>
    <row r="120" spans="1:4" ht="15.75" x14ac:dyDescent="0.25">
      <c r="A120" s="30" t="s">
        <v>171</v>
      </c>
      <c r="B120" s="30">
        <v>966.96439999999996</v>
      </c>
      <c r="C120" s="30" t="s">
        <v>10</v>
      </c>
      <c r="D120" s="31">
        <v>1717.774167</v>
      </c>
    </row>
    <row r="121" spans="1:4" ht="15.75" x14ac:dyDescent="0.25">
      <c r="A121" s="30" t="s">
        <v>122</v>
      </c>
      <c r="B121" s="30">
        <v>740.09500000000003</v>
      </c>
      <c r="C121" s="30" t="s">
        <v>10</v>
      </c>
      <c r="D121" s="31">
        <v>4681.3333329999996</v>
      </c>
    </row>
    <row r="122" spans="1:4" ht="15.75" x14ac:dyDescent="0.25">
      <c r="A122" s="30" t="s">
        <v>123</v>
      </c>
      <c r="B122" s="30">
        <v>662.7097</v>
      </c>
      <c r="C122" s="30" t="s">
        <v>10</v>
      </c>
      <c r="D122" s="31">
        <v>8507.1666669999995</v>
      </c>
    </row>
    <row r="123" spans="1:4" ht="15.75" x14ac:dyDescent="0.25">
      <c r="A123" s="30" t="s">
        <v>581</v>
      </c>
      <c r="B123" s="30">
        <v>911.92939999999999</v>
      </c>
      <c r="C123" s="30" t="s">
        <v>10</v>
      </c>
      <c r="D123" s="31">
        <v>4483.8333329999996</v>
      </c>
    </row>
    <row r="124" spans="1:4" ht="15.75" x14ac:dyDescent="0.25">
      <c r="A124" s="30" t="s">
        <v>124</v>
      </c>
      <c r="B124" s="30">
        <v>753.64</v>
      </c>
      <c r="C124" s="30" t="s">
        <v>10</v>
      </c>
      <c r="D124" s="31">
        <v>6493</v>
      </c>
    </row>
    <row r="125" spans="1:4" ht="15.75" x14ac:dyDescent="0.25">
      <c r="A125" s="30" t="s">
        <v>172</v>
      </c>
      <c r="B125" s="30">
        <v>1026.085</v>
      </c>
      <c r="C125" s="30" t="s">
        <v>10</v>
      </c>
      <c r="D125" s="31">
        <v>1018.6944999999999</v>
      </c>
    </row>
    <row r="126" spans="1:4" ht="15.75" x14ac:dyDescent="0.25">
      <c r="A126" s="30" t="s">
        <v>125</v>
      </c>
      <c r="B126" s="30">
        <v>701.64260000000002</v>
      </c>
      <c r="C126" s="30" t="s">
        <v>10</v>
      </c>
      <c r="D126" s="31">
        <v>2286.5</v>
      </c>
    </row>
    <row r="127" spans="1:4" ht="15.75" x14ac:dyDescent="0.25">
      <c r="A127" s="30" t="s">
        <v>126</v>
      </c>
      <c r="B127" s="30">
        <v>668.15</v>
      </c>
      <c r="C127" s="30" t="s">
        <v>10</v>
      </c>
      <c r="D127" s="31">
        <v>5358.5</v>
      </c>
    </row>
    <row r="128" spans="1:4" ht="15.75" x14ac:dyDescent="0.25">
      <c r="A128" s="30" t="s">
        <v>127</v>
      </c>
      <c r="B128" s="30">
        <v>668.23710000000005</v>
      </c>
      <c r="C128" s="30" t="s">
        <v>10</v>
      </c>
      <c r="D128" s="31">
        <v>3867.6216669999999</v>
      </c>
    </row>
    <row r="129" spans="1:4" ht="15.75" x14ac:dyDescent="0.25">
      <c r="A129" s="30" t="s">
        <v>582</v>
      </c>
      <c r="B129" s="30">
        <v>787.92020000000002</v>
      </c>
      <c r="C129" s="30" t="s">
        <v>10</v>
      </c>
      <c r="D129" s="31">
        <v>2241.166667</v>
      </c>
    </row>
    <row r="130" spans="1:4" ht="15.75" x14ac:dyDescent="0.25">
      <c r="A130" s="30" t="s">
        <v>583</v>
      </c>
      <c r="B130" s="30">
        <v>818.44190000000003</v>
      </c>
      <c r="C130" s="30" t="s">
        <v>10</v>
      </c>
      <c r="D130" s="31">
        <v>1519.5</v>
      </c>
    </row>
    <row r="131" spans="1:4" ht="15.75" x14ac:dyDescent="0.25">
      <c r="A131" s="30" t="s">
        <v>128</v>
      </c>
      <c r="B131" s="30">
        <v>691.06809999999996</v>
      </c>
      <c r="C131" s="30" t="s">
        <v>10</v>
      </c>
      <c r="D131" s="31">
        <v>6514.3333329999996</v>
      </c>
    </row>
    <row r="132" spans="1:4" ht="15.75" x14ac:dyDescent="0.25">
      <c r="A132" s="30" t="s">
        <v>584</v>
      </c>
      <c r="B132" s="30">
        <v>790.08330000000001</v>
      </c>
      <c r="C132" s="30" t="s">
        <v>10</v>
      </c>
      <c r="D132" s="31">
        <v>5323.6666670000004</v>
      </c>
    </row>
    <row r="133" spans="1:4" ht="15.75" x14ac:dyDescent="0.25">
      <c r="A133" s="30" t="s">
        <v>585</v>
      </c>
      <c r="B133" s="30">
        <v>812.43359999999996</v>
      </c>
      <c r="C133" s="30" t="s">
        <v>10</v>
      </c>
      <c r="D133" s="31">
        <v>3825.333333</v>
      </c>
    </row>
    <row r="134" spans="1:4" ht="15.75" x14ac:dyDescent="0.25">
      <c r="A134" s="30" t="s">
        <v>176</v>
      </c>
      <c r="B134" s="30">
        <v>1191.9110000000001</v>
      </c>
      <c r="C134" s="30" t="s">
        <v>10</v>
      </c>
      <c r="D134" s="31">
        <v>2065.166667</v>
      </c>
    </row>
    <row r="135" spans="1:4" ht="15.75" x14ac:dyDescent="0.25">
      <c r="A135" s="30" t="s">
        <v>586</v>
      </c>
      <c r="B135" s="30">
        <v>844.15700000000004</v>
      </c>
      <c r="C135" s="30" t="s">
        <v>10</v>
      </c>
      <c r="D135" s="31">
        <v>3034.166667</v>
      </c>
    </row>
    <row r="136" spans="1:4" ht="15.75" x14ac:dyDescent="0.25">
      <c r="A136" s="30" t="s">
        <v>181</v>
      </c>
      <c r="B136" s="30">
        <v>922.26369999999997</v>
      </c>
      <c r="C136" s="30" t="s">
        <v>10</v>
      </c>
      <c r="D136" s="31">
        <v>3292.833333</v>
      </c>
    </row>
    <row r="137" spans="1:4" ht="15.75" x14ac:dyDescent="0.25">
      <c r="A137" s="30" t="s">
        <v>100</v>
      </c>
      <c r="B137" s="30">
        <v>1043.1479999999999</v>
      </c>
      <c r="C137" s="30" t="s">
        <v>10</v>
      </c>
      <c r="D137" s="31">
        <v>3697.166667</v>
      </c>
    </row>
    <row r="138" spans="1:4" ht="15.75" x14ac:dyDescent="0.25">
      <c r="A138" s="30" t="s">
        <v>137</v>
      </c>
      <c r="B138" s="30">
        <v>724.23360000000002</v>
      </c>
      <c r="C138" s="30" t="s">
        <v>10</v>
      </c>
      <c r="D138" s="31">
        <v>6305.6666670000004</v>
      </c>
    </row>
    <row r="139" spans="1:4" ht="15.75" x14ac:dyDescent="0.25">
      <c r="A139" s="30" t="s">
        <v>182</v>
      </c>
      <c r="B139" s="30">
        <v>1013.588</v>
      </c>
      <c r="C139" s="30" t="s">
        <v>10</v>
      </c>
      <c r="D139" s="31">
        <v>3399.333333</v>
      </c>
    </row>
    <row r="140" spans="1:4" ht="15.75" x14ac:dyDescent="0.25">
      <c r="A140" s="30" t="s">
        <v>183</v>
      </c>
      <c r="B140" s="30">
        <v>1012.627</v>
      </c>
      <c r="C140" s="30" t="s">
        <v>10</v>
      </c>
      <c r="D140" s="31">
        <v>3680.6881669999998</v>
      </c>
    </row>
    <row r="141" spans="1:4" ht="15.75" x14ac:dyDescent="0.25">
      <c r="A141" s="30" t="s">
        <v>587</v>
      </c>
      <c r="B141" s="30">
        <v>894.86620000000005</v>
      </c>
      <c r="C141" s="30" t="s">
        <v>10</v>
      </c>
      <c r="D141" s="31">
        <v>3831.333333</v>
      </c>
    </row>
    <row r="142" spans="1:4" ht="15.75" x14ac:dyDescent="0.25">
      <c r="A142" s="30" t="s">
        <v>588</v>
      </c>
      <c r="B142" s="30">
        <v>1099.1980000000001</v>
      </c>
      <c r="C142" s="30" t="s">
        <v>10</v>
      </c>
      <c r="D142" s="31">
        <v>681.79100000000005</v>
      </c>
    </row>
    <row r="143" spans="1:4" ht="15.75" x14ac:dyDescent="0.25">
      <c r="A143" s="30" t="s">
        <v>589</v>
      </c>
      <c r="B143" s="30">
        <v>773.14099999999996</v>
      </c>
      <c r="C143" s="30" t="s">
        <v>10</v>
      </c>
      <c r="D143" s="31">
        <v>2524.833333</v>
      </c>
    </row>
    <row r="144" spans="1:4" ht="15.75" x14ac:dyDescent="0.25">
      <c r="A144" s="30" t="s">
        <v>590</v>
      </c>
      <c r="B144" s="30">
        <v>795.33</v>
      </c>
      <c r="C144" s="30" t="s">
        <v>10</v>
      </c>
      <c r="D144" s="31">
        <v>3440</v>
      </c>
    </row>
    <row r="145" spans="1:4" ht="15.75" x14ac:dyDescent="0.25">
      <c r="A145" s="30" t="s">
        <v>591</v>
      </c>
      <c r="B145" s="30">
        <v>914.04499999999996</v>
      </c>
      <c r="C145" s="30" t="s">
        <v>10</v>
      </c>
      <c r="D145" s="31">
        <v>8881.2766670000001</v>
      </c>
    </row>
    <row r="146" spans="1:4" ht="15.75" x14ac:dyDescent="0.25">
      <c r="A146" s="30" t="s">
        <v>592</v>
      </c>
      <c r="B146" s="30">
        <v>973.34</v>
      </c>
      <c r="C146" s="30" t="s">
        <v>10</v>
      </c>
      <c r="D146" s="31">
        <v>14119.666667</v>
      </c>
    </row>
    <row r="147" spans="1:4" ht="15.75" x14ac:dyDescent="0.25">
      <c r="A147" s="30" t="s">
        <v>593</v>
      </c>
      <c r="B147" s="30">
        <v>854.745</v>
      </c>
      <c r="C147" s="30" t="s">
        <v>10</v>
      </c>
      <c r="D147" s="31">
        <v>36403.333333000002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218E4-D67B-4267-BFE4-9A70F06C3FE4}">
  <dimension ref="A1:H398"/>
  <sheetViews>
    <sheetView workbookViewId="0">
      <selection activeCell="H1" sqref="A1:H1048576"/>
    </sheetView>
  </sheetViews>
  <sheetFormatPr defaultRowHeight="15" x14ac:dyDescent="0.25"/>
  <cols>
    <col min="3" max="3" width="16.28515625" bestFit="1" customWidth="1"/>
    <col min="5" max="5" width="12" bestFit="1" customWidth="1"/>
    <col min="7" max="7" width="13.42578125" bestFit="1" customWidth="1"/>
    <col min="8" max="8" width="12" bestFit="1" customWidth="1"/>
  </cols>
  <sheetData>
    <row r="1" spans="1:8" x14ac:dyDescent="0.25">
      <c r="A1" t="s">
        <v>12</v>
      </c>
      <c r="B1" t="s">
        <v>2</v>
      </c>
      <c r="C1" t="s">
        <v>13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</row>
    <row r="2" spans="1:8" x14ac:dyDescent="0.25">
      <c r="A2" s="32" t="s">
        <v>599</v>
      </c>
      <c r="B2" s="32">
        <v>784</v>
      </c>
      <c r="C2" s="33" t="s">
        <v>8</v>
      </c>
      <c r="D2">
        <v>45.897010500000007</v>
      </c>
      <c r="E2">
        <v>30.361504999999994</v>
      </c>
      <c r="F2">
        <v>5.2169231499999995</v>
      </c>
      <c r="G2">
        <v>12.132546</v>
      </c>
      <c r="H2">
        <v>2.3444370584611298</v>
      </c>
    </row>
    <row r="3" spans="1:8" x14ac:dyDescent="0.25">
      <c r="A3" s="34" t="s">
        <v>600</v>
      </c>
      <c r="B3" s="35">
        <v>801</v>
      </c>
      <c r="C3" s="33" t="s">
        <v>8</v>
      </c>
      <c r="D3">
        <v>45.159113999999988</v>
      </c>
      <c r="E3">
        <v>30.901689999999995</v>
      </c>
      <c r="F3">
        <v>5.0854811000000009</v>
      </c>
      <c r="G3">
        <v>12.571263500000001</v>
      </c>
      <c r="H3">
        <v>2.4871655028915947</v>
      </c>
    </row>
    <row r="4" spans="1:8" x14ac:dyDescent="0.25">
      <c r="A4" s="34" t="s">
        <v>601</v>
      </c>
      <c r="B4" s="35">
        <v>873</v>
      </c>
      <c r="C4" s="33" t="s">
        <v>8</v>
      </c>
      <c r="D4">
        <v>44.134938999999996</v>
      </c>
      <c r="E4">
        <v>29.745974499999999</v>
      </c>
      <c r="F4">
        <v>5.1677528500000003</v>
      </c>
      <c r="G4">
        <v>12.350757749999998</v>
      </c>
      <c r="H4">
        <v>2.3938236971021101</v>
      </c>
    </row>
    <row r="5" spans="1:8" x14ac:dyDescent="0.25">
      <c r="A5" s="34" t="s">
        <v>602</v>
      </c>
      <c r="B5" s="35">
        <v>847</v>
      </c>
      <c r="C5" s="33" t="s">
        <v>8</v>
      </c>
      <c r="D5">
        <v>57.570282500000005</v>
      </c>
      <c r="E5">
        <v>33.814814999999996</v>
      </c>
      <c r="F5">
        <v>5.9520458999999999</v>
      </c>
      <c r="G5">
        <v>12.97005345</v>
      </c>
      <c r="H5">
        <v>2.2140352237204985</v>
      </c>
    </row>
    <row r="6" spans="1:8" x14ac:dyDescent="0.25">
      <c r="A6" s="34" t="s">
        <v>603</v>
      </c>
      <c r="B6" s="35">
        <v>907</v>
      </c>
      <c r="C6" s="33" t="s">
        <v>8</v>
      </c>
      <c r="D6">
        <v>34.785749999999993</v>
      </c>
      <c r="E6">
        <v>26.263600499999995</v>
      </c>
      <c r="F6">
        <v>4.6422135999999998</v>
      </c>
      <c r="G6">
        <v>10.623252349999998</v>
      </c>
      <c r="H6">
        <v>2.3073505546090338</v>
      </c>
    </row>
    <row r="7" spans="1:8" x14ac:dyDescent="0.25">
      <c r="A7" s="34" t="s">
        <v>604</v>
      </c>
      <c r="B7" s="35">
        <v>909</v>
      </c>
      <c r="C7" s="33" t="s">
        <v>8</v>
      </c>
      <c r="D7">
        <v>38.6073545</v>
      </c>
      <c r="E7">
        <v>27.522598000000006</v>
      </c>
      <c r="F7">
        <v>4.9395428999999993</v>
      </c>
      <c r="G7">
        <v>10.888696649999998</v>
      </c>
      <c r="H7">
        <v>2.2302196457571162</v>
      </c>
    </row>
    <row r="8" spans="1:8" x14ac:dyDescent="0.25">
      <c r="A8" s="34" t="s">
        <v>605</v>
      </c>
      <c r="B8" s="35">
        <v>822</v>
      </c>
      <c r="C8" s="33" t="s">
        <v>8</v>
      </c>
      <c r="D8">
        <v>35.231135999999999</v>
      </c>
      <c r="E8">
        <v>26.520919500000009</v>
      </c>
      <c r="F8">
        <v>4.6965648</v>
      </c>
      <c r="G8">
        <v>10.8053828</v>
      </c>
      <c r="H8">
        <v>2.3029404593721949</v>
      </c>
    </row>
    <row r="9" spans="1:8" x14ac:dyDescent="0.25">
      <c r="A9" s="34" t="s">
        <v>606</v>
      </c>
      <c r="B9" s="35">
        <v>838</v>
      </c>
      <c r="C9" s="33" t="s">
        <v>8</v>
      </c>
      <c r="D9">
        <v>44.579215999999988</v>
      </c>
      <c r="E9">
        <v>30.611000500000006</v>
      </c>
      <c r="F9">
        <v>5.1983943500000001</v>
      </c>
      <c r="G9">
        <v>12.4681283</v>
      </c>
      <c r="H9">
        <v>2.4093190658395982</v>
      </c>
    </row>
    <row r="10" spans="1:8" x14ac:dyDescent="0.25">
      <c r="A10" s="34" t="s">
        <v>607</v>
      </c>
      <c r="B10" s="35">
        <v>843</v>
      </c>
      <c r="C10" s="33" t="s">
        <v>8</v>
      </c>
      <c r="D10">
        <v>57.381672500000001</v>
      </c>
      <c r="E10">
        <v>35.061221000000003</v>
      </c>
      <c r="F10">
        <v>5.7715211499999999</v>
      </c>
      <c r="G10">
        <v>14.293143999999998</v>
      </c>
      <c r="H10">
        <v>2.4879855921884628</v>
      </c>
    </row>
    <row r="11" spans="1:8" x14ac:dyDescent="0.25">
      <c r="A11" s="34" t="s">
        <v>608</v>
      </c>
      <c r="B11" s="35">
        <v>878</v>
      </c>
      <c r="C11" s="33" t="s">
        <v>8</v>
      </c>
      <c r="D11">
        <v>49.096696999999992</v>
      </c>
      <c r="E11">
        <v>30.860984500000008</v>
      </c>
      <c r="F11">
        <v>5.6428494499999999</v>
      </c>
      <c r="G11">
        <v>12.111227549999999</v>
      </c>
      <c r="H11">
        <v>2.1539776763555376</v>
      </c>
    </row>
    <row r="12" spans="1:8" x14ac:dyDescent="0.25">
      <c r="A12" s="34" t="s">
        <v>609</v>
      </c>
      <c r="B12" s="35">
        <v>925</v>
      </c>
      <c r="C12" s="33" t="s">
        <v>8</v>
      </c>
      <c r="D12">
        <v>44.669980000000002</v>
      </c>
      <c r="E12">
        <v>29.052052000000003</v>
      </c>
      <c r="F12">
        <v>5.3614652000000005</v>
      </c>
      <c r="G12">
        <v>11.74364445</v>
      </c>
      <c r="H12">
        <v>2.1979142007800796</v>
      </c>
    </row>
    <row r="13" spans="1:8" x14ac:dyDescent="0.25">
      <c r="A13" s="34" t="s">
        <v>610</v>
      </c>
      <c r="B13" s="35">
        <v>1092</v>
      </c>
      <c r="C13" s="33" t="s">
        <v>8</v>
      </c>
      <c r="D13">
        <v>35.207554999999992</v>
      </c>
      <c r="E13">
        <v>25.968297499999998</v>
      </c>
      <c r="F13">
        <v>4.5368001499999995</v>
      </c>
      <c r="G13">
        <v>10.159875799999998</v>
      </c>
      <c r="H13">
        <v>2.2606600679939044</v>
      </c>
    </row>
    <row r="14" spans="1:8" x14ac:dyDescent="0.25">
      <c r="A14" s="34" t="s">
        <v>611</v>
      </c>
      <c r="B14" s="35">
        <v>1146</v>
      </c>
      <c r="C14" s="33" t="s">
        <v>8</v>
      </c>
      <c r="D14">
        <v>44.756707999999996</v>
      </c>
      <c r="E14">
        <v>28.483600000000003</v>
      </c>
      <c r="F14">
        <v>5.4202319000000001</v>
      </c>
      <c r="G14">
        <v>11.06659885</v>
      </c>
      <c r="H14">
        <v>2.0684362566555108</v>
      </c>
    </row>
    <row r="15" spans="1:8" x14ac:dyDescent="0.25">
      <c r="A15" s="34" t="s">
        <v>612</v>
      </c>
      <c r="B15" s="35">
        <v>702</v>
      </c>
      <c r="C15" s="33" t="s">
        <v>8</v>
      </c>
      <c r="D15">
        <v>45.118646999999996</v>
      </c>
      <c r="E15">
        <v>31.3068825</v>
      </c>
      <c r="F15">
        <v>5.1640599500000004</v>
      </c>
      <c r="G15">
        <v>12.670333999999999</v>
      </c>
      <c r="H15">
        <v>2.4569377859149468</v>
      </c>
    </row>
    <row r="16" spans="1:8" x14ac:dyDescent="0.25">
      <c r="A16" s="34" t="s">
        <v>613</v>
      </c>
      <c r="B16" s="35">
        <v>813</v>
      </c>
      <c r="C16" s="33" t="s">
        <v>8</v>
      </c>
      <c r="D16">
        <v>38.504512499999997</v>
      </c>
      <c r="E16">
        <v>29.535503499999994</v>
      </c>
      <c r="F16">
        <v>4.8435142999999989</v>
      </c>
      <c r="G16">
        <v>11.483182899999999</v>
      </c>
      <c r="H16">
        <v>2.3788011391401378</v>
      </c>
    </row>
    <row r="17" spans="1:8" x14ac:dyDescent="0.25">
      <c r="A17" s="34" t="s">
        <v>614</v>
      </c>
      <c r="B17" s="35">
        <v>727</v>
      </c>
      <c r="C17" s="33" t="s">
        <v>8</v>
      </c>
      <c r="D17">
        <v>47.097414999999998</v>
      </c>
      <c r="E17">
        <v>33.235844499999999</v>
      </c>
      <c r="F17">
        <v>5.4416599000000003</v>
      </c>
      <c r="G17">
        <v>12.5541445</v>
      </c>
      <c r="H17">
        <v>2.3220067281454271</v>
      </c>
    </row>
    <row r="18" spans="1:8" x14ac:dyDescent="0.25">
      <c r="A18" s="34" t="s">
        <v>615</v>
      </c>
      <c r="B18" s="35">
        <v>791</v>
      </c>
      <c r="C18" s="33" t="s">
        <v>8</v>
      </c>
      <c r="D18">
        <v>63.950778999999997</v>
      </c>
      <c r="E18">
        <v>36.768866000000003</v>
      </c>
      <c r="F18">
        <v>6.4792230000000002</v>
      </c>
      <c r="G18">
        <v>13.78296345</v>
      </c>
      <c r="H18">
        <v>2.1408638029519573</v>
      </c>
    </row>
    <row r="19" spans="1:8" x14ac:dyDescent="0.25">
      <c r="A19" s="34" t="s">
        <v>616</v>
      </c>
      <c r="B19" s="34">
        <v>762</v>
      </c>
      <c r="C19" s="33" t="s">
        <v>8</v>
      </c>
      <c r="D19">
        <v>41.099261499999997</v>
      </c>
      <c r="E19">
        <v>29.818316499999998</v>
      </c>
      <c r="F19">
        <v>4.8860363499999995</v>
      </c>
      <c r="G19">
        <v>11.873209900000001</v>
      </c>
      <c r="H19">
        <v>2.4331481965734092</v>
      </c>
    </row>
    <row r="20" spans="1:8" x14ac:dyDescent="0.25">
      <c r="A20" s="34" t="s">
        <v>617</v>
      </c>
      <c r="B20" s="34">
        <v>820</v>
      </c>
      <c r="C20" s="33" t="s">
        <v>8</v>
      </c>
      <c r="D20">
        <v>38.696869499999991</v>
      </c>
      <c r="E20">
        <v>27.611495999999995</v>
      </c>
      <c r="F20">
        <v>4.8746043999999999</v>
      </c>
      <c r="G20">
        <v>11.088573750000002</v>
      </c>
      <c r="H20">
        <v>2.2845795121458057</v>
      </c>
    </row>
    <row r="21" spans="1:8" x14ac:dyDescent="0.25">
      <c r="A21" s="34" t="s">
        <v>618</v>
      </c>
      <c r="B21" s="34">
        <v>887</v>
      </c>
      <c r="C21" s="33" t="s">
        <v>8</v>
      </c>
      <c r="D21">
        <v>50.470612500000001</v>
      </c>
      <c r="E21">
        <v>30.748601999999998</v>
      </c>
      <c r="F21">
        <v>5.4662874500000003</v>
      </c>
      <c r="G21">
        <v>12.834463899999999</v>
      </c>
      <c r="H21">
        <v>2.3566355117456563</v>
      </c>
    </row>
    <row r="22" spans="1:8" x14ac:dyDescent="0.25">
      <c r="A22" s="34" t="s">
        <v>619</v>
      </c>
      <c r="B22" s="34">
        <v>861</v>
      </c>
      <c r="C22" s="33" t="s">
        <v>8</v>
      </c>
      <c r="D22">
        <v>29.536913500000004</v>
      </c>
      <c r="E22">
        <v>23.450755000000001</v>
      </c>
      <c r="F22">
        <v>4.1630893000000002</v>
      </c>
      <c r="G22">
        <v>9.7987419500000019</v>
      </c>
      <c r="H22">
        <v>2.3683529297685073</v>
      </c>
    </row>
    <row r="23" spans="1:8" x14ac:dyDescent="0.25">
      <c r="A23" s="34" t="s">
        <v>620</v>
      </c>
      <c r="B23" s="34">
        <v>649</v>
      </c>
      <c r="C23" s="33" t="s">
        <v>8</v>
      </c>
      <c r="D23">
        <v>45.550244500000005</v>
      </c>
      <c r="E23">
        <v>30.547197000000001</v>
      </c>
      <c r="F23">
        <v>5.1701078000000011</v>
      </c>
      <c r="G23">
        <v>12.493817150000002</v>
      </c>
      <c r="H23">
        <v>2.4270700250013548</v>
      </c>
    </row>
    <row r="24" spans="1:8" x14ac:dyDescent="0.25">
      <c r="A24" s="34" t="s">
        <v>621</v>
      </c>
      <c r="B24" s="34">
        <v>786</v>
      </c>
      <c r="C24" s="33" t="s">
        <v>8</v>
      </c>
      <c r="D24">
        <v>42.414907499999998</v>
      </c>
      <c r="E24">
        <v>29.312532499999993</v>
      </c>
      <c r="F24">
        <v>5.1155857000000005</v>
      </c>
      <c r="G24">
        <v>11.79796745</v>
      </c>
      <c r="H24">
        <v>2.3021017911036883</v>
      </c>
    </row>
    <row r="25" spans="1:8" x14ac:dyDescent="0.25">
      <c r="A25" s="34" t="s">
        <v>622</v>
      </c>
      <c r="B25" s="34">
        <v>762</v>
      </c>
      <c r="C25" s="33" t="s">
        <v>8</v>
      </c>
      <c r="D25">
        <v>27.849194999999991</v>
      </c>
      <c r="E25">
        <v>25.80248499999999</v>
      </c>
      <c r="F25">
        <v>3.9398294999999997</v>
      </c>
      <c r="G25">
        <v>9.7772446500000001</v>
      </c>
      <c r="H25">
        <v>2.5055687995535214</v>
      </c>
    </row>
    <row r="26" spans="1:8" x14ac:dyDescent="0.25">
      <c r="A26" s="34" t="s">
        <v>623</v>
      </c>
      <c r="B26" s="34">
        <v>761</v>
      </c>
      <c r="C26" s="33" t="s">
        <v>8</v>
      </c>
      <c r="D26">
        <v>27.584057499999993</v>
      </c>
      <c r="E26">
        <v>23.649870999999997</v>
      </c>
      <c r="F26">
        <v>4.1387686500000003</v>
      </c>
      <c r="G26">
        <v>9.2150393000000008</v>
      </c>
      <c r="H26">
        <v>2.2348564838309324</v>
      </c>
    </row>
    <row r="27" spans="1:8" x14ac:dyDescent="0.25">
      <c r="A27" s="34" t="s">
        <v>624</v>
      </c>
      <c r="B27" s="34">
        <v>768</v>
      </c>
      <c r="C27" s="33" t="s">
        <v>8</v>
      </c>
      <c r="D27">
        <v>29.663027499999998</v>
      </c>
      <c r="E27">
        <v>24.979724499999996</v>
      </c>
      <c r="F27">
        <v>4.2407377999999998</v>
      </c>
      <c r="G27">
        <v>9.8270530500000017</v>
      </c>
      <c r="H27">
        <v>2.3226751098157288</v>
      </c>
    </row>
    <row r="28" spans="1:8" x14ac:dyDescent="0.25">
      <c r="A28" s="34" t="s">
        <v>625</v>
      </c>
      <c r="B28" s="34">
        <v>887</v>
      </c>
      <c r="C28" s="33" t="s">
        <v>8</v>
      </c>
      <c r="D28">
        <v>28.621181499999999</v>
      </c>
      <c r="E28">
        <v>23.203222999999998</v>
      </c>
      <c r="F28">
        <v>4.1312683999999997</v>
      </c>
      <c r="G28">
        <v>9.9143829500000002</v>
      </c>
      <c r="H28">
        <v>2.410897549540544</v>
      </c>
    </row>
    <row r="29" spans="1:8" x14ac:dyDescent="0.25">
      <c r="A29" s="34" t="s">
        <v>626</v>
      </c>
      <c r="B29" s="34">
        <v>824</v>
      </c>
      <c r="C29" s="33" t="s">
        <v>8</v>
      </c>
      <c r="D29">
        <v>48.383338499999994</v>
      </c>
      <c r="E29">
        <v>32.542447500000002</v>
      </c>
      <c r="F29">
        <v>5.4922473000000007</v>
      </c>
      <c r="G29">
        <v>12.628570800000002</v>
      </c>
      <c r="H29">
        <v>2.3173708592112408</v>
      </c>
    </row>
    <row r="30" spans="1:8" x14ac:dyDescent="0.25">
      <c r="A30" s="34" t="s">
        <v>627</v>
      </c>
      <c r="B30" s="34">
        <v>777</v>
      </c>
      <c r="C30" s="33" t="s">
        <v>8</v>
      </c>
      <c r="D30">
        <v>49.022521499999996</v>
      </c>
      <c r="E30">
        <v>30.40314</v>
      </c>
      <c r="F30">
        <v>5.51697185</v>
      </c>
      <c r="G30">
        <v>12.659701350000001</v>
      </c>
      <c r="H30">
        <v>2.306254277731024</v>
      </c>
    </row>
    <row r="31" spans="1:8" x14ac:dyDescent="0.25">
      <c r="A31" s="34" t="s">
        <v>628</v>
      </c>
      <c r="B31" s="34">
        <v>740</v>
      </c>
      <c r="C31" s="33" t="s">
        <v>8</v>
      </c>
      <c r="D31">
        <v>65.068100999999999</v>
      </c>
      <c r="E31">
        <v>35.662943999999996</v>
      </c>
      <c r="F31">
        <v>6.2126777999999998</v>
      </c>
      <c r="G31">
        <v>14.789927</v>
      </c>
      <c r="H31">
        <v>2.3772983531408891</v>
      </c>
    </row>
    <row r="32" spans="1:8" x14ac:dyDescent="0.25">
      <c r="A32" s="34" t="s">
        <v>629</v>
      </c>
      <c r="B32" s="34">
        <v>820</v>
      </c>
      <c r="C32" s="33" t="s">
        <v>8</v>
      </c>
      <c r="D32">
        <v>48.114105000000002</v>
      </c>
      <c r="E32">
        <v>29.675057500000001</v>
      </c>
      <c r="F32">
        <v>5.3759970999999993</v>
      </c>
      <c r="G32">
        <v>12.373187999999999</v>
      </c>
      <c r="H32">
        <v>2.3108827720897542</v>
      </c>
    </row>
    <row r="33" spans="1:8" x14ac:dyDescent="0.25">
      <c r="A33" s="34" t="s">
        <v>630</v>
      </c>
      <c r="B33" s="34">
        <v>842</v>
      </c>
      <c r="C33" s="33" t="s">
        <v>8</v>
      </c>
      <c r="D33">
        <v>53.42344099999999</v>
      </c>
      <c r="E33">
        <v>31.378668999999995</v>
      </c>
      <c r="F33">
        <v>5.5965135500000001</v>
      </c>
      <c r="G33">
        <v>13.199142499999999</v>
      </c>
      <c r="H33">
        <v>2.3634766638912938</v>
      </c>
    </row>
    <row r="34" spans="1:8" x14ac:dyDescent="0.25">
      <c r="A34" s="34" t="s">
        <v>631</v>
      </c>
      <c r="B34" s="34">
        <v>908</v>
      </c>
      <c r="C34" s="33" t="s">
        <v>8</v>
      </c>
      <c r="D34">
        <v>60.751395999999986</v>
      </c>
      <c r="E34">
        <v>33.504541999999994</v>
      </c>
      <c r="F34">
        <v>5.8916548499999992</v>
      </c>
      <c r="G34">
        <v>14.221013250000002</v>
      </c>
      <c r="H34">
        <v>2.4194656373348025</v>
      </c>
    </row>
    <row r="35" spans="1:8" x14ac:dyDescent="0.25">
      <c r="A35" s="34" t="s">
        <v>632</v>
      </c>
      <c r="B35" s="34">
        <v>962</v>
      </c>
      <c r="C35" s="33" t="s">
        <v>8</v>
      </c>
      <c r="D35">
        <v>45.582279499999999</v>
      </c>
      <c r="E35">
        <v>29.6984955</v>
      </c>
      <c r="F35">
        <v>5.3307659500000009</v>
      </c>
      <c r="G35">
        <v>12.261562400000001</v>
      </c>
      <c r="H35">
        <v>2.3096532733572102</v>
      </c>
    </row>
    <row r="36" spans="1:8" x14ac:dyDescent="0.25">
      <c r="A36" s="34" t="s">
        <v>633</v>
      </c>
      <c r="B36" s="34">
        <v>958</v>
      </c>
      <c r="C36" s="33" t="s">
        <v>8</v>
      </c>
      <c r="D36">
        <v>48.002203500000007</v>
      </c>
      <c r="E36">
        <v>29.881788999999998</v>
      </c>
      <c r="F36">
        <v>5.3994179500000001</v>
      </c>
      <c r="G36">
        <v>12.262737499999998</v>
      </c>
      <c r="H36">
        <v>2.2913365644393813</v>
      </c>
    </row>
    <row r="37" spans="1:8" x14ac:dyDescent="0.25">
      <c r="A37" s="34" t="s">
        <v>634</v>
      </c>
      <c r="B37" s="34">
        <v>787</v>
      </c>
      <c r="C37" s="33" t="s">
        <v>8</v>
      </c>
      <c r="D37" s="34">
        <v>47.477161500000008</v>
      </c>
      <c r="E37" s="34">
        <v>29.592166000000002</v>
      </c>
      <c r="F37" s="34">
        <v>5.5085530999999994</v>
      </c>
      <c r="G37" s="34">
        <v>12.361905000000002</v>
      </c>
      <c r="H37" s="34">
        <v>2.2523543889848829</v>
      </c>
    </row>
    <row r="38" spans="1:8" x14ac:dyDescent="0.25">
      <c r="A38" s="34" t="s">
        <v>635</v>
      </c>
      <c r="B38" s="34">
        <v>789</v>
      </c>
      <c r="C38" s="33" t="s">
        <v>8</v>
      </c>
      <c r="D38" s="34">
        <v>52.192647000000001</v>
      </c>
      <c r="E38" s="34">
        <v>32.005293500000001</v>
      </c>
      <c r="F38" s="34">
        <v>5.4799360500000009</v>
      </c>
      <c r="G38" s="34">
        <v>13.177140500000002</v>
      </c>
      <c r="H38" s="34">
        <v>2.4083313190718458</v>
      </c>
    </row>
    <row r="39" spans="1:8" x14ac:dyDescent="0.25">
      <c r="A39" s="34" t="s">
        <v>636</v>
      </c>
      <c r="B39" s="34">
        <v>851</v>
      </c>
      <c r="C39" s="33" t="s">
        <v>8</v>
      </c>
      <c r="D39" s="34">
        <v>57.209307500000008</v>
      </c>
      <c r="E39" s="34">
        <v>31.906919000000006</v>
      </c>
      <c r="F39" s="34">
        <v>6.1100413000000007</v>
      </c>
      <c r="G39" s="34">
        <v>13.0307545</v>
      </c>
      <c r="H39" s="34">
        <v>2.1378974233221291</v>
      </c>
    </row>
    <row r="40" spans="1:8" x14ac:dyDescent="0.25">
      <c r="A40" s="34" t="s">
        <v>637</v>
      </c>
      <c r="B40" s="34">
        <v>876</v>
      </c>
      <c r="C40" s="33" t="s">
        <v>8</v>
      </c>
      <c r="D40" s="34">
        <v>46.376788499999996</v>
      </c>
      <c r="E40" s="34">
        <v>29.582261499999998</v>
      </c>
      <c r="F40" s="34">
        <v>5.3933105999999995</v>
      </c>
      <c r="G40" s="34">
        <v>12.231085750000002</v>
      </c>
      <c r="H40" s="34">
        <v>2.2768564155254762</v>
      </c>
    </row>
    <row r="41" spans="1:8" x14ac:dyDescent="0.25">
      <c r="A41" s="34" t="s">
        <v>638</v>
      </c>
      <c r="B41" s="34">
        <v>884</v>
      </c>
      <c r="C41" s="33" t="s">
        <v>8</v>
      </c>
      <c r="D41" s="34">
        <v>79.167751999999979</v>
      </c>
      <c r="E41" s="34">
        <v>38.012171500000001</v>
      </c>
      <c r="F41" s="34">
        <v>7.0318971000000019</v>
      </c>
      <c r="G41" s="34">
        <v>15.632923499999999</v>
      </c>
      <c r="H41" s="34">
        <v>2.2281343696162175</v>
      </c>
    </row>
    <row r="42" spans="1:8" x14ac:dyDescent="0.25">
      <c r="A42" s="34" t="s">
        <v>639</v>
      </c>
      <c r="B42" s="34">
        <v>851</v>
      </c>
      <c r="C42" s="33" t="s">
        <v>8</v>
      </c>
      <c r="D42" s="34">
        <v>51.077742000000001</v>
      </c>
      <c r="E42" s="34">
        <v>31.055578499999996</v>
      </c>
      <c r="F42" s="34">
        <v>5.5343361999999985</v>
      </c>
      <c r="G42" s="34">
        <v>12.592940600000002</v>
      </c>
      <c r="H42" s="34">
        <v>2.3034425858556689</v>
      </c>
    </row>
    <row r="43" spans="1:8" x14ac:dyDescent="0.25">
      <c r="A43" s="34" t="s">
        <v>640</v>
      </c>
      <c r="B43" s="34">
        <v>908</v>
      </c>
      <c r="C43" s="33" t="s">
        <v>8</v>
      </c>
      <c r="D43" s="34">
        <v>59.649412499999997</v>
      </c>
      <c r="E43" s="34">
        <v>33.285047999999996</v>
      </c>
      <c r="F43" s="34">
        <v>6.0381343499999991</v>
      </c>
      <c r="G43" s="34">
        <v>13.410890499999999</v>
      </c>
      <c r="H43" s="34">
        <v>2.2254452238680731</v>
      </c>
    </row>
    <row r="44" spans="1:8" x14ac:dyDescent="0.25">
      <c r="A44" s="34" t="s">
        <v>641</v>
      </c>
      <c r="B44" s="34">
        <v>936</v>
      </c>
      <c r="C44" s="33" t="s">
        <v>8</v>
      </c>
      <c r="D44" s="34">
        <v>60.304138000000009</v>
      </c>
      <c r="E44" s="34">
        <v>32.278276500000004</v>
      </c>
      <c r="F44" s="34">
        <v>6.4403369999999995</v>
      </c>
      <c r="G44" s="34">
        <v>12.527235600000001</v>
      </c>
      <c r="H44" s="34">
        <v>1.9436700593576717</v>
      </c>
    </row>
    <row r="45" spans="1:8" x14ac:dyDescent="0.25">
      <c r="A45" s="34" t="s">
        <v>642</v>
      </c>
      <c r="B45" s="34">
        <v>1018</v>
      </c>
      <c r="C45" s="33" t="s">
        <v>8</v>
      </c>
      <c r="D45" s="34">
        <v>56.312657000000002</v>
      </c>
      <c r="E45" s="34">
        <v>32.344256000000009</v>
      </c>
      <c r="F45" s="34">
        <v>5.786344699999999</v>
      </c>
      <c r="G45" s="34">
        <v>13.161527099999997</v>
      </c>
      <c r="H45" s="34">
        <v>2.2718050144175455</v>
      </c>
    </row>
    <row r="46" spans="1:8" x14ac:dyDescent="0.25">
      <c r="A46" s="34" t="s">
        <v>643</v>
      </c>
      <c r="B46" s="34">
        <v>939</v>
      </c>
      <c r="C46" s="33" t="s">
        <v>8</v>
      </c>
      <c r="D46" s="34">
        <v>58.455979499999998</v>
      </c>
      <c r="E46" s="34">
        <v>34.183040499999997</v>
      </c>
      <c r="F46" s="34">
        <v>5.9967396500000003</v>
      </c>
      <c r="G46" s="34">
        <v>13.771494000000001</v>
      </c>
      <c r="H46" s="34">
        <v>2.3164987704142428</v>
      </c>
    </row>
    <row r="47" spans="1:8" x14ac:dyDescent="0.25">
      <c r="A47" s="34" t="s">
        <v>644</v>
      </c>
      <c r="B47" s="34">
        <v>802</v>
      </c>
      <c r="C47" s="33" t="s">
        <v>8</v>
      </c>
      <c r="D47" s="34">
        <v>61.497244999999985</v>
      </c>
      <c r="E47" s="34">
        <v>34.332332999999998</v>
      </c>
      <c r="F47" s="34">
        <v>6.1994694500000005</v>
      </c>
      <c r="G47" s="34">
        <v>13.858759000000003</v>
      </c>
      <c r="H47" s="34">
        <v>2.2413138761789906</v>
      </c>
    </row>
    <row r="48" spans="1:8" x14ac:dyDescent="0.25">
      <c r="A48" s="34" t="s">
        <v>645</v>
      </c>
      <c r="B48" s="34">
        <v>700</v>
      </c>
      <c r="C48" s="33" t="s">
        <v>8</v>
      </c>
      <c r="D48" s="34">
        <v>39.207352999999998</v>
      </c>
      <c r="E48" s="34">
        <v>27.939957000000003</v>
      </c>
      <c r="F48" s="34">
        <v>4.9765643499999994</v>
      </c>
      <c r="G48" s="34">
        <v>11.173920149999997</v>
      </c>
      <c r="H48" s="34">
        <v>2.2442863436217313</v>
      </c>
    </row>
    <row r="49" spans="1:8" x14ac:dyDescent="0.25">
      <c r="A49" s="34" t="s">
        <v>646</v>
      </c>
      <c r="B49" s="34">
        <v>698</v>
      </c>
      <c r="C49" s="33" t="s">
        <v>8</v>
      </c>
      <c r="D49" s="34">
        <v>42.157819499999995</v>
      </c>
      <c r="E49" s="34">
        <v>28.4229035</v>
      </c>
      <c r="F49" s="34">
        <v>4.9408174999999996</v>
      </c>
      <c r="G49" s="34">
        <v>11.755107700000002</v>
      </c>
      <c r="H49" s="34">
        <v>2.3762728047415296</v>
      </c>
    </row>
    <row r="50" spans="1:8" x14ac:dyDescent="0.25">
      <c r="A50" s="34" t="s">
        <v>647</v>
      </c>
      <c r="B50" s="34">
        <v>1096</v>
      </c>
      <c r="C50" s="33" t="s">
        <v>8</v>
      </c>
      <c r="D50" s="34">
        <v>41.615497999999995</v>
      </c>
      <c r="E50" s="34">
        <v>27.943950500000007</v>
      </c>
      <c r="F50" s="34">
        <v>5.2531379500000002</v>
      </c>
      <c r="G50" s="34">
        <v>10.685751</v>
      </c>
      <c r="H50" s="34">
        <v>2.05987024731012</v>
      </c>
    </row>
    <row r="51" spans="1:8" x14ac:dyDescent="0.25">
      <c r="A51" s="34" t="s">
        <v>648</v>
      </c>
      <c r="B51" s="34">
        <v>674</v>
      </c>
      <c r="C51" s="33" t="s">
        <v>8</v>
      </c>
      <c r="D51" s="34">
        <v>40.906823000000003</v>
      </c>
      <c r="E51" s="34">
        <v>26.8357195</v>
      </c>
      <c r="F51" s="34">
        <v>5.2304329999999997</v>
      </c>
      <c r="G51" s="34">
        <v>10.4774055</v>
      </c>
      <c r="H51" s="34">
        <v>2.0290109465394797</v>
      </c>
    </row>
    <row r="52" spans="1:8" x14ac:dyDescent="0.25">
      <c r="A52" s="34" t="s">
        <v>649</v>
      </c>
      <c r="B52" s="34">
        <v>661</v>
      </c>
      <c r="C52" s="33" t="s">
        <v>8</v>
      </c>
      <c r="D52" s="34">
        <v>44.670093499999993</v>
      </c>
      <c r="E52" s="34">
        <v>29.108656000000003</v>
      </c>
      <c r="F52" s="34">
        <v>5.2049371499999992</v>
      </c>
      <c r="G52" s="34">
        <v>11.468663500000002</v>
      </c>
      <c r="H52" s="34">
        <v>2.2101927710551657</v>
      </c>
    </row>
    <row r="53" spans="1:8" x14ac:dyDescent="0.25">
      <c r="A53" s="34" t="s">
        <v>650</v>
      </c>
      <c r="B53" s="34">
        <v>603</v>
      </c>
      <c r="C53" s="33" t="s">
        <v>8</v>
      </c>
      <c r="D53" s="34">
        <v>42.152111000000005</v>
      </c>
      <c r="E53" s="34">
        <v>28.980411000000004</v>
      </c>
      <c r="F53" s="34">
        <v>5.0647663500000002</v>
      </c>
      <c r="G53" s="34">
        <v>11.39755615</v>
      </c>
      <c r="H53" s="34">
        <v>2.2729333470134976</v>
      </c>
    </row>
    <row r="54" spans="1:8" x14ac:dyDescent="0.25">
      <c r="A54" s="34" t="s">
        <v>651</v>
      </c>
      <c r="B54" s="34">
        <v>749</v>
      </c>
      <c r="C54" s="33" t="s">
        <v>8</v>
      </c>
      <c r="D54" s="34">
        <v>56.917438000000004</v>
      </c>
      <c r="E54" s="34">
        <v>32.738981500000001</v>
      </c>
      <c r="F54" s="34">
        <v>6.0239457500000002</v>
      </c>
      <c r="G54" s="34">
        <v>12.689870500000001</v>
      </c>
      <c r="H54" s="34">
        <v>2.1186207363453762</v>
      </c>
    </row>
    <row r="55" spans="1:8" x14ac:dyDescent="0.25">
      <c r="A55" s="34" t="s">
        <v>652</v>
      </c>
      <c r="B55" s="34">
        <v>932</v>
      </c>
      <c r="C55" s="33" t="s">
        <v>8</v>
      </c>
      <c r="D55" s="34">
        <v>47.916920499999996</v>
      </c>
      <c r="E55" s="34">
        <v>30.116687499999994</v>
      </c>
      <c r="F55" s="34">
        <v>5.583210049999999</v>
      </c>
      <c r="G55" s="34">
        <v>12.581588150000002</v>
      </c>
      <c r="H55" s="34">
        <v>2.2614173545811491</v>
      </c>
    </row>
    <row r="56" spans="1:8" x14ac:dyDescent="0.25">
      <c r="A56" s="34" t="s">
        <v>653</v>
      </c>
      <c r="B56" s="34">
        <v>941</v>
      </c>
      <c r="C56" s="33" t="s">
        <v>8</v>
      </c>
      <c r="D56" s="34">
        <v>76.469109000000017</v>
      </c>
      <c r="E56" s="34">
        <v>37.624019999999994</v>
      </c>
      <c r="F56" s="34">
        <v>7.0183018999999991</v>
      </c>
      <c r="G56" s="34">
        <v>14.888993500000002</v>
      </c>
      <c r="H56" s="34">
        <v>2.1260481959378943</v>
      </c>
    </row>
    <row r="57" spans="1:8" x14ac:dyDescent="0.25">
      <c r="A57" s="34" t="s">
        <v>654</v>
      </c>
      <c r="B57" s="34">
        <v>961</v>
      </c>
      <c r="C57" s="33" t="s">
        <v>8</v>
      </c>
      <c r="D57" s="34">
        <v>62.755414499999993</v>
      </c>
      <c r="E57" s="34">
        <v>35.211840000000009</v>
      </c>
      <c r="F57" s="34">
        <v>6.2136384499999995</v>
      </c>
      <c r="G57" s="34">
        <v>13.904233999999999</v>
      </c>
      <c r="H57" s="34">
        <v>2.2456937630848031</v>
      </c>
    </row>
    <row r="58" spans="1:8" x14ac:dyDescent="0.25">
      <c r="A58" s="34" t="s">
        <v>655</v>
      </c>
      <c r="B58" s="34">
        <v>776</v>
      </c>
      <c r="C58" s="33" t="s">
        <v>8</v>
      </c>
      <c r="D58" s="34">
        <v>45.944778000000007</v>
      </c>
      <c r="E58" s="34">
        <v>29.696770499999996</v>
      </c>
      <c r="F58" s="34">
        <v>5.3869494500000004</v>
      </c>
      <c r="G58" s="34">
        <v>12.378424500000001</v>
      </c>
      <c r="H58" s="34">
        <v>2.3117010264425346</v>
      </c>
    </row>
    <row r="59" spans="1:8" x14ac:dyDescent="0.25">
      <c r="A59" s="34" t="s">
        <v>656</v>
      </c>
      <c r="B59" s="34">
        <v>700</v>
      </c>
      <c r="C59" s="33" t="s">
        <v>8</v>
      </c>
      <c r="D59" s="34">
        <v>49.996557500000009</v>
      </c>
      <c r="E59" s="34">
        <v>30.780731499999995</v>
      </c>
      <c r="F59" s="34">
        <v>5.6265886999999992</v>
      </c>
      <c r="G59" s="34">
        <v>12.708853949999998</v>
      </c>
      <c r="H59" s="34">
        <v>2.2592986260062125</v>
      </c>
    </row>
    <row r="60" spans="1:8" x14ac:dyDescent="0.25">
      <c r="A60" s="34" t="s">
        <v>657</v>
      </c>
      <c r="B60" s="34">
        <v>910</v>
      </c>
      <c r="C60" s="33" t="s">
        <v>8</v>
      </c>
      <c r="D60" s="34">
        <v>52.70081166666666</v>
      </c>
      <c r="E60" s="34">
        <v>29.621195510000007</v>
      </c>
      <c r="F60" s="34">
        <v>8.7728391499999994</v>
      </c>
      <c r="G60" s="34">
        <v>13.008434249999999</v>
      </c>
      <c r="H60" s="34">
        <v>2.1885609179653569</v>
      </c>
    </row>
    <row r="61" spans="1:8" x14ac:dyDescent="0.25">
      <c r="A61" s="34" t="s">
        <v>658</v>
      </c>
      <c r="B61" s="34">
        <v>960</v>
      </c>
      <c r="C61" s="33" t="s">
        <v>8</v>
      </c>
      <c r="D61" s="34">
        <v>45.039437</v>
      </c>
      <c r="E61" s="34">
        <v>29.499565999999998</v>
      </c>
      <c r="F61" s="34">
        <v>5.2969800500000002</v>
      </c>
      <c r="G61" s="34">
        <v>12.193814749999998</v>
      </c>
      <c r="H61" s="34">
        <v>2.310080513065996</v>
      </c>
    </row>
    <row r="62" spans="1:8" x14ac:dyDescent="0.25">
      <c r="A62" s="34" t="s">
        <v>659</v>
      </c>
      <c r="B62" s="34">
        <v>807</v>
      </c>
      <c r="C62" s="33" t="s">
        <v>8</v>
      </c>
      <c r="D62" s="34">
        <v>54.840968999999994</v>
      </c>
      <c r="E62" s="34">
        <v>31.860141500000005</v>
      </c>
      <c r="F62" s="34">
        <v>6.1744476500000012</v>
      </c>
      <c r="G62" s="34">
        <v>12.817075499999998</v>
      </c>
      <c r="H62" s="34">
        <v>2.1061116956260917</v>
      </c>
    </row>
    <row r="63" spans="1:8" x14ac:dyDescent="0.25">
      <c r="A63" s="34" t="s">
        <v>660</v>
      </c>
      <c r="B63" s="34">
        <v>823</v>
      </c>
      <c r="C63" s="33" t="s">
        <v>8</v>
      </c>
      <c r="D63" s="34">
        <v>59.120255000000007</v>
      </c>
      <c r="E63" s="34">
        <v>32.807365499999996</v>
      </c>
      <c r="F63" s="34">
        <v>6.1150424499999998</v>
      </c>
      <c r="G63" s="34">
        <v>13.171294649999998</v>
      </c>
      <c r="H63" s="34">
        <v>2.1631301124058995</v>
      </c>
    </row>
    <row r="64" spans="1:8" x14ac:dyDescent="0.25">
      <c r="A64" s="34" t="s">
        <v>661</v>
      </c>
      <c r="B64" s="34">
        <v>938</v>
      </c>
      <c r="C64" s="33" t="s">
        <v>8</v>
      </c>
      <c r="D64" s="34">
        <v>51.001595999999992</v>
      </c>
      <c r="E64" s="34">
        <v>30.905536999999999</v>
      </c>
      <c r="F64" s="34">
        <v>5.6674538500000002</v>
      </c>
      <c r="G64" s="34">
        <v>12.664238549999999</v>
      </c>
      <c r="H64" s="34">
        <v>2.2415295587936104</v>
      </c>
    </row>
    <row r="65" spans="1:8" x14ac:dyDescent="0.25">
      <c r="A65" s="34" t="s">
        <v>662</v>
      </c>
      <c r="B65" s="34">
        <v>619</v>
      </c>
      <c r="C65" s="33" t="s">
        <v>8</v>
      </c>
      <c r="D65" s="34">
        <v>44.468456499999995</v>
      </c>
      <c r="E65" s="34">
        <v>29.381299500000004</v>
      </c>
      <c r="F65" s="34">
        <v>5.3181540500000013</v>
      </c>
      <c r="G65" s="34">
        <v>11.790975249999999</v>
      </c>
      <c r="H65" s="34">
        <v>2.2414744359336622</v>
      </c>
    </row>
    <row r="66" spans="1:8" x14ac:dyDescent="0.25">
      <c r="A66" s="34" t="s">
        <v>663</v>
      </c>
      <c r="B66" s="34">
        <v>802</v>
      </c>
      <c r="C66" s="33" t="s">
        <v>8</v>
      </c>
      <c r="D66">
        <v>38.474348500000005</v>
      </c>
      <c r="E66">
        <v>26.165069500000005</v>
      </c>
      <c r="F66">
        <v>4.9180343000000013</v>
      </c>
      <c r="G66">
        <v>11.007472500000002</v>
      </c>
      <c r="H66">
        <v>2.246508028054405</v>
      </c>
    </row>
    <row r="67" spans="1:8" x14ac:dyDescent="0.25">
      <c r="A67" s="34" t="s">
        <v>664</v>
      </c>
      <c r="B67" s="34">
        <v>1025</v>
      </c>
      <c r="C67" s="33" t="s">
        <v>8</v>
      </c>
      <c r="D67">
        <v>47.238198499999996</v>
      </c>
      <c r="E67">
        <v>29.178904499999998</v>
      </c>
      <c r="F67">
        <v>5.3959194999999989</v>
      </c>
      <c r="G67">
        <v>12.193035050000002</v>
      </c>
      <c r="H67">
        <v>2.2619321202993961</v>
      </c>
    </row>
    <row r="68" spans="1:8" x14ac:dyDescent="0.25">
      <c r="A68" s="34" t="s">
        <v>665</v>
      </c>
      <c r="B68" s="34">
        <v>891</v>
      </c>
      <c r="C68" s="33" t="s">
        <v>8</v>
      </c>
      <c r="D68">
        <v>49.36103099999999</v>
      </c>
      <c r="E68">
        <v>30.468075000000006</v>
      </c>
      <c r="F68">
        <v>5.5610869999999988</v>
      </c>
      <c r="G68">
        <v>11.888495950000001</v>
      </c>
      <c r="H68">
        <v>2.1401132120282966</v>
      </c>
    </row>
    <row r="69" spans="1:8" x14ac:dyDescent="0.25">
      <c r="A69" s="34" t="s">
        <v>666</v>
      </c>
      <c r="B69" s="34">
        <v>819</v>
      </c>
      <c r="C69" s="33" t="s">
        <v>8</v>
      </c>
      <c r="D69">
        <v>47.852169499999988</v>
      </c>
      <c r="E69">
        <v>30.104703999999998</v>
      </c>
      <c r="F69">
        <v>5.2603504000000001</v>
      </c>
      <c r="G69">
        <v>12.801037449999999</v>
      </c>
      <c r="H69">
        <v>2.4564613059187606</v>
      </c>
    </row>
    <row r="70" spans="1:8" x14ac:dyDescent="0.25">
      <c r="A70" s="34" t="s">
        <v>667</v>
      </c>
      <c r="B70" s="34">
        <v>938</v>
      </c>
      <c r="C70" s="33" t="s">
        <v>8</v>
      </c>
      <c r="D70">
        <v>57.291353999999998</v>
      </c>
      <c r="E70">
        <v>33.131567000000004</v>
      </c>
      <c r="F70">
        <v>5.9213201</v>
      </c>
      <c r="G70">
        <v>13.463438000000002</v>
      </c>
      <c r="H70">
        <v>2.2993584585392233</v>
      </c>
    </row>
    <row r="71" spans="1:8" x14ac:dyDescent="0.25">
      <c r="A71" s="34" t="s">
        <v>668</v>
      </c>
      <c r="B71" s="34">
        <v>696</v>
      </c>
      <c r="C71" s="33" t="s">
        <v>8</v>
      </c>
      <c r="D71">
        <v>49.803662500000002</v>
      </c>
      <c r="E71">
        <v>31.399454500000001</v>
      </c>
      <c r="F71">
        <v>5.4480977499999996</v>
      </c>
      <c r="G71">
        <v>12.325868949999998</v>
      </c>
      <c r="H71">
        <v>2.2693692994242354</v>
      </c>
    </row>
    <row r="72" spans="1:8" x14ac:dyDescent="0.25">
      <c r="A72" s="34" t="s">
        <v>669</v>
      </c>
      <c r="B72" s="32">
        <v>757</v>
      </c>
      <c r="C72" s="33" t="s">
        <v>8</v>
      </c>
      <c r="D72">
        <v>48.908703499999994</v>
      </c>
      <c r="E72">
        <v>31.810890499999999</v>
      </c>
      <c r="F72">
        <v>5.5557382499999992</v>
      </c>
      <c r="G72">
        <v>12.448100499999999</v>
      </c>
      <c r="H72">
        <v>2.2488913826795649</v>
      </c>
    </row>
    <row r="73" spans="1:8" x14ac:dyDescent="0.25">
      <c r="A73" s="34" t="s">
        <v>670</v>
      </c>
      <c r="B73" s="34">
        <v>936</v>
      </c>
      <c r="C73" s="33" t="s">
        <v>8</v>
      </c>
      <c r="D73">
        <v>71.312912999999995</v>
      </c>
      <c r="E73">
        <v>37.272081499999999</v>
      </c>
      <c r="F73">
        <v>7.0019382999999973</v>
      </c>
      <c r="G73">
        <v>14.643246499999998</v>
      </c>
      <c r="H73">
        <v>2.097114464737607</v>
      </c>
    </row>
    <row r="74" spans="1:8" x14ac:dyDescent="0.25">
      <c r="A74" s="34" t="s">
        <v>671</v>
      </c>
      <c r="B74" s="34">
        <v>925</v>
      </c>
      <c r="C74" s="33" t="s">
        <v>8</v>
      </c>
      <c r="D74">
        <v>76.11089299999999</v>
      </c>
      <c r="E74">
        <v>37.833078499999999</v>
      </c>
      <c r="F74">
        <v>7.0420523500000005</v>
      </c>
      <c r="G74">
        <v>14.983725699999997</v>
      </c>
      <c r="H74">
        <v>2.1356542479425431</v>
      </c>
    </row>
    <row r="75" spans="1:8" x14ac:dyDescent="0.25">
      <c r="A75" s="34" t="s">
        <v>672</v>
      </c>
      <c r="B75" s="34">
        <v>698</v>
      </c>
      <c r="C75" s="33" t="s">
        <v>8</v>
      </c>
      <c r="D75">
        <v>46.831672500000003</v>
      </c>
      <c r="E75">
        <v>31.029009999999992</v>
      </c>
      <c r="F75">
        <v>5.5367881999999993</v>
      </c>
      <c r="G75">
        <v>12.123517150000001</v>
      </c>
      <c r="H75">
        <v>2.1932235678802927</v>
      </c>
    </row>
    <row r="76" spans="1:8" x14ac:dyDescent="0.25">
      <c r="A76" s="34" t="s">
        <v>673</v>
      </c>
      <c r="B76" s="34">
        <v>655</v>
      </c>
      <c r="C76" s="33" t="s">
        <v>8</v>
      </c>
      <c r="D76">
        <v>47.929198499999998</v>
      </c>
      <c r="E76">
        <v>29.524293999999998</v>
      </c>
      <c r="F76">
        <v>5.5550680000000003</v>
      </c>
      <c r="G76">
        <v>11.330163750000001</v>
      </c>
      <c r="H76">
        <v>2.0331572686226869</v>
      </c>
    </row>
    <row r="77" spans="1:8" x14ac:dyDescent="0.25">
      <c r="A77" s="34" t="s">
        <v>674</v>
      </c>
      <c r="B77" s="34">
        <v>717</v>
      </c>
      <c r="C77" s="33" t="s">
        <v>8</v>
      </c>
      <c r="D77">
        <v>40.359739000000005</v>
      </c>
      <c r="E77">
        <v>27.909472999999998</v>
      </c>
      <c r="F77">
        <v>5.1443279999999998</v>
      </c>
      <c r="G77">
        <v>10.62349785</v>
      </c>
      <c r="H77">
        <v>2.0634720848183741</v>
      </c>
    </row>
    <row r="78" spans="1:8" x14ac:dyDescent="0.25">
      <c r="A78" s="34" t="s">
        <v>675</v>
      </c>
      <c r="B78" s="34">
        <v>898</v>
      </c>
      <c r="C78" s="33" t="s">
        <v>8</v>
      </c>
      <c r="D78">
        <v>60.820627000000002</v>
      </c>
      <c r="E78">
        <v>33.712418499999998</v>
      </c>
      <c r="F78">
        <v>6.1073442500000015</v>
      </c>
      <c r="G78">
        <v>13.965313999999998</v>
      </c>
      <c r="H78">
        <v>2.2979465130260981</v>
      </c>
    </row>
    <row r="79" spans="1:8" x14ac:dyDescent="0.25">
      <c r="A79" s="34" t="s">
        <v>676</v>
      </c>
      <c r="B79" s="34">
        <v>981</v>
      </c>
      <c r="C79" s="33" t="s">
        <v>8</v>
      </c>
      <c r="D79">
        <v>60.124576499999989</v>
      </c>
      <c r="E79">
        <v>34.472342000000012</v>
      </c>
      <c r="F79">
        <v>6.1514384499999988</v>
      </c>
      <c r="G79">
        <v>13.563877</v>
      </c>
      <c r="H79">
        <v>2.213935331227213</v>
      </c>
    </row>
    <row r="80" spans="1:8" x14ac:dyDescent="0.25">
      <c r="A80" s="34" t="s">
        <v>677</v>
      </c>
      <c r="B80" s="34">
        <v>820</v>
      </c>
      <c r="C80" s="33" t="s">
        <v>8</v>
      </c>
      <c r="D80">
        <v>67.468323999999996</v>
      </c>
      <c r="E80">
        <v>34.592181499999995</v>
      </c>
      <c r="F80">
        <v>6.2883162499999994</v>
      </c>
      <c r="G80">
        <v>14.657135499999999</v>
      </c>
      <c r="H80">
        <v>2.3386481709920668</v>
      </c>
    </row>
    <row r="81" spans="1:8" ht="15.75" x14ac:dyDescent="0.25">
      <c r="A81" s="34" t="s">
        <v>678</v>
      </c>
      <c r="B81" s="36">
        <v>918</v>
      </c>
      <c r="C81" s="33" t="s">
        <v>8</v>
      </c>
      <c r="D81">
        <v>75.465426499999992</v>
      </c>
      <c r="E81">
        <v>37.620128999999999</v>
      </c>
      <c r="F81">
        <v>6.9705317000000004</v>
      </c>
      <c r="G81">
        <v>14.623496999999997</v>
      </c>
      <c r="H81">
        <v>2.1156747143571089</v>
      </c>
    </row>
    <row r="82" spans="1:8" x14ac:dyDescent="0.25">
      <c r="A82" s="34" t="s">
        <v>679</v>
      </c>
      <c r="B82" s="34">
        <v>810</v>
      </c>
      <c r="C82" s="33" t="s">
        <v>8</v>
      </c>
      <c r="D82">
        <v>55.99649549999998</v>
      </c>
      <c r="E82">
        <v>32.155255499999996</v>
      </c>
      <c r="F82">
        <v>5.9621877999999997</v>
      </c>
      <c r="G82">
        <v>12.517972</v>
      </c>
      <c r="H82">
        <v>2.110325898652698</v>
      </c>
    </row>
    <row r="83" spans="1:8" x14ac:dyDescent="0.25">
      <c r="A83" s="34" t="s">
        <v>680</v>
      </c>
      <c r="B83" s="34">
        <v>938</v>
      </c>
      <c r="C83" s="33" t="s">
        <v>8</v>
      </c>
      <c r="D83">
        <v>62.525150499999995</v>
      </c>
      <c r="E83">
        <v>34.106296</v>
      </c>
      <c r="F83">
        <v>6.1050211000000001</v>
      </c>
      <c r="G83">
        <v>14.27025815</v>
      </c>
      <c r="H83">
        <v>2.3482610359478331</v>
      </c>
    </row>
    <row r="84" spans="1:8" x14ac:dyDescent="0.25">
      <c r="A84" s="34" t="s">
        <v>681</v>
      </c>
      <c r="B84" s="34">
        <v>906</v>
      </c>
      <c r="C84" s="33" t="s">
        <v>8</v>
      </c>
      <c r="D84">
        <v>47.956289000000005</v>
      </c>
      <c r="E84">
        <v>29.7999735</v>
      </c>
      <c r="F84">
        <v>5.3727985500000006</v>
      </c>
      <c r="G84">
        <v>12.639623850000003</v>
      </c>
      <c r="H84">
        <v>2.3571315791036374</v>
      </c>
    </row>
    <row r="85" spans="1:8" x14ac:dyDescent="0.25">
      <c r="A85" s="34" t="s">
        <v>682</v>
      </c>
      <c r="B85" s="34">
        <v>923</v>
      </c>
      <c r="C85" s="33" t="s">
        <v>8</v>
      </c>
      <c r="D85">
        <v>60.226246000000017</v>
      </c>
      <c r="E85">
        <v>32.698083000000004</v>
      </c>
      <c r="F85">
        <v>6.1629541000000012</v>
      </c>
      <c r="G85">
        <v>13.562102999999999</v>
      </c>
      <c r="H85">
        <v>2.2129097393887935</v>
      </c>
    </row>
    <row r="86" spans="1:8" x14ac:dyDescent="0.25">
      <c r="A86" s="34" t="s">
        <v>683</v>
      </c>
      <c r="B86" s="34">
        <v>1047</v>
      </c>
      <c r="C86" s="33" t="s">
        <v>8</v>
      </c>
      <c r="D86">
        <v>44.471207</v>
      </c>
      <c r="E86">
        <v>28.180598000000003</v>
      </c>
      <c r="F86">
        <v>5.3608270500000001</v>
      </c>
      <c r="G86">
        <v>11.805527649999998</v>
      </c>
      <c r="H86">
        <v>2.2098415011718946</v>
      </c>
    </row>
    <row r="87" spans="1:8" x14ac:dyDescent="0.25">
      <c r="A87" s="34" t="s">
        <v>684</v>
      </c>
      <c r="B87" s="34">
        <v>944</v>
      </c>
      <c r="C87" s="33" t="s">
        <v>8</v>
      </c>
      <c r="D87">
        <v>49.299663500000001</v>
      </c>
      <c r="E87">
        <v>30.108886500000001</v>
      </c>
      <c r="F87">
        <v>5.5369200000000003</v>
      </c>
      <c r="G87">
        <v>12.471342500000002</v>
      </c>
      <c r="H87">
        <v>2.2667437399360235</v>
      </c>
    </row>
    <row r="88" spans="1:8" x14ac:dyDescent="0.25">
      <c r="A88" s="34" t="s">
        <v>685</v>
      </c>
      <c r="B88" s="34">
        <v>973</v>
      </c>
      <c r="C88" s="33" t="s">
        <v>8</v>
      </c>
      <c r="D88">
        <v>42.443570999999999</v>
      </c>
      <c r="E88">
        <v>27.490300000000001</v>
      </c>
      <c r="F88">
        <v>5.1853949999999998</v>
      </c>
      <c r="G88">
        <v>11.503557000000002</v>
      </c>
      <c r="H88">
        <v>2.2254685826406493</v>
      </c>
    </row>
    <row r="89" spans="1:8" x14ac:dyDescent="0.25">
      <c r="A89" s="34" t="s">
        <v>686</v>
      </c>
      <c r="B89" s="34">
        <v>800</v>
      </c>
      <c r="C89" s="33" t="s">
        <v>8</v>
      </c>
      <c r="D89">
        <v>80.559934500000011</v>
      </c>
      <c r="E89">
        <v>37.668214999999989</v>
      </c>
      <c r="F89">
        <v>6.9437507500000013</v>
      </c>
      <c r="G89">
        <v>15.419415499999999</v>
      </c>
      <c r="H89">
        <v>2.2344189786066861</v>
      </c>
    </row>
    <row r="90" spans="1:8" x14ac:dyDescent="0.25">
      <c r="A90" s="34" t="s">
        <v>687</v>
      </c>
      <c r="B90" s="34">
        <v>974</v>
      </c>
      <c r="C90" s="33" t="s">
        <v>8</v>
      </c>
      <c r="D90">
        <v>67.535249999999991</v>
      </c>
      <c r="E90">
        <v>35.6179725</v>
      </c>
      <c r="F90">
        <v>6.2883187500000002</v>
      </c>
      <c r="G90">
        <v>14.866929499999998</v>
      </c>
      <c r="H90">
        <v>2.3682022441981996</v>
      </c>
    </row>
    <row r="91" spans="1:8" x14ac:dyDescent="0.25">
      <c r="A91" s="34" t="s">
        <v>688</v>
      </c>
      <c r="B91" s="34">
        <v>896</v>
      </c>
      <c r="C91" s="33" t="s">
        <v>8</v>
      </c>
      <c r="D91">
        <v>64.873266000000015</v>
      </c>
      <c r="E91">
        <v>35.064074999999995</v>
      </c>
      <c r="F91">
        <v>6.0606214500000011</v>
      </c>
      <c r="G91">
        <v>14.328816</v>
      </c>
      <c r="H91">
        <v>2.3737211687134221</v>
      </c>
    </row>
    <row r="92" spans="1:8" x14ac:dyDescent="0.25">
      <c r="A92" s="34" t="s">
        <v>689</v>
      </c>
      <c r="B92" s="34">
        <v>999</v>
      </c>
      <c r="C92" s="33" t="s">
        <v>8</v>
      </c>
      <c r="D92">
        <v>58.4949735</v>
      </c>
      <c r="E92">
        <v>33.431024000000001</v>
      </c>
      <c r="F92">
        <v>5.9527570000000001</v>
      </c>
      <c r="G92">
        <v>13.533623</v>
      </c>
      <c r="H92">
        <v>2.2764286100740345</v>
      </c>
    </row>
    <row r="93" spans="1:8" x14ac:dyDescent="0.25">
      <c r="A93" s="34" t="s">
        <v>690</v>
      </c>
      <c r="B93" s="34">
        <v>684</v>
      </c>
      <c r="C93" s="33" t="s">
        <v>8</v>
      </c>
      <c r="D93">
        <v>71.687544000000017</v>
      </c>
      <c r="E93">
        <v>36.429769999999998</v>
      </c>
      <c r="F93">
        <v>6.871712099999999</v>
      </c>
      <c r="G93">
        <v>14.319235550000002</v>
      </c>
      <c r="H93">
        <v>2.0734111847199186</v>
      </c>
    </row>
    <row r="94" spans="1:8" x14ac:dyDescent="0.25">
      <c r="A94" s="34" t="s">
        <v>691</v>
      </c>
      <c r="B94" s="34">
        <v>919</v>
      </c>
      <c r="C94" s="33" t="s">
        <v>8</v>
      </c>
      <c r="D94">
        <v>65.234875000000002</v>
      </c>
      <c r="E94">
        <v>35.452227000000001</v>
      </c>
      <c r="F94">
        <v>6.27158295</v>
      </c>
      <c r="G94">
        <v>14.068582000000003</v>
      </c>
      <c r="H94">
        <v>2.2610519778728362</v>
      </c>
    </row>
    <row r="95" spans="1:8" x14ac:dyDescent="0.25">
      <c r="A95" s="34" t="s">
        <v>692</v>
      </c>
      <c r="B95" s="34">
        <v>977</v>
      </c>
      <c r="C95" s="33" t="s">
        <v>8</v>
      </c>
      <c r="D95">
        <v>53.743458499999996</v>
      </c>
      <c r="E95">
        <v>32.611683999999997</v>
      </c>
      <c r="F95">
        <v>5.6636759000000003</v>
      </c>
      <c r="G95">
        <v>13.875564500000001</v>
      </c>
      <c r="H95">
        <v>2.4684770386163128</v>
      </c>
    </row>
    <row r="96" spans="1:8" x14ac:dyDescent="0.25">
      <c r="A96" s="34" t="s">
        <v>693</v>
      </c>
      <c r="B96" s="34">
        <v>683</v>
      </c>
      <c r="C96" s="33" t="s">
        <v>8</v>
      </c>
      <c r="D96">
        <v>59.162524500000004</v>
      </c>
      <c r="E96">
        <v>33.644630999999997</v>
      </c>
      <c r="F96">
        <v>6.0708309000000007</v>
      </c>
      <c r="G96">
        <v>13.375139000000004</v>
      </c>
      <c r="H96">
        <v>2.2116443489688784</v>
      </c>
    </row>
    <row r="97" spans="1:8" x14ac:dyDescent="0.25">
      <c r="A97" s="34" t="s">
        <v>694</v>
      </c>
      <c r="B97" s="34">
        <v>699</v>
      </c>
      <c r="C97" s="33" t="s">
        <v>8</v>
      </c>
      <c r="D97">
        <v>79.338193000000004</v>
      </c>
      <c r="E97">
        <v>38.185712000000009</v>
      </c>
      <c r="F97">
        <v>7.1228175499999988</v>
      </c>
      <c r="G97">
        <v>15.226880000000003</v>
      </c>
      <c r="H97">
        <v>2.1416686855372626</v>
      </c>
    </row>
    <row r="98" spans="1:8" x14ac:dyDescent="0.25">
      <c r="A98" s="34" t="s">
        <v>695</v>
      </c>
      <c r="B98" s="34">
        <v>733</v>
      </c>
      <c r="C98" s="33" t="s">
        <v>8</v>
      </c>
      <c r="D98">
        <v>70.334315500000017</v>
      </c>
      <c r="E98">
        <v>36.504378500000009</v>
      </c>
      <c r="F98">
        <v>6.6198822500000007</v>
      </c>
      <c r="G98">
        <v>14.48658</v>
      </c>
      <c r="H98">
        <v>2.1991739519427052</v>
      </c>
    </row>
    <row r="99" spans="1:8" x14ac:dyDescent="0.25">
      <c r="A99" s="34" t="s">
        <v>696</v>
      </c>
      <c r="B99" s="34">
        <v>902</v>
      </c>
      <c r="C99" s="33" t="s">
        <v>8</v>
      </c>
      <c r="D99">
        <v>64.713775000000027</v>
      </c>
      <c r="E99">
        <v>34.208588499999998</v>
      </c>
      <c r="F99">
        <v>6.6416527500000004</v>
      </c>
      <c r="G99">
        <v>13.480870200000002</v>
      </c>
      <c r="H99">
        <v>2.0295194779705019</v>
      </c>
    </row>
    <row r="100" spans="1:8" x14ac:dyDescent="0.25">
      <c r="A100" s="34" t="s">
        <v>697</v>
      </c>
      <c r="B100" s="34">
        <v>740</v>
      </c>
      <c r="C100" s="33" t="s">
        <v>8</v>
      </c>
      <c r="D100">
        <v>50.080185</v>
      </c>
      <c r="E100">
        <v>30.544339499999996</v>
      </c>
      <c r="F100">
        <v>5.5489523999999992</v>
      </c>
      <c r="G100">
        <v>12.869931999999997</v>
      </c>
      <c r="H100">
        <v>2.3396187770823169</v>
      </c>
    </row>
    <row r="101" spans="1:8" x14ac:dyDescent="0.25">
      <c r="A101" s="34" t="s">
        <v>698</v>
      </c>
      <c r="B101" s="34">
        <v>737</v>
      </c>
      <c r="C101" s="33" t="s">
        <v>8</v>
      </c>
      <c r="D101">
        <v>44.319376499999997</v>
      </c>
      <c r="E101">
        <v>30.171518999999996</v>
      </c>
      <c r="F101">
        <v>5.1909391999999999</v>
      </c>
      <c r="G101">
        <v>11.959068499999999</v>
      </c>
      <c r="H101">
        <v>2.3192068255480276</v>
      </c>
    </row>
    <row r="102" spans="1:8" x14ac:dyDescent="0.25">
      <c r="A102" s="34" t="s">
        <v>699</v>
      </c>
      <c r="B102" s="34">
        <v>788</v>
      </c>
      <c r="C102" s="33" t="s">
        <v>8</v>
      </c>
      <c r="D102">
        <v>44.834788999999994</v>
      </c>
      <c r="E102">
        <v>31.717157500000003</v>
      </c>
      <c r="F102">
        <v>5.1385047500000001</v>
      </c>
      <c r="G102">
        <v>12.424974350000001</v>
      </c>
      <c r="H102">
        <v>2.4261827945279264</v>
      </c>
    </row>
    <row r="103" spans="1:8" x14ac:dyDescent="0.25">
      <c r="A103" s="34" t="s">
        <v>700</v>
      </c>
      <c r="B103" s="34">
        <v>776</v>
      </c>
      <c r="C103" s="33" t="s">
        <v>8</v>
      </c>
      <c r="D103">
        <v>45.783138499999993</v>
      </c>
      <c r="E103">
        <v>30.3507335</v>
      </c>
      <c r="F103">
        <v>5.3723565499999992</v>
      </c>
      <c r="G103">
        <v>11.9081305</v>
      </c>
      <c r="H103">
        <v>2.2259171727090163</v>
      </c>
    </row>
    <row r="104" spans="1:8" x14ac:dyDescent="0.25">
      <c r="A104" s="34" t="s">
        <v>701</v>
      </c>
      <c r="B104" s="34">
        <v>680</v>
      </c>
      <c r="C104" s="33" t="s">
        <v>8</v>
      </c>
      <c r="D104">
        <v>47.358589500000001</v>
      </c>
      <c r="E104">
        <v>31.643660999999998</v>
      </c>
      <c r="F104">
        <v>5.3448179000000007</v>
      </c>
      <c r="G104">
        <v>12.337805999999999</v>
      </c>
      <c r="H104">
        <v>2.3105690844539195</v>
      </c>
    </row>
    <row r="105" spans="1:8" x14ac:dyDescent="0.25">
      <c r="A105" s="34" t="s">
        <v>702</v>
      </c>
      <c r="B105" s="34">
        <v>752</v>
      </c>
      <c r="C105" s="33" t="s">
        <v>8</v>
      </c>
      <c r="D105">
        <v>58.111662500000001</v>
      </c>
      <c r="E105">
        <v>33.807817000000007</v>
      </c>
      <c r="F105">
        <v>6.1874815999999999</v>
      </c>
      <c r="G105">
        <v>13.037609500000002</v>
      </c>
      <c r="H105">
        <v>2.123361048163301</v>
      </c>
    </row>
    <row r="106" spans="1:8" x14ac:dyDescent="0.25">
      <c r="A106" s="34" t="s">
        <v>703</v>
      </c>
      <c r="B106" s="34">
        <v>783</v>
      </c>
      <c r="C106" s="33" t="s">
        <v>8</v>
      </c>
      <c r="D106">
        <v>51.51369050000001</v>
      </c>
      <c r="E106">
        <v>32.606864000000002</v>
      </c>
      <c r="F106">
        <v>5.7545942999999999</v>
      </c>
      <c r="G106">
        <v>12.515067</v>
      </c>
      <c r="H106">
        <v>2.1776331479002549</v>
      </c>
    </row>
    <row r="107" spans="1:8" x14ac:dyDescent="0.25">
      <c r="A107" s="34" t="s">
        <v>704</v>
      </c>
      <c r="B107" s="34">
        <v>715</v>
      </c>
      <c r="C107" s="33" t="s">
        <v>8</v>
      </c>
      <c r="D107">
        <v>67.819176500000012</v>
      </c>
      <c r="E107">
        <v>36.489384999999992</v>
      </c>
      <c r="F107">
        <v>6.4851452499999995</v>
      </c>
      <c r="G107">
        <v>14.306540349999997</v>
      </c>
      <c r="H107">
        <v>2.2392318994918994</v>
      </c>
    </row>
    <row r="108" spans="1:8" x14ac:dyDescent="0.25">
      <c r="A108" s="34" t="s">
        <v>705</v>
      </c>
      <c r="B108" s="34">
        <v>665</v>
      </c>
      <c r="C108" s="33" t="s">
        <v>8</v>
      </c>
      <c r="D108">
        <v>60.794082500000002</v>
      </c>
      <c r="E108">
        <v>34.300689999999996</v>
      </c>
      <c r="F108">
        <v>6.1801059999999994</v>
      </c>
      <c r="G108">
        <v>13.657195550000003</v>
      </c>
      <c r="H108">
        <v>2.2091999478096294</v>
      </c>
    </row>
    <row r="109" spans="1:8" x14ac:dyDescent="0.25">
      <c r="A109" s="34" t="s">
        <v>706</v>
      </c>
      <c r="B109" s="34">
        <v>647</v>
      </c>
      <c r="C109" s="33" t="s">
        <v>8</v>
      </c>
      <c r="D109">
        <v>57.091568499999994</v>
      </c>
      <c r="E109">
        <v>33.498118499999997</v>
      </c>
      <c r="F109">
        <v>6.0018200999999998</v>
      </c>
      <c r="G109">
        <v>13.321803500000005</v>
      </c>
      <c r="H109">
        <v>2.231139228201962</v>
      </c>
    </row>
    <row r="110" spans="1:8" x14ac:dyDescent="0.25">
      <c r="A110" s="34" t="s">
        <v>707</v>
      </c>
      <c r="B110" s="34">
        <v>702</v>
      </c>
      <c r="C110" s="33" t="s">
        <v>8</v>
      </c>
      <c r="D110">
        <v>56.672593999999989</v>
      </c>
      <c r="E110">
        <v>34.026352500000009</v>
      </c>
      <c r="F110">
        <v>6.1076330499999996</v>
      </c>
      <c r="G110">
        <v>12.905855500000001</v>
      </c>
      <c r="H110">
        <v>2.1111172178108562</v>
      </c>
    </row>
    <row r="111" spans="1:8" x14ac:dyDescent="0.25">
      <c r="A111" s="34" t="s">
        <v>708</v>
      </c>
      <c r="B111" s="32">
        <v>915</v>
      </c>
      <c r="C111" s="33" t="s">
        <v>8</v>
      </c>
      <c r="D111">
        <v>44.299986500000003</v>
      </c>
      <c r="E111">
        <v>29.925912000000004</v>
      </c>
      <c r="F111">
        <v>5.2752251000000001</v>
      </c>
      <c r="G111">
        <v>11.747768900000001</v>
      </c>
      <c r="H111">
        <v>2.237708890389337</v>
      </c>
    </row>
    <row r="112" spans="1:8" x14ac:dyDescent="0.25">
      <c r="A112" s="34" t="s">
        <v>709</v>
      </c>
      <c r="B112" s="34">
        <v>965</v>
      </c>
      <c r="C112" s="33" t="s">
        <v>8</v>
      </c>
      <c r="D112">
        <v>59.572837499999991</v>
      </c>
      <c r="E112">
        <v>34.960875500000007</v>
      </c>
      <c r="F112">
        <v>6.0246347499999997</v>
      </c>
      <c r="G112">
        <v>14.048747499999999</v>
      </c>
      <c r="H112">
        <v>2.3399167904117402</v>
      </c>
    </row>
    <row r="113" spans="1:8" x14ac:dyDescent="0.25">
      <c r="A113" s="34" t="s">
        <v>710</v>
      </c>
      <c r="B113" s="34">
        <v>843</v>
      </c>
      <c r="C113" s="33" t="s">
        <v>8</v>
      </c>
      <c r="D113">
        <v>52.669132500000003</v>
      </c>
      <c r="E113">
        <v>31.375277499999992</v>
      </c>
      <c r="F113">
        <v>5.7076647000000005</v>
      </c>
      <c r="G113">
        <v>12.591365999999999</v>
      </c>
      <c r="H113">
        <v>2.224008459436936</v>
      </c>
    </row>
    <row r="114" spans="1:8" x14ac:dyDescent="0.25">
      <c r="A114" s="34" t="s">
        <v>711</v>
      </c>
      <c r="B114" s="34">
        <v>900</v>
      </c>
      <c r="C114" s="33" t="s">
        <v>8</v>
      </c>
      <c r="D114">
        <v>60.859363999999992</v>
      </c>
      <c r="E114">
        <v>33.870302500000001</v>
      </c>
      <c r="F114">
        <v>6.2485750000000007</v>
      </c>
      <c r="G114">
        <v>13.202796999999999</v>
      </c>
      <c r="H114">
        <v>2.1291747697093326</v>
      </c>
    </row>
    <row r="115" spans="1:8" x14ac:dyDescent="0.25">
      <c r="A115" s="34" t="s">
        <v>712</v>
      </c>
      <c r="B115" s="34">
        <v>945</v>
      </c>
      <c r="C115" s="33" t="s">
        <v>8</v>
      </c>
      <c r="D115">
        <v>55.389313999999999</v>
      </c>
      <c r="E115">
        <v>31.991064000000001</v>
      </c>
      <c r="F115">
        <v>5.9281491499999994</v>
      </c>
      <c r="G115">
        <v>13.3094885</v>
      </c>
      <c r="H115">
        <v>2.2450599855128175</v>
      </c>
    </row>
    <row r="116" spans="1:8" x14ac:dyDescent="0.25">
      <c r="A116" s="34" t="s">
        <v>713</v>
      </c>
      <c r="B116" s="34">
        <v>697</v>
      </c>
      <c r="C116" s="33" t="s">
        <v>8</v>
      </c>
      <c r="D116">
        <v>59.291282000000002</v>
      </c>
      <c r="E116">
        <v>33.494622000000007</v>
      </c>
      <c r="F116">
        <v>6.2716985499999991</v>
      </c>
      <c r="G116">
        <v>13.1165366</v>
      </c>
      <c r="H116">
        <v>2.0998389828072521</v>
      </c>
    </row>
    <row r="117" spans="1:8" x14ac:dyDescent="0.25">
      <c r="A117" s="34" t="s">
        <v>714</v>
      </c>
      <c r="B117" s="34">
        <v>826</v>
      </c>
      <c r="C117" s="33" t="s">
        <v>8</v>
      </c>
      <c r="D117">
        <v>58.711491000000002</v>
      </c>
      <c r="E117">
        <v>33.052599499999999</v>
      </c>
      <c r="F117">
        <v>6.3027121499999996</v>
      </c>
      <c r="G117">
        <v>12.783513750000003</v>
      </c>
      <c r="H117">
        <v>2.0259816437767233</v>
      </c>
    </row>
    <row r="118" spans="1:8" x14ac:dyDescent="0.25">
      <c r="A118" s="34" t="s">
        <v>715</v>
      </c>
      <c r="B118" s="34">
        <v>830</v>
      </c>
      <c r="C118" s="33" t="s">
        <v>8</v>
      </c>
      <c r="D118">
        <v>58.594370000000005</v>
      </c>
      <c r="E118">
        <v>33.48695399999999</v>
      </c>
      <c r="F118">
        <v>6.4743609000000006</v>
      </c>
      <c r="G118">
        <v>12.939838750000002</v>
      </c>
      <c r="H118">
        <v>2.1434792884911795</v>
      </c>
    </row>
    <row r="119" spans="1:8" x14ac:dyDescent="0.25">
      <c r="A119" s="34" t="s">
        <v>716</v>
      </c>
      <c r="B119" s="34">
        <v>724</v>
      </c>
      <c r="C119" s="33" t="s">
        <v>8</v>
      </c>
      <c r="D119">
        <v>52.632038000000001</v>
      </c>
      <c r="E119">
        <v>30.916495500000003</v>
      </c>
      <c r="F119">
        <v>5.79730145</v>
      </c>
      <c r="G119">
        <v>12.890058449999998</v>
      </c>
      <c r="H119">
        <v>2.2299550740341489</v>
      </c>
    </row>
    <row r="120" spans="1:8" x14ac:dyDescent="0.25">
      <c r="A120" s="34" t="s">
        <v>717</v>
      </c>
      <c r="B120" s="34">
        <v>657</v>
      </c>
      <c r="C120" s="33" t="s">
        <v>8</v>
      </c>
      <c r="D120">
        <v>44.575524499999993</v>
      </c>
      <c r="E120">
        <v>27.883248000000002</v>
      </c>
      <c r="F120">
        <v>5.1912568500000003</v>
      </c>
      <c r="G120">
        <v>11.613310299999998</v>
      </c>
      <c r="H120">
        <v>2.2545760993386086</v>
      </c>
    </row>
    <row r="121" spans="1:8" x14ac:dyDescent="0.25">
      <c r="A121" s="34" t="s">
        <v>718</v>
      </c>
      <c r="B121" s="34">
        <v>750</v>
      </c>
      <c r="C121" s="33" t="s">
        <v>8</v>
      </c>
      <c r="D121">
        <v>58.241596999999999</v>
      </c>
      <c r="E121">
        <v>33.247791499999998</v>
      </c>
      <c r="F121">
        <v>6.1409367499999998</v>
      </c>
      <c r="G121">
        <v>13.677883400000002</v>
      </c>
      <c r="H121">
        <v>2.2239129967656699</v>
      </c>
    </row>
    <row r="122" spans="1:8" x14ac:dyDescent="0.25">
      <c r="A122" s="34" t="s">
        <v>719</v>
      </c>
      <c r="B122" s="34">
        <v>858</v>
      </c>
      <c r="C122" s="33" t="s">
        <v>8</v>
      </c>
      <c r="D122">
        <v>47.056236999999996</v>
      </c>
      <c r="E122">
        <v>29.643417499999998</v>
      </c>
      <c r="F122">
        <v>5.315143599999999</v>
      </c>
      <c r="G122">
        <v>12.583365500000001</v>
      </c>
      <c r="H122">
        <v>2.4067656947114795</v>
      </c>
    </row>
    <row r="123" spans="1:8" x14ac:dyDescent="0.25">
      <c r="A123" s="34" t="s">
        <v>720</v>
      </c>
      <c r="B123" s="34">
        <v>712</v>
      </c>
      <c r="C123" s="33" t="s">
        <v>8</v>
      </c>
      <c r="D123" s="37">
        <v>60.613566000000013</v>
      </c>
      <c r="E123" s="37">
        <v>33.368977999999998</v>
      </c>
      <c r="F123" s="37">
        <v>6.1615782499999998</v>
      </c>
      <c r="G123" s="37">
        <v>13.9933155</v>
      </c>
      <c r="H123" s="37">
        <v>2.2780864279364632</v>
      </c>
    </row>
    <row r="124" spans="1:8" x14ac:dyDescent="0.25">
      <c r="A124" s="34" t="s">
        <v>721</v>
      </c>
      <c r="B124" s="34">
        <v>653</v>
      </c>
      <c r="C124" s="33" t="s">
        <v>8</v>
      </c>
      <c r="D124" s="37">
        <v>46.258300000000006</v>
      </c>
      <c r="E124" s="37">
        <v>28.493409999999994</v>
      </c>
      <c r="F124" s="37">
        <v>5.3672134499999995</v>
      </c>
      <c r="G124" s="37">
        <v>11.999476400000001</v>
      </c>
      <c r="H124" s="37">
        <v>2.2637694623492757</v>
      </c>
    </row>
    <row r="125" spans="1:8" x14ac:dyDescent="0.25">
      <c r="A125" s="34" t="s">
        <v>722</v>
      </c>
      <c r="B125" s="34">
        <v>937</v>
      </c>
      <c r="C125" s="33" t="s">
        <v>8</v>
      </c>
      <c r="D125" s="37">
        <v>62.021904500000005</v>
      </c>
      <c r="E125" s="37">
        <v>33.349259000000004</v>
      </c>
      <c r="F125" s="37">
        <v>6.4712543499999997</v>
      </c>
      <c r="G125" s="37">
        <v>13.821294499999999</v>
      </c>
      <c r="H125" s="37">
        <v>2.1494417190088493</v>
      </c>
    </row>
    <row r="126" spans="1:8" x14ac:dyDescent="0.25">
      <c r="A126" s="34" t="s">
        <v>723</v>
      </c>
      <c r="B126" s="34">
        <v>834</v>
      </c>
      <c r="C126" s="33" t="s">
        <v>8</v>
      </c>
      <c r="D126" s="37">
        <v>47.179162999999996</v>
      </c>
      <c r="E126" s="37">
        <v>29.168032499999999</v>
      </c>
      <c r="F126" s="37">
        <v>5.5576734999999999</v>
      </c>
      <c r="G126" s="37">
        <v>12.083567499999999</v>
      </c>
      <c r="H126" s="37">
        <v>2.1807681842363111</v>
      </c>
    </row>
    <row r="127" spans="1:8" x14ac:dyDescent="0.25">
      <c r="A127" s="34" t="s">
        <v>724</v>
      </c>
      <c r="B127" s="34">
        <v>768</v>
      </c>
      <c r="C127" s="33" t="s">
        <v>8</v>
      </c>
      <c r="D127" s="37">
        <v>52.443867499999996</v>
      </c>
      <c r="E127" s="37">
        <v>30.994378000000005</v>
      </c>
      <c r="F127" s="37">
        <v>5.8555437999999995</v>
      </c>
      <c r="G127" s="37">
        <v>12.917787499999999</v>
      </c>
      <c r="H127" s="37">
        <v>2.2230197190712397</v>
      </c>
    </row>
    <row r="128" spans="1:8" x14ac:dyDescent="0.25">
      <c r="A128" s="34" t="s">
        <v>725</v>
      </c>
      <c r="B128" s="34">
        <v>755</v>
      </c>
      <c r="C128" s="33" t="s">
        <v>8</v>
      </c>
      <c r="D128" s="37">
        <v>59.560676499999985</v>
      </c>
      <c r="E128" s="37">
        <v>33.3476365</v>
      </c>
      <c r="F128" s="37">
        <v>5.9071318499999999</v>
      </c>
      <c r="G128" s="37">
        <v>14.075317999999996</v>
      </c>
      <c r="H128" s="37">
        <v>2.3890364828129074</v>
      </c>
    </row>
    <row r="129" spans="1:8" x14ac:dyDescent="0.25">
      <c r="A129" s="34" t="s">
        <v>726</v>
      </c>
      <c r="B129" s="34">
        <v>772</v>
      </c>
      <c r="C129" s="33" t="s">
        <v>8</v>
      </c>
      <c r="D129" s="37">
        <v>56.568010999999991</v>
      </c>
      <c r="E129" s="37">
        <v>32.716593999999994</v>
      </c>
      <c r="F129" s="37">
        <v>6.1124837999999997</v>
      </c>
      <c r="G129" s="37">
        <v>12.8900395</v>
      </c>
      <c r="H129" s="37">
        <v>2.118291801120523</v>
      </c>
    </row>
    <row r="130" spans="1:8" x14ac:dyDescent="0.25">
      <c r="A130" s="34" t="s">
        <v>727</v>
      </c>
      <c r="B130" s="34">
        <v>791</v>
      </c>
      <c r="C130" s="33" t="s">
        <v>8</v>
      </c>
      <c r="D130" s="37">
        <v>43.107052499999995</v>
      </c>
      <c r="E130" s="37">
        <v>29.895582999999998</v>
      </c>
      <c r="F130" s="37">
        <v>5.0707680000000002</v>
      </c>
      <c r="G130" s="37">
        <v>11.921069850000002</v>
      </c>
      <c r="H130" s="37">
        <v>2.351465411530353</v>
      </c>
    </row>
    <row r="131" spans="1:8" x14ac:dyDescent="0.25">
      <c r="A131" s="34" t="s">
        <v>728</v>
      </c>
      <c r="B131" s="34">
        <v>867</v>
      </c>
      <c r="C131" s="33" t="s">
        <v>8</v>
      </c>
      <c r="D131" s="37">
        <v>62.882358499999988</v>
      </c>
      <c r="E131" s="37">
        <v>35.196342999999999</v>
      </c>
      <c r="F131" s="37">
        <v>6.1770919499999994</v>
      </c>
      <c r="G131" s="37">
        <v>14.116463000000001</v>
      </c>
      <c r="H131" s="37">
        <v>2.2900841301989376</v>
      </c>
    </row>
    <row r="132" spans="1:8" x14ac:dyDescent="0.25">
      <c r="A132" s="34" t="s">
        <v>729</v>
      </c>
      <c r="B132" s="34">
        <v>873</v>
      </c>
      <c r="C132" s="33" t="s">
        <v>8</v>
      </c>
      <c r="D132" s="37">
        <v>36.740893999999997</v>
      </c>
      <c r="E132" s="37">
        <v>26.249184500000002</v>
      </c>
      <c r="F132" s="37">
        <v>4.8061839499999994</v>
      </c>
      <c r="G132" s="37">
        <v>11.174512400000001</v>
      </c>
      <c r="H132" s="37">
        <v>2.3445625872875078</v>
      </c>
    </row>
    <row r="133" spans="1:8" x14ac:dyDescent="0.25">
      <c r="A133" s="34" t="s">
        <v>730</v>
      </c>
      <c r="B133" s="34">
        <v>790</v>
      </c>
      <c r="C133" s="33" t="s">
        <v>8</v>
      </c>
      <c r="D133" s="37">
        <v>62.606880000000004</v>
      </c>
      <c r="E133" s="37">
        <v>36.426568499999995</v>
      </c>
      <c r="F133" s="37">
        <v>6.2895002</v>
      </c>
      <c r="G133" s="37">
        <v>13.6927425</v>
      </c>
      <c r="H133" s="37">
        <v>2.18635951046056</v>
      </c>
    </row>
    <row r="134" spans="1:8" x14ac:dyDescent="0.25">
      <c r="A134" s="34" t="s">
        <v>731</v>
      </c>
      <c r="B134" s="34">
        <v>790</v>
      </c>
      <c r="C134" s="33" t="s">
        <v>8</v>
      </c>
      <c r="D134" s="37">
        <v>76.810513500000013</v>
      </c>
      <c r="E134" s="37">
        <v>39.104337999999998</v>
      </c>
      <c r="F134" s="37">
        <v>6.8587918999999999</v>
      </c>
      <c r="G134" s="37">
        <v>15.510464500000001</v>
      </c>
      <c r="H134" s="37">
        <v>2.2659542854279699</v>
      </c>
    </row>
    <row r="135" spans="1:8" x14ac:dyDescent="0.25">
      <c r="A135" s="34" t="s">
        <v>732</v>
      </c>
      <c r="B135" s="34">
        <v>1134</v>
      </c>
      <c r="C135" s="33" t="s">
        <v>8</v>
      </c>
      <c r="D135" s="37">
        <v>37.946191499999991</v>
      </c>
      <c r="E135" s="37">
        <v>26.225181499999998</v>
      </c>
      <c r="F135" s="37">
        <v>4.8500837500000005</v>
      </c>
      <c r="G135" s="37">
        <v>10.972639150000003</v>
      </c>
      <c r="H135" s="37">
        <v>2.2798901416608999</v>
      </c>
    </row>
    <row r="136" spans="1:8" x14ac:dyDescent="0.25">
      <c r="A136" s="34" t="s">
        <v>733</v>
      </c>
      <c r="B136" s="34">
        <v>885</v>
      </c>
      <c r="C136" s="33" t="s">
        <v>8</v>
      </c>
      <c r="D136" s="37">
        <v>67.345058999999992</v>
      </c>
      <c r="E136" s="37">
        <v>35.101739500000001</v>
      </c>
      <c r="F136" s="37">
        <v>6.4190743999999995</v>
      </c>
      <c r="G136" s="37">
        <v>14.493850999999998</v>
      </c>
      <c r="H136" s="37">
        <v>2.2606640321143638</v>
      </c>
    </row>
    <row r="137" spans="1:8" x14ac:dyDescent="0.25">
      <c r="A137" s="34" t="s">
        <v>734</v>
      </c>
      <c r="B137" s="34">
        <v>1136</v>
      </c>
      <c r="C137" s="33" t="s">
        <v>8</v>
      </c>
      <c r="D137" s="37">
        <v>37.943125999999999</v>
      </c>
      <c r="E137" s="37">
        <v>27.349560000000004</v>
      </c>
      <c r="F137" s="37">
        <v>4.8868837500000009</v>
      </c>
      <c r="G137" s="37">
        <v>11.31091485</v>
      </c>
      <c r="H137" s="37">
        <v>2.3279977729025387</v>
      </c>
    </row>
    <row r="138" spans="1:8" x14ac:dyDescent="0.25">
      <c r="A138" s="34" t="s">
        <v>735</v>
      </c>
      <c r="B138" s="34">
        <v>889</v>
      </c>
      <c r="C138" s="33" t="s">
        <v>8</v>
      </c>
      <c r="D138" s="37">
        <v>39.18661250000001</v>
      </c>
      <c r="E138" s="37">
        <v>26.465768500000003</v>
      </c>
      <c r="F138" s="37">
        <v>4.9921643500000004</v>
      </c>
      <c r="G138" s="37">
        <v>11.184370699999999</v>
      </c>
      <c r="H138" s="37">
        <v>2.2474172740149809</v>
      </c>
    </row>
    <row r="139" spans="1:8" x14ac:dyDescent="0.25">
      <c r="A139" s="34" t="s">
        <v>736</v>
      </c>
      <c r="B139" s="34">
        <v>928</v>
      </c>
      <c r="C139" s="33" t="s">
        <v>8</v>
      </c>
      <c r="D139" s="37">
        <v>56.437001499999994</v>
      </c>
      <c r="E139" s="37">
        <v>31.603625999999998</v>
      </c>
      <c r="F139" s="37">
        <v>5.9672420000000006</v>
      </c>
      <c r="G139" s="37">
        <v>13.296389</v>
      </c>
      <c r="H139" s="37">
        <v>2.2298811603672841</v>
      </c>
    </row>
    <row r="140" spans="1:8" x14ac:dyDescent="0.25">
      <c r="A140" s="34" t="s">
        <v>737</v>
      </c>
      <c r="B140" s="34">
        <v>875</v>
      </c>
      <c r="C140" s="33" t="s">
        <v>8</v>
      </c>
      <c r="D140" s="37">
        <v>47.235472999999999</v>
      </c>
      <c r="E140" s="37">
        <v>28.754946</v>
      </c>
      <c r="F140" s="37">
        <v>5.36670465</v>
      </c>
      <c r="G140" s="37">
        <v>11.954732300000002</v>
      </c>
      <c r="H140" s="37">
        <v>2.2413451513041887</v>
      </c>
    </row>
    <row r="141" spans="1:8" x14ac:dyDescent="0.25">
      <c r="A141" s="34" t="s">
        <v>738</v>
      </c>
      <c r="B141" s="34">
        <v>900</v>
      </c>
      <c r="C141" s="33" t="s">
        <v>8</v>
      </c>
      <c r="D141" s="37">
        <v>48.545715000000008</v>
      </c>
      <c r="E141" s="37">
        <v>29.447947500000005</v>
      </c>
      <c r="F141" s="37">
        <v>5.4876126499999991</v>
      </c>
      <c r="G141" s="37">
        <v>12.342603</v>
      </c>
      <c r="H141" s="37">
        <v>2.2592070305387466</v>
      </c>
    </row>
    <row r="142" spans="1:8" x14ac:dyDescent="0.25">
      <c r="A142" s="34" t="s">
        <v>739</v>
      </c>
      <c r="B142" s="34">
        <v>896</v>
      </c>
      <c r="C142" s="33" t="s">
        <v>8</v>
      </c>
      <c r="D142" s="37">
        <v>82.333412500000009</v>
      </c>
      <c r="E142" s="37">
        <v>38.555831999999995</v>
      </c>
      <c r="F142" s="37">
        <v>7.1538590999999983</v>
      </c>
      <c r="G142" s="37">
        <v>16.049408500000002</v>
      </c>
      <c r="H142" s="37">
        <v>2.2995179881473953</v>
      </c>
    </row>
    <row r="143" spans="1:8" x14ac:dyDescent="0.25">
      <c r="A143" s="34" t="s">
        <v>740</v>
      </c>
      <c r="B143" s="34">
        <v>862</v>
      </c>
      <c r="C143" s="33" t="s">
        <v>8</v>
      </c>
      <c r="D143" s="37">
        <v>59.768717000000017</v>
      </c>
      <c r="E143" s="37">
        <v>32.864951500000004</v>
      </c>
      <c r="F143" s="37">
        <v>6.104143800000001</v>
      </c>
      <c r="G143" s="37">
        <v>13.716662499999998</v>
      </c>
      <c r="H143" s="37">
        <v>2.2614155014034583</v>
      </c>
    </row>
    <row r="144" spans="1:8" x14ac:dyDescent="0.25">
      <c r="A144" s="34" t="s">
        <v>741</v>
      </c>
      <c r="B144" s="34">
        <v>727</v>
      </c>
      <c r="C144" s="33" t="s">
        <v>8</v>
      </c>
      <c r="D144" s="37">
        <v>56.863788999999983</v>
      </c>
      <c r="E144" s="37">
        <v>33.304102999999998</v>
      </c>
      <c r="F144" s="37">
        <v>6.2151407999999986</v>
      </c>
      <c r="G144" s="37">
        <v>13.139990500000001</v>
      </c>
      <c r="H144" s="37">
        <v>2.1371886085081595</v>
      </c>
    </row>
    <row r="145" spans="1:8" x14ac:dyDescent="0.25">
      <c r="A145" s="34" t="s">
        <v>742</v>
      </c>
      <c r="B145" s="34">
        <v>904</v>
      </c>
      <c r="C145" s="33" t="s">
        <v>8</v>
      </c>
      <c r="D145" s="37">
        <v>50.564823000000004</v>
      </c>
      <c r="E145" s="37">
        <v>33.093088499999993</v>
      </c>
      <c r="F145" s="37">
        <v>5.3225413499999998</v>
      </c>
      <c r="G145" s="37">
        <v>13.6159605</v>
      </c>
      <c r="H145" s="37">
        <v>2.5826663361797495</v>
      </c>
    </row>
    <row r="146" spans="1:8" x14ac:dyDescent="0.25">
      <c r="A146" s="34" t="s">
        <v>743</v>
      </c>
      <c r="B146" s="34">
        <v>726</v>
      </c>
      <c r="C146" s="33" t="s">
        <v>8</v>
      </c>
      <c r="D146" s="37">
        <v>49.539299499999991</v>
      </c>
      <c r="E146" s="37">
        <v>32.344846499999996</v>
      </c>
      <c r="F146" s="37">
        <v>5.2170652499999992</v>
      </c>
      <c r="G146" s="37">
        <v>12.626567900000001</v>
      </c>
      <c r="H146" s="37" t="e">
        <v>#DIV/0!</v>
      </c>
    </row>
    <row r="147" spans="1:8" x14ac:dyDescent="0.25">
      <c r="A147" s="34" t="s">
        <v>744</v>
      </c>
      <c r="B147" s="35">
        <v>803</v>
      </c>
      <c r="C147" s="33" t="s">
        <v>201</v>
      </c>
      <c r="D147">
        <v>49.813043500000006</v>
      </c>
      <c r="E147">
        <v>31.21781600000001</v>
      </c>
      <c r="F147">
        <v>5.5908640499999995</v>
      </c>
      <c r="G147">
        <v>12.4756702</v>
      </c>
      <c r="H147">
        <v>2.2458671361488607</v>
      </c>
    </row>
    <row r="148" spans="1:8" x14ac:dyDescent="0.25">
      <c r="A148" s="34" t="s">
        <v>745</v>
      </c>
      <c r="B148" s="35">
        <v>827</v>
      </c>
      <c r="C148" s="33" t="s">
        <v>201</v>
      </c>
      <c r="D148">
        <v>41.519851499999994</v>
      </c>
      <c r="E148">
        <v>28.048320999999998</v>
      </c>
      <c r="F148">
        <v>5.0754512500000004</v>
      </c>
      <c r="G148">
        <v>11.588769299999999</v>
      </c>
      <c r="H148">
        <v>2.2973253460626046</v>
      </c>
    </row>
    <row r="149" spans="1:8" x14ac:dyDescent="0.25">
      <c r="A149" s="34" t="s">
        <v>746</v>
      </c>
      <c r="B149" s="35">
        <v>1284</v>
      </c>
      <c r="C149" s="33" t="s">
        <v>201</v>
      </c>
      <c r="D149">
        <v>52.723944499999995</v>
      </c>
      <c r="E149">
        <v>31.900489499999992</v>
      </c>
      <c r="F149">
        <v>5.7261724999999997</v>
      </c>
      <c r="G149">
        <v>12.522333450000001</v>
      </c>
      <c r="H149">
        <v>2.1962025765036932</v>
      </c>
    </row>
    <row r="150" spans="1:8" x14ac:dyDescent="0.25">
      <c r="A150" s="34" t="s">
        <v>747</v>
      </c>
      <c r="B150" s="35">
        <v>1077</v>
      </c>
      <c r="C150" s="33" t="s">
        <v>201</v>
      </c>
      <c r="D150">
        <v>54.317883499999994</v>
      </c>
      <c r="E150">
        <v>31.8951235</v>
      </c>
      <c r="F150">
        <v>5.9524552999999996</v>
      </c>
      <c r="G150">
        <v>12.478842750000002</v>
      </c>
      <c r="H150">
        <v>2.1087770228322693</v>
      </c>
    </row>
    <row r="151" spans="1:8" x14ac:dyDescent="0.25">
      <c r="A151" s="34" t="s">
        <v>748</v>
      </c>
      <c r="B151" s="35">
        <v>1082</v>
      </c>
      <c r="C151" s="33" t="s">
        <v>201</v>
      </c>
      <c r="D151">
        <v>32.162138499999998</v>
      </c>
      <c r="E151">
        <v>25.637170999999995</v>
      </c>
      <c r="F151">
        <v>4.5119859</v>
      </c>
      <c r="G151">
        <v>10.4092231</v>
      </c>
      <c r="H151">
        <v>2.3214524312678391</v>
      </c>
    </row>
    <row r="152" spans="1:8" x14ac:dyDescent="0.25">
      <c r="A152" s="34" t="s">
        <v>749</v>
      </c>
      <c r="B152" s="34">
        <v>654</v>
      </c>
      <c r="C152" s="33" t="s">
        <v>201</v>
      </c>
      <c r="D152">
        <v>37.649123999999993</v>
      </c>
      <c r="E152">
        <v>26.874282000000001</v>
      </c>
      <c r="F152">
        <v>4.7446921499999997</v>
      </c>
      <c r="G152">
        <v>10.935590850000001</v>
      </c>
      <c r="H152">
        <v>2.3140093647840034</v>
      </c>
    </row>
    <row r="153" spans="1:8" x14ac:dyDescent="0.25">
      <c r="A153" s="34" t="s">
        <v>750</v>
      </c>
      <c r="B153" s="34">
        <v>640</v>
      </c>
      <c r="C153" s="33" t="s">
        <v>201</v>
      </c>
      <c r="D153">
        <v>44.618672499999995</v>
      </c>
      <c r="E153">
        <v>29.798614000000004</v>
      </c>
      <c r="F153">
        <v>5.4270338000000002</v>
      </c>
      <c r="G153">
        <v>12.095627499999999</v>
      </c>
      <c r="H153">
        <v>2.2545926061356321</v>
      </c>
    </row>
    <row r="154" spans="1:8" x14ac:dyDescent="0.25">
      <c r="A154" s="34" t="s">
        <v>751</v>
      </c>
      <c r="B154" s="34">
        <v>815</v>
      </c>
      <c r="C154" s="33" t="s">
        <v>201</v>
      </c>
      <c r="D154">
        <v>33.921930500000009</v>
      </c>
      <c r="E154">
        <v>27.245274999999999</v>
      </c>
      <c r="F154">
        <v>4.5667494999999985</v>
      </c>
      <c r="G154">
        <v>11.1113143</v>
      </c>
      <c r="H154">
        <v>2.4545428227597998</v>
      </c>
    </row>
    <row r="155" spans="1:8" x14ac:dyDescent="0.25">
      <c r="A155" s="34" t="s">
        <v>752</v>
      </c>
      <c r="B155" s="34">
        <v>760</v>
      </c>
      <c r="C155" s="33" t="s">
        <v>201</v>
      </c>
      <c r="D155">
        <v>30.734047999999994</v>
      </c>
      <c r="E155">
        <v>24.019241000000001</v>
      </c>
      <c r="F155">
        <v>4.4701961499999996</v>
      </c>
      <c r="G155">
        <v>9.8454732000000007</v>
      </c>
      <c r="H155">
        <v>2.2139436505733801</v>
      </c>
    </row>
    <row r="156" spans="1:8" x14ac:dyDescent="0.25">
      <c r="A156" s="34" t="s">
        <v>753</v>
      </c>
      <c r="B156" s="34">
        <v>1162</v>
      </c>
      <c r="C156" s="33" t="s">
        <v>201</v>
      </c>
      <c r="D156">
        <v>40.281316499999996</v>
      </c>
      <c r="E156">
        <v>27.440363000000001</v>
      </c>
      <c r="F156">
        <v>5.2127046999999997</v>
      </c>
      <c r="G156">
        <v>11.148823399999999</v>
      </c>
      <c r="H156">
        <v>2.1459885350229495</v>
      </c>
    </row>
    <row r="157" spans="1:8" x14ac:dyDescent="0.25">
      <c r="A157" s="34" t="s">
        <v>754</v>
      </c>
      <c r="B157" s="34">
        <v>1038</v>
      </c>
      <c r="C157" s="33" t="s">
        <v>201</v>
      </c>
      <c r="D157">
        <v>49.008761000000007</v>
      </c>
      <c r="E157">
        <v>31.316976499999992</v>
      </c>
      <c r="F157">
        <v>5.6219575500000003</v>
      </c>
      <c r="G157">
        <v>12.1926202</v>
      </c>
      <c r="H157">
        <v>2.1959911015849727</v>
      </c>
    </row>
    <row r="158" spans="1:8" x14ac:dyDescent="0.25">
      <c r="A158" s="34" t="s">
        <v>755</v>
      </c>
      <c r="B158" s="34">
        <v>1158</v>
      </c>
      <c r="C158" s="33" t="s">
        <v>201</v>
      </c>
      <c r="D158">
        <v>49.621849000000005</v>
      </c>
      <c r="E158">
        <v>31.032375500000008</v>
      </c>
      <c r="F158">
        <v>5.583102349999999</v>
      </c>
      <c r="G158">
        <v>12.969318499999996</v>
      </c>
      <c r="H158">
        <v>2.3377945302738454</v>
      </c>
    </row>
    <row r="159" spans="1:8" x14ac:dyDescent="0.25">
      <c r="A159" s="34" t="s">
        <v>756</v>
      </c>
      <c r="B159" s="34">
        <v>937</v>
      </c>
      <c r="C159" s="33" t="s">
        <v>201</v>
      </c>
      <c r="D159">
        <v>32.919290000000004</v>
      </c>
      <c r="E159">
        <v>27.549531500000001</v>
      </c>
      <c r="F159">
        <v>4.5376870500000006</v>
      </c>
      <c r="G159">
        <v>10.275014049999999</v>
      </c>
      <c r="H159">
        <v>2.2731423674308529</v>
      </c>
    </row>
    <row r="160" spans="1:8" x14ac:dyDescent="0.25">
      <c r="A160" s="34" t="s">
        <v>757</v>
      </c>
      <c r="B160" s="34">
        <v>843</v>
      </c>
      <c r="C160" s="33" t="s">
        <v>201</v>
      </c>
      <c r="D160">
        <v>42.294771499999996</v>
      </c>
      <c r="E160">
        <v>28.374060000000004</v>
      </c>
      <c r="F160">
        <v>5.1302304999999997</v>
      </c>
      <c r="G160">
        <v>11.606506250000002</v>
      </c>
      <c r="H160">
        <v>2.2741254847527652</v>
      </c>
    </row>
    <row r="161" spans="1:8" x14ac:dyDescent="0.25">
      <c r="A161" s="34" t="s">
        <v>758</v>
      </c>
      <c r="B161" s="34">
        <v>803</v>
      </c>
      <c r="C161" s="33" t="s">
        <v>201</v>
      </c>
      <c r="D161" s="34">
        <v>50.334559000000006</v>
      </c>
      <c r="E161" s="34">
        <v>30.997265499999997</v>
      </c>
      <c r="F161" s="34">
        <v>5.6216236000000013</v>
      </c>
      <c r="G161" s="34">
        <v>12.736055000000002</v>
      </c>
      <c r="H161" s="34">
        <v>2.2792005435139773</v>
      </c>
    </row>
    <row r="162" spans="1:8" x14ac:dyDescent="0.25">
      <c r="A162" s="34" t="s">
        <v>759</v>
      </c>
      <c r="B162" s="34">
        <v>988</v>
      </c>
      <c r="C162" s="33" t="s">
        <v>201</v>
      </c>
      <c r="D162" s="34">
        <v>55.898993500000003</v>
      </c>
      <c r="E162" s="34">
        <v>32.115075499999996</v>
      </c>
      <c r="F162" s="34">
        <v>6.025774649999998</v>
      </c>
      <c r="G162" s="34">
        <v>13.407727</v>
      </c>
      <c r="H162" s="34">
        <v>2.2547870789545099</v>
      </c>
    </row>
    <row r="163" spans="1:8" x14ac:dyDescent="0.25">
      <c r="A163" s="34" t="s">
        <v>760</v>
      </c>
      <c r="B163" s="34">
        <v>920</v>
      </c>
      <c r="C163" s="33" t="s">
        <v>201</v>
      </c>
      <c r="D163" s="34">
        <v>39.639527999999999</v>
      </c>
      <c r="E163" s="34">
        <v>27.406646000000002</v>
      </c>
      <c r="F163" s="34">
        <v>5.1124123000000008</v>
      </c>
      <c r="G163" s="34">
        <v>10.799186900000004</v>
      </c>
      <c r="H163" s="34">
        <v>2.1294716598105579</v>
      </c>
    </row>
    <row r="164" spans="1:8" x14ac:dyDescent="0.25">
      <c r="A164" s="34" t="s">
        <v>761</v>
      </c>
      <c r="B164" s="34">
        <v>621</v>
      </c>
      <c r="C164" s="33" t="s">
        <v>201</v>
      </c>
      <c r="D164" s="34">
        <v>37.204308000000005</v>
      </c>
      <c r="E164" s="34">
        <v>28.062585500000001</v>
      </c>
      <c r="F164" s="34">
        <v>4.9949778499999997</v>
      </c>
      <c r="G164" s="34">
        <v>10.756693950000003</v>
      </c>
      <c r="H164" s="34">
        <v>2.1694564205427689</v>
      </c>
    </row>
    <row r="165" spans="1:8" x14ac:dyDescent="0.25">
      <c r="A165" s="34" t="s">
        <v>762</v>
      </c>
      <c r="B165" s="34">
        <v>687</v>
      </c>
      <c r="C165" s="33" t="s">
        <v>201</v>
      </c>
      <c r="D165" s="34">
        <v>34.525897000000001</v>
      </c>
      <c r="E165" s="34">
        <v>25.602415499999996</v>
      </c>
      <c r="F165" s="34">
        <v>4.741707400000001</v>
      </c>
      <c r="G165" s="34">
        <v>10.0070587</v>
      </c>
      <c r="H165" s="34">
        <v>2.1189850279666507</v>
      </c>
    </row>
    <row r="166" spans="1:8" x14ac:dyDescent="0.25">
      <c r="A166" s="34" t="s">
        <v>763</v>
      </c>
      <c r="B166" s="34">
        <v>801</v>
      </c>
      <c r="C166" s="33" t="s">
        <v>201</v>
      </c>
      <c r="D166" s="34">
        <v>49.407699000000008</v>
      </c>
      <c r="E166" s="34">
        <v>30.660424999999993</v>
      </c>
      <c r="F166" s="34">
        <v>5.4683900500000009</v>
      </c>
      <c r="G166" s="34">
        <v>12.071681949999999</v>
      </c>
      <c r="H166" s="34">
        <v>2.2104058606966208</v>
      </c>
    </row>
    <row r="167" spans="1:8" x14ac:dyDescent="0.25">
      <c r="A167" s="34" t="s">
        <v>764</v>
      </c>
      <c r="B167" s="34">
        <v>946</v>
      </c>
      <c r="C167" s="33" t="s">
        <v>201</v>
      </c>
      <c r="D167" s="34">
        <v>53.090949999999985</v>
      </c>
      <c r="E167" s="34">
        <v>31.616525500000005</v>
      </c>
      <c r="F167" s="34">
        <v>5.7349439000000011</v>
      </c>
      <c r="G167" s="34">
        <v>12.500179249999999</v>
      </c>
      <c r="H167" s="34">
        <v>2.1850998482174364</v>
      </c>
    </row>
    <row r="168" spans="1:8" x14ac:dyDescent="0.25">
      <c r="A168" s="34" t="s">
        <v>765</v>
      </c>
      <c r="B168" s="34">
        <v>1128</v>
      </c>
      <c r="C168" s="33" t="s">
        <v>201</v>
      </c>
      <c r="D168" s="34">
        <v>53.564764499999988</v>
      </c>
      <c r="E168" s="34">
        <v>31.601354500000003</v>
      </c>
      <c r="F168" s="34">
        <v>5.7107381499999992</v>
      </c>
      <c r="G168" s="34">
        <v>13.290803149999999</v>
      </c>
      <c r="H168" s="34">
        <v>2.3234643756769406</v>
      </c>
    </row>
    <row r="169" spans="1:8" x14ac:dyDescent="0.25">
      <c r="A169" s="34" t="s">
        <v>766</v>
      </c>
      <c r="B169" s="34">
        <v>1033</v>
      </c>
      <c r="C169" s="33" t="s">
        <v>201</v>
      </c>
      <c r="D169" s="34">
        <v>56.908510999999997</v>
      </c>
      <c r="E169" s="34">
        <v>32.080120000000001</v>
      </c>
      <c r="F169" s="34">
        <v>5.8664344499999999</v>
      </c>
      <c r="G169" s="34">
        <v>13.416097499999998</v>
      </c>
      <c r="H169" s="34">
        <v>2.3029118533022679</v>
      </c>
    </row>
    <row r="170" spans="1:8" x14ac:dyDescent="0.25">
      <c r="A170" s="34" t="s">
        <v>767</v>
      </c>
      <c r="B170" s="34">
        <v>747</v>
      </c>
      <c r="C170" s="33" t="s">
        <v>201</v>
      </c>
      <c r="D170" s="34">
        <v>56.885014999999996</v>
      </c>
      <c r="E170" s="34">
        <v>32.591923999999999</v>
      </c>
      <c r="F170" s="34">
        <v>5.9983766499999991</v>
      </c>
      <c r="G170" s="34">
        <v>13.343075000000002</v>
      </c>
      <c r="H170" s="34">
        <v>2.2360090187739012</v>
      </c>
    </row>
    <row r="171" spans="1:8" x14ac:dyDescent="0.25">
      <c r="A171" s="34" t="s">
        <v>768</v>
      </c>
      <c r="B171" s="34">
        <v>848</v>
      </c>
      <c r="C171" s="33" t="s">
        <v>201</v>
      </c>
      <c r="D171" s="34">
        <v>53.0002195</v>
      </c>
      <c r="E171" s="34">
        <v>32.098380500000005</v>
      </c>
      <c r="F171" s="34">
        <v>5.6567837000000001</v>
      </c>
      <c r="G171" s="34">
        <v>13.271454</v>
      </c>
      <c r="H171" s="34">
        <v>2.362370458036767</v>
      </c>
    </row>
    <row r="172" spans="1:8" x14ac:dyDescent="0.25">
      <c r="A172" s="34" t="s">
        <v>769</v>
      </c>
      <c r="B172" s="34">
        <v>777</v>
      </c>
      <c r="C172" s="33" t="s">
        <v>201</v>
      </c>
      <c r="D172" s="34">
        <v>52.605337000000006</v>
      </c>
      <c r="E172" s="34">
        <v>32.512329000000001</v>
      </c>
      <c r="F172" s="34">
        <v>5.6997100999999999</v>
      </c>
      <c r="G172" s="34">
        <v>13.421134999999998</v>
      </c>
      <c r="H172" s="34">
        <v>2.36142818171836</v>
      </c>
    </row>
    <row r="173" spans="1:8" x14ac:dyDescent="0.25">
      <c r="A173" s="34" t="s">
        <v>770</v>
      </c>
      <c r="B173" s="34">
        <v>933</v>
      </c>
      <c r="C173" s="33" t="s">
        <v>201</v>
      </c>
      <c r="D173" s="34">
        <v>54.873115500000019</v>
      </c>
      <c r="E173" s="34">
        <v>32.629735499999995</v>
      </c>
      <c r="F173" s="34">
        <v>5.9102001500000005</v>
      </c>
      <c r="G173" s="34">
        <v>13.270557</v>
      </c>
      <c r="H173" s="34">
        <v>2.2537698278785774</v>
      </c>
    </row>
    <row r="174" spans="1:8" x14ac:dyDescent="0.25">
      <c r="A174" s="34" t="s">
        <v>771</v>
      </c>
      <c r="B174" s="34">
        <v>699</v>
      </c>
      <c r="C174" s="33" t="s">
        <v>201</v>
      </c>
      <c r="D174" s="34">
        <v>36.184244500000005</v>
      </c>
      <c r="E174" s="34">
        <v>26.598935999999998</v>
      </c>
      <c r="F174" s="34">
        <v>4.7889149500000006</v>
      </c>
      <c r="G174" s="34">
        <v>10.766965899999999</v>
      </c>
      <c r="H174" s="34">
        <v>2.2446859155144088</v>
      </c>
    </row>
    <row r="175" spans="1:8" x14ac:dyDescent="0.25">
      <c r="A175" s="34" t="s">
        <v>772</v>
      </c>
      <c r="B175" s="34">
        <v>1009</v>
      </c>
      <c r="C175" s="33" t="s">
        <v>201</v>
      </c>
      <c r="D175">
        <v>36.001795000000001</v>
      </c>
      <c r="E175">
        <v>25.193544499999994</v>
      </c>
      <c r="F175">
        <v>4.9482746000000004</v>
      </c>
      <c r="G175">
        <v>10.398971849999999</v>
      </c>
      <c r="H175">
        <v>2.1215537111418716</v>
      </c>
    </row>
    <row r="176" spans="1:8" x14ac:dyDescent="0.25">
      <c r="A176" s="34" t="s">
        <v>773</v>
      </c>
      <c r="B176" s="34">
        <v>842</v>
      </c>
      <c r="C176" s="33" t="s">
        <v>201</v>
      </c>
      <c r="D176">
        <v>51.193463000000001</v>
      </c>
      <c r="E176">
        <v>30.809970500000002</v>
      </c>
      <c r="F176">
        <v>5.5836352499999986</v>
      </c>
      <c r="G176">
        <v>12.741183000000003</v>
      </c>
      <c r="H176">
        <v>2.2892101290925284</v>
      </c>
    </row>
    <row r="177" spans="1:8" x14ac:dyDescent="0.25">
      <c r="A177" s="34" t="s">
        <v>774</v>
      </c>
      <c r="B177" s="34">
        <v>895</v>
      </c>
      <c r="C177" s="33" t="s">
        <v>201</v>
      </c>
      <c r="D177">
        <v>40.351738999999995</v>
      </c>
      <c r="E177">
        <v>27.2417525</v>
      </c>
      <c r="F177">
        <v>4.9415550000000001</v>
      </c>
      <c r="G177">
        <v>11.511366900000002</v>
      </c>
      <c r="H177">
        <v>2.3467351857415881</v>
      </c>
    </row>
    <row r="178" spans="1:8" x14ac:dyDescent="0.25">
      <c r="A178" s="34" t="s">
        <v>775</v>
      </c>
      <c r="B178" s="34">
        <v>899</v>
      </c>
      <c r="C178" s="33" t="s">
        <v>201</v>
      </c>
      <c r="D178">
        <v>56.269907500000002</v>
      </c>
      <c r="E178">
        <v>33.224401500000006</v>
      </c>
      <c r="F178">
        <v>5.7555554000000013</v>
      </c>
      <c r="G178">
        <v>13.213341999999997</v>
      </c>
      <c r="H178">
        <v>2.3115224321088546</v>
      </c>
    </row>
    <row r="179" spans="1:8" x14ac:dyDescent="0.25">
      <c r="A179" s="34" t="s">
        <v>776</v>
      </c>
      <c r="B179" s="34">
        <v>851</v>
      </c>
      <c r="C179" s="33" t="s">
        <v>201</v>
      </c>
      <c r="D179">
        <v>62.909510000000012</v>
      </c>
      <c r="E179">
        <v>34.177286000000002</v>
      </c>
      <c r="F179">
        <v>6.285850550000001</v>
      </c>
      <c r="G179">
        <v>13.283405500000004</v>
      </c>
      <c r="H179">
        <v>2.134128234076635</v>
      </c>
    </row>
    <row r="180" spans="1:8" x14ac:dyDescent="0.25">
      <c r="A180" s="34" t="s">
        <v>777</v>
      </c>
      <c r="B180" s="34">
        <v>846</v>
      </c>
      <c r="C180" s="33" t="s">
        <v>201</v>
      </c>
      <c r="D180">
        <v>48.149354000000002</v>
      </c>
      <c r="E180">
        <v>29.566071500000003</v>
      </c>
      <c r="F180">
        <v>5.5836584</v>
      </c>
      <c r="G180">
        <v>11.677006499999999</v>
      </c>
      <c r="H180">
        <v>2.0886723377524961</v>
      </c>
    </row>
    <row r="181" spans="1:8" x14ac:dyDescent="0.25">
      <c r="A181" s="34" t="s">
        <v>778</v>
      </c>
      <c r="B181" s="34">
        <v>1020</v>
      </c>
      <c r="C181" s="33" t="s">
        <v>201</v>
      </c>
      <c r="D181">
        <v>43.964522500000001</v>
      </c>
      <c r="E181">
        <v>28.161405000000002</v>
      </c>
      <c r="F181">
        <v>5.2653980000000002</v>
      </c>
      <c r="G181">
        <v>11.063906800000002</v>
      </c>
      <c r="H181">
        <v>2.1083297028107135</v>
      </c>
    </row>
    <row r="182" spans="1:8" x14ac:dyDescent="0.25">
      <c r="A182" s="34" t="s">
        <v>779</v>
      </c>
      <c r="B182" s="34">
        <v>762</v>
      </c>
      <c r="C182" s="33" t="s">
        <v>201</v>
      </c>
      <c r="D182">
        <v>54.524332500000014</v>
      </c>
      <c r="E182">
        <v>32.739826000000008</v>
      </c>
      <c r="F182">
        <v>5.8845597999999999</v>
      </c>
      <c r="G182">
        <v>12.69769045</v>
      </c>
      <c r="H182">
        <v>2.1724392086678788</v>
      </c>
    </row>
    <row r="183" spans="1:8" x14ac:dyDescent="0.25">
      <c r="A183" s="34" t="s">
        <v>780</v>
      </c>
      <c r="B183" s="34">
        <v>780</v>
      </c>
      <c r="C183" s="33" t="s">
        <v>201</v>
      </c>
      <c r="D183">
        <v>47.095388999999997</v>
      </c>
      <c r="E183">
        <v>31.951869999999996</v>
      </c>
      <c r="F183">
        <v>5.5765926999999991</v>
      </c>
      <c r="G183">
        <v>12.117234849999999</v>
      </c>
      <c r="H183">
        <v>2.1848416302068023</v>
      </c>
    </row>
    <row r="184" spans="1:8" x14ac:dyDescent="0.25">
      <c r="A184" s="34" t="s">
        <v>781</v>
      </c>
      <c r="B184" s="34">
        <v>879</v>
      </c>
      <c r="C184" s="33" t="s">
        <v>201</v>
      </c>
      <c r="D184">
        <v>48.839412999999993</v>
      </c>
      <c r="E184">
        <v>31.450303000000002</v>
      </c>
      <c r="F184">
        <v>5.5283449999999998</v>
      </c>
      <c r="G184">
        <v>12.505174999999999</v>
      </c>
      <c r="H184">
        <v>2.2729950119370401</v>
      </c>
    </row>
    <row r="185" spans="1:8" x14ac:dyDescent="0.25">
      <c r="A185" s="34" t="s">
        <v>782</v>
      </c>
      <c r="B185" s="34">
        <v>613</v>
      </c>
      <c r="C185" s="33" t="s">
        <v>201</v>
      </c>
      <c r="D185">
        <v>69.784436499999998</v>
      </c>
      <c r="E185">
        <v>36.862541</v>
      </c>
      <c r="F185">
        <v>6.5609717999999999</v>
      </c>
      <c r="G185">
        <v>14.537678500000004</v>
      </c>
      <c r="H185">
        <v>2.221390894116376</v>
      </c>
    </row>
    <row r="186" spans="1:8" x14ac:dyDescent="0.25">
      <c r="A186" s="34" t="s">
        <v>783</v>
      </c>
      <c r="B186" s="34">
        <v>748</v>
      </c>
      <c r="C186" s="33" t="s">
        <v>201</v>
      </c>
      <c r="D186">
        <v>56.890955999999996</v>
      </c>
      <c r="E186">
        <v>32.717222499999998</v>
      </c>
      <c r="F186">
        <v>5.8666663000000003</v>
      </c>
      <c r="G186">
        <v>13.286505500000001</v>
      </c>
      <c r="H186">
        <v>2.2802762889969292</v>
      </c>
    </row>
    <row r="187" spans="1:8" x14ac:dyDescent="0.25">
      <c r="A187" s="34" t="s">
        <v>784</v>
      </c>
      <c r="B187" s="34">
        <v>631</v>
      </c>
      <c r="C187" s="33" t="s">
        <v>201</v>
      </c>
      <c r="D187">
        <v>56.73524900000001</v>
      </c>
      <c r="E187">
        <v>31.490031500000004</v>
      </c>
      <c r="F187">
        <v>5.9705142499999999</v>
      </c>
      <c r="G187">
        <v>12.989220499999998</v>
      </c>
      <c r="H187">
        <v>2.1783190915987305</v>
      </c>
    </row>
    <row r="188" spans="1:8" x14ac:dyDescent="0.25">
      <c r="A188" s="34" t="s">
        <v>785</v>
      </c>
      <c r="B188" s="34">
        <v>765</v>
      </c>
      <c r="C188" s="33" t="s">
        <v>201</v>
      </c>
      <c r="D188">
        <v>39.310772499999992</v>
      </c>
      <c r="E188">
        <v>27.071616999999996</v>
      </c>
      <c r="F188">
        <v>5.0703708499999998</v>
      </c>
      <c r="G188">
        <v>11.020518450000001</v>
      </c>
      <c r="H188">
        <v>2.18431760183261</v>
      </c>
    </row>
    <row r="189" spans="1:8" x14ac:dyDescent="0.25">
      <c r="A189" s="34" t="s">
        <v>786</v>
      </c>
      <c r="B189" s="34">
        <v>1190</v>
      </c>
      <c r="C189" s="33" t="s">
        <v>201</v>
      </c>
      <c r="D189">
        <v>44.650360499999991</v>
      </c>
      <c r="E189">
        <v>27.829482500000005</v>
      </c>
      <c r="F189">
        <v>5.3485782999999989</v>
      </c>
      <c r="G189">
        <v>11.586121100000002</v>
      </c>
      <c r="H189">
        <v>2.1694307604578222</v>
      </c>
    </row>
    <row r="190" spans="1:8" x14ac:dyDescent="0.25">
      <c r="A190" s="34" t="s">
        <v>787</v>
      </c>
      <c r="B190" s="34">
        <v>861</v>
      </c>
      <c r="C190" s="33" t="s">
        <v>201</v>
      </c>
      <c r="D190">
        <v>57.717116499999989</v>
      </c>
      <c r="E190">
        <v>34.096260500000007</v>
      </c>
      <c r="F190">
        <v>5.7307276999999992</v>
      </c>
      <c r="G190">
        <v>13.931557999999999</v>
      </c>
      <c r="H190">
        <v>2.4361248314378288</v>
      </c>
    </row>
    <row r="191" spans="1:8" x14ac:dyDescent="0.25">
      <c r="A191" s="34" t="s">
        <v>788</v>
      </c>
      <c r="B191" s="34">
        <v>781</v>
      </c>
      <c r="C191" s="33" t="s">
        <v>201</v>
      </c>
      <c r="D191">
        <v>44.520526500000003</v>
      </c>
      <c r="E191">
        <v>30.072520999999995</v>
      </c>
      <c r="F191">
        <v>5.290692</v>
      </c>
      <c r="G191">
        <v>11.690904800000002</v>
      </c>
      <c r="H191">
        <v>2.2174132541475493</v>
      </c>
    </row>
    <row r="192" spans="1:8" x14ac:dyDescent="0.25">
      <c r="A192" s="34" t="s">
        <v>789</v>
      </c>
      <c r="B192" s="34">
        <v>824</v>
      </c>
      <c r="C192" s="33" t="s">
        <v>201</v>
      </c>
      <c r="D192">
        <v>50.762611000000007</v>
      </c>
      <c r="E192">
        <v>32.047412999999999</v>
      </c>
      <c r="F192">
        <v>5.5993653499999994</v>
      </c>
      <c r="G192">
        <v>12.559724999999998</v>
      </c>
      <c r="H192">
        <v>2.2542663266101717</v>
      </c>
    </row>
    <row r="193" spans="1:8" x14ac:dyDescent="0.25">
      <c r="A193" s="34" t="s">
        <v>790</v>
      </c>
      <c r="B193" s="34">
        <v>916</v>
      </c>
      <c r="C193" s="33" t="s">
        <v>201</v>
      </c>
      <c r="D193">
        <v>52.275365000000001</v>
      </c>
      <c r="E193">
        <v>33.159568000000007</v>
      </c>
      <c r="F193">
        <v>5.7298996999999989</v>
      </c>
      <c r="G193">
        <v>13.177070000000001</v>
      </c>
      <c r="H193">
        <v>2.3010582924283383</v>
      </c>
    </row>
    <row r="194" spans="1:8" x14ac:dyDescent="0.25">
      <c r="A194" s="34" t="s">
        <v>791</v>
      </c>
      <c r="B194" s="34">
        <v>1004</v>
      </c>
      <c r="C194" s="33" t="s">
        <v>201</v>
      </c>
      <c r="D194">
        <v>55.553604499999992</v>
      </c>
      <c r="E194">
        <v>32.449877000000001</v>
      </c>
      <c r="F194">
        <v>5.9780253999999999</v>
      </c>
      <c r="G194">
        <v>12.936007999999998</v>
      </c>
      <c r="H194">
        <v>2.1767755658398813</v>
      </c>
    </row>
    <row r="195" spans="1:8" x14ac:dyDescent="0.25">
      <c r="A195" s="34" t="s">
        <v>792</v>
      </c>
      <c r="B195" s="34">
        <v>928</v>
      </c>
      <c r="C195" s="33" t="s">
        <v>201</v>
      </c>
      <c r="D195" s="37">
        <v>42.789377500000015</v>
      </c>
      <c r="E195" s="37">
        <v>27.739909000000001</v>
      </c>
      <c r="F195" s="37">
        <v>5.1598631999999993</v>
      </c>
      <c r="G195" s="37">
        <v>11.5613767</v>
      </c>
      <c r="H195" s="37">
        <v>2.2572791469496001</v>
      </c>
    </row>
    <row r="196" spans="1:8" x14ac:dyDescent="0.25">
      <c r="A196" s="34" t="s">
        <v>793</v>
      </c>
      <c r="B196" s="34">
        <v>759</v>
      </c>
      <c r="C196" s="33" t="s">
        <v>201</v>
      </c>
      <c r="D196" s="37">
        <v>35.955008999999997</v>
      </c>
      <c r="E196" s="37">
        <v>25.856333499999998</v>
      </c>
      <c r="F196" s="37">
        <v>4.7557167499999995</v>
      </c>
      <c r="G196" s="37">
        <v>11.076200500000001</v>
      </c>
      <c r="H196" s="37">
        <v>2.3484862173215046</v>
      </c>
    </row>
    <row r="197" spans="1:8" x14ac:dyDescent="0.25">
      <c r="A197" s="34" t="s">
        <v>794</v>
      </c>
      <c r="B197" s="34">
        <v>760</v>
      </c>
      <c r="C197" s="33" t="s">
        <v>201</v>
      </c>
      <c r="D197" s="37">
        <v>39.891299999999987</v>
      </c>
      <c r="E197" s="37">
        <v>27.071924500000002</v>
      </c>
      <c r="F197" s="37">
        <v>5.0175092999999986</v>
      </c>
      <c r="G197" s="37">
        <v>11.524234400000001</v>
      </c>
      <c r="H197" s="37">
        <v>2.3342676864310432</v>
      </c>
    </row>
    <row r="198" spans="1:8" x14ac:dyDescent="0.25">
      <c r="A198" s="34" t="s">
        <v>795</v>
      </c>
      <c r="B198" s="34">
        <v>638</v>
      </c>
      <c r="C198" s="33" t="s">
        <v>201</v>
      </c>
      <c r="D198" s="37">
        <v>58.736463499999992</v>
      </c>
      <c r="E198" s="37">
        <v>32.245370999999999</v>
      </c>
      <c r="F198" s="37">
        <v>5.9963006499999993</v>
      </c>
      <c r="G198" s="37">
        <v>13.601246099999997</v>
      </c>
      <c r="H198" s="37">
        <v>2.2613641591209417</v>
      </c>
    </row>
    <row r="199" spans="1:8" x14ac:dyDescent="0.25">
      <c r="A199" s="34" t="s">
        <v>796</v>
      </c>
      <c r="B199" s="34">
        <v>572</v>
      </c>
      <c r="C199" s="33" t="s">
        <v>201</v>
      </c>
      <c r="D199" s="37">
        <v>66.525334000000015</v>
      </c>
      <c r="E199" s="37">
        <v>34.441472999999995</v>
      </c>
      <c r="F199" s="37">
        <v>6.6315360499999993</v>
      </c>
      <c r="G199" s="37">
        <v>14.346173500000001</v>
      </c>
      <c r="H199" s="37">
        <v>2.1800602126959143</v>
      </c>
    </row>
    <row r="200" spans="1:8" x14ac:dyDescent="0.25">
      <c r="A200" s="34" t="s">
        <v>797</v>
      </c>
      <c r="B200" s="34">
        <v>732</v>
      </c>
      <c r="C200" s="33" t="s">
        <v>201</v>
      </c>
      <c r="D200" s="37">
        <v>44.242072499999999</v>
      </c>
      <c r="E200" s="37">
        <v>29.617323000000006</v>
      </c>
      <c r="F200" s="37">
        <v>5.2966290000000003</v>
      </c>
      <c r="G200" s="37">
        <v>11.764481350000001</v>
      </c>
      <c r="H200" s="37">
        <v>2.2421322138661894</v>
      </c>
    </row>
    <row r="201" spans="1:8" x14ac:dyDescent="0.25">
      <c r="A201" s="34" t="s">
        <v>798</v>
      </c>
      <c r="B201" s="34">
        <v>850</v>
      </c>
      <c r="C201" s="33" t="s">
        <v>201</v>
      </c>
      <c r="D201" s="37">
        <v>55.654346499999988</v>
      </c>
      <c r="E201" s="37">
        <v>32.942599999999999</v>
      </c>
      <c r="F201" s="37">
        <v>5.6189137999999996</v>
      </c>
      <c r="G201" s="37">
        <v>13.445041999999997</v>
      </c>
      <c r="H201" s="37">
        <v>2.4194566838256213</v>
      </c>
    </row>
    <row r="202" spans="1:8" x14ac:dyDescent="0.25">
      <c r="A202" s="34" t="s">
        <v>799</v>
      </c>
      <c r="B202" s="34">
        <v>925</v>
      </c>
      <c r="C202" s="33" t="s">
        <v>201</v>
      </c>
      <c r="D202" s="37">
        <v>57.372479000000013</v>
      </c>
      <c r="E202" s="37">
        <v>31.528097999999993</v>
      </c>
      <c r="F202" s="37">
        <v>6.0925128000000015</v>
      </c>
      <c r="G202" s="37">
        <v>12.496525549999999</v>
      </c>
      <c r="H202" s="37">
        <v>2.0845428622848843</v>
      </c>
    </row>
    <row r="203" spans="1:8" x14ac:dyDescent="0.25">
      <c r="A203" s="34" t="s">
        <v>800</v>
      </c>
      <c r="B203" s="34">
        <v>750</v>
      </c>
      <c r="C203" s="33" t="s">
        <v>201</v>
      </c>
      <c r="D203" s="37">
        <v>60.087474499999999</v>
      </c>
      <c r="E203" s="37">
        <v>34.159747999999993</v>
      </c>
      <c r="F203" s="37">
        <v>6.1445479000000001</v>
      </c>
      <c r="G203" s="37">
        <v>13.686726500000001</v>
      </c>
      <c r="H203" s="37">
        <v>2.2449957603099628</v>
      </c>
    </row>
    <row r="204" spans="1:8" x14ac:dyDescent="0.25">
      <c r="A204" s="34" t="s">
        <v>801</v>
      </c>
      <c r="B204" s="34">
        <v>743</v>
      </c>
      <c r="C204" s="33" t="s">
        <v>201</v>
      </c>
      <c r="D204" s="37">
        <v>41.222506999999993</v>
      </c>
      <c r="E204" s="37">
        <v>31.031952499999999</v>
      </c>
      <c r="F204" s="37">
        <v>5.0974440000000003</v>
      </c>
      <c r="G204" s="37">
        <v>11.543551600000001</v>
      </c>
      <c r="H204" s="37">
        <v>2.2906225109282494</v>
      </c>
    </row>
    <row r="205" spans="1:8" x14ac:dyDescent="0.25">
      <c r="A205" s="34" t="s">
        <v>802</v>
      </c>
      <c r="B205" s="34">
        <v>780</v>
      </c>
      <c r="C205" s="33" t="s">
        <v>201</v>
      </c>
      <c r="D205" s="37">
        <v>45.371272999999995</v>
      </c>
      <c r="E205" s="37">
        <v>29.157747999999998</v>
      </c>
      <c r="F205" s="37">
        <v>5.3495437500000005</v>
      </c>
      <c r="G205" s="37">
        <v>11.460801050000001</v>
      </c>
      <c r="H205" s="37">
        <v>2.147388993858109</v>
      </c>
    </row>
    <row r="206" spans="1:8" x14ac:dyDescent="0.25">
      <c r="A206" s="34" t="s">
        <v>803</v>
      </c>
      <c r="B206" s="34">
        <v>697</v>
      </c>
      <c r="C206" s="33" t="s">
        <v>201</v>
      </c>
      <c r="D206" s="37">
        <v>60.735909500000005</v>
      </c>
      <c r="E206" s="37">
        <v>33.307204499999997</v>
      </c>
      <c r="F206" s="37">
        <v>6.3228700000000018</v>
      </c>
      <c r="G206" s="37">
        <v>13.178062000000001</v>
      </c>
      <c r="H206" s="37">
        <v>2.10431841184415</v>
      </c>
    </row>
    <row r="207" spans="1:8" x14ac:dyDescent="0.25">
      <c r="A207" s="34" t="s">
        <v>804</v>
      </c>
      <c r="B207" s="35">
        <v>891</v>
      </c>
      <c r="C207" s="33" t="s">
        <v>286</v>
      </c>
      <c r="D207">
        <v>50.348100500000001</v>
      </c>
      <c r="E207">
        <v>30.829811999999997</v>
      </c>
      <c r="F207">
        <v>5.4445957499999995</v>
      </c>
      <c r="G207">
        <v>12.5973521</v>
      </c>
      <c r="H207">
        <v>2.3344548591628418</v>
      </c>
    </row>
    <row r="208" spans="1:8" x14ac:dyDescent="0.25">
      <c r="A208" s="34" t="s">
        <v>805</v>
      </c>
      <c r="B208" s="35">
        <v>847</v>
      </c>
      <c r="C208" s="33" t="s">
        <v>286</v>
      </c>
      <c r="D208">
        <v>40.704572599999999</v>
      </c>
      <c r="E208">
        <v>27.884108500000004</v>
      </c>
      <c r="F208">
        <v>4.7337656500000005</v>
      </c>
      <c r="G208">
        <v>11.0136553</v>
      </c>
      <c r="H208">
        <v>2.351408292024165</v>
      </c>
    </row>
    <row r="209" spans="1:8" x14ac:dyDescent="0.25">
      <c r="A209" s="34" t="s">
        <v>806</v>
      </c>
      <c r="B209" s="35">
        <v>954</v>
      </c>
      <c r="C209" s="33" t="s">
        <v>286</v>
      </c>
      <c r="D209">
        <v>69.736542999999998</v>
      </c>
      <c r="E209">
        <v>36.992621499999998</v>
      </c>
      <c r="F209">
        <v>6.6784280499999991</v>
      </c>
      <c r="G209">
        <v>14.610095000000005</v>
      </c>
      <c r="H209">
        <v>2.2041815750935108</v>
      </c>
    </row>
    <row r="210" spans="1:8" x14ac:dyDescent="0.25">
      <c r="A210" s="34" t="s">
        <v>807</v>
      </c>
      <c r="B210" s="35">
        <v>916</v>
      </c>
      <c r="C210" s="33" t="s">
        <v>286</v>
      </c>
      <c r="D210">
        <v>56.546940500000005</v>
      </c>
      <c r="E210">
        <v>32.440416499999991</v>
      </c>
      <c r="F210">
        <v>6.0439838999999997</v>
      </c>
      <c r="G210">
        <v>12.502139349999998</v>
      </c>
      <c r="H210">
        <v>2.0737351615300157</v>
      </c>
    </row>
    <row r="211" spans="1:8" x14ac:dyDescent="0.25">
      <c r="A211" s="34" t="s">
        <v>808</v>
      </c>
      <c r="B211" s="35">
        <v>1247</v>
      </c>
      <c r="C211" s="33" t="s">
        <v>286</v>
      </c>
      <c r="D211">
        <v>41.545690999999998</v>
      </c>
      <c r="E211">
        <v>27.729484499999995</v>
      </c>
      <c r="F211">
        <v>5.1020337999999992</v>
      </c>
      <c r="G211">
        <v>10.899172950000001</v>
      </c>
      <c r="H211">
        <v>2.1507063311937484</v>
      </c>
    </row>
    <row r="212" spans="1:8" x14ac:dyDescent="0.25">
      <c r="A212" s="34" t="s">
        <v>809</v>
      </c>
      <c r="B212" s="35">
        <v>897</v>
      </c>
      <c r="C212" s="33" t="s">
        <v>286</v>
      </c>
      <c r="D212">
        <v>37.974390000000007</v>
      </c>
      <c r="E212">
        <v>26.9682295</v>
      </c>
      <c r="F212">
        <v>4.6673406000000002</v>
      </c>
      <c r="G212">
        <v>10.782686350000002</v>
      </c>
      <c r="H212">
        <v>2.3377317885782292</v>
      </c>
    </row>
    <row r="213" spans="1:8" x14ac:dyDescent="0.25">
      <c r="A213" s="34" t="s">
        <v>810</v>
      </c>
      <c r="B213" s="35">
        <v>1175</v>
      </c>
      <c r="C213" s="33" t="s">
        <v>286</v>
      </c>
      <c r="D213">
        <v>73.301655000000011</v>
      </c>
      <c r="E213">
        <v>37.184557499999997</v>
      </c>
      <c r="F213">
        <v>6.6220708000000004</v>
      </c>
      <c r="G213">
        <v>15.004247500000002</v>
      </c>
      <c r="H213">
        <v>2.2781398473611487</v>
      </c>
    </row>
    <row r="214" spans="1:8" x14ac:dyDescent="0.25">
      <c r="A214" s="34" t="s">
        <v>811</v>
      </c>
      <c r="B214" s="35">
        <v>753</v>
      </c>
      <c r="C214" s="33" t="s">
        <v>286</v>
      </c>
      <c r="D214">
        <v>41.086070999999997</v>
      </c>
      <c r="E214">
        <v>29.435747499999998</v>
      </c>
      <c r="F214">
        <v>4.9890600499999991</v>
      </c>
      <c r="G214">
        <v>11.99974405</v>
      </c>
      <c r="H214">
        <v>2.4040653423916423</v>
      </c>
    </row>
    <row r="215" spans="1:8" x14ac:dyDescent="0.25">
      <c r="A215" s="34" t="s">
        <v>812</v>
      </c>
      <c r="B215" s="34">
        <v>790</v>
      </c>
      <c r="C215" s="33" t="s">
        <v>286</v>
      </c>
      <c r="D215">
        <v>34.934558999999993</v>
      </c>
      <c r="E215">
        <v>28.012886499999997</v>
      </c>
      <c r="F215">
        <v>4.6242804500000014</v>
      </c>
      <c r="G215">
        <v>11.05677</v>
      </c>
      <c r="H215">
        <v>2.4162055810654901</v>
      </c>
    </row>
    <row r="216" spans="1:8" x14ac:dyDescent="0.25">
      <c r="A216" s="34" t="s">
        <v>813</v>
      </c>
      <c r="B216" s="34">
        <v>841</v>
      </c>
      <c r="C216" s="33" t="s">
        <v>286</v>
      </c>
      <c r="D216">
        <v>41.22211990000001</v>
      </c>
      <c r="E216">
        <v>27.756968500000006</v>
      </c>
      <c r="F216">
        <v>4.9622790500000002</v>
      </c>
      <c r="G216">
        <v>11.666640250000002</v>
      </c>
      <c r="H216">
        <v>2.3544511288307604</v>
      </c>
    </row>
    <row r="217" spans="1:8" x14ac:dyDescent="0.25">
      <c r="A217" s="34" t="s">
        <v>814</v>
      </c>
      <c r="B217" s="34">
        <v>838</v>
      </c>
      <c r="C217" s="33" t="s">
        <v>286</v>
      </c>
      <c r="D217">
        <v>32.115482999999998</v>
      </c>
      <c r="E217">
        <v>25.114686499999998</v>
      </c>
      <c r="F217">
        <v>4.4590502499999989</v>
      </c>
      <c r="G217">
        <v>10.336578650000002</v>
      </c>
      <c r="H217">
        <v>2.3266483502895161</v>
      </c>
    </row>
    <row r="218" spans="1:8" x14ac:dyDescent="0.25">
      <c r="A218" s="34" t="s">
        <v>815</v>
      </c>
      <c r="B218" s="34">
        <v>798</v>
      </c>
      <c r="C218" s="33" t="s">
        <v>286</v>
      </c>
      <c r="D218">
        <v>52.482333499999996</v>
      </c>
      <c r="E218">
        <v>33.3199185</v>
      </c>
      <c r="F218">
        <v>5.7211576500000003</v>
      </c>
      <c r="G218">
        <v>13.019807399999996</v>
      </c>
      <c r="H218">
        <v>2.281174937321254</v>
      </c>
    </row>
    <row r="219" spans="1:8" x14ac:dyDescent="0.25">
      <c r="A219" s="34" t="s">
        <v>816</v>
      </c>
      <c r="B219" s="34">
        <v>868</v>
      </c>
      <c r="C219" s="33" t="s">
        <v>286</v>
      </c>
      <c r="D219">
        <v>48.839932000000005</v>
      </c>
      <c r="E219">
        <v>31.979268000000001</v>
      </c>
      <c r="F219">
        <v>5.4735133499999993</v>
      </c>
      <c r="G219">
        <v>12.132255050000001</v>
      </c>
      <c r="H219">
        <v>2.2283333770965665</v>
      </c>
    </row>
    <row r="220" spans="1:8" x14ac:dyDescent="0.25">
      <c r="A220" s="34" t="s">
        <v>817</v>
      </c>
      <c r="B220" s="34">
        <v>879</v>
      </c>
      <c r="C220" s="33" t="s">
        <v>286</v>
      </c>
      <c r="D220">
        <v>36.659551</v>
      </c>
      <c r="E220">
        <v>27.204126499999994</v>
      </c>
      <c r="F220">
        <v>4.7352281000000005</v>
      </c>
      <c r="G220">
        <v>10.35997695</v>
      </c>
      <c r="H220">
        <v>2.1948242417162005</v>
      </c>
    </row>
    <row r="221" spans="1:8" x14ac:dyDescent="0.25">
      <c r="A221" s="34" t="s">
        <v>818</v>
      </c>
      <c r="B221" s="34">
        <v>1078</v>
      </c>
      <c r="C221" s="33" t="s">
        <v>286</v>
      </c>
      <c r="D221">
        <v>41.373948499999997</v>
      </c>
      <c r="E221">
        <v>27.933024499999998</v>
      </c>
      <c r="F221">
        <v>5.0375612999999992</v>
      </c>
      <c r="G221">
        <v>11.763394499999999</v>
      </c>
      <c r="H221">
        <v>2.3538553589433486</v>
      </c>
    </row>
    <row r="222" spans="1:8" x14ac:dyDescent="0.25">
      <c r="A222" s="34" t="s">
        <v>819</v>
      </c>
      <c r="B222" s="34">
        <v>958</v>
      </c>
      <c r="C222" s="33" t="s">
        <v>286</v>
      </c>
      <c r="D222">
        <v>45.992645999999993</v>
      </c>
      <c r="E222">
        <v>29.063966499999999</v>
      </c>
      <c r="F222">
        <v>5.2411439499999997</v>
      </c>
      <c r="G222">
        <v>12.222970500000001</v>
      </c>
      <c r="H222">
        <v>2.3445353108910361</v>
      </c>
    </row>
    <row r="223" spans="1:8" x14ac:dyDescent="0.25">
      <c r="A223" s="34" t="s">
        <v>820</v>
      </c>
      <c r="B223" s="34">
        <v>946</v>
      </c>
      <c r="C223" s="33" t="s">
        <v>286</v>
      </c>
      <c r="D223">
        <v>53.203522500000005</v>
      </c>
      <c r="E223">
        <v>31.935821500000003</v>
      </c>
      <c r="F223">
        <v>5.5890307000000004</v>
      </c>
      <c r="G223">
        <v>13.188433499999999</v>
      </c>
      <c r="H223">
        <v>2.368865136014219</v>
      </c>
    </row>
    <row r="224" spans="1:8" x14ac:dyDescent="0.25">
      <c r="A224" s="34" t="s">
        <v>821</v>
      </c>
      <c r="B224" s="34">
        <v>1242</v>
      </c>
      <c r="C224" s="33" t="s">
        <v>286</v>
      </c>
      <c r="D224">
        <v>56.149799000000009</v>
      </c>
      <c r="E224">
        <v>31.849424499999991</v>
      </c>
      <c r="F224">
        <v>6.2272631999999994</v>
      </c>
      <c r="G224">
        <v>13.011222</v>
      </c>
      <c r="H224">
        <v>2.1007687188576378</v>
      </c>
    </row>
    <row r="225" spans="1:8" x14ac:dyDescent="0.25">
      <c r="A225" s="34" t="s">
        <v>822</v>
      </c>
      <c r="B225" s="34">
        <v>886</v>
      </c>
      <c r="C225" s="33" t="s">
        <v>286</v>
      </c>
      <c r="D225" s="34">
        <v>58.924905999999986</v>
      </c>
      <c r="E225" s="34">
        <v>33.2348395</v>
      </c>
      <c r="F225" s="34">
        <v>6.1085162000000013</v>
      </c>
      <c r="G225" s="34">
        <v>13.377005699999998</v>
      </c>
      <c r="H225" s="34">
        <v>2.1939863726508309</v>
      </c>
    </row>
    <row r="226" spans="1:8" x14ac:dyDescent="0.25">
      <c r="A226" s="34" t="s">
        <v>823</v>
      </c>
      <c r="B226" s="34">
        <v>753</v>
      </c>
      <c r="C226" s="33" t="s">
        <v>286</v>
      </c>
      <c r="D226" s="34">
        <v>78.260907000000003</v>
      </c>
      <c r="E226" s="34">
        <v>37.700414500000001</v>
      </c>
      <c r="F226" s="34">
        <v>6.9153892999999993</v>
      </c>
      <c r="G226" s="34">
        <v>15.418291999999999</v>
      </c>
      <c r="H226" s="34">
        <v>2.2447231184524039</v>
      </c>
    </row>
    <row r="227" spans="1:8" x14ac:dyDescent="0.25">
      <c r="A227" s="34" t="s">
        <v>824</v>
      </c>
      <c r="B227" s="34">
        <v>769</v>
      </c>
      <c r="C227" s="33" t="s">
        <v>286</v>
      </c>
      <c r="D227" s="34">
        <v>57.566849000000005</v>
      </c>
      <c r="E227" s="34">
        <v>33.405432500000003</v>
      </c>
      <c r="F227" s="34">
        <v>5.9070379499999994</v>
      </c>
      <c r="G227" s="34">
        <v>13.598107500000003</v>
      </c>
      <c r="H227" s="34">
        <v>2.3190172509477742</v>
      </c>
    </row>
    <row r="228" spans="1:8" x14ac:dyDescent="0.25">
      <c r="A228" s="34" t="s">
        <v>825</v>
      </c>
      <c r="B228" s="34">
        <v>809</v>
      </c>
      <c r="C228" s="33" t="s">
        <v>286</v>
      </c>
      <c r="D228" s="34">
        <v>44.431482000000003</v>
      </c>
      <c r="E228" s="34">
        <v>30.612104499999997</v>
      </c>
      <c r="F228" s="34">
        <v>4.9079754999999992</v>
      </c>
      <c r="G228" s="34">
        <v>12.838260999999999</v>
      </c>
      <c r="H228" s="34">
        <v>2.6375299562551535</v>
      </c>
    </row>
    <row r="229" spans="1:8" x14ac:dyDescent="0.25">
      <c r="A229" s="34" t="s">
        <v>826</v>
      </c>
      <c r="B229" s="34">
        <v>851</v>
      </c>
      <c r="C229" s="33" t="s">
        <v>286</v>
      </c>
      <c r="D229" s="34">
        <v>56.919560499999989</v>
      </c>
      <c r="E229" s="34">
        <v>32.689577999999997</v>
      </c>
      <c r="F229" s="34">
        <v>5.9279204500000002</v>
      </c>
      <c r="G229" s="34">
        <v>13.223219500000003</v>
      </c>
      <c r="H229" s="34">
        <v>2.2444490010847185</v>
      </c>
    </row>
    <row r="230" spans="1:8" x14ac:dyDescent="0.25">
      <c r="A230" s="34" t="s">
        <v>827</v>
      </c>
      <c r="B230" s="34">
        <v>701</v>
      </c>
      <c r="C230" s="33" t="s">
        <v>286</v>
      </c>
      <c r="D230" s="34">
        <v>47.6501795</v>
      </c>
      <c r="E230" s="34">
        <v>29.975959</v>
      </c>
      <c r="F230" s="34">
        <v>5.3995890000000006</v>
      </c>
      <c r="G230" s="34">
        <v>12.235320499999998</v>
      </c>
      <c r="H230" s="34">
        <v>2.2738459528430375</v>
      </c>
    </row>
    <row r="231" spans="1:8" x14ac:dyDescent="0.25">
      <c r="A231" s="34" t="s">
        <v>828</v>
      </c>
      <c r="B231" s="34">
        <v>636</v>
      </c>
      <c r="C231" s="33" t="s">
        <v>286</v>
      </c>
      <c r="D231" s="34">
        <v>49.73657</v>
      </c>
      <c r="E231" s="34">
        <v>32.588352499999999</v>
      </c>
      <c r="F231" s="34">
        <v>5.9332519500000007</v>
      </c>
      <c r="G231" s="34">
        <v>12.191793500000001</v>
      </c>
      <c r="H231" s="34">
        <v>2.0648685964628615</v>
      </c>
    </row>
    <row r="232" spans="1:8" x14ac:dyDescent="0.25">
      <c r="A232" s="34" t="s">
        <v>829</v>
      </c>
      <c r="B232" s="34">
        <v>863</v>
      </c>
      <c r="C232" s="33" t="s">
        <v>286</v>
      </c>
      <c r="D232" s="34">
        <v>61.888655263157908</v>
      </c>
      <c r="E232" s="34">
        <v>34.540511578947367</v>
      </c>
      <c r="F232" s="34">
        <v>6.2419065999999992</v>
      </c>
      <c r="G232" s="34">
        <v>13.322505749999999</v>
      </c>
      <c r="H232" s="34">
        <v>2.1329404056593826</v>
      </c>
    </row>
    <row r="233" spans="1:8" x14ac:dyDescent="0.25">
      <c r="A233" s="34" t="s">
        <v>830</v>
      </c>
      <c r="B233" s="34">
        <v>1007</v>
      </c>
      <c r="C233" s="33" t="s">
        <v>286</v>
      </c>
      <c r="D233" s="34">
        <v>39.043758499999996</v>
      </c>
      <c r="E233" s="34">
        <v>26.687025500000004</v>
      </c>
      <c r="F233" s="34">
        <v>4.8515746499999999</v>
      </c>
      <c r="G233" s="34">
        <v>11.098478400000001</v>
      </c>
      <c r="H233" s="34">
        <v>2.2959684416088466</v>
      </c>
    </row>
    <row r="234" spans="1:8" x14ac:dyDescent="0.25">
      <c r="A234" s="34" t="s">
        <v>831</v>
      </c>
      <c r="B234" s="34">
        <v>950</v>
      </c>
      <c r="C234" s="33" t="s">
        <v>286</v>
      </c>
      <c r="D234">
        <v>55.676845999999991</v>
      </c>
      <c r="E234">
        <v>31.710681999999998</v>
      </c>
      <c r="F234">
        <v>5.9442982500000001</v>
      </c>
      <c r="G234">
        <v>13.244106500000001</v>
      </c>
      <c r="H234">
        <v>2.2425357218233324</v>
      </c>
    </row>
    <row r="235" spans="1:8" x14ac:dyDescent="0.25">
      <c r="A235" s="34" t="s">
        <v>832</v>
      </c>
      <c r="B235" s="34">
        <v>894</v>
      </c>
      <c r="C235" s="33" t="s">
        <v>286</v>
      </c>
      <c r="D235">
        <v>53.780739000000004</v>
      </c>
      <c r="E235">
        <v>30.490660500000001</v>
      </c>
      <c r="F235">
        <v>5.8333672499999993</v>
      </c>
      <c r="G235">
        <v>12.557158349999998</v>
      </c>
      <c r="H235">
        <v>2.1517388818677778</v>
      </c>
    </row>
    <row r="236" spans="1:8" x14ac:dyDescent="0.25">
      <c r="A236" s="34" t="s">
        <v>833</v>
      </c>
      <c r="B236" s="34">
        <v>793</v>
      </c>
      <c r="C236" s="33" t="s">
        <v>286</v>
      </c>
      <c r="D236">
        <v>54.127980000000001</v>
      </c>
      <c r="E236">
        <v>31.416255999999997</v>
      </c>
      <c r="F236">
        <v>6.031499150000001</v>
      </c>
      <c r="G236">
        <v>12.200614399999997</v>
      </c>
      <c r="H236">
        <v>2.0645024805539589</v>
      </c>
    </row>
    <row r="237" spans="1:8" x14ac:dyDescent="0.25">
      <c r="A237" s="34" t="s">
        <v>834</v>
      </c>
      <c r="B237" s="34">
        <v>833</v>
      </c>
      <c r="C237" s="33" t="s">
        <v>286</v>
      </c>
      <c r="D237">
        <v>47.277405000000002</v>
      </c>
      <c r="E237">
        <v>30.095180999999997</v>
      </c>
      <c r="F237">
        <v>5.5157931500000013</v>
      </c>
      <c r="G237">
        <v>11.4279531</v>
      </c>
      <c r="H237">
        <v>2.0753171974704658</v>
      </c>
    </row>
    <row r="238" spans="1:8" x14ac:dyDescent="0.25">
      <c r="A238" s="34" t="s">
        <v>835</v>
      </c>
      <c r="B238" s="34">
        <v>1077</v>
      </c>
      <c r="C238" s="33" t="s">
        <v>286</v>
      </c>
      <c r="D238">
        <v>46.876299500000002</v>
      </c>
      <c r="E238">
        <v>30.264718000000006</v>
      </c>
      <c r="F238">
        <v>5.2868908999999995</v>
      </c>
      <c r="G238">
        <v>12.549720500000001</v>
      </c>
      <c r="H238">
        <v>2.378075697402779</v>
      </c>
    </row>
    <row r="239" spans="1:8" x14ac:dyDescent="0.25">
      <c r="A239" s="34" t="s">
        <v>836</v>
      </c>
      <c r="B239" s="34">
        <v>683</v>
      </c>
      <c r="C239" s="33" t="s">
        <v>286</v>
      </c>
      <c r="D239">
        <v>42.961233000000014</v>
      </c>
      <c r="E239">
        <v>27.702970000000001</v>
      </c>
      <c r="F239">
        <v>5.1784905500000011</v>
      </c>
      <c r="G239">
        <v>10.878568049999998</v>
      </c>
      <c r="H239">
        <v>2.1081162998742422</v>
      </c>
    </row>
    <row r="240" spans="1:8" x14ac:dyDescent="0.25">
      <c r="A240" s="38" t="s">
        <v>837</v>
      </c>
      <c r="B240" s="34">
        <v>820</v>
      </c>
      <c r="C240" s="33" t="s">
        <v>286</v>
      </c>
      <c r="D240">
        <v>60.295733499999997</v>
      </c>
      <c r="E240">
        <v>33.844114999999995</v>
      </c>
      <c r="F240">
        <v>6.4157687499999998</v>
      </c>
      <c r="G240">
        <v>12.903504000000002</v>
      </c>
      <c r="H240">
        <v>2.0385148293379047</v>
      </c>
    </row>
    <row r="241" spans="1:8" x14ac:dyDescent="0.25">
      <c r="A241" s="34" t="s">
        <v>838</v>
      </c>
      <c r="B241" s="34">
        <v>805</v>
      </c>
      <c r="C241" s="33" t="s">
        <v>286</v>
      </c>
      <c r="D241">
        <v>66.407900500000011</v>
      </c>
      <c r="E241">
        <v>35.340816500000003</v>
      </c>
      <c r="F241">
        <v>6.4882567500000006</v>
      </c>
      <c r="G241">
        <v>13.863364499999999</v>
      </c>
      <c r="H241">
        <v>2.1474268886998988</v>
      </c>
    </row>
    <row r="242" spans="1:8" x14ac:dyDescent="0.25">
      <c r="A242" s="34" t="s">
        <v>839</v>
      </c>
      <c r="B242" s="34">
        <v>732</v>
      </c>
      <c r="C242" s="33" t="s">
        <v>286</v>
      </c>
      <c r="D242">
        <v>75.736124499999988</v>
      </c>
      <c r="E242">
        <v>38.602929500000002</v>
      </c>
      <c r="F242">
        <v>7.1205586000000007</v>
      </c>
      <c r="G242">
        <v>15.035808999999997</v>
      </c>
      <c r="H242">
        <v>2.1293816437837423</v>
      </c>
    </row>
    <row r="243" spans="1:8" x14ac:dyDescent="0.25">
      <c r="A243" s="34" t="s">
        <v>840</v>
      </c>
      <c r="B243" s="34">
        <v>923</v>
      </c>
      <c r="C243" s="33" t="s">
        <v>286</v>
      </c>
      <c r="D243">
        <v>67.240547000000007</v>
      </c>
      <c r="E243">
        <v>37.670490000000008</v>
      </c>
      <c r="F243">
        <v>6.4902777499999997</v>
      </c>
      <c r="G243">
        <v>14.444664999999997</v>
      </c>
      <c r="H243">
        <v>2.2316392102593658</v>
      </c>
    </row>
    <row r="244" spans="1:8" x14ac:dyDescent="0.25">
      <c r="A244" s="34" t="s">
        <v>841</v>
      </c>
      <c r="B244" s="34">
        <v>1109</v>
      </c>
      <c r="C244" s="33" t="s">
        <v>286</v>
      </c>
      <c r="D244">
        <v>61.436933499999988</v>
      </c>
      <c r="E244">
        <v>34.106996999999993</v>
      </c>
      <c r="F244">
        <v>6.0754087500000002</v>
      </c>
      <c r="G244">
        <v>14.164658499999998</v>
      </c>
      <c r="H244">
        <v>2.3427206214877967</v>
      </c>
    </row>
    <row r="245" spans="1:8" x14ac:dyDescent="0.25">
      <c r="A245" s="34" t="s">
        <v>842</v>
      </c>
      <c r="B245" s="34">
        <v>975</v>
      </c>
      <c r="C245" s="33" t="s">
        <v>286</v>
      </c>
      <c r="D245">
        <v>67.904139499999999</v>
      </c>
      <c r="E245">
        <v>35.988105999999995</v>
      </c>
      <c r="F245">
        <v>6.1832342499999999</v>
      </c>
      <c r="G245">
        <v>14.464766000000001</v>
      </c>
      <c r="H245">
        <v>2.3491689893954697</v>
      </c>
    </row>
    <row r="246" spans="1:8" x14ac:dyDescent="0.25">
      <c r="A246" s="34" t="s">
        <v>843</v>
      </c>
      <c r="B246" s="34">
        <v>829</v>
      </c>
      <c r="C246" s="33" t="s">
        <v>286</v>
      </c>
      <c r="D246">
        <v>65.414864999999992</v>
      </c>
      <c r="E246">
        <v>33.028970999999999</v>
      </c>
      <c r="F246">
        <v>6.5191649999999992</v>
      </c>
      <c r="G246">
        <v>12.926678350000003</v>
      </c>
      <c r="H246">
        <v>1.9845798412528404</v>
      </c>
    </row>
    <row r="247" spans="1:8" x14ac:dyDescent="0.25">
      <c r="A247" s="34" t="s">
        <v>844</v>
      </c>
      <c r="B247" s="34">
        <v>648</v>
      </c>
      <c r="C247" s="33" t="s">
        <v>286</v>
      </c>
      <c r="D247">
        <v>45.081564</v>
      </c>
      <c r="E247">
        <v>29.826776500000001</v>
      </c>
      <c r="F247">
        <v>5.1961731000000002</v>
      </c>
      <c r="G247">
        <v>11.97382575</v>
      </c>
      <c r="H247">
        <v>2.3212771820538336</v>
      </c>
    </row>
    <row r="248" spans="1:8" x14ac:dyDescent="0.25">
      <c r="A248" s="34" t="s">
        <v>845</v>
      </c>
      <c r="B248" s="34">
        <v>875</v>
      </c>
      <c r="C248" s="33" t="s">
        <v>286</v>
      </c>
      <c r="D248">
        <v>50.350072000000011</v>
      </c>
      <c r="E248">
        <v>30.599173499999999</v>
      </c>
      <c r="F248">
        <v>5.6882706000000001</v>
      </c>
      <c r="G248">
        <v>12.275993</v>
      </c>
      <c r="H248">
        <v>2.1934479392030743</v>
      </c>
    </row>
    <row r="249" spans="1:8" x14ac:dyDescent="0.25">
      <c r="A249" s="34" t="s">
        <v>846</v>
      </c>
      <c r="B249" s="34">
        <v>900</v>
      </c>
      <c r="C249" s="33" t="s">
        <v>286</v>
      </c>
      <c r="D249">
        <v>36.065887499999988</v>
      </c>
      <c r="E249">
        <v>25.922075</v>
      </c>
      <c r="F249">
        <v>4.6688433000000007</v>
      </c>
      <c r="G249">
        <v>10.86504665</v>
      </c>
      <c r="H249">
        <v>2.3321584457858817</v>
      </c>
    </row>
    <row r="250" spans="1:8" x14ac:dyDescent="0.25">
      <c r="A250" s="34" t="s">
        <v>847</v>
      </c>
      <c r="B250" s="34">
        <v>908</v>
      </c>
      <c r="C250" s="33" t="s">
        <v>286</v>
      </c>
      <c r="D250">
        <v>52.262906000000001</v>
      </c>
      <c r="E250">
        <v>30.052048500000005</v>
      </c>
      <c r="F250">
        <v>5.7068769000000001</v>
      </c>
      <c r="G250">
        <v>12.427582249999997</v>
      </c>
      <c r="H250">
        <v>2.1740242500325735</v>
      </c>
    </row>
    <row r="251" spans="1:8" x14ac:dyDescent="0.25">
      <c r="A251" s="34" t="s">
        <v>848</v>
      </c>
      <c r="B251" s="34">
        <v>984</v>
      </c>
      <c r="C251" s="33" t="s">
        <v>286</v>
      </c>
      <c r="D251">
        <v>57.338774705882358</v>
      </c>
      <c r="E251">
        <v>29.138806500000005</v>
      </c>
      <c r="F251">
        <v>10.376636421052632</v>
      </c>
      <c r="G251">
        <v>11.820317500000002</v>
      </c>
      <c r="H251" t="e">
        <v>#DIV/0!</v>
      </c>
    </row>
    <row r="252" spans="1:8" x14ac:dyDescent="0.25">
      <c r="A252" s="34" t="s">
        <v>849</v>
      </c>
      <c r="B252" s="34">
        <v>1008</v>
      </c>
      <c r="C252" s="33" t="s">
        <v>286</v>
      </c>
      <c r="D252">
        <v>56.512834499999997</v>
      </c>
      <c r="E252">
        <v>31.714208000000003</v>
      </c>
      <c r="F252">
        <v>5.9945813999999995</v>
      </c>
      <c r="G252">
        <v>13.294341000000003</v>
      </c>
      <c r="H252">
        <v>2.2236610651003952</v>
      </c>
    </row>
    <row r="253" spans="1:8" x14ac:dyDescent="0.25">
      <c r="A253" s="34" t="s">
        <v>850</v>
      </c>
      <c r="B253" s="34">
        <v>1013</v>
      </c>
      <c r="C253" s="33" t="s">
        <v>286</v>
      </c>
      <c r="D253">
        <v>56.813458500000003</v>
      </c>
      <c r="E253">
        <v>32.106444500000002</v>
      </c>
      <c r="F253">
        <v>5.9609512499999999</v>
      </c>
      <c r="G253">
        <v>13.347669999999999</v>
      </c>
      <c r="H253">
        <v>2.2483132721174313</v>
      </c>
    </row>
    <row r="254" spans="1:8" x14ac:dyDescent="0.25">
      <c r="A254" s="34" t="s">
        <v>851</v>
      </c>
      <c r="B254" s="34">
        <v>1125</v>
      </c>
      <c r="C254" s="33" t="s">
        <v>286</v>
      </c>
      <c r="D254">
        <v>55.245416999999996</v>
      </c>
      <c r="E254">
        <v>32.2891835</v>
      </c>
      <c r="F254">
        <v>5.8371686499999997</v>
      </c>
      <c r="G254">
        <v>12.684037700000001</v>
      </c>
      <c r="H254">
        <v>2.1686313585761043</v>
      </c>
    </row>
    <row r="255" spans="1:8" x14ac:dyDescent="0.25">
      <c r="A255" s="34" t="s">
        <v>852</v>
      </c>
      <c r="B255" s="34">
        <v>983</v>
      </c>
      <c r="C255" s="33" t="s">
        <v>286</v>
      </c>
      <c r="D255">
        <v>64.041033500000026</v>
      </c>
      <c r="E255">
        <v>34.579881499999999</v>
      </c>
      <c r="F255">
        <v>5.974375199999999</v>
      </c>
      <c r="G255">
        <v>14.359750999999999</v>
      </c>
      <c r="H255">
        <v>2.4166773210344461</v>
      </c>
    </row>
    <row r="256" spans="1:8" x14ac:dyDescent="0.25">
      <c r="A256" s="34" t="s">
        <v>853</v>
      </c>
      <c r="B256" s="34">
        <v>659</v>
      </c>
      <c r="C256" s="33" t="s">
        <v>286</v>
      </c>
      <c r="D256">
        <v>45.341798499999996</v>
      </c>
      <c r="E256">
        <v>29.58164</v>
      </c>
      <c r="F256">
        <v>5.1806606999999998</v>
      </c>
      <c r="G256">
        <v>11.725885</v>
      </c>
      <c r="H256">
        <v>2.269678131626331</v>
      </c>
    </row>
    <row r="257" spans="1:8" x14ac:dyDescent="0.25">
      <c r="A257" s="34" t="s">
        <v>854</v>
      </c>
      <c r="B257" s="34">
        <v>977</v>
      </c>
      <c r="C257" s="33" t="s">
        <v>286</v>
      </c>
      <c r="D257">
        <v>75.255228999999986</v>
      </c>
      <c r="E257">
        <v>36.419205999999988</v>
      </c>
      <c r="F257">
        <v>7.2134776500000015</v>
      </c>
      <c r="G257">
        <v>14.241360000000004</v>
      </c>
      <c r="H257">
        <v>1.9762261426068526</v>
      </c>
    </row>
    <row r="258" spans="1:8" x14ac:dyDescent="0.25">
      <c r="A258" s="34" t="s">
        <v>855</v>
      </c>
      <c r="B258" s="34">
        <v>970</v>
      </c>
      <c r="C258" s="33" t="s">
        <v>286</v>
      </c>
      <c r="D258">
        <v>66.079029000000006</v>
      </c>
      <c r="E258">
        <v>35.655647999999999</v>
      </c>
      <c r="F258">
        <v>6.4993566999999999</v>
      </c>
      <c r="G258">
        <v>13.994072999999997</v>
      </c>
      <c r="H258">
        <v>2.1653936193234413</v>
      </c>
    </row>
    <row r="259" spans="1:8" x14ac:dyDescent="0.25">
      <c r="A259" s="34" t="s">
        <v>856</v>
      </c>
      <c r="B259" s="34">
        <v>719</v>
      </c>
      <c r="C259" s="33" t="s">
        <v>286</v>
      </c>
      <c r="D259">
        <v>54.070324000000006</v>
      </c>
      <c r="E259">
        <v>31.811957</v>
      </c>
      <c r="F259">
        <v>5.8439876000000011</v>
      </c>
      <c r="G259">
        <v>12.579567149999999</v>
      </c>
      <c r="H259">
        <v>2.1640039795696984</v>
      </c>
    </row>
    <row r="260" spans="1:8" x14ac:dyDescent="0.25">
      <c r="A260" s="34" t="s">
        <v>857</v>
      </c>
      <c r="B260" s="34">
        <v>1040</v>
      </c>
      <c r="C260" s="33" t="s">
        <v>286</v>
      </c>
      <c r="D260">
        <v>73.216718</v>
      </c>
      <c r="E260">
        <v>38.438264499999995</v>
      </c>
      <c r="F260">
        <v>6.9393647999999999</v>
      </c>
      <c r="G260">
        <v>15.059487999999998</v>
      </c>
      <c r="H260">
        <v>2.1737180186820333</v>
      </c>
    </row>
    <row r="261" spans="1:8" x14ac:dyDescent="0.25">
      <c r="A261" s="34" t="s">
        <v>858</v>
      </c>
      <c r="B261" s="34">
        <v>972</v>
      </c>
      <c r="C261" s="33" t="s">
        <v>286</v>
      </c>
      <c r="D261">
        <v>58.061246499999996</v>
      </c>
      <c r="E261">
        <v>33.798745000000004</v>
      </c>
      <c r="F261">
        <v>6.1718940000000009</v>
      </c>
      <c r="G261">
        <v>13.026228</v>
      </c>
      <c r="H261">
        <v>2.1176831987007501</v>
      </c>
    </row>
    <row r="262" spans="1:8" x14ac:dyDescent="0.25">
      <c r="A262" s="34" t="s">
        <v>859</v>
      </c>
      <c r="B262" s="34">
        <v>884</v>
      </c>
      <c r="C262" s="33" t="s">
        <v>286</v>
      </c>
      <c r="D262">
        <v>50.339759000000001</v>
      </c>
      <c r="E262">
        <v>31.836951500000005</v>
      </c>
      <c r="F262">
        <v>5.6040729000000002</v>
      </c>
      <c r="G262">
        <v>12.3309453</v>
      </c>
      <c r="H262">
        <v>2.2031856118743587</v>
      </c>
    </row>
    <row r="263" spans="1:8" x14ac:dyDescent="0.25">
      <c r="A263" s="34" t="s">
        <v>860</v>
      </c>
      <c r="B263" s="34">
        <v>872</v>
      </c>
      <c r="C263" s="33" t="s">
        <v>286</v>
      </c>
      <c r="D263">
        <v>55.030952500000012</v>
      </c>
      <c r="E263">
        <v>33.122125499999996</v>
      </c>
      <c r="F263">
        <v>6.0042300000000015</v>
      </c>
      <c r="G263">
        <v>12.99188</v>
      </c>
      <c r="H263">
        <v>2.1862695678713115</v>
      </c>
    </row>
    <row r="264" spans="1:8" x14ac:dyDescent="0.25">
      <c r="A264" s="34" t="s">
        <v>861</v>
      </c>
      <c r="B264" s="34">
        <v>902</v>
      </c>
      <c r="C264" s="33" t="s">
        <v>286</v>
      </c>
      <c r="D264">
        <v>39.758488499999991</v>
      </c>
      <c r="E264">
        <v>28.732987999999999</v>
      </c>
      <c r="F264">
        <v>4.916783399999999</v>
      </c>
      <c r="G264">
        <v>11.287118250000001</v>
      </c>
      <c r="H264">
        <v>2.3168161546440373</v>
      </c>
    </row>
    <row r="265" spans="1:8" x14ac:dyDescent="0.25">
      <c r="A265" s="34" t="s">
        <v>862</v>
      </c>
      <c r="B265" s="34">
        <v>752</v>
      </c>
      <c r="C265" s="33" t="s">
        <v>286</v>
      </c>
      <c r="D265">
        <v>48.005083999999997</v>
      </c>
      <c r="E265">
        <v>31.820354999999996</v>
      </c>
      <c r="F265">
        <v>5.2945897999999989</v>
      </c>
      <c r="G265">
        <v>12.867579000000001</v>
      </c>
      <c r="H265">
        <v>2.4470303838907501</v>
      </c>
    </row>
    <row r="266" spans="1:8" x14ac:dyDescent="0.25">
      <c r="A266" s="34" t="s">
        <v>863</v>
      </c>
      <c r="B266" s="34">
        <v>863</v>
      </c>
      <c r="C266" s="33" t="s">
        <v>286</v>
      </c>
      <c r="D266">
        <v>43.590922000000006</v>
      </c>
      <c r="E266">
        <v>28.538383499999998</v>
      </c>
      <c r="F266">
        <v>5.2691626500000011</v>
      </c>
      <c r="G266">
        <v>11.857328949999999</v>
      </c>
      <c r="H266">
        <v>2.2445909865272058</v>
      </c>
    </row>
    <row r="267" spans="1:8" x14ac:dyDescent="0.25">
      <c r="A267" s="34" t="s">
        <v>864</v>
      </c>
      <c r="B267" s="34">
        <v>956</v>
      </c>
      <c r="C267" s="33" t="s">
        <v>286</v>
      </c>
      <c r="D267">
        <v>56.485406499999996</v>
      </c>
      <c r="E267">
        <v>32.894686499999992</v>
      </c>
      <c r="F267">
        <v>5.9003618999999992</v>
      </c>
      <c r="G267">
        <v>13.0967375</v>
      </c>
      <c r="H267">
        <v>2.2315403694617708</v>
      </c>
    </row>
    <row r="268" spans="1:8" x14ac:dyDescent="0.25">
      <c r="A268" s="34" t="s">
        <v>865</v>
      </c>
      <c r="B268" s="34">
        <v>848</v>
      </c>
      <c r="C268" s="33" t="s">
        <v>286</v>
      </c>
      <c r="D268">
        <v>37.733424000000007</v>
      </c>
      <c r="E268">
        <v>26.302978499999995</v>
      </c>
      <c r="F268">
        <v>5.0215483000000001</v>
      </c>
      <c r="G268">
        <v>10.184852850000002</v>
      </c>
      <c r="H268">
        <v>2.0315046988651386</v>
      </c>
    </row>
    <row r="269" spans="1:8" x14ac:dyDescent="0.25">
      <c r="A269" s="34" t="s">
        <v>866</v>
      </c>
      <c r="B269" s="34">
        <v>1019</v>
      </c>
      <c r="C269" s="33" t="s">
        <v>286</v>
      </c>
      <c r="D269">
        <v>51.524677000000011</v>
      </c>
      <c r="E269">
        <v>31.248944500000004</v>
      </c>
      <c r="F269">
        <v>6.2035591000000005</v>
      </c>
      <c r="G269">
        <v>11.57455165</v>
      </c>
      <c r="H269">
        <v>1.9131769610459592</v>
      </c>
    </row>
    <row r="270" spans="1:8" x14ac:dyDescent="0.25">
      <c r="A270" s="34" t="s">
        <v>867</v>
      </c>
      <c r="B270" s="34">
        <v>734</v>
      </c>
      <c r="C270" s="33" t="s">
        <v>286</v>
      </c>
      <c r="D270">
        <v>36.838466999999994</v>
      </c>
      <c r="E270">
        <v>25.6806065</v>
      </c>
      <c r="F270">
        <v>5.0281251999999999</v>
      </c>
      <c r="G270">
        <v>10.0464146</v>
      </c>
      <c r="H270">
        <v>2.0096332482885089</v>
      </c>
    </row>
    <row r="271" spans="1:8" x14ac:dyDescent="0.25">
      <c r="A271" s="34" t="s">
        <v>868</v>
      </c>
      <c r="B271" s="34">
        <v>936</v>
      </c>
      <c r="C271" s="33" t="s">
        <v>286</v>
      </c>
      <c r="D271">
        <v>53.861935999999993</v>
      </c>
      <c r="E271">
        <v>31.531329499999998</v>
      </c>
      <c r="F271">
        <v>5.6917585999999991</v>
      </c>
      <c r="G271">
        <v>13.024042700000001</v>
      </c>
      <c r="H271">
        <v>2.3186640866039321</v>
      </c>
    </row>
    <row r="272" spans="1:8" x14ac:dyDescent="0.25">
      <c r="A272" s="34" t="s">
        <v>869</v>
      </c>
      <c r="B272" s="34">
        <v>828</v>
      </c>
      <c r="C272" s="33" t="s">
        <v>286</v>
      </c>
      <c r="D272" s="37">
        <v>34.692797499999998</v>
      </c>
      <c r="E272" s="37">
        <v>25.763142999999996</v>
      </c>
      <c r="F272" s="37">
        <v>4.7087469500000001</v>
      </c>
      <c r="G272" s="37">
        <v>10.703292649999998</v>
      </c>
      <c r="H272" s="37">
        <v>2.2833670682938321</v>
      </c>
    </row>
    <row r="273" spans="1:8" x14ac:dyDescent="0.25">
      <c r="A273" s="34" t="s">
        <v>870</v>
      </c>
      <c r="B273" s="34">
        <v>902</v>
      </c>
      <c r="C273" s="33" t="s">
        <v>286</v>
      </c>
      <c r="D273" s="37">
        <v>37.4516645</v>
      </c>
      <c r="E273" s="37">
        <v>25.216632999999995</v>
      </c>
      <c r="F273" s="37">
        <v>4.9018312999999996</v>
      </c>
      <c r="G273" s="37">
        <v>10.5744042</v>
      </c>
      <c r="H273" s="37">
        <v>2.1764751289336153</v>
      </c>
    </row>
    <row r="274" spans="1:8" x14ac:dyDescent="0.25">
      <c r="A274" s="34" t="s">
        <v>871</v>
      </c>
      <c r="B274" s="34">
        <v>914</v>
      </c>
      <c r="C274" s="33" t="s">
        <v>286</v>
      </c>
      <c r="D274" s="37">
        <v>48.543508500000002</v>
      </c>
      <c r="E274" s="37">
        <v>31.438787000000008</v>
      </c>
      <c r="F274" s="37">
        <v>5.6334528499999994</v>
      </c>
      <c r="G274" s="37">
        <v>12.14399195</v>
      </c>
      <c r="H274" s="37">
        <v>2.1650230658281981</v>
      </c>
    </row>
    <row r="275" spans="1:8" x14ac:dyDescent="0.25">
      <c r="A275" s="34" t="s">
        <v>872</v>
      </c>
      <c r="B275" s="34">
        <v>901</v>
      </c>
      <c r="C275" s="33" t="s">
        <v>286</v>
      </c>
      <c r="D275" s="37">
        <v>50.780192</v>
      </c>
      <c r="E275" s="37">
        <v>30.427087999999998</v>
      </c>
      <c r="F275" s="37">
        <v>5.8479243500000004</v>
      </c>
      <c r="G275" s="37">
        <v>11.76979175</v>
      </c>
      <c r="H275" s="37">
        <v>2.0297495435699231</v>
      </c>
    </row>
    <row r="276" spans="1:8" x14ac:dyDescent="0.25">
      <c r="A276" s="34" t="s">
        <v>873</v>
      </c>
      <c r="B276" s="34">
        <v>821</v>
      </c>
      <c r="C276" s="33" t="s">
        <v>286</v>
      </c>
      <c r="D276" s="37">
        <v>54.930896000000004</v>
      </c>
      <c r="E276" s="37">
        <v>31.251956999999997</v>
      </c>
      <c r="F276" s="37">
        <v>6.2733736500000008</v>
      </c>
      <c r="G276" s="37">
        <v>12.339332499999998</v>
      </c>
      <c r="H276" s="37">
        <v>1.9847968907649971</v>
      </c>
    </row>
    <row r="277" spans="1:8" x14ac:dyDescent="0.25">
      <c r="A277" s="34" t="s">
        <v>874</v>
      </c>
      <c r="B277" s="35">
        <v>876</v>
      </c>
      <c r="C277" s="33" t="s">
        <v>10</v>
      </c>
      <c r="D277">
        <v>41.326093</v>
      </c>
      <c r="E277">
        <v>28.956047999999999</v>
      </c>
      <c r="F277">
        <v>4.9694656500000001</v>
      </c>
      <c r="G277">
        <v>11.634119999999998</v>
      </c>
      <c r="H277">
        <v>2.3430306813245263</v>
      </c>
    </row>
    <row r="278" spans="1:8" x14ac:dyDescent="0.25">
      <c r="A278" s="34" t="s">
        <v>875</v>
      </c>
      <c r="B278" s="35">
        <v>881</v>
      </c>
      <c r="C278" s="33" t="s">
        <v>10</v>
      </c>
      <c r="D278">
        <v>43.770411500000002</v>
      </c>
      <c r="E278">
        <v>29.630817999999998</v>
      </c>
      <c r="F278">
        <v>4.9845165500000004</v>
      </c>
      <c r="G278">
        <v>12.15204625</v>
      </c>
      <c r="H278">
        <v>2.454332421771114</v>
      </c>
    </row>
    <row r="279" spans="1:8" x14ac:dyDescent="0.25">
      <c r="A279" s="34" t="s">
        <v>876</v>
      </c>
      <c r="B279" s="35">
        <v>927</v>
      </c>
      <c r="C279" s="33" t="s">
        <v>10</v>
      </c>
      <c r="D279">
        <v>37.266853500000011</v>
      </c>
      <c r="E279">
        <v>28.216352000000001</v>
      </c>
      <c r="F279">
        <v>4.7298184499999989</v>
      </c>
      <c r="G279">
        <v>11.496343149999998</v>
      </c>
      <c r="H279">
        <v>2.4555311543881588</v>
      </c>
    </row>
    <row r="280" spans="1:8" x14ac:dyDescent="0.25">
      <c r="A280" s="34" t="s">
        <v>877</v>
      </c>
      <c r="B280" s="35">
        <v>920</v>
      </c>
      <c r="C280" s="33" t="s">
        <v>10</v>
      </c>
      <c r="D280">
        <v>55.790174500000013</v>
      </c>
      <c r="E280">
        <v>32.099087999999995</v>
      </c>
      <c r="F280">
        <v>6.0170352500000002</v>
      </c>
      <c r="G280">
        <v>12.352419000000001</v>
      </c>
      <c r="H280">
        <v>2.0533756135318506</v>
      </c>
    </row>
    <row r="281" spans="1:8" x14ac:dyDescent="0.25">
      <c r="A281" s="34" t="s">
        <v>878</v>
      </c>
      <c r="B281" s="35">
        <v>1272</v>
      </c>
      <c r="C281" s="33" t="s">
        <v>10</v>
      </c>
      <c r="D281">
        <v>49.432260499999998</v>
      </c>
      <c r="E281">
        <v>30.117124999999998</v>
      </c>
      <c r="F281">
        <v>5.5745856999999983</v>
      </c>
      <c r="G281">
        <v>11.9261447</v>
      </c>
      <c r="H281">
        <v>2.1380505628895401</v>
      </c>
    </row>
    <row r="282" spans="1:8" x14ac:dyDescent="0.25">
      <c r="A282" s="34" t="s">
        <v>879</v>
      </c>
      <c r="B282" s="35">
        <v>903</v>
      </c>
      <c r="C282" s="33" t="s">
        <v>10</v>
      </c>
      <c r="D282">
        <v>38.469376000000004</v>
      </c>
      <c r="E282">
        <v>27.152583499999999</v>
      </c>
      <c r="F282">
        <v>4.8391110499999987</v>
      </c>
      <c r="G282">
        <v>10.828797750000001</v>
      </c>
      <c r="H282">
        <v>2.2683801932468897</v>
      </c>
    </row>
    <row r="283" spans="1:8" x14ac:dyDescent="0.25">
      <c r="A283" s="34" t="s">
        <v>880</v>
      </c>
      <c r="B283" s="35">
        <v>1221</v>
      </c>
      <c r="C283" s="33" t="s">
        <v>10</v>
      </c>
      <c r="D283">
        <v>40.945346999999998</v>
      </c>
      <c r="E283">
        <v>27.753352499999998</v>
      </c>
      <c r="F283">
        <v>5.1023236499999998</v>
      </c>
      <c r="G283">
        <v>10.791603200000001</v>
      </c>
      <c r="H283">
        <v>2.1329943221583254</v>
      </c>
    </row>
    <row r="284" spans="1:8" x14ac:dyDescent="0.25">
      <c r="A284" s="34" t="s">
        <v>881</v>
      </c>
      <c r="B284" s="35">
        <v>1321</v>
      </c>
      <c r="C284" s="33" t="s">
        <v>10</v>
      </c>
      <c r="D284">
        <v>44.782561499999993</v>
      </c>
      <c r="E284">
        <v>28.944994999999988</v>
      </c>
      <c r="F284">
        <v>5.2676279000000008</v>
      </c>
      <c r="G284">
        <v>11.473961349999998</v>
      </c>
      <c r="H284">
        <v>2.1876574545008776</v>
      </c>
    </row>
    <row r="285" spans="1:8" x14ac:dyDescent="0.25">
      <c r="A285" s="34" t="s">
        <v>882</v>
      </c>
      <c r="B285" s="35">
        <v>1018</v>
      </c>
      <c r="C285" s="33" t="s">
        <v>10</v>
      </c>
      <c r="D285">
        <v>50.770625999999993</v>
      </c>
      <c r="E285">
        <v>30.657049999999998</v>
      </c>
      <c r="F285">
        <v>5.5998333999999996</v>
      </c>
      <c r="G285">
        <v>12.067448300000001</v>
      </c>
      <c r="H285">
        <v>2.1814523201939986</v>
      </c>
    </row>
    <row r="286" spans="1:8" x14ac:dyDescent="0.25">
      <c r="A286" s="34" t="s">
        <v>883</v>
      </c>
      <c r="B286" s="34">
        <v>711</v>
      </c>
      <c r="C286" s="33" t="s">
        <v>10</v>
      </c>
      <c r="D286">
        <v>55.608274499999993</v>
      </c>
      <c r="E286">
        <v>33.170005500000002</v>
      </c>
      <c r="F286">
        <v>5.7961442000000005</v>
      </c>
      <c r="G286">
        <v>13.507777750000002</v>
      </c>
      <c r="H286">
        <v>2.3432160086066394</v>
      </c>
    </row>
    <row r="287" spans="1:8" x14ac:dyDescent="0.25">
      <c r="A287" s="34" t="s">
        <v>884</v>
      </c>
      <c r="B287" s="34">
        <v>815</v>
      </c>
      <c r="C287" s="33" t="s">
        <v>10</v>
      </c>
      <c r="D287">
        <v>35.718700499999997</v>
      </c>
      <c r="E287">
        <v>27.294821500000001</v>
      </c>
      <c r="F287">
        <v>4.5659828999999998</v>
      </c>
      <c r="G287">
        <v>10.552889</v>
      </c>
      <c r="H287">
        <v>2.3344544096822095</v>
      </c>
    </row>
    <row r="288" spans="1:8" x14ac:dyDescent="0.25">
      <c r="A288" s="34" t="s">
        <v>885</v>
      </c>
      <c r="B288" s="34">
        <v>676</v>
      </c>
      <c r="C288" s="33" t="s">
        <v>10</v>
      </c>
      <c r="D288">
        <v>35.893223000000013</v>
      </c>
      <c r="E288">
        <v>26.672923500000003</v>
      </c>
      <c r="F288">
        <v>4.6807920999999997</v>
      </c>
      <c r="G288">
        <v>10.92255615</v>
      </c>
      <c r="H288">
        <v>2.3476350843370253</v>
      </c>
    </row>
    <row r="289" spans="1:8" x14ac:dyDescent="0.25">
      <c r="A289" s="34" t="s">
        <v>886</v>
      </c>
      <c r="B289" s="34">
        <v>906</v>
      </c>
      <c r="C289" s="33" t="s">
        <v>10</v>
      </c>
      <c r="D289">
        <v>35.840864999999994</v>
      </c>
      <c r="E289">
        <v>27.152978999999995</v>
      </c>
      <c r="F289">
        <v>4.7483091500000008</v>
      </c>
      <c r="G289">
        <v>10.593107849999999</v>
      </c>
      <c r="H289">
        <v>2.2370114610197471</v>
      </c>
    </row>
    <row r="290" spans="1:8" x14ac:dyDescent="0.25">
      <c r="A290" s="34" t="s">
        <v>887</v>
      </c>
      <c r="B290" s="34">
        <v>848</v>
      </c>
      <c r="C290" s="33" t="s">
        <v>10</v>
      </c>
      <c r="D290">
        <v>44.70370599999999</v>
      </c>
      <c r="E290">
        <v>31.152600999999997</v>
      </c>
      <c r="F290">
        <v>5.3506783000000002</v>
      </c>
      <c r="G290">
        <v>12.07997385</v>
      </c>
      <c r="H290">
        <v>2.2836675763194973</v>
      </c>
    </row>
    <row r="291" spans="1:8" x14ac:dyDescent="0.25">
      <c r="A291" s="34" t="s">
        <v>888</v>
      </c>
      <c r="B291" s="34">
        <v>780</v>
      </c>
      <c r="C291" s="33" t="s">
        <v>10</v>
      </c>
      <c r="D291">
        <v>46.883941999999998</v>
      </c>
      <c r="E291">
        <v>29.704275000000003</v>
      </c>
      <c r="F291">
        <v>5.7359740500000012</v>
      </c>
      <c r="G291">
        <v>11.947570349999999</v>
      </c>
      <c r="H291">
        <v>2.1959284617042973</v>
      </c>
    </row>
    <row r="292" spans="1:8" x14ac:dyDescent="0.25">
      <c r="A292" s="34" t="s">
        <v>889</v>
      </c>
      <c r="B292" s="34">
        <v>802</v>
      </c>
      <c r="C292" s="33" t="s">
        <v>10</v>
      </c>
      <c r="D292">
        <v>43.083595499999994</v>
      </c>
      <c r="E292">
        <v>28.509914999999999</v>
      </c>
      <c r="F292">
        <v>4.997868050000001</v>
      </c>
      <c r="G292">
        <v>12.038933700000001</v>
      </c>
      <c r="H292">
        <v>2.413380083280444</v>
      </c>
    </row>
    <row r="293" spans="1:8" x14ac:dyDescent="0.25">
      <c r="A293" s="34" t="s">
        <v>890</v>
      </c>
      <c r="B293" s="34">
        <v>732</v>
      </c>
      <c r="C293" s="33" t="s">
        <v>10</v>
      </c>
      <c r="D293">
        <v>44.3026275</v>
      </c>
      <c r="E293">
        <v>28.822824000000004</v>
      </c>
      <c r="F293">
        <v>5.3429509500000005</v>
      </c>
      <c r="G293">
        <v>11.756958199999998</v>
      </c>
      <c r="H293">
        <v>2.2118433057169407</v>
      </c>
    </row>
    <row r="294" spans="1:8" x14ac:dyDescent="0.25">
      <c r="A294" s="34" t="s">
        <v>891</v>
      </c>
      <c r="B294" s="34">
        <v>893</v>
      </c>
      <c r="C294" s="33" t="s">
        <v>10</v>
      </c>
      <c r="D294" s="34">
        <v>58.671729000000006</v>
      </c>
      <c r="E294" s="34">
        <v>33.324747999999992</v>
      </c>
      <c r="F294" s="34">
        <v>6.1560257499999995</v>
      </c>
      <c r="G294" s="34">
        <v>13.306512000000001</v>
      </c>
      <c r="H294" s="34">
        <v>2.1867683777533236</v>
      </c>
    </row>
    <row r="295" spans="1:8" x14ac:dyDescent="0.25">
      <c r="A295" s="34" t="s">
        <v>892</v>
      </c>
      <c r="B295" s="34">
        <v>763</v>
      </c>
      <c r="C295" s="33" t="s">
        <v>10</v>
      </c>
      <c r="D295" s="34">
        <v>55.482177999999998</v>
      </c>
      <c r="E295" s="34">
        <v>32.510528000000008</v>
      </c>
      <c r="F295" s="34">
        <v>5.8439210500000005</v>
      </c>
      <c r="G295" s="34">
        <v>13.349725749999999</v>
      </c>
      <c r="H295" s="34">
        <v>2.2877824377554452</v>
      </c>
    </row>
    <row r="296" spans="1:8" x14ac:dyDescent="0.25">
      <c r="A296" s="34" t="s">
        <v>893</v>
      </c>
      <c r="B296" s="34">
        <v>773</v>
      </c>
      <c r="C296" s="33" t="s">
        <v>10</v>
      </c>
      <c r="D296" s="34">
        <v>44.380075000000012</v>
      </c>
      <c r="E296" s="34">
        <v>28.340488000000004</v>
      </c>
      <c r="F296" s="34">
        <v>5.1216209500000005</v>
      </c>
      <c r="G296" s="34">
        <v>11.4870269</v>
      </c>
      <c r="H296" s="34">
        <v>2.2586851766175013</v>
      </c>
    </row>
    <row r="297" spans="1:8" x14ac:dyDescent="0.25">
      <c r="A297" s="34" t="s">
        <v>894</v>
      </c>
      <c r="B297" s="34">
        <v>863</v>
      </c>
      <c r="C297" s="33" t="s">
        <v>10</v>
      </c>
      <c r="D297" s="34">
        <v>48.058776999999992</v>
      </c>
      <c r="E297" s="34">
        <v>29.4083805</v>
      </c>
      <c r="F297" s="34">
        <v>5.5793921000000015</v>
      </c>
      <c r="G297" s="34">
        <v>12.096729499999999</v>
      </c>
      <c r="H297" s="34">
        <v>2.1868086209468265</v>
      </c>
    </row>
    <row r="298" spans="1:8" x14ac:dyDescent="0.25">
      <c r="A298" s="34" t="s">
        <v>895</v>
      </c>
      <c r="B298" s="34">
        <v>799</v>
      </c>
      <c r="C298" s="33" t="s">
        <v>10</v>
      </c>
      <c r="D298" s="34">
        <v>45.319305499999999</v>
      </c>
      <c r="E298" s="34">
        <v>29.421441500000007</v>
      </c>
      <c r="F298" s="34">
        <v>5.24152285</v>
      </c>
      <c r="G298" s="34">
        <v>12.161786750000001</v>
      </c>
      <c r="H298" s="34">
        <v>2.3350469230155797</v>
      </c>
    </row>
    <row r="299" spans="1:8" x14ac:dyDescent="0.25">
      <c r="A299" s="34" t="s">
        <v>896</v>
      </c>
      <c r="B299" s="34">
        <v>868</v>
      </c>
      <c r="C299" s="33" t="s">
        <v>10</v>
      </c>
      <c r="D299" s="34">
        <v>69.732679500000003</v>
      </c>
      <c r="E299" s="34">
        <v>37.159242499999998</v>
      </c>
      <c r="F299" s="34">
        <v>6.3088444500000005</v>
      </c>
      <c r="G299" s="34">
        <v>15.181941499999999</v>
      </c>
      <c r="H299" s="34">
        <v>2.4126612072016442</v>
      </c>
    </row>
    <row r="300" spans="1:8" x14ac:dyDescent="0.25">
      <c r="A300" s="34" t="s">
        <v>897</v>
      </c>
      <c r="B300" s="34">
        <v>922</v>
      </c>
      <c r="C300" s="33" t="s">
        <v>10</v>
      </c>
      <c r="D300" s="34">
        <v>51.830231500000004</v>
      </c>
      <c r="E300" s="34">
        <v>31.2141685</v>
      </c>
      <c r="F300" s="34">
        <v>5.4731442500000007</v>
      </c>
      <c r="G300" s="34">
        <v>13.071211700000003</v>
      </c>
      <c r="H300" s="34">
        <v>2.3908433722399938</v>
      </c>
    </row>
    <row r="301" spans="1:8" x14ac:dyDescent="0.25">
      <c r="A301" s="34" t="s">
        <v>898</v>
      </c>
      <c r="B301" s="34">
        <v>1002</v>
      </c>
      <c r="C301" s="33" t="s">
        <v>10</v>
      </c>
      <c r="D301" s="34">
        <v>46.862625500000014</v>
      </c>
      <c r="E301" s="34">
        <v>29.290378000000004</v>
      </c>
      <c r="F301" s="34">
        <v>5.6203607999999985</v>
      </c>
      <c r="G301" s="34">
        <v>11.761166300000001</v>
      </c>
      <c r="H301" s="34">
        <v>2.0928662833707086</v>
      </c>
    </row>
    <row r="302" spans="1:8" x14ac:dyDescent="0.25">
      <c r="A302" s="34" t="s">
        <v>899</v>
      </c>
      <c r="B302" s="34">
        <v>982</v>
      </c>
      <c r="C302" s="33" t="s">
        <v>10</v>
      </c>
      <c r="D302" s="34">
        <v>36.458660999999992</v>
      </c>
      <c r="E302" s="34">
        <v>25.506635499999994</v>
      </c>
      <c r="F302" s="34">
        <v>4.7486513499999994</v>
      </c>
      <c r="G302" s="34">
        <v>10.611029300000002</v>
      </c>
      <c r="H302" s="34">
        <v>2.238618244177216</v>
      </c>
    </row>
    <row r="303" spans="1:8" x14ac:dyDescent="0.25">
      <c r="A303" s="34" t="s">
        <v>900</v>
      </c>
      <c r="B303" s="34">
        <v>933</v>
      </c>
      <c r="C303" s="33" t="s">
        <v>10</v>
      </c>
      <c r="D303" s="34">
        <v>60.140683500000009</v>
      </c>
      <c r="E303" s="34">
        <v>34.339668500000002</v>
      </c>
      <c r="F303" s="34">
        <v>6.0704117499999999</v>
      </c>
      <c r="G303" s="34">
        <v>13.951940499999997</v>
      </c>
      <c r="H303" s="34">
        <v>2.309928847132583</v>
      </c>
    </row>
    <row r="304" spans="1:8" x14ac:dyDescent="0.25">
      <c r="A304" s="34" t="s">
        <v>901</v>
      </c>
      <c r="B304" s="34">
        <v>880</v>
      </c>
      <c r="C304" s="33" t="s">
        <v>10</v>
      </c>
      <c r="D304" s="34">
        <v>48.786132999999992</v>
      </c>
      <c r="E304" s="34">
        <v>30.093519500000003</v>
      </c>
      <c r="F304" s="34">
        <v>5.6417253500000006</v>
      </c>
      <c r="G304" s="34">
        <v>11.981449000000001</v>
      </c>
      <c r="H304" s="34">
        <v>2.1317884886120595</v>
      </c>
    </row>
    <row r="305" spans="1:8" x14ac:dyDescent="0.25">
      <c r="A305" s="34" t="s">
        <v>902</v>
      </c>
      <c r="B305" s="34">
        <v>1133</v>
      </c>
      <c r="C305" s="33" t="s">
        <v>10</v>
      </c>
      <c r="D305" s="34">
        <v>50.789757999999999</v>
      </c>
      <c r="E305" s="34">
        <v>30.773553499999998</v>
      </c>
      <c r="F305" s="34">
        <v>5.7387945499999997</v>
      </c>
      <c r="G305" s="34">
        <v>12.060402549999997</v>
      </c>
      <c r="H305" s="34">
        <v>2.1157722757089807</v>
      </c>
    </row>
    <row r="306" spans="1:8" x14ac:dyDescent="0.25">
      <c r="A306" s="34" t="s">
        <v>903</v>
      </c>
      <c r="B306" s="34">
        <v>1020</v>
      </c>
      <c r="C306" s="33" t="s">
        <v>10</v>
      </c>
      <c r="D306" s="34">
        <v>61.806421</v>
      </c>
      <c r="E306" s="34">
        <v>33.794359999999998</v>
      </c>
      <c r="F306" s="34">
        <v>6.4124131000000002</v>
      </c>
      <c r="G306" s="34">
        <v>13.148664</v>
      </c>
      <c r="H306" s="34">
        <v>2.0578197797485673</v>
      </c>
    </row>
    <row r="307" spans="1:8" x14ac:dyDescent="0.25">
      <c r="A307" s="34" t="s">
        <v>904</v>
      </c>
      <c r="B307" s="34">
        <v>845</v>
      </c>
      <c r="C307" s="33" t="s">
        <v>10</v>
      </c>
      <c r="D307" s="34">
        <v>46.164896000000006</v>
      </c>
      <c r="E307" s="34">
        <v>29.628316000000005</v>
      </c>
      <c r="F307" s="34">
        <v>5.284950750000001</v>
      </c>
      <c r="G307" s="34">
        <v>11.9509448</v>
      </c>
      <c r="H307" s="34">
        <v>2.2785251854187285</v>
      </c>
    </row>
    <row r="308" spans="1:8" x14ac:dyDescent="0.25">
      <c r="A308" s="34" t="s">
        <v>905</v>
      </c>
      <c r="B308" s="34">
        <v>812</v>
      </c>
      <c r="C308" s="33" t="s">
        <v>10</v>
      </c>
      <c r="D308" s="34">
        <v>48.739042499999989</v>
      </c>
      <c r="E308" s="34">
        <v>30.216000999999999</v>
      </c>
      <c r="F308" s="34">
        <v>5.518435600000001</v>
      </c>
      <c r="G308" s="34">
        <v>12.029732200000002</v>
      </c>
      <c r="H308" s="34">
        <v>2.1996702295015758</v>
      </c>
    </row>
    <row r="309" spans="1:8" x14ac:dyDescent="0.25">
      <c r="A309" s="34" t="s">
        <v>906</v>
      </c>
      <c r="B309" s="34">
        <v>812</v>
      </c>
      <c r="C309" s="33" t="s">
        <v>10</v>
      </c>
      <c r="D309" s="34">
        <v>43.748375999999993</v>
      </c>
      <c r="E309" s="34">
        <v>27.613403000000005</v>
      </c>
      <c r="F309" s="34">
        <v>5.1817595500000007</v>
      </c>
      <c r="G309" s="34">
        <v>11.037353249999999</v>
      </c>
      <c r="H309" s="34">
        <v>2.1308603291876098</v>
      </c>
    </row>
    <row r="310" spans="1:8" x14ac:dyDescent="0.25">
      <c r="A310" s="34" t="s">
        <v>907</v>
      </c>
      <c r="B310" s="34">
        <v>813</v>
      </c>
      <c r="C310" s="33" t="s">
        <v>10</v>
      </c>
      <c r="D310" s="34">
        <v>51.709065999999993</v>
      </c>
      <c r="E310" s="34">
        <v>31.200030000000005</v>
      </c>
      <c r="F310" s="34">
        <v>5.5429962999999995</v>
      </c>
      <c r="G310" s="34">
        <v>12.719237999999999</v>
      </c>
      <c r="H310" s="34">
        <v>2.3128813391442415</v>
      </c>
    </row>
    <row r="311" spans="1:8" x14ac:dyDescent="0.25">
      <c r="A311" s="34" t="s">
        <v>908</v>
      </c>
      <c r="B311" s="34">
        <v>668</v>
      </c>
      <c r="C311" s="33" t="s">
        <v>10</v>
      </c>
      <c r="D311" s="34">
        <v>37.0985795</v>
      </c>
      <c r="E311" s="34">
        <v>26.284867999999999</v>
      </c>
      <c r="F311" s="34">
        <v>4.7268936500000001</v>
      </c>
      <c r="G311" s="34">
        <v>10.716949799999998</v>
      </c>
      <c r="H311" s="34">
        <v>2.2921545815513769</v>
      </c>
    </row>
    <row r="312" spans="1:8" x14ac:dyDescent="0.25">
      <c r="A312" s="34" t="s">
        <v>909</v>
      </c>
      <c r="B312" s="34">
        <v>674</v>
      </c>
      <c r="C312" s="33" t="s">
        <v>10</v>
      </c>
      <c r="D312" s="34">
        <v>46.643483999999994</v>
      </c>
      <c r="E312" s="34">
        <v>29.514835999999995</v>
      </c>
      <c r="F312" s="34">
        <v>5.2957761999999997</v>
      </c>
      <c r="G312" s="34">
        <v>12.23784375</v>
      </c>
      <c r="H312" s="34">
        <v>2.3225488722348535</v>
      </c>
    </row>
    <row r="313" spans="1:8" x14ac:dyDescent="0.25">
      <c r="A313" s="34" t="s">
        <v>910</v>
      </c>
      <c r="B313" s="34">
        <v>678</v>
      </c>
      <c r="C313" s="33" t="s">
        <v>10</v>
      </c>
      <c r="D313" s="34">
        <v>46.104853500000004</v>
      </c>
      <c r="E313" s="34">
        <v>29.501759000000003</v>
      </c>
      <c r="F313" s="34">
        <v>5.2041095500000001</v>
      </c>
      <c r="G313" s="34">
        <v>12.325186499999997</v>
      </c>
      <c r="H313" s="34">
        <v>2.3776037979420792</v>
      </c>
    </row>
    <row r="314" spans="1:8" x14ac:dyDescent="0.25">
      <c r="A314" s="34" t="s">
        <v>911</v>
      </c>
      <c r="B314" s="34">
        <v>707</v>
      </c>
      <c r="C314" s="33" t="s">
        <v>10</v>
      </c>
      <c r="D314" s="34">
        <v>46.162998999999992</v>
      </c>
      <c r="E314" s="34">
        <v>29.831427999999999</v>
      </c>
      <c r="F314" s="34">
        <v>5.3400849000000008</v>
      </c>
      <c r="G314" s="34">
        <v>12.153501500000001</v>
      </c>
      <c r="H314" s="34">
        <v>2.2912218643034103</v>
      </c>
    </row>
    <row r="315" spans="1:8" x14ac:dyDescent="0.25">
      <c r="A315" s="34" t="s">
        <v>912</v>
      </c>
      <c r="B315" s="34">
        <v>727</v>
      </c>
      <c r="C315" s="33" t="s">
        <v>10</v>
      </c>
      <c r="D315" s="34">
        <v>59.348809000000003</v>
      </c>
      <c r="E315" s="34">
        <v>33.578505999999997</v>
      </c>
      <c r="F315" s="34">
        <v>6.2990026500000011</v>
      </c>
      <c r="G315" s="34">
        <v>13.136105000000001</v>
      </c>
      <c r="H315" s="34">
        <v>2.09437493676386</v>
      </c>
    </row>
    <row r="316" spans="1:8" x14ac:dyDescent="0.25">
      <c r="A316" s="34" t="s">
        <v>913</v>
      </c>
      <c r="B316" s="34">
        <v>826</v>
      </c>
      <c r="C316" s="33" t="s">
        <v>10</v>
      </c>
      <c r="D316" s="34">
        <v>34.051722499999997</v>
      </c>
      <c r="E316" s="34">
        <v>25.105266999999998</v>
      </c>
      <c r="F316" s="34">
        <v>4.7464027</v>
      </c>
      <c r="G316" s="34">
        <v>9.6807331499999982</v>
      </c>
      <c r="H316" s="34">
        <v>2.0411858319487028</v>
      </c>
    </row>
    <row r="317" spans="1:8" x14ac:dyDescent="0.25">
      <c r="A317" s="34" t="s">
        <v>914</v>
      </c>
      <c r="B317" s="34">
        <v>844</v>
      </c>
      <c r="C317" s="33" t="s">
        <v>10</v>
      </c>
      <c r="D317" s="34">
        <v>43.531068999999995</v>
      </c>
      <c r="E317" s="34">
        <v>27.9939745</v>
      </c>
      <c r="F317" s="34">
        <v>5.3265440000000002</v>
      </c>
      <c r="G317" s="34">
        <v>10.83448005</v>
      </c>
      <c r="H317" s="34">
        <v>2.0554634762926991</v>
      </c>
    </row>
    <row r="318" spans="1:8" x14ac:dyDescent="0.25">
      <c r="A318" s="34" t="s">
        <v>915</v>
      </c>
      <c r="B318" s="34">
        <v>1031</v>
      </c>
      <c r="C318" s="33" t="s">
        <v>10</v>
      </c>
      <c r="D318" s="34">
        <v>24.902025500000001</v>
      </c>
      <c r="E318" s="34">
        <v>21.266399000000003</v>
      </c>
      <c r="F318" s="34">
        <v>4.2476107499999998</v>
      </c>
      <c r="G318" s="34">
        <v>7.8769581500000001</v>
      </c>
      <c r="H318" s="34">
        <v>1.8567997722601315</v>
      </c>
    </row>
    <row r="319" spans="1:8" x14ac:dyDescent="0.25">
      <c r="A319" s="34" t="s">
        <v>916</v>
      </c>
      <c r="B319" s="34">
        <v>887</v>
      </c>
      <c r="C319" s="33" t="s">
        <v>10</v>
      </c>
      <c r="D319" s="34">
        <v>40.824475999999997</v>
      </c>
      <c r="E319" s="34">
        <v>28.300170999999999</v>
      </c>
      <c r="F319" s="34">
        <v>5.1589043999999991</v>
      </c>
      <c r="G319" s="34">
        <v>11.545053249999999</v>
      </c>
      <c r="H319" s="34">
        <v>2.2411309938929311</v>
      </c>
    </row>
    <row r="320" spans="1:8" x14ac:dyDescent="0.25">
      <c r="A320" s="34" t="s">
        <v>917</v>
      </c>
      <c r="B320" s="34">
        <v>1134</v>
      </c>
      <c r="C320" s="33" t="s">
        <v>10</v>
      </c>
      <c r="D320" s="34">
        <v>35.855425000000011</v>
      </c>
      <c r="E320" s="34">
        <v>25.943598999999999</v>
      </c>
      <c r="F320" s="34">
        <v>4.5771056000000003</v>
      </c>
      <c r="G320" s="34">
        <v>10.978162450000001</v>
      </c>
      <c r="H320" s="34">
        <v>2.4099526568294665</v>
      </c>
    </row>
    <row r="321" spans="1:8" x14ac:dyDescent="0.25">
      <c r="A321" s="34" t="s">
        <v>918</v>
      </c>
      <c r="B321" s="34">
        <v>999</v>
      </c>
      <c r="C321" s="33" t="s">
        <v>10</v>
      </c>
      <c r="D321" s="34">
        <v>55.050408000000019</v>
      </c>
      <c r="E321" s="34">
        <v>31.672372000000006</v>
      </c>
      <c r="F321" s="34">
        <v>5.8601901999999999</v>
      </c>
      <c r="G321" s="34">
        <v>13.254700000000003</v>
      </c>
      <c r="H321" s="34">
        <v>2.2686922427761864</v>
      </c>
    </row>
    <row r="322" spans="1:8" x14ac:dyDescent="0.25">
      <c r="A322" s="34" t="s">
        <v>919</v>
      </c>
      <c r="B322" s="34">
        <v>963</v>
      </c>
      <c r="C322" s="33" t="s">
        <v>10</v>
      </c>
      <c r="D322" s="34">
        <v>47.931296499999995</v>
      </c>
      <c r="E322" s="34">
        <v>29.844096499999999</v>
      </c>
      <c r="F322" s="34">
        <v>5.4038975499999999</v>
      </c>
      <c r="G322" s="34">
        <v>12.301192</v>
      </c>
      <c r="H322" s="34">
        <v>2.2813497572583641</v>
      </c>
    </row>
    <row r="323" spans="1:8" x14ac:dyDescent="0.25">
      <c r="A323" s="34" t="s">
        <v>920</v>
      </c>
      <c r="B323" s="34">
        <v>714</v>
      </c>
      <c r="C323" s="33" t="s">
        <v>10</v>
      </c>
      <c r="D323" s="34">
        <v>49.34722699999999</v>
      </c>
      <c r="E323" s="34">
        <v>30.424813500000006</v>
      </c>
      <c r="F323" s="34">
        <v>5.4984607000000008</v>
      </c>
      <c r="G323" s="34">
        <v>12.329500150000001</v>
      </c>
      <c r="H323" s="34">
        <v>2.2719181405966524</v>
      </c>
    </row>
    <row r="324" spans="1:8" x14ac:dyDescent="0.25">
      <c r="A324" s="34" t="s">
        <v>921</v>
      </c>
      <c r="B324" s="34">
        <v>924</v>
      </c>
      <c r="C324" s="33" t="s">
        <v>10</v>
      </c>
      <c r="D324">
        <v>39.208431000000004</v>
      </c>
      <c r="E324">
        <v>26.486488999999995</v>
      </c>
      <c r="F324">
        <v>4.8494457999999998</v>
      </c>
      <c r="G324">
        <v>10.446959249999999</v>
      </c>
      <c r="H324">
        <v>2.1604218993863156</v>
      </c>
    </row>
    <row r="325" spans="1:8" x14ac:dyDescent="0.25">
      <c r="A325" s="34" t="s">
        <v>922</v>
      </c>
      <c r="B325" s="34">
        <v>687</v>
      </c>
      <c r="C325" s="33" t="s">
        <v>10</v>
      </c>
      <c r="D325">
        <v>48.379072999999998</v>
      </c>
      <c r="E325">
        <v>29.931208999999996</v>
      </c>
      <c r="F325">
        <v>5.5993910500000004</v>
      </c>
      <c r="G325">
        <v>11.54754075</v>
      </c>
      <c r="H325">
        <v>2.0726026612163855</v>
      </c>
    </row>
    <row r="326" spans="1:8" x14ac:dyDescent="0.25">
      <c r="A326" s="34" t="s">
        <v>923</v>
      </c>
      <c r="B326" s="34">
        <v>1070</v>
      </c>
      <c r="C326" s="33" t="s">
        <v>10</v>
      </c>
      <c r="D326">
        <v>47.527418999999995</v>
      </c>
      <c r="E326">
        <v>30.38908</v>
      </c>
      <c r="F326">
        <v>5.5415015500000013</v>
      </c>
      <c r="G326">
        <v>11.7084148</v>
      </c>
      <c r="H326">
        <v>2.1125232723733305</v>
      </c>
    </row>
    <row r="327" spans="1:8" x14ac:dyDescent="0.25">
      <c r="A327" s="34" t="s">
        <v>924</v>
      </c>
      <c r="B327" s="34">
        <v>1065</v>
      </c>
      <c r="C327" s="33" t="s">
        <v>10</v>
      </c>
      <c r="D327">
        <v>57.11421949999999</v>
      </c>
      <c r="E327">
        <v>33.48819249999999</v>
      </c>
      <c r="F327">
        <v>6.0345586499999992</v>
      </c>
      <c r="G327">
        <v>13.435904210526315</v>
      </c>
      <c r="H327">
        <v>2.1339477668951434</v>
      </c>
    </row>
    <row r="328" spans="1:8" x14ac:dyDescent="0.25">
      <c r="A328" s="34" t="s">
        <v>925</v>
      </c>
      <c r="B328" s="34">
        <v>870</v>
      </c>
      <c r="C328" s="33" t="s">
        <v>10</v>
      </c>
      <c r="D328">
        <v>44.365914499999995</v>
      </c>
      <c r="E328">
        <v>29.09619600000001</v>
      </c>
      <c r="F328">
        <v>5.4548048000000007</v>
      </c>
      <c r="G328">
        <v>11.421987849999999</v>
      </c>
      <c r="H328">
        <v>2.0990338435457696</v>
      </c>
    </row>
    <row r="329" spans="1:8" x14ac:dyDescent="0.25">
      <c r="A329" s="34" t="s">
        <v>926</v>
      </c>
      <c r="B329" s="34">
        <v>677</v>
      </c>
      <c r="C329" s="33" t="s">
        <v>10</v>
      </c>
      <c r="D329">
        <v>40.79357850000001</v>
      </c>
      <c r="E329">
        <v>28.202386999999998</v>
      </c>
      <c r="F329">
        <v>5.1039786500000002</v>
      </c>
      <c r="G329">
        <v>10.873921999999999</v>
      </c>
      <c r="H329">
        <v>2.1258256256302515</v>
      </c>
    </row>
    <row r="330" spans="1:8" x14ac:dyDescent="0.25">
      <c r="A330" s="34" t="s">
        <v>927</v>
      </c>
      <c r="B330" s="34">
        <v>967</v>
      </c>
      <c r="C330" s="33" t="s">
        <v>10</v>
      </c>
      <c r="D330">
        <v>47.097069999999995</v>
      </c>
      <c r="E330">
        <v>30.307494999999996</v>
      </c>
      <c r="F330">
        <v>5.3294012499999983</v>
      </c>
      <c r="G330">
        <v>11.9409542</v>
      </c>
      <c r="H330">
        <v>2.2577083434562399</v>
      </c>
    </row>
    <row r="331" spans="1:8" x14ac:dyDescent="0.25">
      <c r="A331" s="34" t="s">
        <v>928</v>
      </c>
      <c r="B331" s="34">
        <v>740</v>
      </c>
      <c r="C331" s="33" t="s">
        <v>10</v>
      </c>
      <c r="D331">
        <v>38.202183500000004</v>
      </c>
      <c r="E331">
        <v>26.845126000000004</v>
      </c>
      <c r="F331">
        <v>4.942060849999999</v>
      </c>
      <c r="G331">
        <v>10.594193800000003</v>
      </c>
      <c r="H331">
        <v>2.146940207687563</v>
      </c>
    </row>
    <row r="332" spans="1:8" x14ac:dyDescent="0.25">
      <c r="A332" s="34" t="s">
        <v>929</v>
      </c>
      <c r="B332" s="34">
        <v>663</v>
      </c>
      <c r="C332" s="33" t="s">
        <v>10</v>
      </c>
      <c r="D332">
        <v>45.576170499999989</v>
      </c>
      <c r="E332">
        <v>28.743415499999998</v>
      </c>
      <c r="F332">
        <v>5.5324607500000003</v>
      </c>
      <c r="G332">
        <v>10.926621150000001</v>
      </c>
      <c r="H332">
        <v>1.9767314657590407</v>
      </c>
    </row>
    <row r="333" spans="1:8" x14ac:dyDescent="0.25">
      <c r="A333" s="34" t="s">
        <v>930</v>
      </c>
      <c r="B333" s="34">
        <v>756</v>
      </c>
      <c r="C333" s="33" t="s">
        <v>10</v>
      </c>
      <c r="D333">
        <v>54.819203999999999</v>
      </c>
      <c r="E333">
        <v>32.673198499999998</v>
      </c>
      <c r="F333">
        <v>5.9005115499999992</v>
      </c>
      <c r="G333">
        <v>12.881114</v>
      </c>
      <c r="H333">
        <v>2.1974073714023339</v>
      </c>
    </row>
    <row r="334" spans="1:8" x14ac:dyDescent="0.25">
      <c r="A334" s="34" t="s">
        <v>931</v>
      </c>
      <c r="B334" s="34">
        <v>1026</v>
      </c>
      <c r="C334" s="33" t="s">
        <v>10</v>
      </c>
      <c r="D334">
        <v>69.863370999999987</v>
      </c>
      <c r="E334">
        <v>37.827795999999999</v>
      </c>
      <c r="F334">
        <v>6.5866541999999999</v>
      </c>
      <c r="G334">
        <v>14.934027499999999</v>
      </c>
      <c r="H334">
        <v>2.2739610880459802</v>
      </c>
    </row>
    <row r="335" spans="1:8" x14ac:dyDescent="0.25">
      <c r="A335" s="34" t="s">
        <v>932</v>
      </c>
      <c r="B335" s="34">
        <v>702</v>
      </c>
      <c r="C335" s="33" t="s">
        <v>10</v>
      </c>
      <c r="D335">
        <v>47.253949999999996</v>
      </c>
      <c r="E335">
        <v>29.749333999999994</v>
      </c>
      <c r="F335">
        <v>5.6341165499999999</v>
      </c>
      <c r="G335">
        <v>12.0313303</v>
      </c>
      <c r="H335">
        <v>2.1581333561782694</v>
      </c>
    </row>
    <row r="336" spans="1:8" x14ac:dyDescent="0.25">
      <c r="A336" s="34" t="s">
        <v>933</v>
      </c>
      <c r="B336" s="34">
        <v>669</v>
      </c>
      <c r="C336" s="33" t="s">
        <v>10</v>
      </c>
      <c r="D336">
        <v>44.098706999999997</v>
      </c>
      <c r="E336">
        <v>29.882387999999992</v>
      </c>
      <c r="F336">
        <v>5.3402753999999995</v>
      </c>
      <c r="G336">
        <v>11.861745500000001</v>
      </c>
      <c r="H336">
        <v>2.225873688331073</v>
      </c>
    </row>
    <row r="337" spans="1:8" x14ac:dyDescent="0.25">
      <c r="A337" s="34" t="s">
        <v>934</v>
      </c>
      <c r="B337" s="34">
        <v>668</v>
      </c>
      <c r="C337" s="33" t="s">
        <v>10</v>
      </c>
      <c r="D337">
        <v>70.70274449999998</v>
      </c>
      <c r="E337">
        <v>38.119469999999993</v>
      </c>
      <c r="F337">
        <v>6.5896824499999997</v>
      </c>
      <c r="G337">
        <v>15.056183999999998</v>
      </c>
      <c r="H337">
        <v>2.2989464411978142</v>
      </c>
    </row>
    <row r="338" spans="1:8" x14ac:dyDescent="0.25">
      <c r="A338" s="34" t="s">
        <v>935</v>
      </c>
      <c r="B338" s="34">
        <v>943</v>
      </c>
      <c r="C338" s="33" t="s">
        <v>10</v>
      </c>
      <c r="D338">
        <v>39.674346999999997</v>
      </c>
      <c r="E338">
        <v>27.565154499999998</v>
      </c>
      <c r="F338">
        <v>4.7844317000000007</v>
      </c>
      <c r="G338">
        <v>11.568826000000001</v>
      </c>
      <c r="H338">
        <v>2.4576716014883955</v>
      </c>
    </row>
    <row r="339" spans="1:8" x14ac:dyDescent="0.25">
      <c r="A339" s="34" t="s">
        <v>936</v>
      </c>
      <c r="B339" s="34">
        <v>788</v>
      </c>
      <c r="C339" s="33" t="s">
        <v>10</v>
      </c>
      <c r="D339">
        <v>55.809049999999992</v>
      </c>
      <c r="E339">
        <v>34.482176999999993</v>
      </c>
      <c r="F339">
        <v>6.0462424500000003</v>
      </c>
      <c r="G339">
        <v>13.149500500000002</v>
      </c>
      <c r="H339">
        <v>2.1905246281432111</v>
      </c>
    </row>
    <row r="340" spans="1:8" x14ac:dyDescent="0.25">
      <c r="A340" s="34" t="s">
        <v>937</v>
      </c>
      <c r="B340" s="34">
        <v>665</v>
      </c>
      <c r="C340" s="33" t="s">
        <v>10</v>
      </c>
      <c r="D340">
        <v>49.352152500000003</v>
      </c>
      <c r="E340">
        <v>29.800002999999993</v>
      </c>
      <c r="F340">
        <v>5.5761390000000004</v>
      </c>
      <c r="G340">
        <v>12.057641899999998</v>
      </c>
      <c r="H340">
        <v>2.1831938390664942</v>
      </c>
    </row>
    <row r="341" spans="1:8" x14ac:dyDescent="0.25">
      <c r="A341" s="34" t="s">
        <v>938</v>
      </c>
      <c r="B341" s="34">
        <v>806</v>
      </c>
      <c r="C341" s="33" t="s">
        <v>10</v>
      </c>
      <c r="D341">
        <v>36.682432499999997</v>
      </c>
      <c r="E341">
        <v>25.354026500000003</v>
      </c>
      <c r="F341">
        <v>4.9603384000000004</v>
      </c>
      <c r="G341">
        <v>9.7980415000000001</v>
      </c>
      <c r="H341">
        <v>1.9772086148492654</v>
      </c>
    </row>
    <row r="342" spans="1:8" x14ac:dyDescent="0.25">
      <c r="A342" s="34" t="s">
        <v>939</v>
      </c>
      <c r="B342" s="34">
        <v>827</v>
      </c>
      <c r="C342" s="33" t="s">
        <v>10</v>
      </c>
      <c r="D342">
        <v>57.188201000000007</v>
      </c>
      <c r="E342">
        <v>33.195789999999995</v>
      </c>
      <c r="F342">
        <v>5.7399534000000001</v>
      </c>
      <c r="G342">
        <v>13.526821500000002</v>
      </c>
      <c r="H342">
        <v>2.3754713386406032</v>
      </c>
    </row>
    <row r="343" spans="1:8" x14ac:dyDescent="0.25">
      <c r="A343" s="34" t="s">
        <v>940</v>
      </c>
      <c r="B343" s="34">
        <v>790</v>
      </c>
      <c r="C343" s="33" t="s">
        <v>10</v>
      </c>
      <c r="D343">
        <v>64.591555</v>
      </c>
      <c r="E343">
        <v>34.750810000000008</v>
      </c>
      <c r="F343">
        <v>6.6537762999999996</v>
      </c>
      <c r="G343">
        <v>13.780868000000002</v>
      </c>
      <c r="H343">
        <v>2.0810351400155662</v>
      </c>
    </row>
    <row r="344" spans="1:8" x14ac:dyDescent="0.25">
      <c r="A344" s="34" t="s">
        <v>941</v>
      </c>
      <c r="B344" s="34">
        <v>1041</v>
      </c>
      <c r="C344" s="33" t="s">
        <v>10</v>
      </c>
      <c r="D344">
        <v>64.917380000000009</v>
      </c>
      <c r="E344">
        <v>34.871777999999999</v>
      </c>
      <c r="F344">
        <v>6.3952251000000002</v>
      </c>
      <c r="G344">
        <v>13.655760500000003</v>
      </c>
      <c r="H344">
        <v>2.1425984884613891</v>
      </c>
    </row>
    <row r="345" spans="1:8" x14ac:dyDescent="0.25">
      <c r="A345" s="34" t="s">
        <v>942</v>
      </c>
      <c r="B345" s="34">
        <v>812</v>
      </c>
      <c r="C345" s="33" t="s">
        <v>10</v>
      </c>
      <c r="D345">
        <v>51.846213333333324</v>
      </c>
      <c r="E345">
        <v>31.097027222222223</v>
      </c>
      <c r="F345">
        <v>5.8146558888888897</v>
      </c>
      <c r="G345">
        <v>12.549932882352941</v>
      </c>
      <c r="H345">
        <v>2.0119062001510075</v>
      </c>
    </row>
    <row r="346" spans="1:8" x14ac:dyDescent="0.25">
      <c r="A346" s="34" t="s">
        <v>943</v>
      </c>
      <c r="B346" s="34">
        <v>976</v>
      </c>
      <c r="C346" s="33" t="s">
        <v>10</v>
      </c>
      <c r="D346">
        <v>53.245184500000008</v>
      </c>
      <c r="E346">
        <v>31.007446500000004</v>
      </c>
      <c r="F346">
        <v>5.8619825000000008</v>
      </c>
      <c r="G346">
        <v>12.963642999999999</v>
      </c>
      <c r="H346">
        <v>2.2577551205201694</v>
      </c>
    </row>
    <row r="347" spans="1:8" x14ac:dyDescent="0.25">
      <c r="A347" s="34" t="s">
        <v>944</v>
      </c>
      <c r="B347" s="34">
        <v>957</v>
      </c>
      <c r="C347" s="33" t="s">
        <v>10</v>
      </c>
      <c r="D347">
        <v>39.073673499999998</v>
      </c>
      <c r="E347">
        <v>26.957968999999999</v>
      </c>
      <c r="F347">
        <v>4.9878714999999989</v>
      </c>
      <c r="G347">
        <v>11.06307335</v>
      </c>
      <c r="H347">
        <v>2.2107833338863303</v>
      </c>
    </row>
    <row r="348" spans="1:8" x14ac:dyDescent="0.25">
      <c r="A348" s="34" t="s">
        <v>945</v>
      </c>
      <c r="B348" s="34">
        <v>1192</v>
      </c>
      <c r="C348" s="33" t="s">
        <v>10</v>
      </c>
      <c r="D348">
        <v>41.260054999999987</v>
      </c>
      <c r="E348">
        <v>26.691664000000003</v>
      </c>
      <c r="F348">
        <v>5.1601748500000006</v>
      </c>
      <c r="G348">
        <v>11.027168899999999</v>
      </c>
      <c r="H348">
        <v>2.137440874690463</v>
      </c>
    </row>
    <row r="349" spans="1:8" x14ac:dyDescent="0.25">
      <c r="A349" s="34" t="s">
        <v>946</v>
      </c>
      <c r="B349" s="34">
        <v>957</v>
      </c>
      <c r="C349" s="33" t="s">
        <v>10</v>
      </c>
      <c r="D349">
        <v>45.140860499999995</v>
      </c>
      <c r="E349">
        <v>28.203035000000007</v>
      </c>
      <c r="F349">
        <v>5.3194002999999999</v>
      </c>
      <c r="G349">
        <v>11.609480850000001</v>
      </c>
      <c r="H349">
        <v>2.1736814190466278</v>
      </c>
    </row>
    <row r="350" spans="1:8" x14ac:dyDescent="0.25">
      <c r="A350" s="34" t="s">
        <v>947</v>
      </c>
      <c r="B350" s="34">
        <v>844</v>
      </c>
      <c r="C350" s="33" t="s">
        <v>10</v>
      </c>
      <c r="D350">
        <v>50.144039500000005</v>
      </c>
      <c r="E350">
        <v>29.670214499999997</v>
      </c>
      <c r="F350">
        <v>5.6855107</v>
      </c>
      <c r="G350">
        <v>11.366554199999999</v>
      </c>
      <c r="H350">
        <v>1.9968296773547203</v>
      </c>
    </row>
    <row r="351" spans="1:8" x14ac:dyDescent="0.25">
      <c r="A351" s="34" t="s">
        <v>948</v>
      </c>
      <c r="B351" s="34">
        <v>778</v>
      </c>
      <c r="C351" s="33" t="s">
        <v>10</v>
      </c>
      <c r="D351">
        <v>44.446595499999994</v>
      </c>
      <c r="E351">
        <v>29.420756000000004</v>
      </c>
      <c r="F351">
        <v>5.0508228000000006</v>
      </c>
      <c r="G351">
        <v>11.975469900000002</v>
      </c>
      <c r="H351">
        <v>2.3747941561191519</v>
      </c>
    </row>
    <row r="352" spans="1:8" x14ac:dyDescent="0.25">
      <c r="A352" s="34" t="s">
        <v>949</v>
      </c>
      <c r="B352" s="34">
        <v>722</v>
      </c>
      <c r="C352" s="33" t="s">
        <v>10</v>
      </c>
      <c r="D352">
        <v>46.957583499999991</v>
      </c>
      <c r="E352">
        <v>29.991412500000003</v>
      </c>
      <c r="F352">
        <v>5.2188491499999987</v>
      </c>
      <c r="G352">
        <v>12.053516949999999</v>
      </c>
      <c r="H352">
        <v>2.3144203941961812</v>
      </c>
    </row>
    <row r="353" spans="1:8" x14ac:dyDescent="0.25">
      <c r="A353" s="34" t="s">
        <v>950</v>
      </c>
      <c r="B353" s="34">
        <v>677</v>
      </c>
      <c r="C353" s="33" t="s">
        <v>10</v>
      </c>
      <c r="D353">
        <v>50.634113499999998</v>
      </c>
      <c r="E353">
        <v>30.786751499999991</v>
      </c>
      <c r="F353">
        <v>5.7230907500000017</v>
      </c>
      <c r="G353">
        <v>12.164390549999998</v>
      </c>
      <c r="H353">
        <v>2.137110409042172</v>
      </c>
    </row>
    <row r="354" spans="1:8" x14ac:dyDescent="0.25">
      <c r="A354" s="34" t="s">
        <v>951</v>
      </c>
      <c r="B354" s="34">
        <v>667</v>
      </c>
      <c r="C354" s="33" t="s">
        <v>10</v>
      </c>
      <c r="D354">
        <v>46.101406999999988</v>
      </c>
      <c r="E354">
        <v>30.088803000000002</v>
      </c>
      <c r="F354">
        <v>5.4561610500000004</v>
      </c>
      <c r="G354">
        <v>11.947055799999999</v>
      </c>
      <c r="H354">
        <v>2.1991539751578548</v>
      </c>
    </row>
    <row r="355" spans="1:8" x14ac:dyDescent="0.25">
      <c r="A355" s="34" t="s">
        <v>952</v>
      </c>
      <c r="B355" s="34">
        <v>700</v>
      </c>
      <c r="C355" s="33" t="s">
        <v>10</v>
      </c>
      <c r="D355">
        <v>52.122694500000001</v>
      </c>
      <c r="E355">
        <v>31.871857999999996</v>
      </c>
      <c r="F355">
        <v>5.8286535499999985</v>
      </c>
      <c r="G355">
        <v>12.535495999999998</v>
      </c>
      <c r="H355">
        <v>2.1608210205570755</v>
      </c>
    </row>
    <row r="356" spans="1:8" x14ac:dyDescent="0.25">
      <c r="A356" s="34" t="s">
        <v>953</v>
      </c>
      <c r="B356" s="34">
        <v>774</v>
      </c>
      <c r="C356" s="33" t="s">
        <v>10</v>
      </c>
      <c r="D356">
        <v>42.056318499999996</v>
      </c>
      <c r="E356">
        <v>29.309266499999996</v>
      </c>
      <c r="F356">
        <v>5.0963239500000004</v>
      </c>
      <c r="G356">
        <v>11.509224549999999</v>
      </c>
      <c r="H356">
        <v>2.2789947392856371</v>
      </c>
    </row>
    <row r="357" spans="1:8" x14ac:dyDescent="0.25">
      <c r="A357" s="34" t="s">
        <v>954</v>
      </c>
      <c r="B357" s="34">
        <v>1124</v>
      </c>
      <c r="C357" s="33" t="s">
        <v>10</v>
      </c>
      <c r="D357">
        <v>57.303318999999988</v>
      </c>
      <c r="E357">
        <v>33.948153000000005</v>
      </c>
      <c r="F357">
        <v>6.0689338500000005</v>
      </c>
      <c r="G357">
        <v>13.396312</v>
      </c>
      <c r="H357">
        <v>2.2191910302883633</v>
      </c>
    </row>
    <row r="358" spans="1:8" x14ac:dyDescent="0.25">
      <c r="A358" s="34" t="s">
        <v>955</v>
      </c>
      <c r="B358" s="34">
        <v>1111</v>
      </c>
      <c r="C358" s="33" t="s">
        <v>10</v>
      </c>
      <c r="D358">
        <v>51.251910500000008</v>
      </c>
      <c r="E358">
        <v>32.999108499999998</v>
      </c>
      <c r="F358">
        <v>5.7185883999999998</v>
      </c>
      <c r="G358">
        <v>12.8151475</v>
      </c>
      <c r="H358">
        <v>2.2546029716823979</v>
      </c>
    </row>
    <row r="359" spans="1:8" x14ac:dyDescent="0.25">
      <c r="A359" s="34" t="s">
        <v>956</v>
      </c>
      <c r="B359" s="34">
        <v>782</v>
      </c>
      <c r="C359" s="33" t="s">
        <v>10</v>
      </c>
      <c r="D359">
        <v>49.615182499999996</v>
      </c>
      <c r="E359">
        <v>31.914077000000002</v>
      </c>
      <c r="F359">
        <v>5.644386149999999</v>
      </c>
      <c r="G359">
        <v>12.474887499999999</v>
      </c>
      <c r="H359">
        <v>2.2157852816652186</v>
      </c>
    </row>
    <row r="360" spans="1:8" x14ac:dyDescent="0.25">
      <c r="A360" s="34" t="s">
        <v>957</v>
      </c>
      <c r="B360" s="34">
        <v>1125</v>
      </c>
      <c r="C360" s="33" t="s">
        <v>10</v>
      </c>
      <c r="D360">
        <v>59.576329000000001</v>
      </c>
      <c r="E360">
        <v>35.571908499999992</v>
      </c>
      <c r="F360">
        <v>5.9909899499999995</v>
      </c>
      <c r="G360">
        <v>14.274780999999999</v>
      </c>
      <c r="H360">
        <v>2.3863318434035561</v>
      </c>
    </row>
    <row r="361" spans="1:8" x14ac:dyDescent="0.25">
      <c r="A361" s="34" t="s">
        <v>958</v>
      </c>
      <c r="B361" s="34">
        <v>756</v>
      </c>
      <c r="C361" s="33" t="s">
        <v>10</v>
      </c>
      <c r="D361">
        <v>47.010844500000012</v>
      </c>
      <c r="E361">
        <v>31.549336</v>
      </c>
      <c r="F361">
        <v>5.3005799000000007</v>
      </c>
      <c r="G361">
        <v>12.1795022</v>
      </c>
      <c r="H361">
        <v>2.3184130357330401</v>
      </c>
    </row>
    <row r="362" spans="1:8" x14ac:dyDescent="0.25">
      <c r="A362" s="34" t="s">
        <v>959</v>
      </c>
      <c r="B362" s="34">
        <v>795</v>
      </c>
      <c r="C362" s="33" t="s">
        <v>10</v>
      </c>
      <c r="D362">
        <v>60.085277499999997</v>
      </c>
      <c r="E362">
        <v>35.147769999999994</v>
      </c>
      <c r="F362">
        <v>6.1172138</v>
      </c>
      <c r="G362">
        <v>13.667931000000001</v>
      </c>
      <c r="H362">
        <v>2.2350537520124414</v>
      </c>
    </row>
    <row r="363" spans="1:8" x14ac:dyDescent="0.25">
      <c r="A363" s="34" t="s">
        <v>960</v>
      </c>
      <c r="B363" s="34">
        <v>669</v>
      </c>
      <c r="C363" s="33" t="s">
        <v>10</v>
      </c>
      <c r="D363">
        <v>58.310097000000006</v>
      </c>
      <c r="E363">
        <v>34.776234999999993</v>
      </c>
      <c r="F363">
        <v>6.0627667499999998</v>
      </c>
      <c r="G363">
        <v>13.803741350000001</v>
      </c>
      <c r="H363">
        <v>2.2852282115616296</v>
      </c>
    </row>
    <row r="364" spans="1:8" x14ac:dyDescent="0.25">
      <c r="A364" s="34" t="s">
        <v>961</v>
      </c>
      <c r="B364" s="34">
        <v>716</v>
      </c>
      <c r="C364" s="33" t="s">
        <v>10</v>
      </c>
      <c r="D364">
        <v>48.987043499999999</v>
      </c>
      <c r="E364">
        <v>31.790550000000003</v>
      </c>
      <c r="F364">
        <v>5.5807012500000006</v>
      </c>
      <c r="G364">
        <v>12.520824999999999</v>
      </c>
      <c r="H364">
        <v>2.2494522054035273</v>
      </c>
    </row>
    <row r="365" spans="1:8" x14ac:dyDescent="0.25">
      <c r="A365" s="34" t="s">
        <v>962</v>
      </c>
      <c r="B365" s="34">
        <v>819</v>
      </c>
      <c r="C365" s="33" t="s">
        <v>10</v>
      </c>
      <c r="D365">
        <v>52.171560999999997</v>
      </c>
      <c r="E365">
        <v>32.684925999999997</v>
      </c>
      <c r="F365">
        <v>5.6647518000000003</v>
      </c>
      <c r="G365">
        <v>12.920033749999998</v>
      </c>
      <c r="H365">
        <v>2.2863889226882352</v>
      </c>
    </row>
    <row r="366" spans="1:8" x14ac:dyDescent="0.25">
      <c r="A366" s="34" t="s">
        <v>963</v>
      </c>
      <c r="B366" s="32">
        <v>817</v>
      </c>
      <c r="C366" s="33" t="s">
        <v>10</v>
      </c>
      <c r="D366">
        <v>47.356908999999995</v>
      </c>
      <c r="E366">
        <v>31.174026500000004</v>
      </c>
      <c r="F366">
        <v>5.3586528999999992</v>
      </c>
      <c r="G366">
        <v>12.1710405</v>
      </c>
      <c r="H366">
        <v>2.2748979096561528</v>
      </c>
    </row>
    <row r="367" spans="1:8" x14ac:dyDescent="0.25">
      <c r="A367" s="34" t="s">
        <v>964</v>
      </c>
      <c r="B367" s="34">
        <v>1131</v>
      </c>
      <c r="C367" s="33" t="s">
        <v>10</v>
      </c>
      <c r="D367">
        <v>56.398664499999995</v>
      </c>
      <c r="E367">
        <v>32.3179315</v>
      </c>
      <c r="F367">
        <v>6.107256099999999</v>
      </c>
      <c r="G367">
        <v>12.835879000000002</v>
      </c>
      <c r="H367">
        <v>2.1106214140622273</v>
      </c>
    </row>
    <row r="368" spans="1:8" x14ac:dyDescent="0.25">
      <c r="A368" s="34" t="s">
        <v>965</v>
      </c>
      <c r="B368" s="34">
        <v>852</v>
      </c>
      <c r="C368" s="33" t="s">
        <v>10</v>
      </c>
      <c r="D368">
        <v>80.4659695</v>
      </c>
      <c r="E368">
        <v>39.669565499999997</v>
      </c>
      <c r="F368">
        <v>7.2226617000000006</v>
      </c>
      <c r="G368">
        <v>15.185821499999999</v>
      </c>
      <c r="H368">
        <v>2.1097973443828542</v>
      </c>
    </row>
    <row r="369" spans="1:8" x14ac:dyDescent="0.25">
      <c r="A369" s="34" t="s">
        <v>966</v>
      </c>
      <c r="B369" s="34">
        <v>922</v>
      </c>
      <c r="C369" s="33" t="s">
        <v>10</v>
      </c>
      <c r="D369">
        <v>46.312899499999993</v>
      </c>
      <c r="E369">
        <v>29.125704499999994</v>
      </c>
      <c r="F369">
        <v>5.5419403499999991</v>
      </c>
      <c r="G369">
        <v>11.373613749999999</v>
      </c>
      <c r="H369">
        <v>2.0734756512261474</v>
      </c>
    </row>
    <row r="370" spans="1:8" x14ac:dyDescent="0.25">
      <c r="A370" s="34" t="s">
        <v>967</v>
      </c>
      <c r="B370" s="34">
        <v>1043</v>
      </c>
      <c r="C370" s="33" t="s">
        <v>10</v>
      </c>
      <c r="D370">
        <v>52.734285999999997</v>
      </c>
      <c r="E370">
        <v>31.077796999999997</v>
      </c>
      <c r="F370">
        <v>5.8103549000000001</v>
      </c>
      <c r="G370">
        <v>12.266398999999996</v>
      </c>
      <c r="H370">
        <v>2.1220472874801173</v>
      </c>
    </row>
    <row r="371" spans="1:8" x14ac:dyDescent="0.25">
      <c r="A371" s="34" t="s">
        <v>968</v>
      </c>
      <c r="B371" s="34">
        <v>811</v>
      </c>
      <c r="C371" s="33" t="s">
        <v>10</v>
      </c>
      <c r="D371">
        <v>44.592085499999996</v>
      </c>
      <c r="E371">
        <v>29.413275499999997</v>
      </c>
      <c r="F371">
        <v>5.4004319000000001</v>
      </c>
      <c r="G371">
        <v>11.6374975</v>
      </c>
      <c r="H371">
        <v>2.1625975534106399</v>
      </c>
    </row>
    <row r="372" spans="1:8" x14ac:dyDescent="0.25">
      <c r="A372" s="34" t="s">
        <v>969</v>
      </c>
      <c r="B372" s="34">
        <v>724</v>
      </c>
      <c r="C372" s="33" t="s">
        <v>10</v>
      </c>
      <c r="D372">
        <v>44.001364500000001</v>
      </c>
      <c r="E372">
        <v>28.128314500000005</v>
      </c>
      <c r="F372">
        <v>5.2976462999999985</v>
      </c>
      <c r="G372">
        <v>11.069737249999999</v>
      </c>
      <c r="H372">
        <v>2.0981685640658982</v>
      </c>
    </row>
    <row r="373" spans="1:8" x14ac:dyDescent="0.25">
      <c r="A373" s="34" t="s">
        <v>970</v>
      </c>
      <c r="B373" s="34">
        <v>838</v>
      </c>
      <c r="C373" s="33" t="s">
        <v>10</v>
      </c>
      <c r="D373">
        <v>46.3521985</v>
      </c>
      <c r="E373">
        <v>29.9162985</v>
      </c>
      <c r="F373">
        <v>5.4440016999999994</v>
      </c>
      <c r="G373">
        <v>11.837470700000001</v>
      </c>
      <c r="H373">
        <v>2.173891277599628</v>
      </c>
    </row>
    <row r="374" spans="1:8" x14ac:dyDescent="0.25">
      <c r="A374" s="34" t="s">
        <v>971</v>
      </c>
      <c r="B374" s="34">
        <v>1014</v>
      </c>
      <c r="C374" s="33" t="s">
        <v>10</v>
      </c>
      <c r="D374">
        <v>45.886406000000001</v>
      </c>
      <c r="E374">
        <v>29.243716499999998</v>
      </c>
      <c r="F374">
        <v>5.2638342499999986</v>
      </c>
      <c r="G374">
        <v>11.796914950000001</v>
      </c>
      <c r="H374">
        <v>2.2558578309571189</v>
      </c>
    </row>
    <row r="375" spans="1:8" x14ac:dyDescent="0.25">
      <c r="A375" s="34" t="s">
        <v>972</v>
      </c>
      <c r="B375" s="34">
        <v>673</v>
      </c>
      <c r="C375" s="33" t="s">
        <v>10</v>
      </c>
      <c r="D375">
        <v>29.291963500000001</v>
      </c>
      <c r="E375">
        <v>22.420893999999997</v>
      </c>
      <c r="F375">
        <v>4.4404396999999998</v>
      </c>
      <c r="G375">
        <v>9.3465773999999975</v>
      </c>
      <c r="H375">
        <v>2.1171933086929546</v>
      </c>
    </row>
    <row r="376" spans="1:8" x14ac:dyDescent="0.25">
      <c r="A376" s="34" t="s">
        <v>973</v>
      </c>
      <c r="B376" s="34">
        <v>1013</v>
      </c>
      <c r="C376" s="33" t="s">
        <v>10</v>
      </c>
      <c r="D376">
        <v>56.555529499999999</v>
      </c>
      <c r="E376">
        <v>32.368851499999998</v>
      </c>
      <c r="F376">
        <v>5.8957645999999997</v>
      </c>
      <c r="G376">
        <v>13.423269999999999</v>
      </c>
      <c r="H376">
        <v>2.2904682308301396</v>
      </c>
    </row>
    <row r="377" spans="1:8" x14ac:dyDescent="0.25">
      <c r="A377" s="34" t="s">
        <v>974</v>
      </c>
      <c r="B377" s="34">
        <v>1114</v>
      </c>
      <c r="C377" s="33" t="s">
        <v>10</v>
      </c>
      <c r="D377">
        <v>70.123700499999998</v>
      </c>
      <c r="E377">
        <v>36.260148000000001</v>
      </c>
      <c r="F377">
        <v>6.8294201499999989</v>
      </c>
      <c r="G377">
        <v>14.9891255</v>
      </c>
      <c r="H377">
        <v>2.1981370412316497</v>
      </c>
    </row>
    <row r="378" spans="1:8" x14ac:dyDescent="0.25">
      <c r="A378" s="34" t="s">
        <v>975</v>
      </c>
      <c r="B378" s="34">
        <v>665</v>
      </c>
      <c r="C378" s="33" t="s">
        <v>10</v>
      </c>
      <c r="D378" s="37">
        <v>27.520228499999995</v>
      </c>
      <c r="E378" s="37">
        <v>22.089516999999994</v>
      </c>
      <c r="F378" s="37">
        <v>4.089465549999999</v>
      </c>
      <c r="G378" s="37">
        <v>9.5165386499999993</v>
      </c>
      <c r="H378" s="37">
        <v>2.3958720436461403</v>
      </c>
    </row>
    <row r="379" spans="1:8" x14ac:dyDescent="0.25">
      <c r="A379" s="34" t="s">
        <v>976</v>
      </c>
      <c r="B379" s="34">
        <v>663</v>
      </c>
      <c r="C379" s="33" t="s">
        <v>10</v>
      </c>
      <c r="D379" s="37">
        <v>38.9297185</v>
      </c>
      <c r="E379" s="37">
        <v>27.045460500000001</v>
      </c>
      <c r="F379" s="37">
        <v>5.3754176000000005</v>
      </c>
      <c r="G379" s="37">
        <v>10.374966099999998</v>
      </c>
      <c r="H379" s="37">
        <v>2.0243485035891262</v>
      </c>
    </row>
    <row r="380" spans="1:8" x14ac:dyDescent="0.25">
      <c r="A380" s="34" t="s">
        <v>977</v>
      </c>
      <c r="B380" s="34">
        <v>875</v>
      </c>
      <c r="C380" s="33" t="s">
        <v>10</v>
      </c>
      <c r="D380" s="37">
        <v>43.519638499999999</v>
      </c>
      <c r="E380" s="37">
        <v>27.743281000000003</v>
      </c>
      <c r="F380" s="37">
        <v>5.2633521999999999</v>
      </c>
      <c r="G380" s="37">
        <v>11.3350346</v>
      </c>
      <c r="H380" s="37">
        <v>2.1644674654357399</v>
      </c>
    </row>
    <row r="381" spans="1:8" x14ac:dyDescent="0.25">
      <c r="A381" s="34" t="s">
        <v>978</v>
      </c>
      <c r="B381" s="34">
        <v>705</v>
      </c>
      <c r="C381" s="33" t="s">
        <v>10</v>
      </c>
      <c r="D381" s="37">
        <v>50.823111999999995</v>
      </c>
      <c r="E381" s="37">
        <v>32.012856499999998</v>
      </c>
      <c r="F381" s="37">
        <v>5.6731489000000002</v>
      </c>
      <c r="G381" s="37">
        <v>12.87124</v>
      </c>
      <c r="H381" s="37">
        <v>2.2709444706701243</v>
      </c>
    </row>
    <row r="382" spans="1:8" x14ac:dyDescent="0.25">
      <c r="A382" s="34" t="s">
        <v>979</v>
      </c>
      <c r="B382" s="34">
        <v>726</v>
      </c>
      <c r="C382" s="33" t="s">
        <v>10</v>
      </c>
      <c r="D382" s="37">
        <v>57.007412000000002</v>
      </c>
      <c r="E382" s="37">
        <v>34.433523499999993</v>
      </c>
      <c r="F382" s="37">
        <v>5.9036097999999999</v>
      </c>
      <c r="G382" s="37">
        <v>13.481418000000005</v>
      </c>
      <c r="H382" s="37">
        <v>2.2867915792444213</v>
      </c>
    </row>
    <row r="383" spans="1:8" x14ac:dyDescent="0.25">
      <c r="A383" s="34" t="s">
        <v>980</v>
      </c>
      <c r="B383" s="34">
        <v>695</v>
      </c>
      <c r="C383" s="33" t="s">
        <v>10</v>
      </c>
      <c r="D383" s="37">
        <v>54.959828499999993</v>
      </c>
      <c r="E383" s="37">
        <v>31.485410000000002</v>
      </c>
      <c r="F383" s="37">
        <v>5.8759605500000003</v>
      </c>
      <c r="G383" s="37">
        <v>13.229379</v>
      </c>
      <c r="H383" s="37">
        <v>2.2762506411065173</v>
      </c>
    </row>
    <row r="384" spans="1:8" x14ac:dyDescent="0.25">
      <c r="A384" s="34" t="s">
        <v>981</v>
      </c>
      <c r="B384" s="34">
        <v>907</v>
      </c>
      <c r="C384" s="33" t="s">
        <v>10</v>
      </c>
      <c r="D384" s="37">
        <v>54.865358999999998</v>
      </c>
      <c r="E384" s="37">
        <v>31.773093999999997</v>
      </c>
      <c r="F384" s="37">
        <v>5.8394971499999988</v>
      </c>
      <c r="G384" s="37">
        <v>13.304779000000002</v>
      </c>
      <c r="H384" s="37">
        <v>2.2896684789024819</v>
      </c>
    </row>
    <row r="385" spans="1:8" x14ac:dyDescent="0.25">
      <c r="A385" s="34" t="s">
        <v>982</v>
      </c>
      <c r="B385" s="34">
        <v>852</v>
      </c>
      <c r="C385" s="33" t="s">
        <v>10</v>
      </c>
      <c r="D385" s="37">
        <v>63.669048499999995</v>
      </c>
      <c r="E385" s="37">
        <v>34.148034999999993</v>
      </c>
      <c r="F385" s="37">
        <v>6.2893859999999995</v>
      </c>
      <c r="G385" s="37">
        <v>14.258798500000001</v>
      </c>
      <c r="H385" s="37">
        <v>2.2788245974722092</v>
      </c>
    </row>
    <row r="386" spans="1:8" x14ac:dyDescent="0.25">
      <c r="A386" s="34" t="s">
        <v>983</v>
      </c>
      <c r="B386" s="34">
        <v>843</v>
      </c>
      <c r="C386" s="33" t="s">
        <v>10</v>
      </c>
      <c r="D386" s="37">
        <v>43.205429000000002</v>
      </c>
      <c r="E386" s="37">
        <v>29.7083905</v>
      </c>
      <c r="F386" s="37">
        <v>5.1880031000000004</v>
      </c>
      <c r="G386" s="37">
        <v>11.2692631</v>
      </c>
      <c r="H386" s="37">
        <v>2.2102098043964125</v>
      </c>
    </row>
    <row r="387" spans="1:8" x14ac:dyDescent="0.25">
      <c r="A387" s="34" t="s">
        <v>984</v>
      </c>
      <c r="B387" s="34">
        <v>875</v>
      </c>
      <c r="C387" s="33" t="s">
        <v>10</v>
      </c>
      <c r="D387" s="37">
        <v>53.387891500000002</v>
      </c>
      <c r="E387" s="37">
        <v>33.118043</v>
      </c>
      <c r="F387" s="37">
        <v>5.7780536499999986</v>
      </c>
      <c r="G387" s="37">
        <v>12.648864849999999</v>
      </c>
      <c r="H387" s="37">
        <v>2.1966932686206215</v>
      </c>
    </row>
    <row r="388" spans="1:8" x14ac:dyDescent="0.25">
      <c r="A388" s="34" t="s">
        <v>985</v>
      </c>
      <c r="B388" s="34">
        <v>816</v>
      </c>
      <c r="C388" s="33" t="s">
        <v>10</v>
      </c>
      <c r="D388" s="37">
        <v>54.656579000000001</v>
      </c>
      <c r="E388" s="37">
        <v>33.020561999999998</v>
      </c>
      <c r="F388" s="37">
        <v>6.3144891000000003</v>
      </c>
      <c r="G388" s="37">
        <v>12.40525205</v>
      </c>
      <c r="H388" s="37">
        <v>1.960940848443262</v>
      </c>
    </row>
    <row r="389" spans="1:8" x14ac:dyDescent="0.25">
      <c r="A389" s="34" t="s">
        <v>986</v>
      </c>
      <c r="B389" s="34">
        <v>924</v>
      </c>
      <c r="C389" s="33" t="s">
        <v>10</v>
      </c>
      <c r="D389" s="37">
        <v>43.251401000000001</v>
      </c>
      <c r="E389" s="37">
        <v>27.4435185</v>
      </c>
      <c r="F389" s="37">
        <v>5.0534226499999999</v>
      </c>
      <c r="G389" s="37">
        <v>11.654349300000002</v>
      </c>
      <c r="H389" s="37">
        <v>2.3052818744176014</v>
      </c>
    </row>
    <row r="390" spans="1:8" x14ac:dyDescent="0.25">
      <c r="A390" s="34" t="s">
        <v>987</v>
      </c>
      <c r="B390" s="34">
        <v>1184</v>
      </c>
      <c r="C390" s="33" t="s">
        <v>10</v>
      </c>
      <c r="D390" s="37">
        <v>41.542730999999996</v>
      </c>
      <c r="E390" s="37">
        <v>26.441530999999998</v>
      </c>
      <c r="F390" s="37">
        <v>5.2534585499999995</v>
      </c>
      <c r="G390" s="37">
        <v>11.120796049999999</v>
      </c>
      <c r="H390" s="37">
        <v>2.1269808343731595</v>
      </c>
    </row>
    <row r="391" spans="1:8" x14ac:dyDescent="0.25">
      <c r="A391" s="34" t="s">
        <v>988</v>
      </c>
      <c r="B391" s="34">
        <v>974</v>
      </c>
      <c r="C391" s="33" t="s">
        <v>10</v>
      </c>
      <c r="D391" s="37">
        <v>51.29266100000001</v>
      </c>
      <c r="E391" s="37">
        <v>30.32384399999999</v>
      </c>
      <c r="F391" s="37">
        <v>5.6777262500000001</v>
      </c>
      <c r="G391" s="37">
        <v>12.851358000000001</v>
      </c>
      <c r="H391" s="37">
        <v>2.2704739012309858</v>
      </c>
    </row>
    <row r="392" spans="1:8" x14ac:dyDescent="0.25">
      <c r="A392" s="34" t="s">
        <v>989</v>
      </c>
      <c r="B392" s="34">
        <v>1182</v>
      </c>
      <c r="C392" s="33" t="s">
        <v>10</v>
      </c>
      <c r="D392" s="37">
        <v>37.699056999999996</v>
      </c>
      <c r="E392" s="37">
        <v>25.913318000000004</v>
      </c>
      <c r="F392" s="37">
        <v>4.7790579000000006</v>
      </c>
      <c r="G392" s="37">
        <v>10.921808500000001</v>
      </c>
      <c r="H392" s="37">
        <v>2.3053728686025488</v>
      </c>
    </row>
    <row r="393" spans="1:8" x14ac:dyDescent="0.25">
      <c r="A393" s="34" t="s">
        <v>990</v>
      </c>
      <c r="B393" s="34">
        <v>862</v>
      </c>
      <c r="C393" s="33" t="s">
        <v>10</v>
      </c>
      <c r="D393" s="37">
        <v>46.026933</v>
      </c>
      <c r="E393" s="37">
        <v>28.641391500000005</v>
      </c>
      <c r="F393" s="37">
        <v>5.3743542500000006</v>
      </c>
      <c r="G393" s="37">
        <v>12.010057999999999</v>
      </c>
      <c r="H393" s="37">
        <v>2.2478372075996087</v>
      </c>
    </row>
    <row r="394" spans="1:8" x14ac:dyDescent="0.25">
      <c r="A394" s="34" t="s">
        <v>991</v>
      </c>
      <c r="B394" s="34">
        <v>877</v>
      </c>
      <c r="C394" s="33" t="s">
        <v>10</v>
      </c>
      <c r="D394" s="37">
        <v>49.286574999999992</v>
      </c>
      <c r="E394" s="37">
        <v>30.376929499999999</v>
      </c>
      <c r="F394" s="37">
        <v>5.4929095000000006</v>
      </c>
      <c r="G394" s="37">
        <v>12.4896873</v>
      </c>
      <c r="H394" s="37">
        <v>2.2770276624018622</v>
      </c>
    </row>
    <row r="395" spans="1:8" x14ac:dyDescent="0.25">
      <c r="A395" s="34" t="s">
        <v>992</v>
      </c>
      <c r="B395" s="34">
        <v>869</v>
      </c>
      <c r="C395" s="33" t="s">
        <v>10</v>
      </c>
      <c r="D395" s="37">
        <v>55.462479499999993</v>
      </c>
      <c r="E395" s="37">
        <v>32.976329</v>
      </c>
      <c r="F395" s="37">
        <v>5.7859845500000002</v>
      </c>
      <c r="G395" s="37">
        <v>13.396167</v>
      </c>
      <c r="H395" s="37">
        <v>2.3365264171074824</v>
      </c>
    </row>
    <row r="396" spans="1:8" x14ac:dyDescent="0.25">
      <c r="A396" s="34" t="s">
        <v>993</v>
      </c>
      <c r="B396" s="34">
        <v>808</v>
      </c>
      <c r="C396" s="33" t="s">
        <v>10</v>
      </c>
      <c r="D396" s="37">
        <v>58.798830499999994</v>
      </c>
      <c r="E396" s="37">
        <v>33.275776499999999</v>
      </c>
      <c r="F396" s="37">
        <v>5.9606859999999999</v>
      </c>
      <c r="G396" s="37">
        <v>13.740219999999999</v>
      </c>
      <c r="H396" s="37">
        <v>2.3094300134897283</v>
      </c>
    </row>
    <row r="397" spans="1:8" x14ac:dyDescent="0.25">
      <c r="A397" s="34" t="s">
        <v>994</v>
      </c>
      <c r="B397" s="34">
        <v>917</v>
      </c>
      <c r="C397" s="33" t="s">
        <v>10</v>
      </c>
      <c r="D397" s="37">
        <v>64.119428499999998</v>
      </c>
      <c r="E397" s="37">
        <v>33.899321999999998</v>
      </c>
      <c r="F397" s="37">
        <v>6.2426037499999998</v>
      </c>
      <c r="G397" s="37">
        <v>13.660686600000002</v>
      </c>
      <c r="H397" s="37">
        <v>2.1993030567464209</v>
      </c>
    </row>
    <row r="398" spans="1:8" x14ac:dyDescent="0.25">
      <c r="A398" s="34" t="s">
        <v>995</v>
      </c>
      <c r="B398" s="34">
        <v>723</v>
      </c>
      <c r="C398" s="33" t="s">
        <v>10</v>
      </c>
      <c r="D398" s="37">
        <v>46.149625499999999</v>
      </c>
      <c r="E398" s="37">
        <v>31.265745499999998</v>
      </c>
      <c r="F398" s="37">
        <v>5.3224834500000009</v>
      </c>
      <c r="G398" s="37">
        <v>12.058636999999999</v>
      </c>
      <c r="H398" s="37">
        <v>2.2765721629056066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B8196-955C-4201-9320-3EAA00D63B5C}">
  <dimension ref="A1:G439"/>
  <sheetViews>
    <sheetView workbookViewId="0">
      <selection activeCell="G1" sqref="A1:G1048576"/>
    </sheetView>
  </sheetViews>
  <sheetFormatPr defaultRowHeight="15" x14ac:dyDescent="0.25"/>
  <cols>
    <col min="1" max="1" width="7.140625" style="44" bestFit="1" customWidth="1"/>
    <col min="2" max="2" width="8.28515625" style="45" bestFit="1" customWidth="1"/>
    <col min="3" max="3" width="5" style="44" bestFit="1" customWidth="1"/>
    <col min="4" max="4" width="7" style="46" bestFit="1" customWidth="1"/>
    <col min="5" max="5" width="8" style="46" bestFit="1" customWidth="1"/>
    <col min="6" max="6" width="10.7109375" style="46" bestFit="1" customWidth="1"/>
    <col min="7" max="7" width="29.28515625" style="46" bestFit="1" customWidth="1"/>
  </cols>
  <sheetData>
    <row r="1" spans="1:7" x14ac:dyDescent="0.25">
      <c r="A1" s="39" t="s">
        <v>12</v>
      </c>
      <c r="B1" s="40" t="s">
        <v>2</v>
      </c>
      <c r="C1" s="39" t="s">
        <v>13</v>
      </c>
      <c r="D1" s="24" t="s">
        <v>996</v>
      </c>
      <c r="E1" s="24" t="s">
        <v>997</v>
      </c>
      <c r="F1" s="24" t="s">
        <v>998</v>
      </c>
      <c r="G1" s="41" t="s">
        <v>999</v>
      </c>
    </row>
    <row r="2" spans="1:7" x14ac:dyDescent="0.25">
      <c r="A2" s="39" t="s">
        <v>57</v>
      </c>
      <c r="B2" s="1" t="s">
        <v>20</v>
      </c>
      <c r="C2" s="39" t="s">
        <v>8</v>
      </c>
      <c r="D2" s="24">
        <v>0.22059999999999999</v>
      </c>
      <c r="E2" s="24">
        <v>20</v>
      </c>
      <c r="F2" s="42">
        <v>1.103E-2</v>
      </c>
      <c r="G2" s="42">
        <v>5.8733524816793281</v>
      </c>
    </row>
    <row r="3" spans="1:7" x14ac:dyDescent="0.25">
      <c r="A3" s="39" t="s">
        <v>28</v>
      </c>
      <c r="B3" s="1" t="s">
        <v>20</v>
      </c>
      <c r="C3" s="39" t="s">
        <v>8</v>
      </c>
      <c r="D3" s="24">
        <v>0.23599999999999999</v>
      </c>
      <c r="E3" s="24">
        <v>20</v>
      </c>
      <c r="F3" s="43">
        <v>1.18E-2</v>
      </c>
      <c r="G3" s="42">
        <v>6.2518454889539097</v>
      </c>
    </row>
    <row r="4" spans="1:7" x14ac:dyDescent="0.25">
      <c r="A4" s="39" t="s">
        <v>32</v>
      </c>
      <c r="B4" s="1" t="s">
        <v>20</v>
      </c>
      <c r="C4" s="39" t="s">
        <v>8</v>
      </c>
      <c r="D4" s="24">
        <v>0.25719999999999998</v>
      </c>
      <c r="E4" s="24">
        <v>20</v>
      </c>
      <c r="F4" s="43">
        <v>1.286E-2</v>
      </c>
      <c r="G4" s="42">
        <v>6.6813411000456355</v>
      </c>
    </row>
    <row r="5" spans="1:7" x14ac:dyDescent="0.25">
      <c r="A5" s="39" t="s">
        <v>52</v>
      </c>
      <c r="B5" s="1" t="s">
        <v>20</v>
      </c>
      <c r="C5" s="39" t="s">
        <v>8</v>
      </c>
      <c r="D5" s="24">
        <v>0.25419999999999998</v>
      </c>
      <c r="E5" s="24">
        <v>20</v>
      </c>
      <c r="F5" s="42">
        <v>1.2709999999999999E-2</v>
      </c>
      <c r="G5" s="42">
        <v>6.4182750382519522</v>
      </c>
    </row>
    <row r="6" spans="1:7" x14ac:dyDescent="0.25">
      <c r="A6" s="39" t="s">
        <v>58</v>
      </c>
      <c r="B6" s="1" t="s">
        <v>20</v>
      </c>
      <c r="C6" s="39" t="s">
        <v>8</v>
      </c>
      <c r="D6" s="24">
        <v>0.20949999999999999</v>
      </c>
      <c r="E6" s="24">
        <v>20</v>
      </c>
      <c r="F6" s="42">
        <v>1.0475E-2</v>
      </c>
      <c r="G6" s="42">
        <v>5.7968485759536135</v>
      </c>
    </row>
    <row r="7" spans="1:7" x14ac:dyDescent="0.25">
      <c r="A7" s="39" t="s">
        <v>34</v>
      </c>
      <c r="B7" s="1" t="s">
        <v>20</v>
      </c>
      <c r="C7" s="39" t="s">
        <v>8</v>
      </c>
      <c r="D7" s="24">
        <v>0.17080000000000001</v>
      </c>
      <c r="E7" s="24">
        <v>20</v>
      </c>
      <c r="F7" s="43">
        <v>8.5400000000000007E-3</v>
      </c>
      <c r="G7" s="42">
        <v>4.4264891418140815</v>
      </c>
    </row>
    <row r="8" spans="1:7" x14ac:dyDescent="0.25">
      <c r="A8" s="39" t="s">
        <v>48</v>
      </c>
      <c r="B8" s="1" t="s">
        <v>20</v>
      </c>
      <c r="C8" s="39" t="s">
        <v>8</v>
      </c>
      <c r="D8" s="24">
        <v>0.21940000000000001</v>
      </c>
      <c r="E8" s="24">
        <v>20</v>
      </c>
      <c r="F8" s="42">
        <v>1.0970000000000001E-2</v>
      </c>
      <c r="G8" s="42">
        <v>5.8102703138002312</v>
      </c>
    </row>
    <row r="9" spans="1:7" x14ac:dyDescent="0.25">
      <c r="A9" s="39" t="s">
        <v>23</v>
      </c>
      <c r="B9" s="1" t="s">
        <v>20</v>
      </c>
      <c r="C9" s="39" t="s">
        <v>8</v>
      </c>
      <c r="D9" s="24">
        <v>0.2094</v>
      </c>
      <c r="E9" s="24">
        <v>20</v>
      </c>
      <c r="F9" s="42">
        <v>1.047E-2</v>
      </c>
      <c r="G9" s="42">
        <v>5.5002281695433934</v>
      </c>
    </row>
    <row r="10" spans="1:7" x14ac:dyDescent="0.25">
      <c r="A10" s="39" t="s">
        <v>27</v>
      </c>
      <c r="B10" s="1" t="s">
        <v>20</v>
      </c>
      <c r="C10" s="39" t="s">
        <v>8</v>
      </c>
      <c r="D10" s="24">
        <v>0.21229999999999999</v>
      </c>
      <c r="E10" s="24">
        <v>20</v>
      </c>
      <c r="F10" s="43">
        <v>1.0614999999999999E-2</v>
      </c>
      <c r="G10" s="42">
        <v>5.510483753846704</v>
      </c>
    </row>
    <row r="11" spans="1:7" x14ac:dyDescent="0.25">
      <c r="A11" s="39" t="s">
        <v>54</v>
      </c>
      <c r="B11" s="1" t="s">
        <v>20</v>
      </c>
      <c r="C11" s="39" t="s">
        <v>8</v>
      </c>
      <c r="D11" s="24">
        <v>0.21490000000000001</v>
      </c>
      <c r="E11" s="24">
        <v>20</v>
      </c>
      <c r="F11" s="42">
        <v>1.0745000000000001E-2</v>
      </c>
      <c r="G11" s="42">
        <v>5.721686844012563</v>
      </c>
    </row>
    <row r="12" spans="1:7" x14ac:dyDescent="0.25">
      <c r="A12" s="39" t="s">
        <v>47</v>
      </c>
      <c r="B12" s="1" t="s">
        <v>20</v>
      </c>
      <c r="C12" s="39" t="s">
        <v>8</v>
      </c>
      <c r="D12" s="24">
        <v>0.19739999999999999</v>
      </c>
      <c r="E12" s="24">
        <v>20</v>
      </c>
      <c r="F12" s="42">
        <v>9.8700000000000003E-3</v>
      </c>
      <c r="G12" s="42">
        <v>5.3874855716318146</v>
      </c>
    </row>
    <row r="13" spans="1:7" x14ac:dyDescent="0.25">
      <c r="A13" s="39" t="s">
        <v>528</v>
      </c>
      <c r="B13" s="1" t="s">
        <v>20</v>
      </c>
      <c r="C13" s="39" t="s">
        <v>8</v>
      </c>
      <c r="D13" s="24">
        <v>0.19089999999999999</v>
      </c>
      <c r="E13" s="24">
        <v>20</v>
      </c>
      <c r="F13" s="43">
        <v>9.5449999999999997E-3</v>
      </c>
      <c r="G13" s="42">
        <v>4.9069873567229481</v>
      </c>
    </row>
    <row r="14" spans="1:7" x14ac:dyDescent="0.25">
      <c r="A14" s="39" t="s">
        <v>39</v>
      </c>
      <c r="B14" s="1" t="s">
        <v>20</v>
      </c>
      <c r="C14" s="39" t="s">
        <v>8</v>
      </c>
      <c r="D14" s="24">
        <v>0.20860000000000001</v>
      </c>
      <c r="E14" s="24">
        <v>20</v>
      </c>
      <c r="F14" s="43">
        <v>1.043E-2</v>
      </c>
      <c r="G14" s="42">
        <v>5.6344455480095572</v>
      </c>
    </row>
    <row r="15" spans="1:7" x14ac:dyDescent="0.25">
      <c r="A15" s="39" t="s">
        <v>54</v>
      </c>
      <c r="B15" s="1" t="s">
        <v>20</v>
      </c>
      <c r="C15" s="39" t="s">
        <v>8</v>
      </c>
      <c r="D15" s="24"/>
      <c r="E15" s="24">
        <v>20</v>
      </c>
      <c r="F15" s="42">
        <v>0</v>
      </c>
      <c r="G15" s="42">
        <v>0</v>
      </c>
    </row>
    <row r="16" spans="1:7" x14ac:dyDescent="0.25">
      <c r="A16" s="39" t="s">
        <v>38</v>
      </c>
      <c r="B16" s="1" t="s">
        <v>20</v>
      </c>
      <c r="C16" s="39" t="s">
        <v>8</v>
      </c>
      <c r="D16" s="24">
        <v>0.2019</v>
      </c>
      <c r="E16" s="24">
        <v>20</v>
      </c>
      <c r="F16" s="43">
        <v>1.0095E-2</v>
      </c>
      <c r="G16" s="42">
        <v>2.7098488712318476</v>
      </c>
    </row>
    <row r="17" spans="1:7" x14ac:dyDescent="0.25">
      <c r="A17" s="39" t="s">
        <v>44</v>
      </c>
      <c r="B17" s="1" t="s">
        <v>20</v>
      </c>
      <c r="C17" s="39" t="s">
        <v>8</v>
      </c>
      <c r="D17" s="24">
        <v>0.2661</v>
      </c>
      <c r="E17" s="24">
        <v>20</v>
      </c>
      <c r="F17" s="42">
        <v>1.3305000000000001E-2</v>
      </c>
      <c r="G17" s="42">
        <v>6.8920623842375122</v>
      </c>
    </row>
    <row r="18" spans="1:7" x14ac:dyDescent="0.25">
      <c r="A18" s="39" t="s">
        <v>31</v>
      </c>
      <c r="B18" s="1" t="s">
        <v>20</v>
      </c>
      <c r="C18" s="39" t="s">
        <v>8</v>
      </c>
      <c r="D18" s="24">
        <v>0.22509999999999999</v>
      </c>
      <c r="E18" s="24">
        <v>20</v>
      </c>
      <c r="F18" s="43">
        <v>1.1254999999999999E-2</v>
      </c>
      <c r="G18" s="42">
        <v>6.1216546318417313</v>
      </c>
    </row>
    <row r="19" spans="1:7" x14ac:dyDescent="0.25">
      <c r="A19" s="39" t="s">
        <v>21</v>
      </c>
      <c r="B19" s="1" t="s">
        <v>20</v>
      </c>
      <c r="C19" s="39" t="s">
        <v>8</v>
      </c>
      <c r="D19" s="24">
        <v>0.1996</v>
      </c>
      <c r="E19" s="24">
        <v>20</v>
      </c>
      <c r="F19" s="42">
        <v>9.9799999999999993E-3</v>
      </c>
      <c r="G19" s="42">
        <v>5.5793131787011481</v>
      </c>
    </row>
    <row r="20" spans="1:7" x14ac:dyDescent="0.25">
      <c r="A20" s="39" t="s">
        <v>26</v>
      </c>
      <c r="B20" s="1" t="s">
        <v>20</v>
      </c>
      <c r="C20" s="39" t="s">
        <v>8</v>
      </c>
      <c r="D20" s="24">
        <v>0.19020000000000001</v>
      </c>
      <c r="E20" s="24">
        <v>18</v>
      </c>
      <c r="F20" s="43">
        <v>1.0566666666666667E-2</v>
      </c>
      <c r="G20" s="42">
        <v>5.5495353959483316</v>
      </c>
    </row>
    <row r="21" spans="1:7" x14ac:dyDescent="0.25">
      <c r="A21" s="39" t="s">
        <v>532</v>
      </c>
      <c r="B21" s="1" t="s">
        <v>20</v>
      </c>
      <c r="C21" s="39" t="s">
        <v>8</v>
      </c>
      <c r="D21" s="24">
        <v>0.21909999999999999</v>
      </c>
      <c r="E21" s="24">
        <v>20</v>
      </c>
      <c r="F21" s="43">
        <v>1.0954999999999999E-2</v>
      </c>
      <c r="G21" s="42">
        <v>5.9874372533755675</v>
      </c>
    </row>
    <row r="22" spans="1:7" x14ac:dyDescent="0.25">
      <c r="A22" s="39" t="s">
        <v>35</v>
      </c>
      <c r="B22" s="1" t="s">
        <v>20</v>
      </c>
      <c r="C22" s="39" t="s">
        <v>8</v>
      </c>
      <c r="D22" s="24">
        <v>0.26429999999999998</v>
      </c>
      <c r="E22" s="24">
        <v>20</v>
      </c>
      <c r="F22" s="43">
        <v>1.3214999999999999E-2</v>
      </c>
      <c r="G22" s="42">
        <v>7.0745980189514936</v>
      </c>
    </row>
    <row r="23" spans="1:7" x14ac:dyDescent="0.25">
      <c r="A23" s="39" t="s">
        <v>40</v>
      </c>
      <c r="B23" s="1" t="s">
        <v>20</v>
      </c>
      <c r="C23" s="39" t="s">
        <v>8</v>
      </c>
      <c r="D23" s="24">
        <v>0.23960000000000001</v>
      </c>
      <c r="E23" s="24">
        <v>20</v>
      </c>
      <c r="F23" s="43">
        <v>1.1980000000000001E-2</v>
      </c>
      <c r="G23" s="42">
        <v>6.3619037392961646</v>
      </c>
    </row>
    <row r="24" spans="1:7" x14ac:dyDescent="0.25">
      <c r="A24" s="39" t="s">
        <v>56</v>
      </c>
      <c r="B24" s="1" t="s">
        <v>20</v>
      </c>
      <c r="C24" s="39" t="s">
        <v>8</v>
      </c>
      <c r="D24" s="24">
        <v>0.2732</v>
      </c>
      <c r="E24" s="24">
        <v>20</v>
      </c>
      <c r="F24" s="42">
        <v>1.366E-2</v>
      </c>
      <c r="G24" s="42">
        <v>6.9578288996859312</v>
      </c>
    </row>
    <row r="25" spans="1:7" x14ac:dyDescent="0.25">
      <c r="A25" s="39" t="s">
        <v>33</v>
      </c>
      <c r="B25" s="1" t="s">
        <v>20</v>
      </c>
      <c r="C25" s="39" t="s">
        <v>8</v>
      </c>
      <c r="D25" s="24">
        <v>0.1961</v>
      </c>
      <c r="E25" s="24">
        <v>18</v>
      </c>
      <c r="F25" s="43">
        <v>1.0894444444444444E-2</v>
      </c>
      <c r="G25" s="42">
        <v>5.7091834355975566</v>
      </c>
    </row>
    <row r="26" spans="1:7" x14ac:dyDescent="0.25">
      <c r="A26" s="39" t="s">
        <v>50</v>
      </c>
      <c r="B26" s="1" t="s">
        <v>20</v>
      </c>
      <c r="C26" s="39" t="s">
        <v>8</v>
      </c>
      <c r="D26" s="24">
        <v>0.1822</v>
      </c>
      <c r="E26" s="24">
        <v>19</v>
      </c>
      <c r="F26" s="42">
        <v>9.5894736842105262E-3</v>
      </c>
      <c r="G26" s="42">
        <v>5.3251651780629317</v>
      </c>
    </row>
    <row r="27" spans="1:7" x14ac:dyDescent="0.25">
      <c r="A27" s="39" t="s">
        <v>49</v>
      </c>
      <c r="B27" s="1" t="s">
        <v>20</v>
      </c>
      <c r="C27" s="39" t="s">
        <v>8</v>
      </c>
      <c r="D27" s="24">
        <v>0.2581</v>
      </c>
      <c r="E27" s="24">
        <v>20</v>
      </c>
      <c r="F27" s="42">
        <v>1.2905E-2</v>
      </c>
      <c r="G27" s="42">
        <v>6.6947628378922506</v>
      </c>
    </row>
    <row r="28" spans="1:7" x14ac:dyDescent="0.25">
      <c r="A28" s="39" t="s">
        <v>41</v>
      </c>
      <c r="B28" s="1" t="s">
        <v>20</v>
      </c>
      <c r="C28" s="39" t="s">
        <v>8</v>
      </c>
      <c r="D28" s="24">
        <v>0.2172</v>
      </c>
      <c r="E28" s="24">
        <v>20</v>
      </c>
      <c r="F28" s="43">
        <v>1.086E-2</v>
      </c>
      <c r="G28" s="42">
        <v>5.8706681341100051</v>
      </c>
    </row>
    <row r="29" spans="1:7" x14ac:dyDescent="0.25">
      <c r="A29" s="39" t="s">
        <v>25</v>
      </c>
      <c r="B29" s="1" t="s">
        <v>20</v>
      </c>
      <c r="C29" s="39" t="s">
        <v>8</v>
      </c>
      <c r="D29" s="24">
        <v>0.24479999999999999</v>
      </c>
      <c r="E29" s="24">
        <v>20</v>
      </c>
      <c r="F29" s="43">
        <v>1.2239999999999999E-2</v>
      </c>
      <c r="G29" s="42">
        <v>6.2015311793853121</v>
      </c>
    </row>
    <row r="30" spans="1:7" x14ac:dyDescent="0.25">
      <c r="A30" s="39" t="s">
        <v>22</v>
      </c>
      <c r="B30" s="1" t="s">
        <v>20</v>
      </c>
      <c r="C30" s="39" t="s">
        <v>8</v>
      </c>
      <c r="D30" s="24"/>
      <c r="E30" s="24">
        <v>20</v>
      </c>
      <c r="F30" s="42">
        <v>0</v>
      </c>
      <c r="G30" s="42">
        <v>2.7997745148041768</v>
      </c>
    </row>
    <row r="31" spans="1:7" x14ac:dyDescent="0.25">
      <c r="A31" s="39" t="s">
        <v>51</v>
      </c>
      <c r="B31" s="1" t="s">
        <v>20</v>
      </c>
      <c r="C31" s="39" t="s">
        <v>8</v>
      </c>
      <c r="D31" s="24">
        <v>0.24</v>
      </c>
      <c r="E31" s="24">
        <v>20</v>
      </c>
      <c r="F31" s="42">
        <v>1.2E-2</v>
      </c>
      <c r="G31" s="42">
        <v>6.4961211177623284</v>
      </c>
    </row>
    <row r="32" spans="1:7" x14ac:dyDescent="0.25">
      <c r="A32" s="39" t="s">
        <v>46</v>
      </c>
      <c r="B32" s="1" t="s">
        <v>20</v>
      </c>
      <c r="C32" s="39" t="s">
        <v>8</v>
      </c>
      <c r="D32" s="24">
        <v>0.2399</v>
      </c>
      <c r="E32" s="24">
        <v>20</v>
      </c>
      <c r="F32" s="42">
        <v>1.1995E-2</v>
      </c>
      <c r="G32" s="42">
        <v>6.3538506965881956</v>
      </c>
    </row>
    <row r="33" spans="1:7" x14ac:dyDescent="0.25">
      <c r="A33" s="39" t="s">
        <v>59</v>
      </c>
      <c r="B33" s="1" t="s">
        <v>20</v>
      </c>
      <c r="C33" s="39" t="s">
        <v>8</v>
      </c>
      <c r="D33" s="24">
        <v>0.21229999999999999</v>
      </c>
      <c r="E33" s="24">
        <v>20</v>
      </c>
      <c r="F33" s="42">
        <v>1.0614999999999999E-2</v>
      </c>
      <c r="G33" s="42">
        <v>5.6841059780420373</v>
      </c>
    </row>
    <row r="34" spans="1:7" x14ac:dyDescent="0.25">
      <c r="A34" s="39" t="s">
        <v>60</v>
      </c>
      <c r="B34" s="1" t="s">
        <v>20</v>
      </c>
      <c r="C34" s="39" t="s">
        <v>8</v>
      </c>
      <c r="D34" s="24">
        <v>0.20749999999999999</v>
      </c>
      <c r="E34" s="24">
        <v>20</v>
      </c>
      <c r="F34" s="42">
        <v>1.0374999999999999E-2</v>
      </c>
      <c r="G34" s="42">
        <v>6.3592193917268407</v>
      </c>
    </row>
    <row r="35" spans="1:7" x14ac:dyDescent="0.25">
      <c r="A35" s="39" t="s">
        <v>29</v>
      </c>
      <c r="B35" s="1" t="s">
        <v>20</v>
      </c>
      <c r="C35" s="39" t="s">
        <v>8</v>
      </c>
      <c r="D35" s="24">
        <v>0.20649999999999999</v>
      </c>
      <c r="E35" s="24">
        <v>20</v>
      </c>
      <c r="F35" s="43">
        <v>1.0324999999999999E-2</v>
      </c>
      <c r="G35" s="42">
        <v>5.2411886291036964</v>
      </c>
    </row>
    <row r="36" spans="1:7" x14ac:dyDescent="0.25">
      <c r="A36" s="39" t="s">
        <v>55</v>
      </c>
      <c r="B36" s="1" t="s">
        <v>20</v>
      </c>
      <c r="C36" s="39" t="s">
        <v>8</v>
      </c>
      <c r="D36" s="24">
        <v>0.22800000000000001</v>
      </c>
      <c r="E36" s="24">
        <v>20</v>
      </c>
      <c r="F36" s="42">
        <v>1.14E-2</v>
      </c>
      <c r="G36" s="42">
        <v>6.0666255066706043</v>
      </c>
    </row>
    <row r="37" spans="1:7" x14ac:dyDescent="0.25">
      <c r="A37" s="39" t="s">
        <v>45</v>
      </c>
      <c r="B37" s="1" t="s">
        <v>20</v>
      </c>
      <c r="C37" s="39" t="s">
        <v>8</v>
      </c>
      <c r="D37" s="24">
        <v>0.22639999999999999</v>
      </c>
      <c r="E37" s="24">
        <v>20</v>
      </c>
      <c r="F37" s="42">
        <v>1.132E-2</v>
      </c>
      <c r="G37" s="42">
        <v>6.5189380721015748</v>
      </c>
    </row>
    <row r="38" spans="1:7" x14ac:dyDescent="0.25">
      <c r="A38" s="39" t="s">
        <v>43</v>
      </c>
      <c r="B38" s="1" t="s">
        <v>20</v>
      </c>
      <c r="C38" s="39" t="s">
        <v>8</v>
      </c>
      <c r="D38" s="24">
        <v>0.2651</v>
      </c>
      <c r="E38" s="24">
        <v>20</v>
      </c>
      <c r="F38" s="43">
        <v>1.3254999999999999E-2</v>
      </c>
      <c r="G38" s="42">
        <v>6.800794566880521</v>
      </c>
    </row>
    <row r="39" spans="1:7" x14ac:dyDescent="0.25">
      <c r="A39" s="39" t="s">
        <v>24</v>
      </c>
      <c r="B39" s="1" t="s">
        <v>20</v>
      </c>
      <c r="C39" s="39" t="s">
        <v>8</v>
      </c>
      <c r="D39" s="24">
        <v>0.19409999999999999</v>
      </c>
      <c r="E39" s="24">
        <v>20</v>
      </c>
      <c r="F39" s="42">
        <v>9.7050000000000001E-3</v>
      </c>
      <c r="G39" s="42">
        <v>5.3535526651785759</v>
      </c>
    </row>
    <row r="40" spans="1:7" x14ac:dyDescent="0.25">
      <c r="A40" s="39" t="s">
        <v>42</v>
      </c>
      <c r="B40" s="1" t="s">
        <v>20</v>
      </c>
      <c r="C40" s="39" t="s">
        <v>8</v>
      </c>
      <c r="D40" s="24">
        <v>0.2298</v>
      </c>
      <c r="E40" s="24">
        <v>20</v>
      </c>
      <c r="F40" s="43">
        <v>1.149E-2</v>
      </c>
      <c r="G40" s="42">
        <v>5.9243550854964706</v>
      </c>
    </row>
    <row r="41" spans="1:7" x14ac:dyDescent="0.25">
      <c r="A41" s="39" t="s">
        <v>1000</v>
      </c>
      <c r="B41" s="1" t="s">
        <v>20</v>
      </c>
      <c r="C41" s="39" t="s">
        <v>8</v>
      </c>
      <c r="D41" s="24">
        <v>0.24629999999999999</v>
      </c>
      <c r="E41" s="24">
        <v>20</v>
      </c>
      <c r="F41" s="42">
        <v>1.2315E-2</v>
      </c>
      <c r="G41" s="42">
        <v>6.7605293533406714</v>
      </c>
    </row>
    <row r="42" spans="1:7" x14ac:dyDescent="0.25">
      <c r="A42" s="39" t="s">
        <v>1001</v>
      </c>
      <c r="B42" s="1" t="s">
        <v>20</v>
      </c>
      <c r="C42" s="39" t="s">
        <v>8</v>
      </c>
      <c r="D42" s="24">
        <v>0.25380000000000003</v>
      </c>
      <c r="E42" s="24">
        <v>20</v>
      </c>
      <c r="F42" s="42">
        <v>1.2690000000000002E-2</v>
      </c>
      <c r="G42" s="42">
        <v>6.6826832738302961</v>
      </c>
    </row>
    <row r="43" spans="1:7" x14ac:dyDescent="0.25">
      <c r="A43" s="39" t="s">
        <v>1002</v>
      </c>
      <c r="B43" s="1" t="s">
        <v>20</v>
      </c>
      <c r="C43" s="39" t="s">
        <v>8</v>
      </c>
      <c r="D43" s="24">
        <v>0.22109999999999999</v>
      </c>
      <c r="E43" s="24">
        <v>20</v>
      </c>
      <c r="F43" s="42">
        <v>1.1054999999999999E-2</v>
      </c>
      <c r="G43" s="42">
        <v>6.0075698601454919</v>
      </c>
    </row>
    <row r="44" spans="1:7" x14ac:dyDescent="0.25">
      <c r="A44" s="39" t="s">
        <v>521</v>
      </c>
      <c r="B44" s="1" t="s">
        <v>20</v>
      </c>
      <c r="C44" s="39" t="s">
        <v>8</v>
      </c>
      <c r="D44" s="24">
        <v>0.24279999999999999</v>
      </c>
      <c r="E44" s="24">
        <v>20</v>
      </c>
      <c r="F44" s="42">
        <v>1.214E-2</v>
      </c>
      <c r="G44" s="42">
        <v>6.3041902665557137</v>
      </c>
    </row>
    <row r="45" spans="1:7" x14ac:dyDescent="0.25">
      <c r="A45" s="39" t="s">
        <v>30</v>
      </c>
      <c r="B45" s="1" t="s">
        <v>20</v>
      </c>
      <c r="C45" s="39" t="s">
        <v>8</v>
      </c>
      <c r="D45" s="24">
        <v>0.2455</v>
      </c>
      <c r="E45" s="24">
        <v>20</v>
      </c>
      <c r="F45" s="43">
        <v>1.2274999999999999E-2</v>
      </c>
      <c r="G45" s="42">
        <v>6.5471237215794709</v>
      </c>
    </row>
    <row r="46" spans="1:7" x14ac:dyDescent="0.25">
      <c r="A46" s="39" t="s">
        <v>1003</v>
      </c>
      <c r="B46" s="39" t="s">
        <v>440</v>
      </c>
      <c r="C46" s="39" t="s">
        <v>8</v>
      </c>
      <c r="D46" s="24">
        <v>0.24959999999999999</v>
      </c>
      <c r="E46" s="24">
        <v>20</v>
      </c>
      <c r="F46" s="42">
        <v>1.248E-2</v>
      </c>
      <c r="G46" s="42">
        <v>6.8813249939602175</v>
      </c>
    </row>
    <row r="47" spans="1:7" x14ac:dyDescent="0.25">
      <c r="A47" s="39" t="s">
        <v>531</v>
      </c>
      <c r="B47" s="39" t="s">
        <v>440</v>
      </c>
      <c r="C47" s="39" t="s">
        <v>8</v>
      </c>
      <c r="D47" s="24">
        <v>0.2233</v>
      </c>
      <c r="E47" s="24">
        <v>20</v>
      </c>
      <c r="F47" s="43">
        <v>1.1165E-2</v>
      </c>
      <c r="G47" s="42">
        <v>5.944487692266395</v>
      </c>
    </row>
    <row r="48" spans="1:7" x14ac:dyDescent="0.25">
      <c r="A48" s="39" t="s">
        <v>1004</v>
      </c>
      <c r="B48" s="39" t="s">
        <v>440</v>
      </c>
      <c r="C48" s="39" t="s">
        <v>8</v>
      </c>
      <c r="D48" s="24">
        <v>0.23480000000000001</v>
      </c>
      <c r="E48" s="24">
        <v>20</v>
      </c>
      <c r="F48" s="42">
        <v>1.174E-2</v>
      </c>
      <c r="G48" s="42">
        <v>6.106890720210453</v>
      </c>
    </row>
    <row r="49" spans="1:7" x14ac:dyDescent="0.25">
      <c r="A49" s="39" t="s">
        <v>1005</v>
      </c>
      <c r="B49" s="39" t="s">
        <v>440</v>
      </c>
      <c r="C49" s="39" t="s">
        <v>8</v>
      </c>
      <c r="D49" s="24">
        <v>0.25580000000000003</v>
      </c>
      <c r="E49" s="24">
        <v>20</v>
      </c>
      <c r="F49" s="42">
        <v>1.2790000000000001E-2</v>
      </c>
      <c r="G49" s="42">
        <v>6.5055163342549598</v>
      </c>
    </row>
    <row r="50" spans="1:7" x14ac:dyDescent="0.25">
      <c r="A50" s="39" t="s">
        <v>1006</v>
      </c>
      <c r="B50" s="39" t="s">
        <v>440</v>
      </c>
      <c r="C50" s="39" t="s">
        <v>8</v>
      </c>
      <c r="D50" s="24">
        <v>0.24329999999999999</v>
      </c>
      <c r="E50" s="24">
        <v>20</v>
      </c>
      <c r="F50" s="42">
        <v>1.2164999999999999E-2</v>
      </c>
      <c r="G50" s="42">
        <v>6.4410919925912005</v>
      </c>
    </row>
    <row r="51" spans="1:7" x14ac:dyDescent="0.25">
      <c r="A51" s="39" t="s">
        <v>1007</v>
      </c>
      <c r="B51" s="39" t="s">
        <v>440</v>
      </c>
      <c r="C51" s="39" t="s">
        <v>8</v>
      </c>
      <c r="D51" s="24">
        <v>0.251</v>
      </c>
      <c r="E51" s="24">
        <v>20</v>
      </c>
      <c r="F51" s="42">
        <v>1.255E-2</v>
      </c>
      <c r="G51" s="42">
        <v>6.2827154860011269</v>
      </c>
    </row>
    <row r="52" spans="1:7" x14ac:dyDescent="0.25">
      <c r="A52" s="39" t="s">
        <v>1008</v>
      </c>
      <c r="B52" s="39" t="s">
        <v>440</v>
      </c>
      <c r="C52" s="39" t="s">
        <v>8</v>
      </c>
      <c r="D52" s="24">
        <v>0.25800000000000001</v>
      </c>
      <c r="E52" s="24">
        <v>20</v>
      </c>
      <c r="F52" s="42">
        <v>1.29E-2</v>
      </c>
      <c r="G52" s="42">
        <v>6.208895927844738</v>
      </c>
    </row>
    <row r="53" spans="1:7" x14ac:dyDescent="0.25">
      <c r="A53" s="39" t="s">
        <v>1009</v>
      </c>
      <c r="B53" s="39" t="s">
        <v>440</v>
      </c>
      <c r="C53" s="39" t="s">
        <v>8</v>
      </c>
      <c r="D53" s="24">
        <v>0.19639999999999999</v>
      </c>
      <c r="E53" s="24">
        <v>20</v>
      </c>
      <c r="F53" s="43">
        <v>9.8199999999999989E-3</v>
      </c>
      <c r="G53" s="42">
        <v>5.2707164523662522</v>
      </c>
    </row>
    <row r="54" spans="1:7" x14ac:dyDescent="0.25">
      <c r="A54" s="39" t="s">
        <v>1010</v>
      </c>
      <c r="B54" s="39" t="s">
        <v>440</v>
      </c>
      <c r="C54" s="39" t="s">
        <v>8</v>
      </c>
      <c r="D54" s="24">
        <v>0.21149999999999999</v>
      </c>
      <c r="E54" s="24">
        <v>20</v>
      </c>
      <c r="F54" s="42">
        <v>1.0574999999999999E-2</v>
      </c>
      <c r="G54" s="42">
        <v>5.4653316511421899</v>
      </c>
    </row>
    <row r="55" spans="1:7" x14ac:dyDescent="0.25">
      <c r="A55" s="39" t="s">
        <v>1011</v>
      </c>
      <c r="B55" s="39" t="s">
        <v>440</v>
      </c>
      <c r="C55" s="39" t="s">
        <v>8</v>
      </c>
      <c r="D55" s="24">
        <v>0.21729999999999999</v>
      </c>
      <c r="E55" s="24">
        <v>20</v>
      </c>
      <c r="F55" s="42">
        <v>1.0865E-2</v>
      </c>
      <c r="G55" s="42">
        <v>5.3901699192011376</v>
      </c>
    </row>
    <row r="56" spans="1:7" x14ac:dyDescent="0.25">
      <c r="A56" s="39" t="s">
        <v>1012</v>
      </c>
      <c r="B56" s="39" t="s">
        <v>440</v>
      </c>
      <c r="C56" s="39" t="s">
        <v>8</v>
      </c>
      <c r="D56" s="24">
        <v>0.21890000000000001</v>
      </c>
      <c r="E56" s="24">
        <v>20</v>
      </c>
      <c r="F56" s="42">
        <v>1.0945E-2</v>
      </c>
      <c r="G56" s="42">
        <v>5.6706842401954196</v>
      </c>
    </row>
    <row r="57" spans="1:7" x14ac:dyDescent="0.25">
      <c r="A57" s="39" t="s">
        <v>1013</v>
      </c>
      <c r="B57" s="39" t="s">
        <v>440</v>
      </c>
      <c r="C57" s="39" t="s">
        <v>8</v>
      </c>
      <c r="D57" s="24">
        <v>0.186</v>
      </c>
      <c r="E57" s="24">
        <v>20</v>
      </c>
      <c r="F57" s="42">
        <v>9.2999999999999992E-3</v>
      </c>
      <c r="G57" s="42">
        <v>4.9553056129707667</v>
      </c>
    </row>
    <row r="58" spans="1:7" x14ac:dyDescent="0.25">
      <c r="A58" s="39" t="s">
        <v>514</v>
      </c>
      <c r="B58" s="39" t="s">
        <v>440</v>
      </c>
      <c r="C58" s="39" t="s">
        <v>8</v>
      </c>
      <c r="D58" s="24">
        <v>0.22359999999999999</v>
      </c>
      <c r="E58" s="24">
        <v>20</v>
      </c>
      <c r="F58" s="42">
        <v>1.1179999999999999E-2</v>
      </c>
      <c r="G58" s="42">
        <v>6.0102542077148158</v>
      </c>
    </row>
    <row r="59" spans="1:7" x14ac:dyDescent="0.25">
      <c r="A59" s="39" t="s">
        <v>1014</v>
      </c>
      <c r="B59" s="39" t="s">
        <v>440</v>
      </c>
      <c r="C59" s="39" t="s">
        <v>8</v>
      </c>
      <c r="D59" s="24">
        <v>0.23619999999999999</v>
      </c>
      <c r="E59" s="24">
        <v>20</v>
      </c>
      <c r="F59" s="42">
        <v>1.1809999999999999E-2</v>
      </c>
      <c r="G59" s="42">
        <v>6.3511663490188699</v>
      </c>
    </row>
    <row r="60" spans="1:7" x14ac:dyDescent="0.25">
      <c r="A60" s="39" t="s">
        <v>1015</v>
      </c>
      <c r="B60" s="39" t="s">
        <v>440</v>
      </c>
      <c r="C60" s="39" t="s">
        <v>8</v>
      </c>
      <c r="D60" s="24">
        <v>0.20430000000000001</v>
      </c>
      <c r="E60" s="24">
        <v>20</v>
      </c>
      <c r="F60" s="43">
        <v>1.0215E-2</v>
      </c>
      <c r="G60" s="42">
        <v>5.6881324993960227</v>
      </c>
    </row>
    <row r="61" spans="1:7" x14ac:dyDescent="0.25">
      <c r="A61" s="39" t="s">
        <v>1016</v>
      </c>
      <c r="B61" s="39" t="s">
        <v>440</v>
      </c>
      <c r="C61" s="39" t="s">
        <v>8</v>
      </c>
      <c r="D61" s="24">
        <v>0.25690000000000002</v>
      </c>
      <c r="E61" s="24">
        <v>20</v>
      </c>
      <c r="F61" s="42">
        <v>1.2845000000000001E-2</v>
      </c>
      <c r="G61" s="42">
        <v>6.5847045875499974</v>
      </c>
    </row>
    <row r="62" spans="1:7" x14ac:dyDescent="0.25">
      <c r="A62" s="39" t="s">
        <v>1017</v>
      </c>
      <c r="B62" s="39" t="s">
        <v>440</v>
      </c>
      <c r="C62" s="39" t="s">
        <v>8</v>
      </c>
      <c r="D62" s="24">
        <v>0.22670000000000001</v>
      </c>
      <c r="E62" s="24">
        <v>20</v>
      </c>
      <c r="F62" s="42">
        <v>1.1335000000000001E-2</v>
      </c>
      <c r="G62" s="42">
        <v>5.7565833624137657</v>
      </c>
    </row>
    <row r="63" spans="1:7" x14ac:dyDescent="0.25">
      <c r="A63" s="39" t="s">
        <v>1018</v>
      </c>
      <c r="B63" s="39" t="s">
        <v>440</v>
      </c>
      <c r="C63" s="39" t="s">
        <v>8</v>
      </c>
      <c r="D63" s="24">
        <v>0.21179999999999999</v>
      </c>
      <c r="E63" s="24">
        <v>20</v>
      </c>
      <c r="F63" s="42">
        <v>1.0589999999999999E-2</v>
      </c>
      <c r="G63" s="42">
        <v>5.939118997127748</v>
      </c>
    </row>
    <row r="64" spans="1:7" x14ac:dyDescent="0.25">
      <c r="A64" s="39" t="s">
        <v>527</v>
      </c>
      <c r="B64" s="39" t="s">
        <v>440</v>
      </c>
      <c r="C64" s="39" t="s">
        <v>8</v>
      </c>
      <c r="D64" s="24">
        <v>0.21679999999999999</v>
      </c>
      <c r="E64" s="24">
        <v>20</v>
      </c>
      <c r="F64" s="43">
        <v>1.0839999999999999E-2</v>
      </c>
      <c r="G64" s="42">
        <v>5.6398142431482032</v>
      </c>
    </row>
    <row r="65" spans="1:7" x14ac:dyDescent="0.25">
      <c r="A65" s="39" t="s">
        <v>1019</v>
      </c>
      <c r="B65" s="39" t="s">
        <v>440</v>
      </c>
      <c r="C65" s="39" t="s">
        <v>8</v>
      </c>
      <c r="D65" s="24">
        <v>0.2215</v>
      </c>
      <c r="E65" s="24">
        <v>20</v>
      </c>
      <c r="F65" s="43">
        <v>1.1075E-2</v>
      </c>
      <c r="G65" s="42">
        <v>6.0760207231632348</v>
      </c>
    </row>
    <row r="66" spans="1:7" x14ac:dyDescent="0.25">
      <c r="A66" s="39" t="s">
        <v>529</v>
      </c>
      <c r="B66" s="39" t="s">
        <v>440</v>
      </c>
      <c r="C66" s="39" t="s">
        <v>8</v>
      </c>
      <c r="D66" s="24">
        <v>0.25119999999999998</v>
      </c>
      <c r="E66" s="24">
        <v>20</v>
      </c>
      <c r="F66" s="43">
        <v>1.2559999999999998E-2</v>
      </c>
      <c r="G66" s="42">
        <v>6.4625667731457872</v>
      </c>
    </row>
    <row r="67" spans="1:7" x14ac:dyDescent="0.25">
      <c r="A67" s="39" t="s">
        <v>534</v>
      </c>
      <c r="B67" s="39" t="s">
        <v>440</v>
      </c>
      <c r="C67" s="39" t="s">
        <v>8</v>
      </c>
      <c r="D67" s="24">
        <v>0.21310000000000001</v>
      </c>
      <c r="E67" s="24">
        <v>20</v>
      </c>
      <c r="F67" s="43">
        <v>1.0655000000000001E-2</v>
      </c>
      <c r="G67" s="42">
        <v>5.8760368292486511</v>
      </c>
    </row>
    <row r="68" spans="1:7" x14ac:dyDescent="0.25">
      <c r="A68" s="39" t="s">
        <v>520</v>
      </c>
      <c r="B68" s="39" t="s">
        <v>440</v>
      </c>
      <c r="C68" s="39" t="s">
        <v>8</v>
      </c>
      <c r="D68" s="24">
        <v>0.25640000000000002</v>
      </c>
      <c r="E68" s="24">
        <v>20</v>
      </c>
      <c r="F68" s="42">
        <v>1.2820000000000002E-2</v>
      </c>
      <c r="G68" s="42">
        <v>6.7618715271253329</v>
      </c>
    </row>
    <row r="69" spans="1:7" x14ac:dyDescent="0.25">
      <c r="A69" s="39" t="s">
        <v>1020</v>
      </c>
      <c r="B69" s="39" t="s">
        <v>440</v>
      </c>
      <c r="C69" s="39" t="s">
        <v>8</v>
      </c>
      <c r="D69" s="24">
        <v>0.2019</v>
      </c>
      <c r="E69" s="24">
        <v>20</v>
      </c>
      <c r="F69" s="42">
        <v>1.0095E-2</v>
      </c>
      <c r="G69" s="42">
        <v>5.548546425791212</v>
      </c>
    </row>
    <row r="70" spans="1:7" x14ac:dyDescent="0.25">
      <c r="A70" s="39" t="s">
        <v>530</v>
      </c>
      <c r="B70" s="39" t="s">
        <v>440</v>
      </c>
      <c r="C70" s="39" t="s">
        <v>8</v>
      </c>
      <c r="D70" s="24">
        <v>0.21690000000000001</v>
      </c>
      <c r="E70" s="24">
        <v>20</v>
      </c>
      <c r="F70" s="43">
        <v>1.0845E-2</v>
      </c>
      <c r="G70" s="42">
        <v>5.724371191581886</v>
      </c>
    </row>
    <row r="71" spans="1:7" x14ac:dyDescent="0.25">
      <c r="A71" s="39" t="s">
        <v>1021</v>
      </c>
      <c r="B71" s="39" t="s">
        <v>440</v>
      </c>
      <c r="C71" s="39" t="s">
        <v>8</v>
      </c>
      <c r="D71" s="24">
        <v>0.26269999999999999</v>
      </c>
      <c r="E71" s="24">
        <v>20</v>
      </c>
      <c r="F71" s="42">
        <v>1.3134999999999999E-2</v>
      </c>
      <c r="G71" s="42">
        <v>6.4853837274850346</v>
      </c>
    </row>
    <row r="72" spans="1:7" x14ac:dyDescent="0.25">
      <c r="A72" s="39" t="s">
        <v>1022</v>
      </c>
      <c r="B72" s="39" t="s">
        <v>440</v>
      </c>
      <c r="C72" s="39" t="s">
        <v>8</v>
      </c>
      <c r="D72" s="24">
        <v>0.23200000000000001</v>
      </c>
      <c r="E72" s="24">
        <v>20</v>
      </c>
      <c r="F72" s="42">
        <v>1.1600000000000001E-2</v>
      </c>
      <c r="G72" s="42">
        <v>6.0451507261160184</v>
      </c>
    </row>
    <row r="73" spans="1:7" x14ac:dyDescent="0.25">
      <c r="A73" s="39" t="s">
        <v>522</v>
      </c>
      <c r="B73" s="39" t="s">
        <v>440</v>
      </c>
      <c r="C73" s="39" t="s">
        <v>8</v>
      </c>
      <c r="D73" s="24">
        <v>0.1986</v>
      </c>
      <c r="E73" s="24">
        <v>20</v>
      </c>
      <c r="F73" s="42">
        <v>9.9299999999999996E-3</v>
      </c>
      <c r="G73" s="42">
        <v>5.0720747322363309</v>
      </c>
    </row>
    <row r="74" spans="1:7" x14ac:dyDescent="0.25">
      <c r="A74" s="39" t="s">
        <v>1023</v>
      </c>
      <c r="B74" s="39" t="s">
        <v>440</v>
      </c>
      <c r="C74" s="39" t="s">
        <v>8</v>
      </c>
      <c r="D74" s="24">
        <v>0.22059999999999999</v>
      </c>
      <c r="E74" s="24">
        <v>20</v>
      </c>
      <c r="F74" s="43">
        <v>1.103E-2</v>
      </c>
      <c r="G74" s="42">
        <v>5.5337825141599346</v>
      </c>
    </row>
    <row r="75" spans="1:7" x14ac:dyDescent="0.25">
      <c r="A75" s="39" t="s">
        <v>1024</v>
      </c>
      <c r="B75" s="39" t="s">
        <v>440</v>
      </c>
      <c r="C75" s="39" t="s">
        <v>8</v>
      </c>
      <c r="D75" s="24">
        <v>0.2636</v>
      </c>
      <c r="E75" s="24">
        <v>20</v>
      </c>
      <c r="F75" s="42">
        <v>1.3180000000000001E-2</v>
      </c>
      <c r="G75" s="42">
        <v>6.9001154269454812</v>
      </c>
    </row>
    <row r="76" spans="1:7" x14ac:dyDescent="0.25">
      <c r="A76" s="39" t="s">
        <v>515</v>
      </c>
      <c r="B76" s="39" t="s">
        <v>440</v>
      </c>
      <c r="C76" s="39" t="s">
        <v>8</v>
      </c>
      <c r="D76" s="24">
        <v>0.14460000000000001</v>
      </c>
      <c r="E76" s="24">
        <v>16</v>
      </c>
      <c r="F76" s="42">
        <v>9.0375000000000004E-3</v>
      </c>
      <c r="G76" s="42">
        <v>4.5574256510288498</v>
      </c>
    </row>
    <row r="77" spans="1:7" x14ac:dyDescent="0.25">
      <c r="A77" s="39" t="s">
        <v>1025</v>
      </c>
      <c r="B77" s="39" t="s">
        <v>440</v>
      </c>
      <c r="C77" s="39" t="s">
        <v>8</v>
      </c>
      <c r="D77" s="24">
        <v>0.23599999999999999</v>
      </c>
      <c r="E77" s="24">
        <v>20</v>
      </c>
      <c r="F77" s="42">
        <v>1.18E-2</v>
      </c>
      <c r="G77" s="42">
        <v>6.106890720210453</v>
      </c>
    </row>
    <row r="78" spans="1:7" x14ac:dyDescent="0.25">
      <c r="A78" s="39" t="s">
        <v>1026</v>
      </c>
      <c r="B78" s="39" t="s">
        <v>440</v>
      </c>
      <c r="C78" s="39" t="s">
        <v>8</v>
      </c>
      <c r="D78" s="24">
        <v>0.2321</v>
      </c>
      <c r="E78" s="24">
        <v>20</v>
      </c>
      <c r="F78" s="42">
        <v>1.1605000000000001E-2</v>
      </c>
      <c r="G78" s="42">
        <v>6.2867420073551132</v>
      </c>
    </row>
    <row r="79" spans="1:7" x14ac:dyDescent="0.25">
      <c r="A79" s="39" t="s">
        <v>516</v>
      </c>
      <c r="B79" s="39" t="s">
        <v>440</v>
      </c>
      <c r="C79" s="39" t="s">
        <v>8</v>
      </c>
      <c r="D79" s="24">
        <v>0.22040000000000001</v>
      </c>
      <c r="E79" s="24">
        <v>20</v>
      </c>
      <c r="F79" s="42">
        <v>1.102E-2</v>
      </c>
      <c r="G79" s="42">
        <v>5.886774219525944</v>
      </c>
    </row>
    <row r="80" spans="1:7" x14ac:dyDescent="0.25">
      <c r="A80" s="39" t="s">
        <v>1027</v>
      </c>
      <c r="B80" s="39" t="s">
        <v>440</v>
      </c>
      <c r="C80" s="39" t="s">
        <v>8</v>
      </c>
      <c r="D80" s="24">
        <v>0.24560000000000001</v>
      </c>
      <c r="E80" s="24">
        <v>20</v>
      </c>
      <c r="F80" s="42">
        <v>1.2280000000000001E-2</v>
      </c>
      <c r="G80" s="42">
        <v>6.054545942608649</v>
      </c>
    </row>
    <row r="81" spans="1:7" x14ac:dyDescent="0.25">
      <c r="A81" s="39" t="s">
        <v>525</v>
      </c>
      <c r="B81" s="39" t="s">
        <v>440</v>
      </c>
      <c r="C81" s="39" t="s">
        <v>8</v>
      </c>
      <c r="D81" s="24">
        <v>0.2097</v>
      </c>
      <c r="E81" s="24">
        <v>20</v>
      </c>
      <c r="F81" s="42">
        <v>1.0485E-2</v>
      </c>
      <c r="G81" s="42">
        <v>5.2572947145196354</v>
      </c>
    </row>
    <row r="82" spans="1:7" x14ac:dyDescent="0.25">
      <c r="A82" s="39" t="s">
        <v>1028</v>
      </c>
      <c r="B82" s="39" t="s">
        <v>440</v>
      </c>
      <c r="C82" s="39" t="s">
        <v>8</v>
      </c>
      <c r="D82" s="24">
        <v>0.22320000000000001</v>
      </c>
      <c r="E82" s="24">
        <v>19</v>
      </c>
      <c r="F82" s="43">
        <v>1.1747368421052631E-2</v>
      </c>
      <c r="G82" s="42">
        <v>6.1493324317794835</v>
      </c>
    </row>
    <row r="83" spans="1:7" x14ac:dyDescent="0.25">
      <c r="A83" s="39" t="s">
        <v>1029</v>
      </c>
      <c r="B83" s="39" t="s">
        <v>440</v>
      </c>
      <c r="C83" s="39" t="s">
        <v>8</v>
      </c>
      <c r="D83" s="24">
        <v>0.21190000000000001</v>
      </c>
      <c r="E83" s="24">
        <v>20</v>
      </c>
      <c r="F83" s="42">
        <v>1.0595E-2</v>
      </c>
      <c r="G83" s="42">
        <v>5.6518938072101577</v>
      </c>
    </row>
    <row r="84" spans="1:7" x14ac:dyDescent="0.25">
      <c r="A84" s="39" t="s">
        <v>526</v>
      </c>
      <c r="B84" s="39" t="s">
        <v>440</v>
      </c>
      <c r="C84" s="39" t="s">
        <v>8</v>
      </c>
      <c r="D84" s="24">
        <v>0.22409999999999999</v>
      </c>
      <c r="E84" s="24">
        <v>20</v>
      </c>
      <c r="F84" s="43">
        <v>1.1205E-2</v>
      </c>
      <c r="G84" s="42">
        <v>6.1605776715969185</v>
      </c>
    </row>
    <row r="85" spans="1:7" x14ac:dyDescent="0.25">
      <c r="A85" s="39" t="s">
        <v>1030</v>
      </c>
      <c r="B85" s="39" t="s">
        <v>440</v>
      </c>
      <c r="C85" s="39" t="s">
        <v>8</v>
      </c>
      <c r="D85" s="24">
        <v>0.28399999999999997</v>
      </c>
      <c r="E85" s="24">
        <v>20</v>
      </c>
      <c r="F85" s="42">
        <v>1.4199999999999999E-2</v>
      </c>
      <c r="G85" s="42">
        <v>7.4195366816095341</v>
      </c>
    </row>
    <row r="86" spans="1:7" x14ac:dyDescent="0.25">
      <c r="A86" s="39" t="s">
        <v>1031</v>
      </c>
      <c r="B86" s="39" t="s">
        <v>440</v>
      </c>
      <c r="C86" s="39" t="s">
        <v>8</v>
      </c>
      <c r="D86" s="24">
        <v>0.2072</v>
      </c>
      <c r="E86" s="24">
        <v>20</v>
      </c>
      <c r="F86" s="42">
        <v>1.0359999999999999E-2</v>
      </c>
      <c r="G86" s="42">
        <v>5.1875016777172309</v>
      </c>
    </row>
    <row r="87" spans="1:7" x14ac:dyDescent="0.25">
      <c r="A87" s="39" t="s">
        <v>1032</v>
      </c>
      <c r="B87" s="39" t="s">
        <v>440</v>
      </c>
      <c r="C87" s="39" t="s">
        <v>8</v>
      </c>
      <c r="D87" s="24">
        <v>0.2402</v>
      </c>
      <c r="E87" s="24">
        <v>20</v>
      </c>
      <c r="F87" s="42">
        <v>1.201E-2</v>
      </c>
      <c r="G87" s="42">
        <v>6.030386814484741</v>
      </c>
    </row>
    <row r="88" spans="1:7" x14ac:dyDescent="0.25">
      <c r="A88" s="39" t="s">
        <v>1033</v>
      </c>
      <c r="B88" s="39" t="s">
        <v>440</v>
      </c>
      <c r="C88" s="39" t="s">
        <v>8</v>
      </c>
      <c r="D88" s="24">
        <v>0.2515</v>
      </c>
      <c r="E88" s="24">
        <v>20</v>
      </c>
      <c r="F88" s="42">
        <v>1.2574999999999999E-2</v>
      </c>
      <c r="G88" s="42">
        <v>6.4115641693286456</v>
      </c>
    </row>
    <row r="89" spans="1:7" x14ac:dyDescent="0.25">
      <c r="A89" s="39" t="s">
        <v>536</v>
      </c>
      <c r="B89" s="39" t="s">
        <v>440</v>
      </c>
      <c r="C89" s="39" t="s">
        <v>8</v>
      </c>
      <c r="D89" s="24">
        <v>0.2122</v>
      </c>
      <c r="E89" s="24">
        <v>20</v>
      </c>
      <c r="F89" s="42">
        <v>1.061E-2</v>
      </c>
      <c r="G89" s="42">
        <v>5.5270716452366253</v>
      </c>
    </row>
    <row r="90" spans="1:7" x14ac:dyDescent="0.25">
      <c r="A90" s="39" t="s">
        <v>1034</v>
      </c>
      <c r="B90" s="39" t="s">
        <v>440</v>
      </c>
      <c r="C90" s="39" t="s">
        <v>8</v>
      </c>
      <c r="D90" s="24">
        <v>0.21759999999999999</v>
      </c>
      <c r="E90" s="24">
        <v>20</v>
      </c>
      <c r="F90" s="42">
        <v>1.0879999999999999E-2</v>
      </c>
      <c r="G90" s="42">
        <v>6.2370815773226322</v>
      </c>
    </row>
    <row r="91" spans="1:7" x14ac:dyDescent="0.25">
      <c r="A91" s="39" t="s">
        <v>1035</v>
      </c>
      <c r="B91" s="39" t="s">
        <v>440</v>
      </c>
      <c r="C91" s="39" t="s">
        <v>8</v>
      </c>
      <c r="D91" s="24"/>
      <c r="E91" s="24">
        <v>20</v>
      </c>
      <c r="F91" s="42">
        <v>0</v>
      </c>
      <c r="G91" s="42">
        <v>2.7997745148041768</v>
      </c>
    </row>
    <row r="92" spans="1:7" x14ac:dyDescent="0.25">
      <c r="A92" s="39" t="s">
        <v>517</v>
      </c>
      <c r="B92" s="39" t="s">
        <v>440</v>
      </c>
      <c r="C92" s="39" t="s">
        <v>8</v>
      </c>
      <c r="D92" s="24">
        <v>0.1923</v>
      </c>
      <c r="E92" s="24">
        <v>20</v>
      </c>
      <c r="F92" s="42">
        <v>9.6150000000000003E-3</v>
      </c>
      <c r="G92" s="42">
        <v>5.1620003758086597</v>
      </c>
    </row>
    <row r="93" spans="1:7" x14ac:dyDescent="0.25">
      <c r="A93" s="39" t="s">
        <v>518</v>
      </c>
      <c r="B93" s="39" t="s">
        <v>440</v>
      </c>
      <c r="C93" s="39" t="s">
        <v>8</v>
      </c>
      <c r="D93" s="24">
        <v>0.23949999999999999</v>
      </c>
      <c r="E93" s="24">
        <v>20</v>
      </c>
      <c r="F93" s="42">
        <v>1.1975E-2</v>
      </c>
      <c r="G93" s="42">
        <v>5.7726894478297046</v>
      </c>
    </row>
    <row r="94" spans="1:7" x14ac:dyDescent="0.25">
      <c r="A94" s="39" t="s">
        <v>1036</v>
      </c>
      <c r="B94" s="39" t="s">
        <v>440</v>
      </c>
      <c r="C94" s="39" t="s">
        <v>8</v>
      </c>
      <c r="D94" s="24">
        <v>0.21940000000000001</v>
      </c>
      <c r="E94" s="24">
        <v>20</v>
      </c>
      <c r="F94" s="42">
        <v>1.0970000000000001E-2</v>
      </c>
      <c r="G94" s="42">
        <v>5.7941642283842913</v>
      </c>
    </row>
    <row r="95" spans="1:7" x14ac:dyDescent="0.25">
      <c r="A95" s="39" t="s">
        <v>539</v>
      </c>
      <c r="B95" s="39" t="s">
        <v>440</v>
      </c>
      <c r="C95" s="39" t="s">
        <v>8</v>
      </c>
      <c r="D95" s="24">
        <v>0.21740000000000001</v>
      </c>
      <c r="E95" s="24">
        <v>20</v>
      </c>
      <c r="F95" s="42">
        <v>1.0870000000000001E-2</v>
      </c>
      <c r="G95" s="42">
        <v>6.1901054948594751</v>
      </c>
    </row>
    <row r="96" spans="1:7" x14ac:dyDescent="0.25">
      <c r="A96" s="39" t="s">
        <v>1037</v>
      </c>
      <c r="B96" s="39" t="s">
        <v>440</v>
      </c>
      <c r="C96" s="39" t="s">
        <v>8</v>
      </c>
      <c r="D96" s="24">
        <v>0.24410000000000001</v>
      </c>
      <c r="E96" s="24">
        <v>20</v>
      </c>
      <c r="F96" s="42">
        <v>1.2205000000000001E-2</v>
      </c>
      <c r="G96" s="42">
        <v>6.5001476391163129</v>
      </c>
    </row>
    <row r="97" spans="1:7" x14ac:dyDescent="0.25">
      <c r="A97" s="39" t="s">
        <v>1038</v>
      </c>
      <c r="B97" s="39" t="s">
        <v>440</v>
      </c>
      <c r="C97" s="39" t="s">
        <v>8</v>
      </c>
      <c r="D97" s="24">
        <v>0.2084</v>
      </c>
      <c r="E97" s="24">
        <v>20</v>
      </c>
      <c r="F97" s="42">
        <v>1.042E-2</v>
      </c>
      <c r="G97" s="42">
        <v>6.1646041929509048</v>
      </c>
    </row>
    <row r="98" spans="1:7" x14ac:dyDescent="0.25">
      <c r="A98" s="39" t="s">
        <v>1039</v>
      </c>
      <c r="B98" s="39" t="s">
        <v>440</v>
      </c>
      <c r="C98" s="39" t="s">
        <v>8</v>
      </c>
      <c r="D98" s="24">
        <v>0.22509999999999999</v>
      </c>
      <c r="E98" s="24">
        <v>20</v>
      </c>
      <c r="F98" s="42">
        <v>1.1254999999999999E-2</v>
      </c>
      <c r="G98" s="42">
        <v>5.8814055243872989</v>
      </c>
    </row>
    <row r="99" spans="1:7" x14ac:dyDescent="0.25">
      <c r="A99" s="39" t="s">
        <v>519</v>
      </c>
      <c r="B99" s="39" t="s">
        <v>440</v>
      </c>
      <c r="C99" s="39" t="s">
        <v>8</v>
      </c>
      <c r="D99" s="24">
        <v>0.23469999999999999</v>
      </c>
      <c r="E99" s="24">
        <v>20</v>
      </c>
      <c r="F99" s="42">
        <v>1.1734999999999999E-2</v>
      </c>
      <c r="G99" s="42">
        <v>6.3001637452017283</v>
      </c>
    </row>
    <row r="100" spans="1:7" x14ac:dyDescent="0.25">
      <c r="A100" s="39" t="s">
        <v>537</v>
      </c>
      <c r="B100" s="39" t="s">
        <v>440</v>
      </c>
      <c r="C100" s="39" t="s">
        <v>8</v>
      </c>
      <c r="D100" s="24">
        <v>0.2127</v>
      </c>
      <c r="E100" s="24">
        <v>20</v>
      </c>
      <c r="F100" s="42">
        <v>1.0635E-2</v>
      </c>
      <c r="G100" s="42">
        <v>5.8706681341100051</v>
      </c>
    </row>
    <row r="101" spans="1:7" x14ac:dyDescent="0.25">
      <c r="A101" s="39" t="s">
        <v>1040</v>
      </c>
      <c r="B101" s="39" t="s">
        <v>440</v>
      </c>
      <c r="C101" s="39" t="s">
        <v>8</v>
      </c>
      <c r="D101" s="24">
        <v>0.19189999999999999</v>
      </c>
      <c r="E101" s="24">
        <v>20</v>
      </c>
      <c r="F101" s="42">
        <v>9.5949999999999994E-3</v>
      </c>
      <c r="G101" s="42">
        <v>6.1968163637827827</v>
      </c>
    </row>
    <row r="102" spans="1:7" x14ac:dyDescent="0.25">
      <c r="A102" s="39" t="s">
        <v>524</v>
      </c>
      <c r="B102" s="39" t="s">
        <v>440</v>
      </c>
      <c r="C102" s="39" t="s">
        <v>8</v>
      </c>
      <c r="D102" s="24">
        <v>0.2233</v>
      </c>
      <c r="E102" s="24">
        <v>20</v>
      </c>
      <c r="F102" s="42">
        <v>1.1165E-2</v>
      </c>
      <c r="G102" s="42">
        <v>5.8934850884492525</v>
      </c>
    </row>
    <row r="103" spans="1:7" x14ac:dyDescent="0.25">
      <c r="A103" s="39" t="s">
        <v>92</v>
      </c>
      <c r="B103" s="39" t="s">
        <v>440</v>
      </c>
      <c r="C103" s="39" t="s">
        <v>8</v>
      </c>
      <c r="D103" s="24">
        <v>0.22600000000000001</v>
      </c>
      <c r="E103" s="24">
        <v>20</v>
      </c>
      <c r="F103" s="43">
        <v>1.1300000000000001E-2</v>
      </c>
      <c r="G103" s="42">
        <v>6.6316806700131528</v>
      </c>
    </row>
    <row r="104" spans="1:7" x14ac:dyDescent="0.25">
      <c r="A104" s="39" t="s">
        <v>1041</v>
      </c>
      <c r="B104" s="39" t="s">
        <v>440</v>
      </c>
      <c r="C104" s="39" t="s">
        <v>8</v>
      </c>
      <c r="D104" s="24">
        <v>0.27189999999999998</v>
      </c>
      <c r="E104" s="24">
        <v>20</v>
      </c>
      <c r="F104" s="42">
        <v>1.3594999999999999E-2</v>
      </c>
      <c r="G104" s="42">
        <v>6.9954097656564569</v>
      </c>
    </row>
    <row r="105" spans="1:7" x14ac:dyDescent="0.25">
      <c r="A105" s="39" t="s">
        <v>96</v>
      </c>
      <c r="B105" s="39" t="s">
        <v>440</v>
      </c>
      <c r="C105" s="39" t="s">
        <v>8</v>
      </c>
      <c r="D105" s="24">
        <v>0.31819999999999998</v>
      </c>
      <c r="E105" s="24">
        <v>20</v>
      </c>
      <c r="F105" s="43">
        <v>1.5910000000000001E-2</v>
      </c>
      <c r="G105" s="42">
        <v>8.1013609642176458</v>
      </c>
    </row>
    <row r="106" spans="1:7" x14ac:dyDescent="0.25">
      <c r="A106" s="39" t="s">
        <v>1042</v>
      </c>
      <c r="B106" s="39" t="s">
        <v>440</v>
      </c>
      <c r="C106" s="39" t="s">
        <v>8</v>
      </c>
      <c r="D106" s="24">
        <v>0.1988</v>
      </c>
      <c r="E106" s="24">
        <v>20</v>
      </c>
      <c r="F106" s="42">
        <v>9.9400000000000009E-3</v>
      </c>
      <c r="G106" s="42">
        <v>5.179448635009261</v>
      </c>
    </row>
    <row r="107" spans="1:7" x14ac:dyDescent="0.25">
      <c r="A107" s="39" t="s">
        <v>81</v>
      </c>
      <c r="B107" s="39" t="s">
        <v>440</v>
      </c>
      <c r="C107" s="39" t="s">
        <v>8</v>
      </c>
      <c r="D107" s="24">
        <v>0.2167</v>
      </c>
      <c r="E107" s="24">
        <v>20</v>
      </c>
      <c r="F107" s="43">
        <v>1.0835000000000001E-2</v>
      </c>
      <c r="G107" s="42">
        <v>5.5727055539151218</v>
      </c>
    </row>
    <row r="108" spans="1:7" x14ac:dyDescent="0.25">
      <c r="A108" s="39" t="s">
        <v>108</v>
      </c>
      <c r="B108" s="39" t="s">
        <v>62</v>
      </c>
      <c r="C108" s="39" t="s">
        <v>8</v>
      </c>
      <c r="D108" s="24">
        <v>0.2291</v>
      </c>
      <c r="E108" s="24">
        <v>20</v>
      </c>
      <c r="F108" s="42">
        <v>1.1455E-2</v>
      </c>
      <c r="G108" s="42">
        <v>6.3404289587415779</v>
      </c>
    </row>
    <row r="109" spans="1:7" x14ac:dyDescent="0.25">
      <c r="A109" s="39" t="s">
        <v>109</v>
      </c>
      <c r="B109" s="39" t="s">
        <v>62</v>
      </c>
      <c r="C109" s="39" t="s">
        <v>8</v>
      </c>
      <c r="D109" s="24">
        <v>0.2344</v>
      </c>
      <c r="E109" s="24">
        <v>19</v>
      </c>
      <c r="F109" s="42">
        <v>1.2336842105263158E-2</v>
      </c>
      <c r="G109" s="42">
        <v>6.3942535689777529</v>
      </c>
    </row>
    <row r="110" spans="1:7" x14ac:dyDescent="0.25">
      <c r="A110" s="39" t="s">
        <v>106</v>
      </c>
      <c r="B110" s="39" t="s">
        <v>62</v>
      </c>
      <c r="C110" s="39" t="s">
        <v>8</v>
      </c>
      <c r="D110" s="24">
        <v>0.2888</v>
      </c>
      <c r="E110" s="24">
        <v>20</v>
      </c>
      <c r="F110" s="42">
        <v>1.444E-2</v>
      </c>
      <c r="G110" s="42">
        <v>7.2274244555671556</v>
      </c>
    </row>
    <row r="111" spans="1:7" x14ac:dyDescent="0.25">
      <c r="A111" s="39" t="s">
        <v>82</v>
      </c>
      <c r="B111" s="39" t="s">
        <v>62</v>
      </c>
      <c r="C111" s="39" t="s">
        <v>8</v>
      </c>
      <c r="D111" s="24">
        <v>0.23699999999999999</v>
      </c>
      <c r="E111" s="24">
        <v>18</v>
      </c>
      <c r="F111" s="43">
        <v>1.3166666666666667E-2</v>
      </c>
      <c r="G111" s="42">
        <v>6.5314414805165812</v>
      </c>
    </row>
    <row r="112" spans="1:7" x14ac:dyDescent="0.25">
      <c r="A112" s="39" t="s">
        <v>1043</v>
      </c>
      <c r="B112" s="39" t="s">
        <v>62</v>
      </c>
      <c r="C112" s="39" t="s">
        <v>8</v>
      </c>
      <c r="D112" s="24">
        <v>0.2596</v>
      </c>
      <c r="E112" s="24">
        <v>20</v>
      </c>
      <c r="F112" s="42">
        <v>1.298E-2</v>
      </c>
      <c r="G112" s="42">
        <v>6.602152846750597</v>
      </c>
    </row>
    <row r="113" spans="1:7" x14ac:dyDescent="0.25">
      <c r="A113" s="39" t="s">
        <v>523</v>
      </c>
      <c r="B113" s="39" t="s">
        <v>62</v>
      </c>
      <c r="C113" s="39" t="s">
        <v>8</v>
      </c>
      <c r="D113" s="24">
        <v>0.19339999999999999</v>
      </c>
      <c r="E113" s="24">
        <v>20</v>
      </c>
      <c r="F113" s="42">
        <v>9.6699999999999998E-3</v>
      </c>
      <c r="G113" s="42">
        <v>5.1861595039325685</v>
      </c>
    </row>
    <row r="114" spans="1:7" x14ac:dyDescent="0.25">
      <c r="A114" s="39" t="s">
        <v>101</v>
      </c>
      <c r="B114" s="39" t="s">
        <v>62</v>
      </c>
      <c r="C114" s="39" t="s">
        <v>8</v>
      </c>
      <c r="D114" s="24">
        <v>0.23649999999999999</v>
      </c>
      <c r="E114" s="24">
        <v>20</v>
      </c>
      <c r="F114" s="42">
        <v>1.1824999999999999E-2</v>
      </c>
      <c r="G114" s="42">
        <v>6.4008267790513518</v>
      </c>
    </row>
    <row r="115" spans="1:7" x14ac:dyDescent="0.25">
      <c r="A115" s="39" t="s">
        <v>68</v>
      </c>
      <c r="B115" s="39" t="s">
        <v>62</v>
      </c>
      <c r="C115" s="39" t="s">
        <v>8</v>
      </c>
      <c r="D115" s="24">
        <v>0.2326</v>
      </c>
      <c r="E115" s="24">
        <v>20</v>
      </c>
      <c r="F115" s="43">
        <v>1.163E-2</v>
      </c>
      <c r="G115" s="42">
        <v>6.0558881163933105</v>
      </c>
    </row>
    <row r="116" spans="1:7" x14ac:dyDescent="0.25">
      <c r="A116" s="39" t="s">
        <v>84</v>
      </c>
      <c r="B116" s="39" t="s">
        <v>62</v>
      </c>
      <c r="C116" s="39" t="s">
        <v>8</v>
      </c>
      <c r="D116" s="24">
        <v>0.20630000000000001</v>
      </c>
      <c r="E116" s="24">
        <v>20</v>
      </c>
      <c r="F116" s="43">
        <v>1.0315000000000001E-2</v>
      </c>
      <c r="G116" s="42">
        <v>5.5123077336053479</v>
      </c>
    </row>
    <row r="117" spans="1:7" x14ac:dyDescent="0.25">
      <c r="A117" s="39" t="s">
        <v>61</v>
      </c>
      <c r="B117" s="39" t="s">
        <v>62</v>
      </c>
      <c r="C117" s="39" t="s">
        <v>8</v>
      </c>
      <c r="D117" s="24">
        <v>0.24390000000000001</v>
      </c>
      <c r="E117" s="24">
        <v>20</v>
      </c>
      <c r="F117" s="42">
        <v>1.2195000000000001E-2</v>
      </c>
      <c r="G117" s="42">
        <v>6.3833785198507504</v>
      </c>
    </row>
    <row r="118" spans="1:7" x14ac:dyDescent="0.25">
      <c r="A118" s="39" t="s">
        <v>63</v>
      </c>
      <c r="B118" s="39" t="s">
        <v>62</v>
      </c>
      <c r="C118" s="39" t="s">
        <v>8</v>
      </c>
      <c r="D118" s="24">
        <v>0.24329999999999999</v>
      </c>
      <c r="E118" s="24">
        <v>20</v>
      </c>
      <c r="F118" s="42">
        <v>1.2164999999999999E-2</v>
      </c>
      <c r="G118" s="42">
        <v>6.5806780661960103</v>
      </c>
    </row>
    <row r="119" spans="1:7" x14ac:dyDescent="0.25">
      <c r="A119" s="39" t="s">
        <v>77</v>
      </c>
      <c r="B119" s="39" t="s">
        <v>62</v>
      </c>
      <c r="C119" s="39" t="s">
        <v>8</v>
      </c>
      <c r="D119" s="24">
        <v>0.2445</v>
      </c>
      <c r="E119" s="24">
        <v>20</v>
      </c>
      <c r="F119" s="43">
        <v>1.2225E-2</v>
      </c>
      <c r="G119" s="42">
        <v>6.4464606877298474</v>
      </c>
    </row>
    <row r="120" spans="1:7" x14ac:dyDescent="0.25">
      <c r="A120" s="39" t="s">
        <v>88</v>
      </c>
      <c r="B120" s="39" t="s">
        <v>62</v>
      </c>
      <c r="C120" s="39" t="s">
        <v>8</v>
      </c>
      <c r="D120" s="24">
        <v>0.25090000000000001</v>
      </c>
      <c r="E120" s="24">
        <v>20</v>
      </c>
      <c r="F120" s="43">
        <v>1.2545000000000001E-2</v>
      </c>
      <c r="G120" s="42">
        <v>5.9028803049418848</v>
      </c>
    </row>
    <row r="121" spans="1:7" x14ac:dyDescent="0.25">
      <c r="A121" s="39" t="s">
        <v>110</v>
      </c>
      <c r="B121" s="39" t="s">
        <v>62</v>
      </c>
      <c r="C121" s="39" t="s">
        <v>8</v>
      </c>
      <c r="D121" s="24">
        <v>0.2417</v>
      </c>
      <c r="E121" s="24">
        <v>20</v>
      </c>
      <c r="F121" s="42">
        <v>1.2085E-2</v>
      </c>
      <c r="G121" s="42">
        <v>6.6961050116769121</v>
      </c>
    </row>
    <row r="122" spans="1:7" x14ac:dyDescent="0.25">
      <c r="A122" s="39" t="s">
        <v>94</v>
      </c>
      <c r="B122" s="39" t="s">
        <v>62</v>
      </c>
      <c r="C122" s="39" t="s">
        <v>8</v>
      </c>
      <c r="D122" s="24">
        <v>0.22919999999999999</v>
      </c>
      <c r="E122" s="24">
        <v>20</v>
      </c>
      <c r="F122" s="43">
        <v>1.146E-2</v>
      </c>
      <c r="G122" s="42">
        <v>6.1229968056263928</v>
      </c>
    </row>
    <row r="123" spans="1:7" x14ac:dyDescent="0.25">
      <c r="A123" s="39" t="s">
        <v>98</v>
      </c>
      <c r="B123" s="39" t="s">
        <v>62</v>
      </c>
      <c r="C123" s="39" t="s">
        <v>8</v>
      </c>
      <c r="D123" s="24">
        <v>0.28849999999999998</v>
      </c>
      <c r="E123" s="24">
        <v>20</v>
      </c>
      <c r="F123" s="42">
        <v>1.4424999999999999E-2</v>
      </c>
      <c r="G123" s="42">
        <v>7.7228679569430643</v>
      </c>
    </row>
    <row r="124" spans="1:7" x14ac:dyDescent="0.25">
      <c r="A124" s="39" t="s">
        <v>535</v>
      </c>
      <c r="B124" s="39" t="s">
        <v>62</v>
      </c>
      <c r="C124" s="39" t="s">
        <v>8</v>
      </c>
      <c r="D124" s="24">
        <v>0.23749999999999999</v>
      </c>
      <c r="E124" s="24">
        <v>20</v>
      </c>
      <c r="F124" s="43">
        <v>1.1875E-2</v>
      </c>
      <c r="G124" s="42">
        <v>6.2505033151692482</v>
      </c>
    </row>
    <row r="125" spans="1:7" x14ac:dyDescent="0.25">
      <c r="A125" s="39" t="s">
        <v>83</v>
      </c>
      <c r="B125" s="39" t="s">
        <v>62</v>
      </c>
      <c r="C125" s="39" t="s">
        <v>8</v>
      </c>
      <c r="D125" s="24">
        <v>0.26490000000000002</v>
      </c>
      <c r="E125" s="24">
        <v>20</v>
      </c>
      <c r="F125" s="43">
        <v>1.3245000000000002E-2</v>
      </c>
      <c r="G125" s="42">
        <v>6.8746141250369099</v>
      </c>
    </row>
    <row r="126" spans="1:7" x14ac:dyDescent="0.25">
      <c r="A126" s="39" t="s">
        <v>74</v>
      </c>
      <c r="B126" s="39" t="s">
        <v>62</v>
      </c>
      <c r="C126" s="39" t="s">
        <v>8</v>
      </c>
      <c r="D126" s="24">
        <v>0.24010000000000001</v>
      </c>
      <c r="E126" s="24">
        <v>20</v>
      </c>
      <c r="F126" s="43">
        <v>1.2005E-2</v>
      </c>
      <c r="G126" s="42">
        <v>6.2411080986766168</v>
      </c>
    </row>
    <row r="127" spans="1:7" x14ac:dyDescent="0.25">
      <c r="A127" s="39" t="s">
        <v>103</v>
      </c>
      <c r="B127" s="39" t="s">
        <v>62</v>
      </c>
      <c r="C127" s="39" t="s">
        <v>8</v>
      </c>
      <c r="D127" s="24">
        <v>0.251</v>
      </c>
      <c r="E127" s="24">
        <v>20</v>
      </c>
      <c r="F127" s="42">
        <v>1.255E-2</v>
      </c>
      <c r="G127" s="42">
        <v>6.5229645934555602</v>
      </c>
    </row>
    <row r="128" spans="1:7" x14ac:dyDescent="0.25">
      <c r="A128" s="39" t="s">
        <v>538</v>
      </c>
      <c r="B128" s="39" t="s">
        <v>62</v>
      </c>
      <c r="C128" s="39" t="s">
        <v>8</v>
      </c>
      <c r="D128" s="24">
        <v>0.2102</v>
      </c>
      <c r="E128" s="24">
        <v>20</v>
      </c>
      <c r="F128" s="42">
        <v>1.051E-2</v>
      </c>
      <c r="G128" s="42">
        <v>5.7753737953990285</v>
      </c>
    </row>
    <row r="129" spans="1:7" x14ac:dyDescent="0.25">
      <c r="A129" s="39" t="s">
        <v>69</v>
      </c>
      <c r="B129" s="39" t="s">
        <v>62</v>
      </c>
      <c r="C129" s="39" t="s">
        <v>8</v>
      </c>
      <c r="D129" s="24">
        <v>0.22189999999999999</v>
      </c>
      <c r="E129" s="24">
        <v>20</v>
      </c>
      <c r="F129" s="43">
        <v>1.1094999999999999E-2</v>
      </c>
      <c r="G129" s="42">
        <v>5.9431455184817334</v>
      </c>
    </row>
    <row r="130" spans="1:7" x14ac:dyDescent="0.25">
      <c r="A130" s="39" t="s">
        <v>168</v>
      </c>
      <c r="B130" s="39" t="s">
        <v>62</v>
      </c>
      <c r="C130" s="39" t="s">
        <v>8</v>
      </c>
      <c r="D130" s="24">
        <v>0.24149999999999999</v>
      </c>
      <c r="E130" s="24">
        <v>20</v>
      </c>
      <c r="F130" s="43">
        <v>1.2074999999999999E-2</v>
      </c>
      <c r="G130" s="42">
        <v>6.3082167879096991</v>
      </c>
    </row>
    <row r="131" spans="1:7" x14ac:dyDescent="0.25">
      <c r="A131" s="39" t="s">
        <v>87</v>
      </c>
      <c r="B131" s="39" t="s">
        <v>62</v>
      </c>
      <c r="C131" s="39" t="s">
        <v>8</v>
      </c>
      <c r="D131" s="24">
        <v>0.17849999999999999</v>
      </c>
      <c r="E131" s="24">
        <v>20</v>
      </c>
      <c r="F131" s="43">
        <v>8.9249999999999989E-3</v>
      </c>
      <c r="G131" s="42">
        <v>5.2197138485491106</v>
      </c>
    </row>
    <row r="132" spans="1:7" x14ac:dyDescent="0.25">
      <c r="A132" s="39" t="s">
        <v>90</v>
      </c>
      <c r="B132" s="39" t="s">
        <v>62</v>
      </c>
      <c r="C132" s="39" t="s">
        <v>8</v>
      </c>
      <c r="D132" s="24">
        <v>0.28370000000000001</v>
      </c>
      <c r="E132" s="24">
        <v>20</v>
      </c>
      <c r="F132" s="43">
        <v>1.4185E-2</v>
      </c>
      <c r="G132" s="42">
        <v>7.0799667140901406</v>
      </c>
    </row>
    <row r="133" spans="1:7" x14ac:dyDescent="0.25">
      <c r="A133" s="39" t="s">
        <v>64</v>
      </c>
      <c r="B133" s="39" t="s">
        <v>62</v>
      </c>
      <c r="C133" s="39" t="s">
        <v>8</v>
      </c>
      <c r="D133" s="24">
        <v>0.20810000000000001</v>
      </c>
      <c r="E133" s="24">
        <v>20</v>
      </c>
      <c r="F133" s="42">
        <v>1.0405000000000001E-2</v>
      </c>
      <c r="G133" s="42">
        <v>5.8290607467854949</v>
      </c>
    </row>
    <row r="134" spans="1:7" x14ac:dyDescent="0.25">
      <c r="A134" s="39" t="s">
        <v>79</v>
      </c>
      <c r="B134" s="39" t="s">
        <v>62</v>
      </c>
      <c r="C134" s="39" t="s">
        <v>8</v>
      </c>
      <c r="D134" s="24">
        <v>0.19889999999999999</v>
      </c>
      <c r="E134" s="24">
        <v>19</v>
      </c>
      <c r="F134" s="43">
        <v>1.0468421052631578E-2</v>
      </c>
      <c r="G134" s="42">
        <v>5.8147098117033433</v>
      </c>
    </row>
    <row r="135" spans="1:7" x14ac:dyDescent="0.25">
      <c r="A135" s="39" t="s">
        <v>66</v>
      </c>
      <c r="B135" s="39" t="s">
        <v>62</v>
      </c>
      <c r="C135" s="39" t="s">
        <v>8</v>
      </c>
      <c r="D135" s="24">
        <v>0.217</v>
      </c>
      <c r="E135" s="24">
        <v>20</v>
      </c>
      <c r="F135" s="42">
        <v>1.085E-2</v>
      </c>
      <c r="G135" s="42">
        <v>5.7995329235229391</v>
      </c>
    </row>
    <row r="136" spans="1:7" x14ac:dyDescent="0.25">
      <c r="A136" s="39" t="s">
        <v>72</v>
      </c>
      <c r="B136" s="39" t="s">
        <v>62</v>
      </c>
      <c r="C136" s="39" t="s">
        <v>8</v>
      </c>
      <c r="D136" s="24">
        <v>0.2135</v>
      </c>
      <c r="E136" s="24">
        <v>20</v>
      </c>
      <c r="F136" s="43">
        <v>1.0675E-2</v>
      </c>
      <c r="G136" s="42">
        <v>5.4371460016642965</v>
      </c>
    </row>
    <row r="137" spans="1:7" x14ac:dyDescent="0.25">
      <c r="A137" s="39" t="s">
        <v>102</v>
      </c>
      <c r="B137" s="39" t="s">
        <v>62</v>
      </c>
      <c r="C137" s="39" t="s">
        <v>8</v>
      </c>
      <c r="D137" s="24">
        <v>0.2223</v>
      </c>
      <c r="E137" s="24">
        <v>20</v>
      </c>
      <c r="F137" s="42">
        <v>1.1115E-2</v>
      </c>
      <c r="G137" s="42">
        <v>5.5337825141599346</v>
      </c>
    </row>
    <row r="138" spans="1:7" x14ac:dyDescent="0.25">
      <c r="A138" s="39" t="s">
        <v>67</v>
      </c>
      <c r="B138" s="39" t="s">
        <v>62</v>
      </c>
      <c r="C138" s="39" t="s">
        <v>8</v>
      </c>
      <c r="D138" s="24">
        <v>0.2303</v>
      </c>
      <c r="E138" s="24">
        <v>20</v>
      </c>
      <c r="F138" s="42">
        <v>1.1515000000000001E-2</v>
      </c>
      <c r="G138" s="42">
        <v>6.0101853782899601</v>
      </c>
    </row>
    <row r="139" spans="1:7" x14ac:dyDescent="0.25">
      <c r="A139" s="39" t="s">
        <v>76</v>
      </c>
      <c r="B139" s="39" t="s">
        <v>62</v>
      </c>
      <c r="C139" s="39" t="s">
        <v>8</v>
      </c>
      <c r="D139" s="24">
        <v>0.21440000000000001</v>
      </c>
      <c r="E139" s="24">
        <v>20</v>
      </c>
      <c r="F139" s="43">
        <v>1.072E-2</v>
      </c>
      <c r="G139" s="42">
        <v>5.6733685877647444</v>
      </c>
    </row>
    <row r="140" spans="1:7" x14ac:dyDescent="0.25">
      <c r="A140" s="39" t="s">
        <v>78</v>
      </c>
      <c r="B140" s="39" t="s">
        <v>62</v>
      </c>
      <c r="C140" s="39" t="s">
        <v>8</v>
      </c>
      <c r="D140" s="24">
        <v>0.2374</v>
      </c>
      <c r="E140" s="24">
        <v>20</v>
      </c>
      <c r="F140" s="43">
        <v>1.187E-2</v>
      </c>
      <c r="G140" s="42">
        <v>5.9686468203903038</v>
      </c>
    </row>
    <row r="141" spans="1:7" x14ac:dyDescent="0.25">
      <c r="A141" s="39" t="s">
        <v>99</v>
      </c>
      <c r="B141" s="39" t="s">
        <v>62</v>
      </c>
      <c r="C141" s="39" t="s">
        <v>8</v>
      </c>
      <c r="D141" s="24">
        <v>0.24299999999999999</v>
      </c>
      <c r="E141" s="24">
        <v>20</v>
      </c>
      <c r="F141" s="42">
        <v>1.2149999999999999E-2</v>
      </c>
      <c r="G141" s="42">
        <v>6.3860628674200735</v>
      </c>
    </row>
    <row r="142" spans="1:7" x14ac:dyDescent="0.25">
      <c r="A142" s="39" t="s">
        <v>75</v>
      </c>
      <c r="B142" s="39" t="s">
        <v>62</v>
      </c>
      <c r="C142" s="39" t="s">
        <v>8</v>
      </c>
      <c r="D142" s="24">
        <v>0.22189999999999999</v>
      </c>
      <c r="E142" s="24">
        <v>20</v>
      </c>
      <c r="F142" s="43">
        <v>1.1094999999999999E-2</v>
      </c>
      <c r="G142" s="42">
        <v>5.8304029205701555</v>
      </c>
    </row>
    <row r="143" spans="1:7" x14ac:dyDescent="0.25">
      <c r="A143" s="39" t="s">
        <v>91</v>
      </c>
      <c r="B143" s="39" t="s">
        <v>62</v>
      </c>
      <c r="C143" s="39" t="s">
        <v>8</v>
      </c>
      <c r="D143" s="24">
        <v>0.30020000000000002</v>
      </c>
      <c r="E143" s="24">
        <v>20</v>
      </c>
      <c r="F143" s="43">
        <v>1.5010000000000001E-2</v>
      </c>
      <c r="G143" s="42">
        <v>7.7349475210050205</v>
      </c>
    </row>
    <row r="144" spans="1:7" x14ac:dyDescent="0.25">
      <c r="A144" s="39" t="s">
        <v>95</v>
      </c>
      <c r="B144" s="39" t="s">
        <v>62</v>
      </c>
      <c r="C144" s="39" t="s">
        <v>8</v>
      </c>
      <c r="D144" s="24">
        <v>0.25440000000000002</v>
      </c>
      <c r="E144" s="24">
        <v>20</v>
      </c>
      <c r="F144" s="43">
        <v>1.272E-2</v>
      </c>
      <c r="G144" s="42">
        <v>6.2773467908624809</v>
      </c>
    </row>
    <row r="145" spans="1:7" x14ac:dyDescent="0.25">
      <c r="A145" s="39" t="s">
        <v>1044</v>
      </c>
      <c r="B145" s="39" t="s">
        <v>62</v>
      </c>
      <c r="C145" s="39" t="s">
        <v>8</v>
      </c>
      <c r="D145" s="24">
        <v>0.25769999999999998</v>
      </c>
      <c r="E145" s="24">
        <v>20</v>
      </c>
      <c r="F145" s="43">
        <v>1.2884999999999999E-2</v>
      </c>
      <c r="G145" s="42">
        <v>6.4934367701930054</v>
      </c>
    </row>
    <row r="146" spans="1:7" x14ac:dyDescent="0.25">
      <c r="A146" s="39" t="s">
        <v>85</v>
      </c>
      <c r="B146" s="39" t="s">
        <v>62</v>
      </c>
      <c r="C146" s="39" t="s">
        <v>8</v>
      </c>
      <c r="D146" s="24">
        <v>0.21859999999999999</v>
      </c>
      <c r="E146" s="24">
        <v>20</v>
      </c>
      <c r="F146" s="43">
        <v>1.0929999999999999E-2</v>
      </c>
      <c r="G146" s="42">
        <v>5.5780742490537678</v>
      </c>
    </row>
    <row r="147" spans="1:7" x14ac:dyDescent="0.25">
      <c r="A147" s="39" t="s">
        <v>86</v>
      </c>
      <c r="B147" s="39" t="s">
        <v>62</v>
      </c>
      <c r="C147" s="39" t="s">
        <v>8</v>
      </c>
      <c r="D147" s="24">
        <v>0.2404</v>
      </c>
      <c r="E147" s="24">
        <v>20</v>
      </c>
      <c r="F147" s="43">
        <v>1.2019999999999999E-2</v>
      </c>
      <c r="G147" s="42">
        <v>6.48941024883902</v>
      </c>
    </row>
    <row r="148" spans="1:7" x14ac:dyDescent="0.25">
      <c r="A148" s="39" t="s">
        <v>71</v>
      </c>
      <c r="B148" s="39" t="s">
        <v>62</v>
      </c>
      <c r="C148" s="39" t="s">
        <v>8</v>
      </c>
      <c r="D148" s="24">
        <v>0.21679999999999999</v>
      </c>
      <c r="E148" s="24">
        <v>20</v>
      </c>
      <c r="F148" s="43">
        <v>1.0839999999999999E-2</v>
      </c>
      <c r="G148" s="42">
        <v>5.3378251415993345</v>
      </c>
    </row>
    <row r="149" spans="1:7" x14ac:dyDescent="0.25">
      <c r="A149" s="39" t="s">
        <v>93</v>
      </c>
      <c r="B149" s="39" t="s">
        <v>62</v>
      </c>
      <c r="C149" s="39" t="s">
        <v>8</v>
      </c>
      <c r="D149" s="24">
        <v>0.27329999999999999</v>
      </c>
      <c r="E149" s="24">
        <v>20</v>
      </c>
      <c r="F149" s="43">
        <v>1.3665E-2</v>
      </c>
      <c r="G149" s="42">
        <v>6.7444232679247307</v>
      </c>
    </row>
    <row r="150" spans="1:7" x14ac:dyDescent="0.25">
      <c r="A150" s="39" t="s">
        <v>80</v>
      </c>
      <c r="B150" s="39" t="s">
        <v>62</v>
      </c>
      <c r="C150" s="39" t="s">
        <v>8</v>
      </c>
      <c r="D150" s="24">
        <v>0.23319999999999999</v>
      </c>
      <c r="E150" s="24">
        <v>20</v>
      </c>
      <c r="F150" s="43">
        <v>1.166E-2</v>
      </c>
      <c r="G150" s="42">
        <v>6.0290446407000786</v>
      </c>
    </row>
    <row r="151" spans="1:7" x14ac:dyDescent="0.25">
      <c r="A151" s="39" t="s">
        <v>89</v>
      </c>
      <c r="B151" s="39" t="s">
        <v>62</v>
      </c>
      <c r="C151" s="39" t="s">
        <v>8</v>
      </c>
      <c r="D151" s="24">
        <v>0.2455</v>
      </c>
      <c r="E151" s="24">
        <v>20</v>
      </c>
      <c r="F151" s="43">
        <v>1.2274999999999999E-2</v>
      </c>
      <c r="G151" s="42">
        <v>6.3001637452017283</v>
      </c>
    </row>
    <row r="152" spans="1:7" x14ac:dyDescent="0.25">
      <c r="A152" s="39" t="s">
        <v>65</v>
      </c>
      <c r="B152" s="39" t="s">
        <v>62</v>
      </c>
      <c r="C152" s="39" t="s">
        <v>8</v>
      </c>
      <c r="D152" s="24">
        <v>0.25790000000000002</v>
      </c>
      <c r="E152" s="24">
        <v>20</v>
      </c>
      <c r="F152" s="42">
        <v>1.2895E-2</v>
      </c>
      <c r="G152" s="42">
        <v>7.0786245403054799</v>
      </c>
    </row>
    <row r="153" spans="1:7" x14ac:dyDescent="0.25">
      <c r="A153" s="39" t="s">
        <v>73</v>
      </c>
      <c r="B153" s="39" t="s">
        <v>62</v>
      </c>
      <c r="C153" s="39" t="s">
        <v>8</v>
      </c>
      <c r="D153" s="24">
        <v>0.25540000000000002</v>
      </c>
      <c r="E153" s="24">
        <v>20</v>
      </c>
      <c r="F153" s="43">
        <v>1.277E-2</v>
      </c>
      <c r="G153" s="42">
        <v>6.7532533586132946</v>
      </c>
    </row>
    <row r="154" spans="1:7" x14ac:dyDescent="0.25">
      <c r="A154" s="39" t="s">
        <v>70</v>
      </c>
      <c r="B154" s="39" t="s">
        <v>62</v>
      </c>
      <c r="C154" s="39" t="s">
        <v>8</v>
      </c>
      <c r="D154" s="24">
        <v>0.25540000000000002</v>
      </c>
      <c r="E154" s="24">
        <v>20</v>
      </c>
      <c r="F154" s="43">
        <v>1.277E-2</v>
      </c>
      <c r="G154" s="42">
        <v>6.6920784903229276</v>
      </c>
    </row>
    <row r="155" spans="1:7" x14ac:dyDescent="0.25">
      <c r="A155" s="39" t="s">
        <v>105</v>
      </c>
      <c r="B155" s="39" t="s">
        <v>62</v>
      </c>
      <c r="C155" s="39" t="s">
        <v>8</v>
      </c>
      <c r="D155" s="24">
        <v>0.27310000000000001</v>
      </c>
      <c r="E155" s="24">
        <v>20</v>
      </c>
      <c r="F155" s="42">
        <v>1.3655E-2</v>
      </c>
      <c r="G155" s="42">
        <v>6.987356722948487</v>
      </c>
    </row>
    <row r="156" spans="1:7" x14ac:dyDescent="0.25">
      <c r="A156" s="39" t="s">
        <v>19</v>
      </c>
      <c r="B156" s="39" t="s">
        <v>62</v>
      </c>
      <c r="C156" s="39" t="s">
        <v>8</v>
      </c>
      <c r="D156" s="24">
        <v>0.26750000000000002</v>
      </c>
      <c r="E156" s="24">
        <v>20</v>
      </c>
      <c r="F156" s="42">
        <v>1.3375000000000001E-2</v>
      </c>
      <c r="G156" s="42">
        <v>7.474565806780662</v>
      </c>
    </row>
    <row r="157" spans="1:7" x14ac:dyDescent="0.25">
      <c r="A157" s="39" t="s">
        <v>104</v>
      </c>
      <c r="B157" s="39" t="s">
        <v>62</v>
      </c>
      <c r="C157" s="39" t="s">
        <v>8</v>
      </c>
      <c r="D157" s="24">
        <v>0.2697</v>
      </c>
      <c r="E157" s="24">
        <v>20</v>
      </c>
      <c r="F157" s="42">
        <v>1.3485E-2</v>
      </c>
      <c r="G157" s="42">
        <v>7.3779292942850248</v>
      </c>
    </row>
    <row r="158" spans="1:7" x14ac:dyDescent="0.25">
      <c r="A158" s="39" t="s">
        <v>194</v>
      </c>
      <c r="B158" s="1" t="s">
        <v>20</v>
      </c>
      <c r="C158" s="39" t="s">
        <v>201</v>
      </c>
      <c r="D158" s="24">
        <v>0.17730000000000001</v>
      </c>
      <c r="E158" s="24">
        <v>20</v>
      </c>
      <c r="F158" s="42">
        <v>8.8650000000000014E-3</v>
      </c>
      <c r="G158" s="42">
        <v>4.681502160899794</v>
      </c>
    </row>
    <row r="159" spans="1:7" x14ac:dyDescent="0.25">
      <c r="A159" s="39" t="s">
        <v>186</v>
      </c>
      <c r="B159" s="1" t="s">
        <v>20</v>
      </c>
      <c r="C159" s="39" t="s">
        <v>201</v>
      </c>
      <c r="D159" s="24">
        <v>0.2349</v>
      </c>
      <c r="E159" s="24">
        <v>20</v>
      </c>
      <c r="F159" s="43">
        <v>1.1745E-2</v>
      </c>
      <c r="G159" s="42">
        <v>6.0881002872251901</v>
      </c>
    </row>
    <row r="160" spans="1:7" x14ac:dyDescent="0.25">
      <c r="A160" s="39" t="s">
        <v>190</v>
      </c>
      <c r="B160" s="1" t="s">
        <v>20</v>
      </c>
      <c r="C160" s="39" t="s">
        <v>201</v>
      </c>
      <c r="D160" s="24">
        <v>0.20319999999999999</v>
      </c>
      <c r="E160" s="24">
        <v>20</v>
      </c>
      <c r="F160" s="43">
        <v>1.0159999999999999E-2</v>
      </c>
      <c r="G160" s="42">
        <v>5.305612970767454</v>
      </c>
    </row>
    <row r="161" spans="1:7" x14ac:dyDescent="0.25">
      <c r="A161" s="39" t="s">
        <v>193</v>
      </c>
      <c r="B161" s="1" t="s">
        <v>20</v>
      </c>
      <c r="C161" s="39" t="s">
        <v>201</v>
      </c>
      <c r="D161" s="24">
        <v>0.20580000000000001</v>
      </c>
      <c r="E161" s="24">
        <v>20</v>
      </c>
      <c r="F161" s="42">
        <v>1.0290000000000001E-2</v>
      </c>
      <c r="G161" s="42">
        <v>5.4358038278796341</v>
      </c>
    </row>
    <row r="162" spans="1:7" x14ac:dyDescent="0.25">
      <c r="A162" s="39" t="s">
        <v>192</v>
      </c>
      <c r="B162" s="1" t="s">
        <v>20</v>
      </c>
      <c r="C162" s="39" t="s">
        <v>201</v>
      </c>
      <c r="D162" s="24">
        <v>0.21540000000000001</v>
      </c>
      <c r="E162" s="24">
        <v>20</v>
      </c>
      <c r="F162" s="43">
        <v>1.077E-2</v>
      </c>
      <c r="G162" s="42">
        <v>5.823692051646848</v>
      </c>
    </row>
    <row r="163" spans="1:7" x14ac:dyDescent="0.25">
      <c r="A163" s="39" t="s">
        <v>184</v>
      </c>
      <c r="B163" s="1" t="s">
        <v>20</v>
      </c>
      <c r="C163" s="39" t="s">
        <v>201</v>
      </c>
      <c r="D163" s="24">
        <v>0.2082</v>
      </c>
      <c r="E163" s="24">
        <v>18</v>
      </c>
      <c r="F163" s="42">
        <v>1.1566666666666666E-2</v>
      </c>
      <c r="G163" s="42">
        <v>6.0906433533434967</v>
      </c>
    </row>
    <row r="164" spans="1:7" x14ac:dyDescent="0.25">
      <c r="A164" s="39" t="s">
        <v>541</v>
      </c>
      <c r="B164" s="1" t="s">
        <v>20</v>
      </c>
      <c r="C164" s="39" t="s">
        <v>201</v>
      </c>
      <c r="D164" s="24">
        <v>0.20849999999999999</v>
      </c>
      <c r="E164" s="24">
        <v>20</v>
      </c>
      <c r="F164" s="42">
        <v>1.0425E-2</v>
      </c>
      <c r="G164" s="42">
        <v>5.8330872681394794</v>
      </c>
    </row>
    <row r="165" spans="1:7" x14ac:dyDescent="0.25">
      <c r="A165" s="39" t="s">
        <v>200</v>
      </c>
      <c r="B165" s="1" t="s">
        <v>20</v>
      </c>
      <c r="C165" s="39" t="s">
        <v>201</v>
      </c>
      <c r="D165" s="24">
        <v>0.23699999999999999</v>
      </c>
      <c r="E165" s="24">
        <v>20</v>
      </c>
      <c r="F165" s="42">
        <v>1.1849999999999999E-2</v>
      </c>
      <c r="G165" s="42">
        <v>6.4826993799157115</v>
      </c>
    </row>
    <row r="166" spans="1:7" x14ac:dyDescent="0.25">
      <c r="A166" s="39" t="s">
        <v>199</v>
      </c>
      <c r="B166" s="1" t="s">
        <v>20</v>
      </c>
      <c r="C166" s="39" t="s">
        <v>201</v>
      </c>
      <c r="D166" s="24">
        <v>0.26750000000000002</v>
      </c>
      <c r="E166" s="24">
        <v>20</v>
      </c>
      <c r="F166" s="42">
        <v>1.3375000000000001E-2</v>
      </c>
      <c r="G166" s="42">
        <v>7.2906879982820181</v>
      </c>
    </row>
    <row r="167" spans="1:7" x14ac:dyDescent="0.25">
      <c r="A167" s="39" t="s">
        <v>187</v>
      </c>
      <c r="B167" s="1" t="s">
        <v>20</v>
      </c>
      <c r="C167" s="39" t="s">
        <v>201</v>
      </c>
      <c r="D167" s="24">
        <v>0.20830000000000001</v>
      </c>
      <c r="E167" s="24">
        <v>20</v>
      </c>
      <c r="F167" s="43">
        <v>1.0415000000000001E-2</v>
      </c>
      <c r="G167" s="42">
        <v>5.5029125171127156</v>
      </c>
    </row>
    <row r="168" spans="1:7" x14ac:dyDescent="0.25">
      <c r="A168" s="39" t="s">
        <v>189</v>
      </c>
      <c r="B168" s="1" t="s">
        <v>20</v>
      </c>
      <c r="C168" s="39" t="s">
        <v>201</v>
      </c>
      <c r="D168" s="24">
        <v>0.24349999999999999</v>
      </c>
      <c r="E168" s="24">
        <v>20</v>
      </c>
      <c r="F168" s="43">
        <v>1.2175E-2</v>
      </c>
      <c r="G168" s="42">
        <v>6.5618876332107483</v>
      </c>
    </row>
    <row r="169" spans="1:7" x14ac:dyDescent="0.25">
      <c r="A169" s="39" t="s">
        <v>196</v>
      </c>
      <c r="B169" s="1" t="s">
        <v>20</v>
      </c>
      <c r="C169" s="39" t="s">
        <v>201</v>
      </c>
      <c r="D169" s="24">
        <v>0.253</v>
      </c>
      <c r="E169" s="24">
        <v>20</v>
      </c>
      <c r="F169" s="42">
        <v>1.265E-2</v>
      </c>
      <c r="G169" s="42">
        <v>6.9309854239926993</v>
      </c>
    </row>
    <row r="170" spans="1:7" x14ac:dyDescent="0.25">
      <c r="A170" s="39" t="s">
        <v>195</v>
      </c>
      <c r="B170" s="1" t="s">
        <v>20</v>
      </c>
      <c r="C170" s="39" t="s">
        <v>201</v>
      </c>
      <c r="D170" s="24">
        <v>0.24410000000000001</v>
      </c>
      <c r="E170" s="24">
        <v>20</v>
      </c>
      <c r="F170" s="42">
        <v>1.2205000000000001E-2</v>
      </c>
      <c r="G170" s="42">
        <v>6.2357394035379707</v>
      </c>
    </row>
    <row r="171" spans="1:7" x14ac:dyDescent="0.25">
      <c r="A171" s="39" t="s">
        <v>1045</v>
      </c>
      <c r="B171" s="1" t="s">
        <v>20</v>
      </c>
      <c r="C171" s="39" t="s">
        <v>201</v>
      </c>
      <c r="D171" s="24">
        <v>0.26600000000000001</v>
      </c>
      <c r="E171" s="24">
        <v>20</v>
      </c>
      <c r="F171" s="42">
        <v>1.3300000000000001E-2</v>
      </c>
      <c r="G171" s="42">
        <v>6.6249698010898452</v>
      </c>
    </row>
    <row r="172" spans="1:7" x14ac:dyDescent="0.25">
      <c r="A172" s="39" t="s">
        <v>1046</v>
      </c>
      <c r="B172" s="1" t="s">
        <v>20</v>
      </c>
      <c r="C172" s="39" t="s">
        <v>201</v>
      </c>
      <c r="D172" s="24">
        <v>0.27650000000000002</v>
      </c>
      <c r="E172" s="24">
        <v>20</v>
      </c>
      <c r="F172" s="42">
        <v>1.3825E-2</v>
      </c>
      <c r="G172" s="42">
        <v>7.0759401927361569</v>
      </c>
    </row>
    <row r="173" spans="1:7" x14ac:dyDescent="0.25">
      <c r="A173" s="39" t="s">
        <v>188</v>
      </c>
      <c r="B173" s="1" t="s">
        <v>20</v>
      </c>
      <c r="C173" s="39" t="s">
        <v>201</v>
      </c>
      <c r="D173" s="24">
        <v>0.2651</v>
      </c>
      <c r="E173" s="24">
        <v>19</v>
      </c>
      <c r="F173" s="43">
        <v>1.3952631578947369E-2</v>
      </c>
      <c r="G173" s="42">
        <v>6.9985759191997614</v>
      </c>
    </row>
    <row r="174" spans="1:7" x14ac:dyDescent="0.25">
      <c r="A174" s="39" t="s">
        <v>185</v>
      </c>
      <c r="B174" s="1" t="s">
        <v>20</v>
      </c>
      <c r="C174" s="39" t="s">
        <v>201</v>
      </c>
      <c r="D174" s="24">
        <v>0.2243</v>
      </c>
      <c r="E174" s="24">
        <v>20</v>
      </c>
      <c r="F174" s="42">
        <v>1.1214999999999999E-2</v>
      </c>
      <c r="G174" s="42">
        <v>6.1229968056263928</v>
      </c>
    </row>
    <row r="175" spans="1:7" x14ac:dyDescent="0.25">
      <c r="A175" s="39" t="s">
        <v>1047</v>
      </c>
      <c r="B175" s="1" t="s">
        <v>20</v>
      </c>
      <c r="C175" s="39" t="s">
        <v>201</v>
      </c>
      <c r="D175" s="24">
        <v>0.30359999999999998</v>
      </c>
      <c r="E175" s="24">
        <v>20</v>
      </c>
      <c r="F175" s="42">
        <v>1.5179999999999999E-2</v>
      </c>
      <c r="G175" s="42">
        <v>8.179207043728022</v>
      </c>
    </row>
    <row r="176" spans="1:7" x14ac:dyDescent="0.25">
      <c r="A176" s="39" t="s">
        <v>198</v>
      </c>
      <c r="B176" s="1" t="s">
        <v>20</v>
      </c>
      <c r="C176" s="39" t="s">
        <v>201</v>
      </c>
      <c r="D176" s="24">
        <v>0.2611</v>
      </c>
      <c r="E176" s="24">
        <v>20</v>
      </c>
      <c r="F176" s="42">
        <v>1.3055000000000001E-2</v>
      </c>
      <c r="G176" s="42">
        <v>6.9430649880546529</v>
      </c>
    </row>
    <row r="177" spans="1:7" x14ac:dyDescent="0.25">
      <c r="A177" s="39" t="s">
        <v>191</v>
      </c>
      <c r="B177" s="1" t="s">
        <v>20</v>
      </c>
      <c r="C177" s="39" t="s">
        <v>201</v>
      </c>
      <c r="D177" s="24">
        <v>0.20169999999999999</v>
      </c>
      <c r="E177" s="24">
        <v>20</v>
      </c>
      <c r="F177" s="43">
        <v>1.0085E-2</v>
      </c>
      <c r="G177" s="42">
        <v>5.2277668912570796</v>
      </c>
    </row>
    <row r="178" spans="1:7" x14ac:dyDescent="0.25">
      <c r="A178" s="39" t="s">
        <v>1048</v>
      </c>
      <c r="B178" s="39" t="s">
        <v>440</v>
      </c>
      <c r="C178" s="39" t="s">
        <v>201</v>
      </c>
      <c r="D178" s="24">
        <v>0.25380000000000003</v>
      </c>
      <c r="E178" s="24">
        <v>20</v>
      </c>
      <c r="F178" s="42">
        <v>1.2690000000000002E-2</v>
      </c>
      <c r="G178" s="42">
        <v>6.9068262958687887</v>
      </c>
    </row>
    <row r="179" spans="1:7" x14ac:dyDescent="0.25">
      <c r="A179" s="39" t="s">
        <v>551</v>
      </c>
      <c r="B179" s="39" t="s">
        <v>440</v>
      </c>
      <c r="C179" s="39" t="s">
        <v>201</v>
      </c>
      <c r="D179" s="24">
        <v>0.23169999999999999</v>
      </c>
      <c r="E179" s="24">
        <v>20</v>
      </c>
      <c r="F179" s="43">
        <v>1.1585E-2</v>
      </c>
      <c r="G179" s="42">
        <v>6.4249859071752615</v>
      </c>
    </row>
    <row r="180" spans="1:7" x14ac:dyDescent="0.25">
      <c r="A180" s="39" t="s">
        <v>36</v>
      </c>
      <c r="B180" s="39" t="s">
        <v>440</v>
      </c>
      <c r="C180" s="39" t="s">
        <v>201</v>
      </c>
      <c r="D180" s="24">
        <v>0.21629999999999999</v>
      </c>
      <c r="E180" s="24">
        <v>20</v>
      </c>
      <c r="F180" s="43">
        <v>1.0815E-2</v>
      </c>
      <c r="G180" s="42">
        <v>5.7351085818591798</v>
      </c>
    </row>
    <row r="181" spans="1:7" x14ac:dyDescent="0.25">
      <c r="A181" s="39" t="s">
        <v>1049</v>
      </c>
      <c r="B181" s="39" t="s">
        <v>440</v>
      </c>
      <c r="C181" s="39" t="s">
        <v>201</v>
      </c>
      <c r="D181" s="24">
        <v>0.19159999999999999</v>
      </c>
      <c r="E181" s="24">
        <v>20</v>
      </c>
      <c r="F181" s="43">
        <v>9.58E-3</v>
      </c>
      <c r="G181" s="42">
        <v>5.619681636378278</v>
      </c>
    </row>
    <row r="182" spans="1:7" x14ac:dyDescent="0.25">
      <c r="A182" s="39" t="s">
        <v>1050</v>
      </c>
      <c r="B182" s="39" t="s">
        <v>440</v>
      </c>
      <c r="C182" s="39" t="s">
        <v>201</v>
      </c>
      <c r="D182" s="24">
        <v>0.22309999999999999</v>
      </c>
      <c r="E182" s="24">
        <v>20</v>
      </c>
      <c r="F182" s="42">
        <v>1.1155E-2</v>
      </c>
      <c r="G182" s="42">
        <v>5.9673046466056432</v>
      </c>
    </row>
    <row r="183" spans="1:7" x14ac:dyDescent="0.25">
      <c r="A183" s="39" t="s">
        <v>1051</v>
      </c>
      <c r="B183" s="39" t="s">
        <v>440</v>
      </c>
      <c r="C183" s="39" t="s">
        <v>201</v>
      </c>
      <c r="D183" s="24">
        <v>0.23549999999999999</v>
      </c>
      <c r="E183" s="24">
        <v>20</v>
      </c>
      <c r="F183" s="43">
        <v>1.1774999999999999E-2</v>
      </c>
      <c r="G183" s="42">
        <v>6.1646041929509039</v>
      </c>
    </row>
    <row r="184" spans="1:7" x14ac:dyDescent="0.25">
      <c r="A184" s="39" t="s">
        <v>1052</v>
      </c>
      <c r="B184" s="39" t="s">
        <v>440</v>
      </c>
      <c r="C184" s="39" t="s">
        <v>201</v>
      </c>
      <c r="D184" s="24">
        <v>0.18179999999999999</v>
      </c>
      <c r="E184" s="24">
        <v>20</v>
      </c>
      <c r="F184" s="42">
        <v>9.0899999999999991E-3</v>
      </c>
      <c r="G184" s="42">
        <v>4.9056451829382866</v>
      </c>
    </row>
    <row r="185" spans="1:7" x14ac:dyDescent="0.25">
      <c r="A185" s="39" t="s">
        <v>1053</v>
      </c>
      <c r="B185" s="39" t="s">
        <v>440</v>
      </c>
      <c r="C185" s="39" t="s">
        <v>201</v>
      </c>
      <c r="D185" s="24">
        <v>0.26579999999999998</v>
      </c>
      <c r="E185" s="24">
        <v>20</v>
      </c>
      <c r="F185" s="42">
        <v>1.329E-2</v>
      </c>
      <c r="G185" s="42">
        <v>7.1766032265857786</v>
      </c>
    </row>
    <row r="186" spans="1:7" x14ac:dyDescent="0.25">
      <c r="A186" s="39" t="s">
        <v>1054</v>
      </c>
      <c r="B186" s="39" t="s">
        <v>440</v>
      </c>
      <c r="C186" s="39" t="s">
        <v>201</v>
      </c>
      <c r="D186" s="24">
        <v>0.21179999999999999</v>
      </c>
      <c r="E186" s="24">
        <v>20</v>
      </c>
      <c r="F186" s="43">
        <v>1.0589999999999999E-2</v>
      </c>
      <c r="G186" s="42">
        <v>5.8626150914020352</v>
      </c>
    </row>
    <row r="187" spans="1:7" x14ac:dyDescent="0.25">
      <c r="A187" s="39" t="s">
        <v>542</v>
      </c>
      <c r="B187" s="39" t="s">
        <v>440</v>
      </c>
      <c r="C187" s="39" t="s">
        <v>201</v>
      </c>
      <c r="D187" s="24">
        <v>0.18090000000000001</v>
      </c>
      <c r="E187" s="24">
        <v>19</v>
      </c>
      <c r="F187" s="42">
        <v>9.5210526315789475E-3</v>
      </c>
      <c r="G187" s="42">
        <v>5.3273974837338862</v>
      </c>
    </row>
    <row r="188" spans="1:7" x14ac:dyDescent="0.25">
      <c r="A188" s="39" t="s">
        <v>1055</v>
      </c>
      <c r="B188" s="39" t="s">
        <v>440</v>
      </c>
      <c r="C188" s="39" t="s">
        <v>201</v>
      </c>
      <c r="D188" s="24">
        <v>0.22770000000000001</v>
      </c>
      <c r="E188" s="24">
        <v>20</v>
      </c>
      <c r="F188" s="42">
        <v>1.1385000000000001E-2</v>
      </c>
      <c r="G188" s="42">
        <v>6.4035111266206757</v>
      </c>
    </row>
    <row r="189" spans="1:7" x14ac:dyDescent="0.25">
      <c r="A189" s="39" t="s">
        <v>1056</v>
      </c>
      <c r="B189" s="39" t="s">
        <v>440</v>
      </c>
      <c r="C189" s="39" t="s">
        <v>201</v>
      </c>
      <c r="D189" s="24">
        <v>0.2248</v>
      </c>
      <c r="E189" s="24">
        <v>20</v>
      </c>
      <c r="F189" s="43">
        <v>1.124E-2</v>
      </c>
      <c r="G189" s="42">
        <v>5.9766998630982746</v>
      </c>
    </row>
    <row r="190" spans="1:7" x14ac:dyDescent="0.25">
      <c r="A190" s="39" t="s">
        <v>540</v>
      </c>
      <c r="B190" s="39" t="s">
        <v>440</v>
      </c>
      <c r="C190" s="39" t="s">
        <v>201</v>
      </c>
      <c r="D190" s="24">
        <v>0.1462</v>
      </c>
      <c r="E190" s="24">
        <v>18</v>
      </c>
      <c r="F190" s="42">
        <v>8.1222222222222216E-3</v>
      </c>
      <c r="G190" s="42">
        <v>4.4806839427406899</v>
      </c>
    </row>
    <row r="191" spans="1:7" x14ac:dyDescent="0.25">
      <c r="A191" s="39" t="s">
        <v>544</v>
      </c>
      <c r="B191" s="39" t="s">
        <v>440</v>
      </c>
      <c r="C191" s="39" t="s">
        <v>201</v>
      </c>
      <c r="D191" s="24">
        <v>0.1928</v>
      </c>
      <c r="E191" s="24">
        <v>19</v>
      </c>
      <c r="F191" s="43">
        <v>1.0147368421052632E-2</v>
      </c>
      <c r="G191" s="42">
        <v>5.5669238822273481</v>
      </c>
    </row>
    <row r="192" spans="1:7" x14ac:dyDescent="0.25">
      <c r="A192" s="39" t="s">
        <v>1057</v>
      </c>
      <c r="B192" s="39" t="s">
        <v>440</v>
      </c>
      <c r="C192" s="39" t="s">
        <v>201</v>
      </c>
      <c r="D192" s="24">
        <v>0.20130000000000001</v>
      </c>
      <c r="E192" s="24">
        <v>19</v>
      </c>
      <c r="F192" s="42">
        <v>1.0594736842105263E-2</v>
      </c>
      <c r="G192" s="42">
        <v>5.6674148425148347</v>
      </c>
    </row>
    <row r="193" spans="1:7" x14ac:dyDescent="0.25">
      <c r="A193" s="39" t="s">
        <v>1058</v>
      </c>
      <c r="B193" s="39" t="s">
        <v>440</v>
      </c>
      <c r="C193" s="39" t="s">
        <v>201</v>
      </c>
      <c r="D193" s="24">
        <v>0.29399999999999998</v>
      </c>
      <c r="E193" s="24">
        <v>20</v>
      </c>
      <c r="F193" s="42">
        <v>1.47E-2</v>
      </c>
      <c r="G193" s="42">
        <v>7.3953775534856252</v>
      </c>
    </row>
    <row r="194" spans="1:7" x14ac:dyDescent="0.25">
      <c r="A194" s="39" t="s">
        <v>547</v>
      </c>
      <c r="B194" s="39" t="s">
        <v>440</v>
      </c>
      <c r="C194" s="39" t="s">
        <v>201</v>
      </c>
      <c r="D194" s="24">
        <v>0.23880000000000001</v>
      </c>
      <c r="E194" s="24">
        <v>20</v>
      </c>
      <c r="F194" s="43">
        <v>1.1940000000000001E-2</v>
      </c>
      <c r="G194" s="42">
        <v>6.8558236920516471</v>
      </c>
    </row>
    <row r="195" spans="1:7" x14ac:dyDescent="0.25">
      <c r="A195" s="39" t="s">
        <v>1059</v>
      </c>
      <c r="B195" s="39" t="s">
        <v>440</v>
      </c>
      <c r="C195" s="39" t="s">
        <v>201</v>
      </c>
      <c r="D195" s="24">
        <v>0.20519999999999999</v>
      </c>
      <c r="E195" s="24">
        <v>18</v>
      </c>
      <c r="F195" s="43">
        <v>1.14E-2</v>
      </c>
      <c r="G195" s="42">
        <v>5.9705541199790337</v>
      </c>
    </row>
    <row r="196" spans="1:7" x14ac:dyDescent="0.25">
      <c r="A196" s="39" t="s">
        <v>1060</v>
      </c>
      <c r="B196" s="39" t="s">
        <v>440</v>
      </c>
      <c r="C196" s="39" t="s">
        <v>201</v>
      </c>
      <c r="D196" s="24">
        <v>0.28760000000000002</v>
      </c>
      <c r="E196" s="24">
        <v>20</v>
      </c>
      <c r="F196" s="43">
        <v>1.438E-2</v>
      </c>
      <c r="G196" s="42">
        <v>7.8007140364534413</v>
      </c>
    </row>
    <row r="197" spans="1:7" x14ac:dyDescent="0.25">
      <c r="A197" s="39" t="s">
        <v>1061</v>
      </c>
      <c r="B197" s="39" t="s">
        <v>440</v>
      </c>
      <c r="C197" s="39" t="s">
        <v>201</v>
      </c>
      <c r="D197" s="24">
        <v>0.2011</v>
      </c>
      <c r="E197" s="24">
        <v>20</v>
      </c>
      <c r="F197" s="42">
        <v>1.0055E-2</v>
      </c>
      <c r="G197" s="42">
        <v>5.2183716747644491</v>
      </c>
    </row>
    <row r="198" spans="1:7" x14ac:dyDescent="0.25">
      <c r="A198" s="39" t="s">
        <v>549</v>
      </c>
      <c r="B198" s="39" t="s">
        <v>440</v>
      </c>
      <c r="C198" s="39" t="s">
        <v>201</v>
      </c>
      <c r="D198" s="24">
        <v>0.2364</v>
      </c>
      <c r="E198" s="24">
        <v>20</v>
      </c>
      <c r="F198" s="43">
        <v>1.1820000000000001E-2</v>
      </c>
      <c r="G198" s="42">
        <v>6.1793681045821822</v>
      </c>
    </row>
    <row r="199" spans="1:7" x14ac:dyDescent="0.25">
      <c r="A199" s="39" t="s">
        <v>1062</v>
      </c>
      <c r="B199" s="39" t="s">
        <v>440</v>
      </c>
      <c r="C199" s="39" t="s">
        <v>201</v>
      </c>
      <c r="D199" s="24">
        <v>0.2298</v>
      </c>
      <c r="E199" s="24">
        <v>20</v>
      </c>
      <c r="F199" s="42">
        <v>1.149E-2</v>
      </c>
      <c r="G199" s="42">
        <v>5.7257133653665475</v>
      </c>
    </row>
    <row r="200" spans="1:7" x14ac:dyDescent="0.25">
      <c r="A200" s="39" t="s">
        <v>1063</v>
      </c>
      <c r="B200" s="39" t="s">
        <v>440</v>
      </c>
      <c r="C200" s="39" t="s">
        <v>201</v>
      </c>
      <c r="D200" s="24">
        <v>0.28189999999999998</v>
      </c>
      <c r="E200" s="24">
        <v>20</v>
      </c>
      <c r="F200" s="43">
        <v>1.4095E-2</v>
      </c>
      <c r="G200" s="42">
        <v>6.8772984726062329</v>
      </c>
    </row>
    <row r="201" spans="1:7" x14ac:dyDescent="0.25">
      <c r="A201" s="39" t="s">
        <v>550</v>
      </c>
      <c r="B201" s="39" t="s">
        <v>440</v>
      </c>
      <c r="C201" s="39" t="s">
        <v>201</v>
      </c>
      <c r="D201" s="24">
        <v>0.189</v>
      </c>
      <c r="E201" s="24">
        <v>18</v>
      </c>
      <c r="F201" s="43">
        <v>1.0500000000000001E-2</v>
      </c>
      <c r="G201" s="42">
        <v>5.4944356300516954</v>
      </c>
    </row>
    <row r="202" spans="1:7" x14ac:dyDescent="0.25">
      <c r="A202" s="39" t="s">
        <v>548</v>
      </c>
      <c r="B202" s="39" t="s">
        <v>440</v>
      </c>
      <c r="C202" s="39" t="s">
        <v>201</v>
      </c>
      <c r="D202" s="24">
        <v>0.23780000000000001</v>
      </c>
      <c r="E202" s="24">
        <v>20</v>
      </c>
      <c r="F202" s="43">
        <v>1.1890000000000001E-2</v>
      </c>
      <c r="G202" s="42">
        <v>6.4169328644672916</v>
      </c>
    </row>
    <row r="203" spans="1:7" x14ac:dyDescent="0.25">
      <c r="A203" s="39" t="s">
        <v>1064</v>
      </c>
      <c r="B203" s="39" t="s">
        <v>62</v>
      </c>
      <c r="C203" s="39" t="s">
        <v>201</v>
      </c>
      <c r="D203" s="24">
        <v>0.24829999999999999</v>
      </c>
      <c r="E203" s="24">
        <v>20</v>
      </c>
      <c r="F203" s="43">
        <v>1.2414999999999999E-2</v>
      </c>
      <c r="G203" s="42">
        <v>6.5753093710573651</v>
      </c>
    </row>
    <row r="204" spans="1:7" x14ac:dyDescent="0.25">
      <c r="A204" s="39" t="s">
        <v>1065</v>
      </c>
      <c r="B204" s="39" t="s">
        <v>62</v>
      </c>
      <c r="C204" s="39" t="s">
        <v>201</v>
      </c>
      <c r="D204" s="24">
        <v>0.23530000000000001</v>
      </c>
      <c r="E204" s="24">
        <v>20</v>
      </c>
      <c r="F204" s="43">
        <v>1.1765000000000001E-2</v>
      </c>
      <c r="G204" s="42">
        <v>6.1458137599656402</v>
      </c>
    </row>
    <row r="205" spans="1:7" x14ac:dyDescent="0.25">
      <c r="A205" s="39" t="s">
        <v>553</v>
      </c>
      <c r="B205" s="39" t="s">
        <v>62</v>
      </c>
      <c r="C205" s="39" t="s">
        <v>201</v>
      </c>
      <c r="D205" s="24">
        <v>0.2248</v>
      </c>
      <c r="E205" s="24">
        <v>20</v>
      </c>
      <c r="F205" s="43">
        <v>1.124E-2</v>
      </c>
      <c r="G205" s="42">
        <v>5.8612729176173737</v>
      </c>
    </row>
    <row r="206" spans="1:7" x14ac:dyDescent="0.25">
      <c r="A206" s="39" t="s">
        <v>1066</v>
      </c>
      <c r="B206" s="39" t="s">
        <v>62</v>
      </c>
      <c r="C206" s="39" t="s">
        <v>201</v>
      </c>
      <c r="D206" s="24">
        <v>0.2296</v>
      </c>
      <c r="E206" s="24">
        <v>20</v>
      </c>
      <c r="F206" s="42">
        <v>1.1480000000000001E-2</v>
      </c>
      <c r="G206" s="42">
        <v>6.3243228733256389</v>
      </c>
    </row>
    <row r="207" spans="1:7" x14ac:dyDescent="0.25">
      <c r="A207" s="39" t="s">
        <v>1067</v>
      </c>
      <c r="B207" s="39" t="s">
        <v>62</v>
      </c>
      <c r="C207" s="39" t="s">
        <v>201</v>
      </c>
      <c r="D207" s="24">
        <v>0.29559999999999997</v>
      </c>
      <c r="E207" s="24">
        <v>20</v>
      </c>
      <c r="F207" s="43">
        <v>1.4779999999999998E-2</v>
      </c>
      <c r="G207" s="42">
        <v>7.3390062545298358</v>
      </c>
    </row>
    <row r="208" spans="1:7" x14ac:dyDescent="0.25">
      <c r="A208" s="39" t="s">
        <v>1068</v>
      </c>
      <c r="B208" s="39" t="s">
        <v>62</v>
      </c>
      <c r="C208" s="39" t="s">
        <v>201</v>
      </c>
      <c r="D208" s="24">
        <v>0.2389</v>
      </c>
      <c r="E208" s="24">
        <v>20</v>
      </c>
      <c r="F208" s="42">
        <v>1.1945000000000001E-2</v>
      </c>
      <c r="G208" s="42">
        <v>6.3001637452017301</v>
      </c>
    </row>
    <row r="209" spans="1:7" x14ac:dyDescent="0.25">
      <c r="A209" s="39" t="s">
        <v>1069</v>
      </c>
      <c r="B209" s="39" t="s">
        <v>62</v>
      </c>
      <c r="C209" s="39" t="s">
        <v>201</v>
      </c>
      <c r="D209" s="24">
        <v>0.29970000000000002</v>
      </c>
      <c r="E209" s="24">
        <v>20</v>
      </c>
      <c r="F209" s="42">
        <v>1.4985000000000002E-2</v>
      </c>
      <c r="G209" s="42">
        <v>7.744342737497651</v>
      </c>
    </row>
    <row r="210" spans="1:7" x14ac:dyDescent="0.25">
      <c r="A210" s="39" t="s">
        <v>1070</v>
      </c>
      <c r="B210" s="39" t="s">
        <v>62</v>
      </c>
      <c r="C210" s="39" t="s">
        <v>201</v>
      </c>
      <c r="D210" s="24">
        <v>0.31130000000000002</v>
      </c>
      <c r="E210" s="24">
        <v>20</v>
      </c>
      <c r="F210" s="42">
        <v>1.5565000000000001E-2</v>
      </c>
      <c r="G210" s="42">
        <v>8.2597374708077211</v>
      </c>
    </row>
    <row r="211" spans="1:7" x14ac:dyDescent="0.25">
      <c r="A211" s="39" t="s">
        <v>1071</v>
      </c>
      <c r="B211" s="39" t="s">
        <v>62</v>
      </c>
      <c r="C211" s="39" t="s">
        <v>201</v>
      </c>
      <c r="D211" s="24">
        <v>0.26500000000000001</v>
      </c>
      <c r="E211" s="24">
        <v>20</v>
      </c>
      <c r="F211" s="42">
        <v>1.3250000000000001E-2</v>
      </c>
      <c r="G211" s="42">
        <v>6.9725928113172113</v>
      </c>
    </row>
    <row r="212" spans="1:7" x14ac:dyDescent="0.25">
      <c r="A212" s="39" t="s">
        <v>545</v>
      </c>
      <c r="B212" s="39" t="s">
        <v>62</v>
      </c>
      <c r="C212" s="39" t="s">
        <v>201</v>
      </c>
      <c r="D212" s="24">
        <v>0.22650000000000001</v>
      </c>
      <c r="E212" s="24">
        <v>20</v>
      </c>
      <c r="F212" s="43">
        <v>1.1325E-2</v>
      </c>
      <c r="G212" s="42">
        <v>5.9270394330657927</v>
      </c>
    </row>
    <row r="213" spans="1:7" x14ac:dyDescent="0.25">
      <c r="A213" s="39" t="s">
        <v>543</v>
      </c>
      <c r="B213" s="39" t="s">
        <v>62</v>
      </c>
      <c r="C213" s="39" t="s">
        <v>201</v>
      </c>
      <c r="D213" s="24">
        <v>0.2145</v>
      </c>
      <c r="E213" s="24">
        <v>20</v>
      </c>
      <c r="F213" s="43">
        <v>1.0725E-2</v>
      </c>
      <c r="G213" s="42">
        <v>5.795506402168952</v>
      </c>
    </row>
    <row r="214" spans="1:7" x14ac:dyDescent="0.25">
      <c r="A214" s="39" t="s">
        <v>1072</v>
      </c>
      <c r="B214" s="39" t="s">
        <v>62</v>
      </c>
      <c r="C214" s="39" t="s">
        <v>201</v>
      </c>
      <c r="D214" s="24">
        <v>0.20050000000000001</v>
      </c>
      <c r="E214" s="24">
        <v>20</v>
      </c>
      <c r="F214" s="42">
        <v>1.0025000000000001E-2</v>
      </c>
      <c r="G214" s="42">
        <v>5.1901860252865548</v>
      </c>
    </row>
    <row r="215" spans="1:7" x14ac:dyDescent="0.25">
      <c r="A215" s="39" t="s">
        <v>1073</v>
      </c>
      <c r="B215" s="39" t="s">
        <v>62</v>
      </c>
      <c r="C215" s="39" t="s">
        <v>201</v>
      </c>
      <c r="D215" s="24">
        <v>0.26329999999999998</v>
      </c>
      <c r="E215" s="24">
        <v>20</v>
      </c>
      <c r="F215" s="43">
        <v>1.3165E-2</v>
      </c>
      <c r="G215" s="42">
        <v>6.7981102193111953</v>
      </c>
    </row>
    <row r="216" spans="1:7" x14ac:dyDescent="0.25">
      <c r="A216" s="39" t="s">
        <v>546</v>
      </c>
      <c r="B216" s="39" t="s">
        <v>62</v>
      </c>
      <c r="C216" s="39" t="s">
        <v>201</v>
      </c>
      <c r="D216" s="24">
        <v>0.23780000000000001</v>
      </c>
      <c r="E216" s="24">
        <v>20</v>
      </c>
      <c r="F216" s="43">
        <v>1.1890000000000001E-2</v>
      </c>
      <c r="G216" s="42">
        <v>5.8491933535554184</v>
      </c>
    </row>
    <row r="217" spans="1:7" x14ac:dyDescent="0.25">
      <c r="A217" s="39" t="s">
        <v>1074</v>
      </c>
      <c r="B217" s="39" t="s">
        <v>62</v>
      </c>
      <c r="C217" s="39" t="s">
        <v>201</v>
      </c>
      <c r="D217" s="24">
        <v>0.25169999999999998</v>
      </c>
      <c r="E217" s="24">
        <v>20</v>
      </c>
      <c r="F217" s="43">
        <v>1.2584999999999999E-2</v>
      </c>
      <c r="G217" s="42">
        <v>6.5122272031782673</v>
      </c>
    </row>
    <row r="218" spans="1:7" x14ac:dyDescent="0.25">
      <c r="A218" s="39" t="s">
        <v>1075</v>
      </c>
      <c r="B218" s="39" t="s">
        <v>62</v>
      </c>
      <c r="C218" s="39" t="s">
        <v>201</v>
      </c>
      <c r="D218" s="24">
        <v>0.26469999999999999</v>
      </c>
      <c r="E218" s="24">
        <v>20</v>
      </c>
      <c r="F218" s="42">
        <v>1.3235E-2</v>
      </c>
      <c r="G218" s="42">
        <v>6.9927254180871339</v>
      </c>
    </row>
    <row r="219" spans="1:7" x14ac:dyDescent="0.25">
      <c r="A219" s="39" t="s">
        <v>1076</v>
      </c>
      <c r="B219" s="39" t="s">
        <v>62</v>
      </c>
      <c r="C219" s="39" t="s">
        <v>201</v>
      </c>
      <c r="D219" s="24">
        <v>0.26050000000000001</v>
      </c>
      <c r="E219" s="24">
        <v>20</v>
      </c>
      <c r="F219" s="42">
        <v>1.3025E-2</v>
      </c>
      <c r="G219" s="42">
        <v>6.9162215123614219</v>
      </c>
    </row>
    <row r="220" spans="1:7" x14ac:dyDescent="0.25">
      <c r="A220" s="39" t="s">
        <v>1077</v>
      </c>
      <c r="B220" s="39" t="s">
        <v>62</v>
      </c>
      <c r="C220" s="39" t="s">
        <v>201</v>
      </c>
      <c r="D220" s="24">
        <v>0.25040000000000001</v>
      </c>
      <c r="E220" s="24">
        <v>20</v>
      </c>
      <c r="F220" s="42">
        <v>1.252E-2</v>
      </c>
      <c r="G220" s="42">
        <v>6.641075886505786</v>
      </c>
    </row>
    <row r="221" spans="1:7" x14ac:dyDescent="0.25">
      <c r="A221" s="39" t="s">
        <v>1078</v>
      </c>
      <c r="B221" s="39" t="s">
        <v>62</v>
      </c>
      <c r="C221" s="39" t="s">
        <v>201</v>
      </c>
      <c r="D221" s="24">
        <v>0.1928</v>
      </c>
      <c r="E221" s="24">
        <v>20</v>
      </c>
      <c r="F221" s="43">
        <v>9.6399999999999993E-3</v>
      </c>
      <c r="G221" s="42">
        <v>5.3405094891686584</v>
      </c>
    </row>
    <row r="222" spans="1:7" x14ac:dyDescent="0.25">
      <c r="A222" s="39" t="s">
        <v>1079</v>
      </c>
      <c r="B222" s="39" t="s">
        <v>62</v>
      </c>
      <c r="C222" s="39" t="s">
        <v>201</v>
      </c>
      <c r="D222" s="24">
        <v>0.26860000000000001</v>
      </c>
      <c r="E222" s="24">
        <v>20</v>
      </c>
      <c r="F222" s="42">
        <v>1.3430000000000001E-2</v>
      </c>
      <c r="G222" s="42">
        <v>7.5067779776125416</v>
      </c>
    </row>
    <row r="223" spans="1:7" x14ac:dyDescent="0.25">
      <c r="A223" s="39" t="s">
        <v>1080</v>
      </c>
      <c r="B223" s="39" t="s">
        <v>62</v>
      </c>
      <c r="C223" s="39" t="s">
        <v>201</v>
      </c>
      <c r="D223" s="24">
        <v>0.29870000000000002</v>
      </c>
      <c r="E223" s="24">
        <v>20</v>
      </c>
      <c r="F223" s="42">
        <v>1.4935E-2</v>
      </c>
      <c r="G223" s="42">
        <v>8.0194883633532879</v>
      </c>
    </row>
    <row r="224" spans="1:7" x14ac:dyDescent="0.25">
      <c r="A224" s="39" t="s">
        <v>552</v>
      </c>
      <c r="B224" s="39" t="s">
        <v>62</v>
      </c>
      <c r="C224" s="39" t="s">
        <v>201</v>
      </c>
      <c r="D224" s="24">
        <v>0.29380000000000001</v>
      </c>
      <c r="E224" s="24">
        <v>20</v>
      </c>
      <c r="F224" s="43">
        <v>1.469E-2</v>
      </c>
      <c r="G224" s="42">
        <v>7.7537379539902833</v>
      </c>
    </row>
    <row r="225" spans="1:7" x14ac:dyDescent="0.25">
      <c r="A225" s="39" t="s">
        <v>1081</v>
      </c>
      <c r="B225" s="39" t="s">
        <v>62</v>
      </c>
      <c r="C225" s="39" t="s">
        <v>201</v>
      </c>
      <c r="D225" s="24">
        <v>0.30730000000000002</v>
      </c>
      <c r="E225" s="24">
        <v>20</v>
      </c>
      <c r="F225" s="42">
        <v>1.5365E-2</v>
      </c>
      <c r="G225" s="42">
        <v>8.2959761629935862</v>
      </c>
    </row>
    <row r="226" spans="1:7" x14ac:dyDescent="0.25">
      <c r="A226" s="39" t="s">
        <v>1082</v>
      </c>
      <c r="B226" s="1" t="s">
        <v>20</v>
      </c>
      <c r="C226" s="39" t="s">
        <v>286</v>
      </c>
      <c r="D226" s="24">
        <v>0.22670000000000001</v>
      </c>
      <c r="E226" s="24">
        <v>20</v>
      </c>
      <c r="F226" s="43">
        <v>1.1335000000000001E-2</v>
      </c>
      <c r="G226" s="42">
        <v>5.9283816068504551</v>
      </c>
    </row>
    <row r="227" spans="1:7" x14ac:dyDescent="0.25">
      <c r="A227" s="39" t="s">
        <v>1083</v>
      </c>
      <c r="B227" s="1" t="s">
        <v>20</v>
      </c>
      <c r="C227" s="39" t="s">
        <v>286</v>
      </c>
      <c r="D227" s="24">
        <v>0.22239999999999999</v>
      </c>
      <c r="E227" s="24">
        <v>20</v>
      </c>
      <c r="F227" s="43">
        <v>1.112E-2</v>
      </c>
      <c r="G227" s="42">
        <v>5.8934850884492525</v>
      </c>
    </row>
    <row r="228" spans="1:7" x14ac:dyDescent="0.25">
      <c r="A228" s="39" t="s">
        <v>1084</v>
      </c>
      <c r="B228" s="1" t="s">
        <v>20</v>
      </c>
      <c r="C228" s="39" t="s">
        <v>286</v>
      </c>
      <c r="D228" s="24">
        <v>0.25040000000000001</v>
      </c>
      <c r="E228" s="24">
        <v>20</v>
      </c>
      <c r="F228" s="43">
        <v>1.252E-2</v>
      </c>
      <c r="G228" s="42">
        <v>6.654497624352401</v>
      </c>
    </row>
    <row r="229" spans="1:7" x14ac:dyDescent="0.25">
      <c r="A229" s="39" t="s">
        <v>561</v>
      </c>
      <c r="B229" s="1" t="s">
        <v>20</v>
      </c>
      <c r="C229" s="39" t="s">
        <v>286</v>
      </c>
      <c r="D229" s="24">
        <v>0.20399999999999999</v>
      </c>
      <c r="E229" s="24">
        <v>20</v>
      </c>
      <c r="F229" s="43">
        <v>1.0199999999999999E-2</v>
      </c>
      <c r="G229" s="42">
        <v>5.5136499073900085</v>
      </c>
    </row>
    <row r="230" spans="1:7" x14ac:dyDescent="0.25">
      <c r="A230" s="39" t="s">
        <v>1085</v>
      </c>
      <c r="B230" s="1" t="s">
        <v>20</v>
      </c>
      <c r="C230" s="39" t="s">
        <v>286</v>
      </c>
      <c r="D230" s="24">
        <v>0.21299999999999999</v>
      </c>
      <c r="E230" s="24">
        <v>20</v>
      </c>
      <c r="F230" s="42">
        <v>1.065E-2</v>
      </c>
      <c r="G230" s="42">
        <v>5.5794164228384284</v>
      </c>
    </row>
    <row r="231" spans="1:7" x14ac:dyDescent="0.25">
      <c r="A231" s="39" t="s">
        <v>1086</v>
      </c>
      <c r="B231" s="1" t="s">
        <v>20</v>
      </c>
      <c r="C231" s="39" t="s">
        <v>286</v>
      </c>
      <c r="D231" s="24">
        <v>0.2374</v>
      </c>
      <c r="E231" s="24">
        <v>20</v>
      </c>
      <c r="F231" s="43">
        <v>1.187E-2</v>
      </c>
      <c r="G231" s="42">
        <v>6.1699728880895499</v>
      </c>
    </row>
    <row r="232" spans="1:7" x14ac:dyDescent="0.25">
      <c r="A232" s="39" t="s">
        <v>1087</v>
      </c>
      <c r="B232" s="1" t="s">
        <v>20</v>
      </c>
      <c r="C232" s="39" t="s">
        <v>286</v>
      </c>
      <c r="D232" s="24">
        <v>0.2346</v>
      </c>
      <c r="E232" s="24">
        <v>20</v>
      </c>
      <c r="F232" s="43">
        <v>1.1730000000000001E-2</v>
      </c>
      <c r="G232" s="42">
        <v>6.2585563578772172</v>
      </c>
    </row>
    <row r="233" spans="1:7" x14ac:dyDescent="0.25">
      <c r="A233" s="39" t="s">
        <v>564</v>
      </c>
      <c r="B233" s="1" t="s">
        <v>20</v>
      </c>
      <c r="C233" s="39" t="s">
        <v>286</v>
      </c>
      <c r="D233" s="24">
        <v>0.2152</v>
      </c>
      <c r="E233" s="24">
        <v>20</v>
      </c>
      <c r="F233" s="43">
        <v>1.076E-2</v>
      </c>
      <c r="G233" s="42">
        <v>5.9082490000805308</v>
      </c>
    </row>
    <row r="234" spans="1:7" x14ac:dyDescent="0.25">
      <c r="A234" s="39" t="s">
        <v>1088</v>
      </c>
      <c r="B234" s="1" t="s">
        <v>20</v>
      </c>
      <c r="C234" s="39" t="s">
        <v>286</v>
      </c>
      <c r="D234" s="24">
        <v>0.20910000000000001</v>
      </c>
      <c r="E234" s="24">
        <v>20</v>
      </c>
      <c r="F234" s="42">
        <v>1.0455000000000001E-2</v>
      </c>
      <c r="G234" s="42">
        <v>5.6679998926260984</v>
      </c>
    </row>
    <row r="235" spans="1:7" x14ac:dyDescent="0.25">
      <c r="A235" s="39" t="s">
        <v>555</v>
      </c>
      <c r="B235" s="1" t="s">
        <v>20</v>
      </c>
      <c r="C235" s="39" t="s">
        <v>286</v>
      </c>
      <c r="D235" s="24">
        <v>0.20930000000000001</v>
      </c>
      <c r="E235" s="24">
        <v>20</v>
      </c>
      <c r="F235" s="42">
        <v>1.0465E-2</v>
      </c>
      <c r="G235" s="42">
        <v>5.8760368292486511</v>
      </c>
    </row>
    <row r="236" spans="1:7" x14ac:dyDescent="0.25">
      <c r="A236" s="39" t="s">
        <v>569</v>
      </c>
      <c r="B236" s="1" t="s">
        <v>20</v>
      </c>
      <c r="C236" s="39" t="s">
        <v>286</v>
      </c>
      <c r="D236" s="24">
        <v>0.20150000000000001</v>
      </c>
      <c r="E236" s="24">
        <v>19</v>
      </c>
      <c r="F236" s="42">
        <v>1.0605263157894737E-2</v>
      </c>
      <c r="G236" s="42">
        <v>5.8080804513094675</v>
      </c>
    </row>
    <row r="237" spans="1:7" x14ac:dyDescent="0.25">
      <c r="A237" s="39" t="s">
        <v>1089</v>
      </c>
      <c r="B237" s="39" t="s">
        <v>440</v>
      </c>
      <c r="C237" s="39" t="s">
        <v>286</v>
      </c>
      <c r="D237" s="24">
        <v>0.25359999999999999</v>
      </c>
      <c r="E237" s="24">
        <v>20</v>
      </c>
      <c r="F237" s="42">
        <v>1.268E-2</v>
      </c>
      <c r="G237" s="42">
        <v>6.8679032561136033</v>
      </c>
    </row>
    <row r="238" spans="1:7" x14ac:dyDescent="0.25">
      <c r="A238" s="39" t="s">
        <v>556</v>
      </c>
      <c r="B238" s="39" t="s">
        <v>440</v>
      </c>
      <c r="C238" s="39" t="s">
        <v>286</v>
      </c>
      <c r="D238" s="24">
        <v>0.23719999999999999</v>
      </c>
      <c r="E238" s="24">
        <v>20</v>
      </c>
      <c r="F238" s="42">
        <v>1.1859999999999999E-2</v>
      </c>
      <c r="G238" s="42">
        <v>6.4061954741899987</v>
      </c>
    </row>
    <row r="239" spans="1:7" x14ac:dyDescent="0.25">
      <c r="A239" s="39" t="s">
        <v>560</v>
      </c>
      <c r="B239" s="39" t="s">
        <v>440</v>
      </c>
      <c r="C239" s="39" t="s">
        <v>286</v>
      </c>
      <c r="D239" s="24">
        <v>0.2223</v>
      </c>
      <c r="E239" s="24">
        <v>20</v>
      </c>
      <c r="F239" s="43">
        <v>1.1115E-2</v>
      </c>
      <c r="G239" s="42">
        <v>5.7015542372426387</v>
      </c>
    </row>
    <row r="240" spans="1:7" x14ac:dyDescent="0.25">
      <c r="A240" s="39" t="s">
        <v>568</v>
      </c>
      <c r="B240" s="39" t="s">
        <v>440</v>
      </c>
      <c r="C240" s="39" t="s">
        <v>286</v>
      </c>
      <c r="D240" s="24">
        <v>0.20910000000000001</v>
      </c>
      <c r="E240" s="24">
        <v>20</v>
      </c>
      <c r="F240" s="43">
        <v>1.0455000000000001E-2</v>
      </c>
      <c r="G240" s="42">
        <v>5.5821007704077532</v>
      </c>
    </row>
    <row r="241" spans="1:7" x14ac:dyDescent="0.25">
      <c r="A241" s="39" t="s">
        <v>1090</v>
      </c>
      <c r="B241" s="39" t="s">
        <v>440</v>
      </c>
      <c r="C241" s="39" t="s">
        <v>286</v>
      </c>
      <c r="D241" s="24">
        <v>0.23150000000000001</v>
      </c>
      <c r="E241" s="24">
        <v>20</v>
      </c>
      <c r="F241" s="42">
        <v>1.1575E-2</v>
      </c>
      <c r="G241" s="42">
        <v>6.5122272031782673</v>
      </c>
    </row>
    <row r="242" spans="1:7" x14ac:dyDescent="0.25">
      <c r="A242" s="39" t="s">
        <v>1091</v>
      </c>
      <c r="B242" s="39" t="s">
        <v>440</v>
      </c>
      <c r="C242" s="39" t="s">
        <v>286</v>
      </c>
      <c r="D242" s="24">
        <v>0.24060000000000001</v>
      </c>
      <c r="E242" s="24">
        <v>20</v>
      </c>
      <c r="F242" s="42">
        <v>1.2030000000000001E-2</v>
      </c>
      <c r="G242" s="42">
        <v>6.3202963519716544</v>
      </c>
    </row>
    <row r="243" spans="1:7" x14ac:dyDescent="0.25">
      <c r="A243" s="39" t="s">
        <v>557</v>
      </c>
      <c r="B243" s="39" t="s">
        <v>440</v>
      </c>
      <c r="C243" s="39" t="s">
        <v>286</v>
      </c>
      <c r="D243" s="24">
        <v>0.19439999999999999</v>
      </c>
      <c r="E243" s="24">
        <v>20</v>
      </c>
      <c r="F243" s="42">
        <v>9.7199999999999995E-3</v>
      </c>
      <c r="G243" s="42">
        <v>5.6586046761334652</v>
      </c>
    </row>
    <row r="244" spans="1:7" x14ac:dyDescent="0.25">
      <c r="A244" s="39" t="s">
        <v>563</v>
      </c>
      <c r="B244" s="39" t="s">
        <v>440</v>
      </c>
      <c r="C244" s="39" t="s">
        <v>286</v>
      </c>
      <c r="D244" s="24">
        <v>0.19819999999999999</v>
      </c>
      <c r="E244" s="24">
        <v>20</v>
      </c>
      <c r="F244" s="43">
        <v>9.9099999999999987E-3</v>
      </c>
      <c r="G244" s="42">
        <v>4.909671704292272</v>
      </c>
    </row>
    <row r="245" spans="1:7" x14ac:dyDescent="0.25">
      <c r="A245" s="39" t="s">
        <v>1092</v>
      </c>
      <c r="B245" s="39" t="s">
        <v>440</v>
      </c>
      <c r="C245" s="39" t="s">
        <v>286</v>
      </c>
      <c r="D245" s="24">
        <v>0.2445</v>
      </c>
      <c r="E245" s="24">
        <v>20</v>
      </c>
      <c r="F245" s="42">
        <v>1.2225E-2</v>
      </c>
      <c r="G245" s="42">
        <v>6.8652189085442794</v>
      </c>
    </row>
    <row r="246" spans="1:7" x14ac:dyDescent="0.25">
      <c r="A246" s="39" t="s">
        <v>1093</v>
      </c>
      <c r="B246" s="39" t="s">
        <v>440</v>
      </c>
      <c r="C246" s="39" t="s">
        <v>286</v>
      </c>
      <c r="D246" s="24">
        <v>0.23219999999999999</v>
      </c>
      <c r="E246" s="24">
        <v>20</v>
      </c>
      <c r="F246" s="42">
        <v>1.1609999999999999E-2</v>
      </c>
      <c r="G246" s="42">
        <v>5.8572463962633883</v>
      </c>
    </row>
    <row r="247" spans="1:7" x14ac:dyDescent="0.25">
      <c r="A247" s="39" t="s">
        <v>562</v>
      </c>
      <c r="B247" s="39" t="s">
        <v>440</v>
      </c>
      <c r="C247" s="39" t="s">
        <v>286</v>
      </c>
      <c r="D247" s="24">
        <v>0.2215</v>
      </c>
      <c r="E247" s="24">
        <v>20</v>
      </c>
      <c r="F247" s="43">
        <v>1.1075E-2</v>
      </c>
      <c r="G247" s="42">
        <v>5.7498724934904581</v>
      </c>
    </row>
    <row r="248" spans="1:7" x14ac:dyDescent="0.25">
      <c r="A248" s="39" t="s">
        <v>566</v>
      </c>
      <c r="B248" s="39" t="s">
        <v>440</v>
      </c>
      <c r="C248" s="39" t="s">
        <v>286</v>
      </c>
      <c r="D248" s="24">
        <v>0.1804</v>
      </c>
      <c r="E248" s="24">
        <v>20</v>
      </c>
      <c r="F248" s="43">
        <v>9.0200000000000002E-3</v>
      </c>
      <c r="G248" s="42">
        <v>4.6326187788479061</v>
      </c>
    </row>
    <row r="249" spans="1:7" x14ac:dyDescent="0.25">
      <c r="A249" s="39" t="s">
        <v>1094</v>
      </c>
      <c r="B249" s="39" t="s">
        <v>440</v>
      </c>
      <c r="C249" s="39" t="s">
        <v>286</v>
      </c>
      <c r="D249" s="24">
        <v>0.2858</v>
      </c>
      <c r="E249" s="24">
        <v>20</v>
      </c>
      <c r="F249" s="42">
        <v>1.4290000000000001E-2</v>
      </c>
      <c r="G249" s="42">
        <v>7.1000993208600658</v>
      </c>
    </row>
    <row r="250" spans="1:7" x14ac:dyDescent="0.25">
      <c r="A250" s="39" t="s">
        <v>554</v>
      </c>
      <c r="B250" s="39" t="s">
        <v>440</v>
      </c>
      <c r="C250" s="39" t="s">
        <v>286</v>
      </c>
      <c r="D250" s="24">
        <v>0.15809999999999999</v>
      </c>
      <c r="E250" s="24">
        <v>18</v>
      </c>
      <c r="F250" s="42">
        <v>8.7833333333333322E-3</v>
      </c>
      <c r="G250" s="42">
        <v>4.9943777831464731</v>
      </c>
    </row>
    <row r="251" spans="1:7" x14ac:dyDescent="0.25">
      <c r="A251" s="39" t="s">
        <v>1095</v>
      </c>
      <c r="B251" s="39" t="s">
        <v>440</v>
      </c>
      <c r="C251" s="39" t="s">
        <v>286</v>
      </c>
      <c r="D251" s="24">
        <v>0.2223</v>
      </c>
      <c r="E251" s="24">
        <v>19</v>
      </c>
      <c r="F251" s="42">
        <v>1.17E-2</v>
      </c>
      <c r="G251" s="42">
        <v>6.6723244453897026</v>
      </c>
    </row>
    <row r="252" spans="1:7" x14ac:dyDescent="0.25">
      <c r="A252" s="39" t="s">
        <v>1096</v>
      </c>
      <c r="B252" s="39" t="s">
        <v>440</v>
      </c>
      <c r="C252" s="39" t="s">
        <v>286</v>
      </c>
      <c r="D252" s="24">
        <v>0.25480000000000003</v>
      </c>
      <c r="E252" s="24">
        <v>20</v>
      </c>
      <c r="F252" s="43">
        <v>1.2740000000000001E-2</v>
      </c>
      <c r="G252" s="42">
        <v>6.577993718626689</v>
      </c>
    </row>
    <row r="253" spans="1:7" x14ac:dyDescent="0.25">
      <c r="A253" s="39" t="s">
        <v>1097</v>
      </c>
      <c r="B253" s="39" t="s">
        <v>440</v>
      </c>
      <c r="C253" s="39" t="s">
        <v>286</v>
      </c>
      <c r="D253" s="24">
        <v>0.2087</v>
      </c>
      <c r="E253" s="24">
        <v>20</v>
      </c>
      <c r="F253" s="42">
        <v>1.0435E-2</v>
      </c>
      <c r="G253" s="42">
        <v>5.4022494832630921</v>
      </c>
    </row>
    <row r="254" spans="1:7" x14ac:dyDescent="0.25">
      <c r="A254" s="39" t="s">
        <v>1098</v>
      </c>
      <c r="B254" s="39" t="s">
        <v>440</v>
      </c>
      <c r="C254" s="39" t="s">
        <v>286</v>
      </c>
      <c r="D254" s="24">
        <v>0.23430000000000001</v>
      </c>
      <c r="E254" s="24">
        <v>20</v>
      </c>
      <c r="F254" s="42">
        <v>1.1715E-2</v>
      </c>
      <c r="G254" s="42">
        <v>6.4129063431133071</v>
      </c>
    </row>
    <row r="255" spans="1:7" x14ac:dyDescent="0.25">
      <c r="A255" s="39" t="s">
        <v>1099</v>
      </c>
      <c r="B255" s="39" t="s">
        <v>440</v>
      </c>
      <c r="C255" s="39" t="s">
        <v>286</v>
      </c>
      <c r="D255" s="24">
        <v>0.24890000000000001</v>
      </c>
      <c r="E255" s="24">
        <v>20</v>
      </c>
      <c r="F255" s="42">
        <v>1.2445000000000001E-2</v>
      </c>
      <c r="G255" s="42">
        <v>6.3001637452017301</v>
      </c>
    </row>
    <row r="256" spans="1:7" x14ac:dyDescent="0.25">
      <c r="A256" s="39" t="s">
        <v>567</v>
      </c>
      <c r="B256" s="39" t="s">
        <v>440</v>
      </c>
      <c r="C256" s="39" t="s">
        <v>286</v>
      </c>
      <c r="D256" s="24">
        <v>0.20269999999999999</v>
      </c>
      <c r="E256" s="24">
        <v>20</v>
      </c>
      <c r="F256" s="43">
        <v>1.0135E-2</v>
      </c>
      <c r="G256" s="42">
        <v>5.5284138190212868</v>
      </c>
    </row>
    <row r="257" spans="1:7" x14ac:dyDescent="0.25">
      <c r="A257" s="39" t="s">
        <v>559</v>
      </c>
      <c r="B257" s="39" t="s">
        <v>440</v>
      </c>
      <c r="C257" s="39" t="s">
        <v>286</v>
      </c>
      <c r="D257" s="24">
        <v>0.20630000000000001</v>
      </c>
      <c r="E257" s="24">
        <v>20</v>
      </c>
      <c r="F257" s="43">
        <v>1.0315000000000001E-2</v>
      </c>
      <c r="G257" s="42">
        <v>5.561968163637828</v>
      </c>
    </row>
    <row r="258" spans="1:7" x14ac:dyDescent="0.25">
      <c r="A258" s="39" t="s">
        <v>1100</v>
      </c>
      <c r="B258" s="39" t="s">
        <v>440</v>
      </c>
      <c r="C258" s="39" t="s">
        <v>286</v>
      </c>
      <c r="D258" s="24">
        <v>0.22090000000000001</v>
      </c>
      <c r="E258" s="24">
        <v>19</v>
      </c>
      <c r="F258" s="42">
        <v>1.1626315789473684E-2</v>
      </c>
      <c r="G258" s="42">
        <v>6.3130348476495106</v>
      </c>
    </row>
    <row r="259" spans="1:7" x14ac:dyDescent="0.25">
      <c r="A259" s="39" t="s">
        <v>1101</v>
      </c>
      <c r="B259" s="39" t="s">
        <v>440</v>
      </c>
      <c r="C259" s="39" t="s">
        <v>286</v>
      </c>
      <c r="D259" s="24">
        <v>0.28349999999999997</v>
      </c>
      <c r="E259" s="24">
        <v>20</v>
      </c>
      <c r="F259" s="42">
        <v>1.4174999999999998E-2</v>
      </c>
      <c r="G259" s="42">
        <v>7.4879875446272779</v>
      </c>
    </row>
    <row r="260" spans="1:7" x14ac:dyDescent="0.25">
      <c r="A260" s="39" t="s">
        <v>147</v>
      </c>
      <c r="B260" s="39" t="s">
        <v>440</v>
      </c>
      <c r="C260" s="39" t="s">
        <v>286</v>
      </c>
      <c r="D260" s="24">
        <v>0.2762</v>
      </c>
      <c r="E260" s="24">
        <v>20</v>
      </c>
      <c r="F260" s="42">
        <v>1.3809999999999999E-2</v>
      </c>
      <c r="G260" s="42">
        <v>7.2423697420342004</v>
      </c>
    </row>
    <row r="261" spans="1:7" x14ac:dyDescent="0.25">
      <c r="A261" s="39" t="s">
        <v>1102</v>
      </c>
      <c r="B261" s="39" t="s">
        <v>440</v>
      </c>
      <c r="C261" s="39" t="s">
        <v>286</v>
      </c>
      <c r="D261" s="24">
        <v>0.2641</v>
      </c>
      <c r="E261" s="24">
        <v>20</v>
      </c>
      <c r="F261" s="42">
        <v>1.3205E-2</v>
      </c>
      <c r="G261" s="42">
        <v>6.8598502134056316</v>
      </c>
    </row>
    <row r="262" spans="1:7" x14ac:dyDescent="0.25">
      <c r="A262" s="39" t="s">
        <v>558</v>
      </c>
      <c r="B262" s="39" t="s">
        <v>440</v>
      </c>
      <c r="C262" s="39" t="s">
        <v>286</v>
      </c>
      <c r="D262" s="24">
        <v>0.19850000000000001</v>
      </c>
      <c r="E262" s="24">
        <v>20</v>
      </c>
      <c r="F262" s="43">
        <v>9.9249999999999998E-3</v>
      </c>
      <c r="G262" s="42">
        <v>5.3995651356937708</v>
      </c>
    </row>
    <row r="263" spans="1:7" x14ac:dyDescent="0.25">
      <c r="A263" s="39" t="s">
        <v>216</v>
      </c>
      <c r="B263" s="39" t="s">
        <v>440</v>
      </c>
      <c r="C263" s="39" t="s">
        <v>286</v>
      </c>
      <c r="D263" s="24">
        <v>0.24590000000000001</v>
      </c>
      <c r="E263" s="24">
        <v>18</v>
      </c>
      <c r="F263" s="43">
        <v>1.3661111111111112E-2</v>
      </c>
      <c r="G263" s="42">
        <v>7.2321974775609741</v>
      </c>
    </row>
    <row r="264" spans="1:7" x14ac:dyDescent="0.25">
      <c r="A264" s="39" t="s">
        <v>1103</v>
      </c>
      <c r="B264" s="39" t="s">
        <v>440</v>
      </c>
      <c r="C264" s="39" t="s">
        <v>286</v>
      </c>
      <c r="D264" s="24">
        <v>0.28349999999999997</v>
      </c>
      <c r="E264" s="24">
        <v>20</v>
      </c>
      <c r="F264" s="42">
        <v>1.4174999999999998E-2</v>
      </c>
      <c r="G264" s="42">
        <v>7.5832818833382536</v>
      </c>
    </row>
    <row r="265" spans="1:7" x14ac:dyDescent="0.25">
      <c r="A265" s="39" t="s">
        <v>1104</v>
      </c>
      <c r="B265" s="39" t="s">
        <v>440</v>
      </c>
      <c r="C265" s="39" t="s">
        <v>286</v>
      </c>
      <c r="D265" s="24">
        <v>0.18559999999999999</v>
      </c>
      <c r="E265" s="24">
        <v>20</v>
      </c>
      <c r="F265" s="42">
        <v>9.2800000000000001E-3</v>
      </c>
      <c r="G265" s="42">
        <v>5.3995651356937708</v>
      </c>
    </row>
    <row r="266" spans="1:7" x14ac:dyDescent="0.25">
      <c r="A266" s="39" t="s">
        <v>221</v>
      </c>
      <c r="B266" s="39" t="s">
        <v>440</v>
      </c>
      <c r="C266" s="39" t="s">
        <v>286</v>
      </c>
      <c r="D266" s="24">
        <v>0.2452</v>
      </c>
      <c r="E266" s="24">
        <v>20</v>
      </c>
      <c r="F266" s="43">
        <v>1.226E-2</v>
      </c>
      <c r="G266" s="42">
        <v>6.3243228733256389</v>
      </c>
    </row>
    <row r="267" spans="1:7" x14ac:dyDescent="0.25">
      <c r="A267" s="39" t="s">
        <v>203</v>
      </c>
      <c r="B267" s="39" t="s">
        <v>440</v>
      </c>
      <c r="C267" s="39" t="s">
        <v>286</v>
      </c>
      <c r="D267" s="24">
        <v>0.22550000000000001</v>
      </c>
      <c r="E267" s="24">
        <v>20</v>
      </c>
      <c r="F267" s="42">
        <v>1.1275E-2</v>
      </c>
      <c r="G267" s="42">
        <v>6.1498402813196256</v>
      </c>
    </row>
    <row r="268" spans="1:7" x14ac:dyDescent="0.25">
      <c r="A268" s="39" t="s">
        <v>207</v>
      </c>
      <c r="B268" s="39" t="s">
        <v>62</v>
      </c>
      <c r="C268" s="39" t="s">
        <v>286</v>
      </c>
      <c r="D268" s="24">
        <v>0.27360000000000001</v>
      </c>
      <c r="E268" s="24">
        <v>20</v>
      </c>
      <c r="F268" s="42">
        <v>1.3680000000000001E-2</v>
      </c>
      <c r="G268" s="42">
        <v>7.3242423428985601</v>
      </c>
    </row>
    <row r="269" spans="1:7" x14ac:dyDescent="0.25">
      <c r="A269" s="39" t="s">
        <v>231</v>
      </c>
      <c r="B269" s="39" t="s">
        <v>62</v>
      </c>
      <c r="C269" s="39" t="s">
        <v>286</v>
      </c>
      <c r="D269" s="24">
        <v>0.2626</v>
      </c>
      <c r="E269" s="24">
        <v>20</v>
      </c>
      <c r="F269" s="42">
        <v>1.3129999999999999E-2</v>
      </c>
      <c r="G269" s="42">
        <v>6.9779615064558564</v>
      </c>
    </row>
    <row r="270" spans="1:7" x14ac:dyDescent="0.25">
      <c r="A270" s="39" t="s">
        <v>234</v>
      </c>
      <c r="B270" s="39" t="s">
        <v>62</v>
      </c>
      <c r="C270" s="39" t="s">
        <v>286</v>
      </c>
      <c r="D270" s="24">
        <v>0.2147</v>
      </c>
      <c r="E270" s="24">
        <v>20</v>
      </c>
      <c r="F270" s="42">
        <v>1.0735E-2</v>
      </c>
      <c r="G270" s="42">
        <v>5.4935173006200841</v>
      </c>
    </row>
    <row r="271" spans="1:7" x14ac:dyDescent="0.25">
      <c r="A271" s="39" t="s">
        <v>205</v>
      </c>
      <c r="B271" s="39" t="s">
        <v>62</v>
      </c>
      <c r="C271" s="39" t="s">
        <v>286</v>
      </c>
      <c r="D271" s="24">
        <v>0.2475</v>
      </c>
      <c r="E271" s="24">
        <v>20</v>
      </c>
      <c r="F271" s="42">
        <v>1.2375000000000001E-2</v>
      </c>
      <c r="G271" s="42">
        <v>6.6263119748745076</v>
      </c>
    </row>
    <row r="272" spans="1:7" x14ac:dyDescent="0.25">
      <c r="A272" s="39" t="s">
        <v>235</v>
      </c>
      <c r="B272" s="39" t="s">
        <v>62</v>
      </c>
      <c r="C272" s="39" t="s">
        <v>286</v>
      </c>
      <c r="D272" s="24">
        <v>0.19309999999999999</v>
      </c>
      <c r="E272" s="24">
        <v>20</v>
      </c>
      <c r="F272" s="42">
        <v>9.6550000000000004E-3</v>
      </c>
      <c r="G272" s="42">
        <v>5.1807908087939234</v>
      </c>
    </row>
    <row r="273" spans="1:7" x14ac:dyDescent="0.25">
      <c r="A273" s="39" t="s">
        <v>222</v>
      </c>
      <c r="B273" s="39" t="s">
        <v>62</v>
      </c>
      <c r="C273" s="39" t="s">
        <v>286</v>
      </c>
      <c r="D273" s="24">
        <v>0.2261</v>
      </c>
      <c r="E273" s="24">
        <v>20</v>
      </c>
      <c r="F273" s="43">
        <v>1.1304999999999999E-2</v>
      </c>
      <c r="G273" s="42">
        <v>5.7619520575524117</v>
      </c>
    </row>
    <row r="274" spans="1:7" x14ac:dyDescent="0.25">
      <c r="A274" s="39" t="s">
        <v>197</v>
      </c>
      <c r="B274" s="39" t="s">
        <v>62</v>
      </c>
      <c r="C274" s="39" t="s">
        <v>286</v>
      </c>
      <c r="D274" s="24">
        <v>0.20230000000000001</v>
      </c>
      <c r="E274" s="24">
        <v>20</v>
      </c>
      <c r="F274" s="42">
        <v>1.0115000000000001E-2</v>
      </c>
      <c r="G274" s="42">
        <v>5.7981907497382768</v>
      </c>
    </row>
    <row r="275" spans="1:7" x14ac:dyDescent="0.25">
      <c r="A275" s="39" t="s">
        <v>218</v>
      </c>
      <c r="B275" s="39" t="s">
        <v>62</v>
      </c>
      <c r="C275" s="39" t="s">
        <v>286</v>
      </c>
      <c r="D275" s="24">
        <v>0.246</v>
      </c>
      <c r="E275" s="24">
        <v>20</v>
      </c>
      <c r="F275" s="43">
        <v>1.23E-2</v>
      </c>
      <c r="G275" s="42">
        <v>6.7229484873701457</v>
      </c>
    </row>
    <row r="276" spans="1:7" x14ac:dyDescent="0.25">
      <c r="A276" s="39" t="s">
        <v>236</v>
      </c>
      <c r="B276" s="39" t="s">
        <v>62</v>
      </c>
      <c r="C276" s="39" t="s">
        <v>286</v>
      </c>
      <c r="D276" s="24">
        <v>0.2198</v>
      </c>
      <c r="E276" s="24">
        <v>20</v>
      </c>
      <c r="F276" s="42">
        <v>1.099E-2</v>
      </c>
      <c r="G276" s="42">
        <v>5.9552250825436879</v>
      </c>
    </row>
    <row r="277" spans="1:7" x14ac:dyDescent="0.25">
      <c r="A277" s="39" t="s">
        <v>1105</v>
      </c>
      <c r="B277" s="39" t="s">
        <v>62</v>
      </c>
      <c r="C277" s="39" t="s">
        <v>286</v>
      </c>
      <c r="D277" s="24">
        <v>0.1973</v>
      </c>
      <c r="E277" s="24">
        <v>20</v>
      </c>
      <c r="F277" s="42">
        <v>9.8650000000000005E-3</v>
      </c>
      <c r="G277" s="42">
        <v>4.9163825732155804</v>
      </c>
    </row>
    <row r="278" spans="1:7" x14ac:dyDescent="0.25">
      <c r="A278" s="39" t="s">
        <v>220</v>
      </c>
      <c r="B278" s="39" t="s">
        <v>62</v>
      </c>
      <c r="C278" s="39" t="s">
        <v>286</v>
      </c>
      <c r="D278" s="24">
        <v>0.23269999999999999</v>
      </c>
      <c r="E278" s="24">
        <v>20</v>
      </c>
      <c r="F278" s="43">
        <v>1.1635E-2</v>
      </c>
      <c r="G278" s="42">
        <v>6.0827315920865432</v>
      </c>
    </row>
    <row r="279" spans="1:7" x14ac:dyDescent="0.25">
      <c r="A279" s="39" t="s">
        <v>215</v>
      </c>
      <c r="B279" s="39" t="s">
        <v>62</v>
      </c>
      <c r="C279" s="39" t="s">
        <v>286</v>
      </c>
      <c r="D279" s="24">
        <v>0.15970000000000001</v>
      </c>
      <c r="E279" s="24">
        <v>16</v>
      </c>
      <c r="F279" s="43">
        <v>9.9812500000000005E-3</v>
      </c>
      <c r="G279" s="42">
        <v>5.2971125367979317</v>
      </c>
    </row>
    <row r="280" spans="1:7" x14ac:dyDescent="0.25">
      <c r="A280" s="39" t="s">
        <v>570</v>
      </c>
      <c r="B280" s="39" t="s">
        <v>62</v>
      </c>
      <c r="C280" s="39" t="s">
        <v>286</v>
      </c>
      <c r="D280" s="24">
        <v>0.22270000000000001</v>
      </c>
      <c r="E280" s="24">
        <v>20</v>
      </c>
      <c r="F280" s="42">
        <v>1.1135000000000001E-2</v>
      </c>
      <c r="G280" s="42">
        <v>6.179650667484216</v>
      </c>
    </row>
    <row r="281" spans="1:7" x14ac:dyDescent="0.25">
      <c r="A281" s="39" t="s">
        <v>211</v>
      </c>
      <c r="B281" s="39" t="s">
        <v>62</v>
      </c>
      <c r="C281" s="39" t="s">
        <v>286</v>
      </c>
      <c r="D281" s="24">
        <v>0.20169999999999999</v>
      </c>
      <c r="E281" s="24">
        <v>18</v>
      </c>
      <c r="F281" s="42">
        <v>1.1205555555555555E-2</v>
      </c>
      <c r="G281" s="42">
        <v>5.6343042665585399</v>
      </c>
    </row>
    <row r="282" spans="1:7" x14ac:dyDescent="0.25">
      <c r="A282" s="39" t="s">
        <v>210</v>
      </c>
      <c r="B282" s="39" t="s">
        <v>62</v>
      </c>
      <c r="C282" s="39" t="s">
        <v>286</v>
      </c>
      <c r="D282" s="24">
        <v>0.19550000000000001</v>
      </c>
      <c r="E282" s="24">
        <v>20</v>
      </c>
      <c r="F282" s="42">
        <v>9.7750000000000007E-3</v>
      </c>
      <c r="G282" s="42">
        <v>5.774031621614367</v>
      </c>
    </row>
    <row r="283" spans="1:7" x14ac:dyDescent="0.25">
      <c r="A283" s="39" t="s">
        <v>232</v>
      </c>
      <c r="B283" s="39" t="s">
        <v>62</v>
      </c>
      <c r="C283" s="39" t="s">
        <v>286</v>
      </c>
      <c r="D283" s="24">
        <v>0.20649999999999999</v>
      </c>
      <c r="E283" s="24">
        <v>20</v>
      </c>
      <c r="F283" s="42">
        <v>1.0324999999999999E-2</v>
      </c>
      <c r="G283" s="42">
        <v>5.1566316806700128</v>
      </c>
    </row>
    <row r="284" spans="1:7" x14ac:dyDescent="0.25">
      <c r="A284" s="39" t="s">
        <v>228</v>
      </c>
      <c r="B284" s="39" t="s">
        <v>62</v>
      </c>
      <c r="C284" s="39" t="s">
        <v>286</v>
      </c>
      <c r="D284" s="24">
        <v>0.2334</v>
      </c>
      <c r="E284" s="24">
        <v>20</v>
      </c>
      <c r="F284" s="43">
        <v>1.167E-2</v>
      </c>
      <c r="G284" s="42">
        <v>6.4075376479746593</v>
      </c>
    </row>
    <row r="285" spans="1:7" x14ac:dyDescent="0.25">
      <c r="A285" s="39" t="s">
        <v>204</v>
      </c>
      <c r="B285" s="39" t="s">
        <v>62</v>
      </c>
      <c r="C285" s="39" t="s">
        <v>286</v>
      </c>
      <c r="D285" s="24">
        <v>0.252</v>
      </c>
      <c r="E285" s="24">
        <v>20</v>
      </c>
      <c r="F285" s="42">
        <v>1.26E-2</v>
      </c>
      <c r="G285" s="42">
        <v>6.7148954446621749</v>
      </c>
    </row>
    <row r="286" spans="1:7" x14ac:dyDescent="0.25">
      <c r="A286" s="39" t="s">
        <v>213</v>
      </c>
      <c r="B286" s="39" t="s">
        <v>62</v>
      </c>
      <c r="C286" s="39" t="s">
        <v>286</v>
      </c>
      <c r="D286" s="24">
        <v>0.221</v>
      </c>
      <c r="E286" s="24">
        <v>20</v>
      </c>
      <c r="F286" s="43">
        <v>1.1050000000000001E-2</v>
      </c>
      <c r="G286" s="42">
        <v>5.7136338013045922</v>
      </c>
    </row>
    <row r="287" spans="1:7" x14ac:dyDescent="0.25">
      <c r="A287" s="39" t="s">
        <v>230</v>
      </c>
      <c r="B287" s="39" t="s">
        <v>62</v>
      </c>
      <c r="C287" s="39" t="s">
        <v>286</v>
      </c>
      <c r="D287" s="24">
        <v>0.30220000000000002</v>
      </c>
      <c r="E287" s="24">
        <v>20</v>
      </c>
      <c r="F287" s="43">
        <v>1.5110000000000002E-2</v>
      </c>
      <c r="G287" s="42">
        <v>7.8423214237779515</v>
      </c>
    </row>
    <row r="288" spans="1:7" x14ac:dyDescent="0.25">
      <c r="A288" s="39" t="s">
        <v>219</v>
      </c>
      <c r="B288" s="39" t="s">
        <v>62</v>
      </c>
      <c r="C288" s="39" t="s">
        <v>286</v>
      </c>
      <c r="D288" s="24">
        <v>0.1953</v>
      </c>
      <c r="E288" s="24">
        <v>20</v>
      </c>
      <c r="F288" s="43">
        <v>9.7649999999999994E-3</v>
      </c>
      <c r="G288" s="42">
        <v>5.2962177542748234</v>
      </c>
    </row>
    <row r="289" spans="1:7" x14ac:dyDescent="0.25">
      <c r="A289" s="39" t="s">
        <v>37</v>
      </c>
      <c r="B289" s="39" t="s">
        <v>62</v>
      </c>
      <c r="C289" s="39" t="s">
        <v>286</v>
      </c>
      <c r="D289" s="24">
        <v>0.24940000000000001</v>
      </c>
      <c r="E289" s="24">
        <v>20</v>
      </c>
      <c r="F289" s="43">
        <v>1.247E-2</v>
      </c>
      <c r="G289" s="42">
        <v>6.4424341663758629</v>
      </c>
    </row>
    <row r="290" spans="1:7" x14ac:dyDescent="0.25">
      <c r="A290" s="39" t="s">
        <v>227</v>
      </c>
      <c r="B290" s="39" t="s">
        <v>62</v>
      </c>
      <c r="C290" s="39" t="s">
        <v>286</v>
      </c>
      <c r="D290" s="24">
        <v>0.28960000000000002</v>
      </c>
      <c r="E290" s="24">
        <v>20</v>
      </c>
      <c r="F290" s="43">
        <v>1.4480000000000002E-2</v>
      </c>
      <c r="G290" s="42">
        <v>7.9859340187367467</v>
      </c>
    </row>
    <row r="291" spans="1:7" x14ac:dyDescent="0.25">
      <c r="A291" s="39" t="s">
        <v>226</v>
      </c>
      <c r="B291" s="39" t="s">
        <v>62</v>
      </c>
      <c r="C291" s="39" t="s">
        <v>286</v>
      </c>
      <c r="D291" s="24">
        <v>0.2248</v>
      </c>
      <c r="E291" s="24">
        <v>20</v>
      </c>
      <c r="F291" s="43">
        <v>1.124E-2</v>
      </c>
      <c r="G291" s="42">
        <v>6.1203124580570689</v>
      </c>
    </row>
    <row r="292" spans="1:7" x14ac:dyDescent="0.25">
      <c r="A292" s="39" t="s">
        <v>214</v>
      </c>
      <c r="B292" s="39" t="s">
        <v>62</v>
      </c>
      <c r="C292" s="39" t="s">
        <v>286</v>
      </c>
      <c r="D292" s="24">
        <v>0.26479999999999998</v>
      </c>
      <c r="E292" s="24">
        <v>20</v>
      </c>
      <c r="F292" s="43">
        <v>1.3239999999999998E-2</v>
      </c>
      <c r="G292" s="42">
        <v>6.8437441279896927</v>
      </c>
    </row>
    <row r="293" spans="1:7" x14ac:dyDescent="0.25">
      <c r="A293" s="39" t="s">
        <v>233</v>
      </c>
      <c r="B293" s="39" t="s">
        <v>62</v>
      </c>
      <c r="C293" s="39" t="s">
        <v>286</v>
      </c>
      <c r="D293" s="24">
        <v>0.21</v>
      </c>
      <c r="E293" s="24">
        <v>20</v>
      </c>
      <c r="F293" s="42">
        <v>1.0499999999999999E-2</v>
      </c>
      <c r="G293" s="42">
        <v>5.5176764287439939</v>
      </c>
    </row>
    <row r="294" spans="1:7" x14ac:dyDescent="0.25">
      <c r="A294" s="39" t="s">
        <v>223</v>
      </c>
      <c r="B294" s="39" t="s">
        <v>62</v>
      </c>
      <c r="C294" s="39" t="s">
        <v>286</v>
      </c>
      <c r="D294" s="24">
        <v>0.25109999999999999</v>
      </c>
      <c r="E294" s="24">
        <v>20</v>
      </c>
      <c r="F294" s="43">
        <v>1.2555E-2</v>
      </c>
      <c r="G294" s="42">
        <v>6.6383915389364612</v>
      </c>
    </row>
    <row r="295" spans="1:7" x14ac:dyDescent="0.25">
      <c r="A295" s="39" t="s">
        <v>224</v>
      </c>
      <c r="B295" s="39" t="s">
        <v>62</v>
      </c>
      <c r="C295" s="39" t="s">
        <v>286</v>
      </c>
      <c r="D295" s="24">
        <v>0.23430000000000001</v>
      </c>
      <c r="E295" s="24">
        <v>18</v>
      </c>
      <c r="F295" s="43">
        <v>1.3016666666666668E-2</v>
      </c>
      <c r="G295" s="42">
        <v>6.7716199472455063</v>
      </c>
    </row>
    <row r="296" spans="1:7" x14ac:dyDescent="0.25">
      <c r="A296" s="39" t="s">
        <v>229</v>
      </c>
      <c r="B296" s="39" t="s">
        <v>62</v>
      </c>
      <c r="C296" s="39" t="s">
        <v>286</v>
      </c>
      <c r="D296" s="24">
        <v>0.2782</v>
      </c>
      <c r="E296" s="24">
        <v>20</v>
      </c>
      <c r="F296" s="43">
        <v>1.391E-2</v>
      </c>
      <c r="G296" s="42">
        <v>7.5631492765683292</v>
      </c>
    </row>
    <row r="297" spans="1:7" x14ac:dyDescent="0.25">
      <c r="A297" s="39" t="s">
        <v>217</v>
      </c>
      <c r="B297" s="39" t="s">
        <v>62</v>
      </c>
      <c r="C297" s="39" t="s">
        <v>286</v>
      </c>
      <c r="D297" s="24">
        <v>0.26079999999999998</v>
      </c>
      <c r="E297" s="24">
        <v>20</v>
      </c>
      <c r="F297" s="43">
        <v>1.304E-2</v>
      </c>
      <c r="G297" s="42">
        <v>6.8182428260811205</v>
      </c>
    </row>
    <row r="298" spans="1:7" x14ac:dyDescent="0.25">
      <c r="A298" s="39" t="s">
        <v>209</v>
      </c>
      <c r="B298" s="39" t="s">
        <v>62</v>
      </c>
      <c r="C298" s="39" t="s">
        <v>286</v>
      </c>
      <c r="D298" s="24">
        <v>0.26850000000000002</v>
      </c>
      <c r="E298" s="24">
        <v>20</v>
      </c>
      <c r="F298" s="42">
        <v>1.3425000000000001E-2</v>
      </c>
      <c r="G298" s="42">
        <v>6.6571819719217249</v>
      </c>
    </row>
    <row r="299" spans="1:7" x14ac:dyDescent="0.25">
      <c r="A299" s="39" t="s">
        <v>565</v>
      </c>
      <c r="B299" s="39" t="s">
        <v>62</v>
      </c>
      <c r="C299" s="39" t="s">
        <v>286</v>
      </c>
      <c r="D299" s="24">
        <v>0.27979999999999999</v>
      </c>
      <c r="E299" s="24">
        <v>20</v>
      </c>
      <c r="F299" s="43">
        <v>1.3989999999999999E-2</v>
      </c>
      <c r="G299" s="42">
        <v>7.2262636566182588</v>
      </c>
    </row>
    <row r="300" spans="1:7" x14ac:dyDescent="0.25">
      <c r="A300" s="39" t="s">
        <v>225</v>
      </c>
      <c r="B300" s="39" t="s">
        <v>62</v>
      </c>
      <c r="C300" s="39" t="s">
        <v>286</v>
      </c>
      <c r="D300" s="24">
        <v>0.26350000000000001</v>
      </c>
      <c r="E300" s="24">
        <v>20</v>
      </c>
      <c r="F300" s="43">
        <v>1.3175000000000001E-2</v>
      </c>
      <c r="G300" s="42">
        <v>6.3511663490188717</v>
      </c>
    </row>
    <row r="301" spans="1:7" x14ac:dyDescent="0.25">
      <c r="A301" s="39" t="s">
        <v>208</v>
      </c>
      <c r="B301" s="39" t="s">
        <v>62</v>
      </c>
      <c r="C301" s="39" t="s">
        <v>286</v>
      </c>
      <c r="D301" s="24">
        <v>0.24579999999999999</v>
      </c>
      <c r="E301" s="24">
        <v>20</v>
      </c>
      <c r="F301" s="42">
        <v>1.2289999999999999E-2</v>
      </c>
      <c r="G301" s="42">
        <v>6.8611923871902931</v>
      </c>
    </row>
    <row r="302" spans="1:7" x14ac:dyDescent="0.25">
      <c r="A302" s="39" t="s">
        <v>206</v>
      </c>
      <c r="B302" s="39" t="s">
        <v>62</v>
      </c>
      <c r="C302" s="39" t="s">
        <v>286</v>
      </c>
      <c r="D302" s="24">
        <v>0.27860000000000001</v>
      </c>
      <c r="E302" s="24">
        <v>20</v>
      </c>
      <c r="F302" s="42">
        <v>1.3930000000000001E-2</v>
      </c>
      <c r="G302" s="42">
        <v>7.4544332000107376</v>
      </c>
    </row>
    <row r="303" spans="1:7" x14ac:dyDescent="0.25">
      <c r="A303" s="39" t="s">
        <v>212</v>
      </c>
      <c r="B303" s="39" t="s">
        <v>62</v>
      </c>
      <c r="C303" s="39" t="s">
        <v>286</v>
      </c>
      <c r="D303" s="24">
        <v>0.21859999999999999</v>
      </c>
      <c r="E303" s="24">
        <v>20</v>
      </c>
      <c r="F303" s="42">
        <v>1.0929999999999999E-2</v>
      </c>
      <c r="G303" s="42">
        <v>5.6210238101629395</v>
      </c>
    </row>
    <row r="304" spans="1:7" x14ac:dyDescent="0.25">
      <c r="A304" s="39" t="s">
        <v>129</v>
      </c>
      <c r="B304" s="1" t="s">
        <v>20</v>
      </c>
      <c r="C304" s="39" t="s">
        <v>10</v>
      </c>
      <c r="D304" s="24">
        <v>0.20019999999999999</v>
      </c>
      <c r="E304" s="24">
        <v>20</v>
      </c>
      <c r="F304" s="43">
        <v>1.001E-2</v>
      </c>
      <c r="G304" s="42">
        <v>5.1861595039325685</v>
      </c>
    </row>
    <row r="305" spans="1:7" x14ac:dyDescent="0.25">
      <c r="A305" s="39" t="s">
        <v>140</v>
      </c>
      <c r="B305" s="1" t="s">
        <v>20</v>
      </c>
      <c r="C305" s="39" t="s">
        <v>10</v>
      </c>
      <c r="D305" s="24">
        <v>0.2145</v>
      </c>
      <c r="E305" s="24">
        <v>20</v>
      </c>
      <c r="F305" s="42">
        <v>1.0725E-2</v>
      </c>
      <c r="G305" s="42">
        <v>5.9726733417442892</v>
      </c>
    </row>
    <row r="306" spans="1:7" x14ac:dyDescent="0.25">
      <c r="A306" s="39" t="s">
        <v>1106</v>
      </c>
      <c r="B306" s="1" t="s">
        <v>20</v>
      </c>
      <c r="C306" s="39" t="s">
        <v>10</v>
      </c>
      <c r="D306" s="24">
        <v>0.23200000000000001</v>
      </c>
      <c r="E306" s="24">
        <v>20</v>
      </c>
      <c r="F306" s="43">
        <v>1.1600000000000001E-2</v>
      </c>
      <c r="G306" s="42">
        <v>5.9981746436528605</v>
      </c>
    </row>
    <row r="307" spans="1:7" x14ac:dyDescent="0.25">
      <c r="A307" s="39" t="s">
        <v>139</v>
      </c>
      <c r="B307" s="1" t="s">
        <v>20</v>
      </c>
      <c r="C307" s="39" t="s">
        <v>10</v>
      </c>
      <c r="D307" s="24">
        <v>0.21560000000000001</v>
      </c>
      <c r="E307" s="24">
        <v>20</v>
      </c>
      <c r="F307" s="42">
        <v>1.0780000000000001E-2</v>
      </c>
      <c r="G307" s="42">
        <v>5.8908007408799294</v>
      </c>
    </row>
    <row r="308" spans="1:7" x14ac:dyDescent="0.25">
      <c r="A308" s="39" t="s">
        <v>131</v>
      </c>
      <c r="B308" s="1" t="s">
        <v>20</v>
      </c>
      <c r="C308" s="39" t="s">
        <v>10</v>
      </c>
      <c r="D308" s="24">
        <v>0.1769</v>
      </c>
      <c r="E308" s="24">
        <v>20</v>
      </c>
      <c r="F308" s="43">
        <v>8.8450000000000004E-3</v>
      </c>
      <c r="G308" s="42">
        <v>4.7620325879794914</v>
      </c>
    </row>
    <row r="309" spans="1:7" x14ac:dyDescent="0.25">
      <c r="A309" s="39" t="s">
        <v>127</v>
      </c>
      <c r="B309" s="1" t="s">
        <v>20</v>
      </c>
      <c r="C309" s="39" t="s">
        <v>10</v>
      </c>
      <c r="D309" s="24">
        <v>0.2157</v>
      </c>
      <c r="E309" s="24">
        <v>20</v>
      </c>
      <c r="F309" s="43">
        <v>1.0784999999999999E-2</v>
      </c>
      <c r="G309" s="42">
        <v>5.7726894478297055</v>
      </c>
    </row>
    <row r="310" spans="1:7" x14ac:dyDescent="0.25">
      <c r="A310" s="39" t="s">
        <v>135</v>
      </c>
      <c r="B310" s="1" t="s">
        <v>20</v>
      </c>
      <c r="C310" s="39" t="s">
        <v>10</v>
      </c>
      <c r="D310" s="24">
        <v>0.21229999999999999</v>
      </c>
      <c r="E310" s="24">
        <v>20</v>
      </c>
      <c r="F310" s="42">
        <v>1.0614999999999999E-2</v>
      </c>
      <c r="G310" s="42">
        <v>5.8397981370627869</v>
      </c>
    </row>
    <row r="311" spans="1:7" x14ac:dyDescent="0.25">
      <c r="A311" s="39" t="s">
        <v>116</v>
      </c>
      <c r="B311" s="1" t="s">
        <v>20</v>
      </c>
      <c r="C311" s="39" t="s">
        <v>10</v>
      </c>
      <c r="D311" s="24">
        <v>0.18090000000000001</v>
      </c>
      <c r="E311" s="24">
        <v>19</v>
      </c>
      <c r="F311" s="43">
        <v>9.5210526315789475E-3</v>
      </c>
      <c r="G311" s="42">
        <v>5.043820253333581</v>
      </c>
    </row>
    <row r="312" spans="1:7" x14ac:dyDescent="0.25">
      <c r="A312" s="39" t="s">
        <v>116</v>
      </c>
      <c r="B312" s="1" t="s">
        <v>20</v>
      </c>
      <c r="C312" s="39" t="s">
        <v>10</v>
      </c>
      <c r="D312" s="24"/>
      <c r="E312" s="24">
        <v>20</v>
      </c>
      <c r="F312" s="43">
        <v>0</v>
      </c>
      <c r="G312" s="42">
        <v>2.7407188682790653</v>
      </c>
    </row>
    <row r="313" spans="1:7" x14ac:dyDescent="0.25">
      <c r="A313" s="39" t="s">
        <v>126</v>
      </c>
      <c r="B313" s="1" t="s">
        <v>20</v>
      </c>
      <c r="C313" s="39" t="s">
        <v>10</v>
      </c>
      <c r="D313" s="24">
        <v>0.21779999999999999</v>
      </c>
      <c r="E313" s="24">
        <v>20</v>
      </c>
      <c r="F313" s="43">
        <v>1.089E-2</v>
      </c>
      <c r="G313" s="42">
        <v>5.886774219525944</v>
      </c>
    </row>
    <row r="314" spans="1:7" x14ac:dyDescent="0.25">
      <c r="A314" s="39" t="s">
        <v>123</v>
      </c>
      <c r="B314" s="1" t="s">
        <v>20</v>
      </c>
      <c r="C314" s="39" t="s">
        <v>10</v>
      </c>
      <c r="D314" s="24">
        <v>0.1784</v>
      </c>
      <c r="E314" s="24">
        <v>20</v>
      </c>
      <c r="F314" s="43">
        <v>8.9200000000000008E-3</v>
      </c>
      <c r="G314" s="42">
        <v>4.7096878103776874</v>
      </c>
    </row>
    <row r="315" spans="1:7" x14ac:dyDescent="0.25">
      <c r="A315" s="39" t="s">
        <v>112</v>
      </c>
      <c r="B315" s="1" t="s">
        <v>20</v>
      </c>
      <c r="C315" s="39" t="s">
        <v>10</v>
      </c>
      <c r="D315" s="24">
        <v>0.23119999999999999</v>
      </c>
      <c r="E315" s="24">
        <v>20</v>
      </c>
      <c r="F315" s="42">
        <v>1.1559999999999999E-2</v>
      </c>
      <c r="G315" s="42">
        <v>6.7108689233081904</v>
      </c>
    </row>
    <row r="316" spans="1:7" x14ac:dyDescent="0.25">
      <c r="A316" s="39" t="s">
        <v>114</v>
      </c>
      <c r="B316" s="1" t="s">
        <v>20</v>
      </c>
      <c r="C316" s="39" t="s">
        <v>10</v>
      </c>
      <c r="D316" s="24">
        <v>0.2576</v>
      </c>
      <c r="E316" s="24">
        <v>20</v>
      </c>
      <c r="F316" s="43">
        <v>1.2879999999999999E-2</v>
      </c>
      <c r="G316" s="42">
        <v>6.8356910852817219</v>
      </c>
    </row>
    <row r="317" spans="1:7" x14ac:dyDescent="0.25">
      <c r="A317" s="39" t="s">
        <v>121</v>
      </c>
      <c r="B317" s="1" t="s">
        <v>20</v>
      </c>
      <c r="C317" s="39" t="s">
        <v>10</v>
      </c>
      <c r="D317" s="24">
        <v>0.2351</v>
      </c>
      <c r="E317" s="24">
        <v>20</v>
      </c>
      <c r="F317" s="43">
        <v>1.1755E-2</v>
      </c>
      <c r="G317" s="42">
        <v>6.0518615950393251</v>
      </c>
    </row>
    <row r="318" spans="1:7" x14ac:dyDescent="0.25">
      <c r="A318" s="39" t="s">
        <v>138</v>
      </c>
      <c r="B318" s="1" t="s">
        <v>20</v>
      </c>
      <c r="C318" s="39" t="s">
        <v>10</v>
      </c>
      <c r="D318" s="24">
        <v>0.26829999999999998</v>
      </c>
      <c r="E318" s="24">
        <v>20</v>
      </c>
      <c r="F318" s="42">
        <v>1.3415E-2</v>
      </c>
      <c r="G318" s="42">
        <v>7.2061310498483344</v>
      </c>
    </row>
    <row r="319" spans="1:7" x14ac:dyDescent="0.25">
      <c r="A319" s="39" t="s">
        <v>115</v>
      </c>
      <c r="B319" s="1" t="s">
        <v>20</v>
      </c>
      <c r="C319" s="39" t="s">
        <v>10</v>
      </c>
      <c r="D319" s="24">
        <v>0.20549999999999999</v>
      </c>
      <c r="E319" s="24">
        <v>20</v>
      </c>
      <c r="F319" s="43">
        <v>1.0274999999999999E-2</v>
      </c>
      <c r="G319" s="42">
        <v>5.8545620486940653</v>
      </c>
    </row>
    <row r="320" spans="1:7" x14ac:dyDescent="0.25">
      <c r="A320" s="39" t="s">
        <v>132</v>
      </c>
      <c r="B320" s="1" t="s">
        <v>20</v>
      </c>
      <c r="C320" s="39" t="s">
        <v>10</v>
      </c>
      <c r="D320" s="24">
        <v>0.25650000000000001</v>
      </c>
      <c r="E320" s="24">
        <v>20</v>
      </c>
      <c r="F320" s="43">
        <v>1.2825E-2</v>
      </c>
      <c r="G320" s="42">
        <v>6.5551767642874408</v>
      </c>
    </row>
    <row r="321" spans="1:7" x14ac:dyDescent="0.25">
      <c r="A321" s="39" t="s">
        <v>120</v>
      </c>
      <c r="B321" s="1" t="s">
        <v>20</v>
      </c>
      <c r="C321" s="39" t="s">
        <v>10</v>
      </c>
      <c r="D321" s="24">
        <v>0.21229999999999999</v>
      </c>
      <c r="E321" s="24">
        <v>20</v>
      </c>
      <c r="F321" s="43">
        <v>1.0614999999999999E-2</v>
      </c>
      <c r="G321" s="42">
        <v>5.6800794566880519</v>
      </c>
    </row>
    <row r="322" spans="1:7" x14ac:dyDescent="0.25">
      <c r="A322" s="39" t="s">
        <v>125</v>
      </c>
      <c r="B322" s="1" t="s">
        <v>20</v>
      </c>
      <c r="C322" s="39" t="s">
        <v>10</v>
      </c>
      <c r="D322" s="24">
        <v>0.2074</v>
      </c>
      <c r="E322" s="24">
        <v>20</v>
      </c>
      <c r="F322" s="43">
        <v>1.0370000000000001E-2</v>
      </c>
      <c r="G322" s="42">
        <v>5.559283816068505</v>
      </c>
    </row>
    <row r="323" spans="1:7" x14ac:dyDescent="0.25">
      <c r="A323" s="39" t="s">
        <v>128</v>
      </c>
      <c r="B323" s="1" t="s">
        <v>20</v>
      </c>
      <c r="C323" s="39" t="s">
        <v>10</v>
      </c>
      <c r="D323" s="24">
        <v>0.21060000000000001</v>
      </c>
      <c r="E323" s="24">
        <v>20</v>
      </c>
      <c r="F323" s="42">
        <v>1.0530000000000001E-2</v>
      </c>
      <c r="G323" s="42">
        <v>5.6545781547794816</v>
      </c>
    </row>
    <row r="324" spans="1:7" x14ac:dyDescent="0.25">
      <c r="A324" s="39" t="s">
        <v>144</v>
      </c>
      <c r="B324" s="1" t="s">
        <v>20</v>
      </c>
      <c r="C324" s="39" t="s">
        <v>10</v>
      </c>
      <c r="D324" s="24">
        <v>0.25090000000000001</v>
      </c>
      <c r="E324" s="24">
        <v>20</v>
      </c>
      <c r="F324" s="42">
        <v>1.2545000000000001E-2</v>
      </c>
      <c r="G324" s="42">
        <v>6.6303384962284921</v>
      </c>
    </row>
    <row r="325" spans="1:7" x14ac:dyDescent="0.25">
      <c r="A325" s="39" t="s">
        <v>141</v>
      </c>
      <c r="B325" s="1" t="s">
        <v>20</v>
      </c>
      <c r="C325" s="39" t="s">
        <v>10</v>
      </c>
      <c r="D325" s="24">
        <v>0.23119999999999999</v>
      </c>
      <c r="E325" s="24">
        <v>20</v>
      </c>
      <c r="F325" s="42">
        <v>1.1559999999999999E-2</v>
      </c>
      <c r="G325" s="42">
        <v>6.1726572356588729</v>
      </c>
    </row>
    <row r="326" spans="1:7" x14ac:dyDescent="0.25">
      <c r="A326" s="39" t="s">
        <v>111</v>
      </c>
      <c r="B326" s="1" t="s">
        <v>20</v>
      </c>
      <c r="C326" s="39" t="s">
        <v>10</v>
      </c>
      <c r="D326" s="24">
        <v>0.21829999999999999</v>
      </c>
      <c r="E326" s="24">
        <v>18</v>
      </c>
      <c r="F326" s="42">
        <v>1.2127777777777777E-2</v>
      </c>
      <c r="G326" s="42">
        <v>6.4608007550080746</v>
      </c>
    </row>
    <row r="327" spans="1:7" x14ac:dyDescent="0.25">
      <c r="A327" s="39" t="s">
        <v>1107</v>
      </c>
      <c r="B327" s="1" t="s">
        <v>20</v>
      </c>
      <c r="C327" s="39" t="s">
        <v>10</v>
      </c>
      <c r="D327" s="24">
        <v>0.24640000000000001</v>
      </c>
      <c r="E327" s="24">
        <v>20</v>
      </c>
      <c r="F327" s="42">
        <v>1.2320000000000001E-2</v>
      </c>
      <c r="G327" s="42">
        <v>6.5981263253966134</v>
      </c>
    </row>
    <row r="328" spans="1:7" x14ac:dyDescent="0.25">
      <c r="A328" s="39" t="s">
        <v>119</v>
      </c>
      <c r="B328" s="1" t="s">
        <v>20</v>
      </c>
      <c r="C328" s="39" t="s">
        <v>10</v>
      </c>
      <c r="D328" s="24">
        <v>0.22070000000000001</v>
      </c>
      <c r="E328" s="24">
        <v>20</v>
      </c>
      <c r="F328" s="43">
        <v>1.1035E-2</v>
      </c>
      <c r="G328" s="42">
        <v>5.8666416127560206</v>
      </c>
    </row>
    <row r="329" spans="1:7" x14ac:dyDescent="0.25">
      <c r="A329" s="39" t="s">
        <v>117</v>
      </c>
      <c r="B329" s="1" t="s">
        <v>20</v>
      </c>
      <c r="C329" s="39" t="s">
        <v>10</v>
      </c>
      <c r="D329" s="24">
        <v>0.21729999999999999</v>
      </c>
      <c r="E329" s="24">
        <v>20</v>
      </c>
      <c r="F329" s="43">
        <v>1.0865E-2</v>
      </c>
      <c r="G329" s="42">
        <v>5.6626311974874506</v>
      </c>
    </row>
    <row r="330" spans="1:7" x14ac:dyDescent="0.25">
      <c r="A330" s="39" t="s">
        <v>142</v>
      </c>
      <c r="B330" s="1" t="s">
        <v>20</v>
      </c>
      <c r="C330" s="39" t="s">
        <v>10</v>
      </c>
      <c r="D330" s="24">
        <v>0.21460000000000001</v>
      </c>
      <c r="E330" s="24">
        <v>20</v>
      </c>
      <c r="F330" s="42">
        <v>1.073E-2</v>
      </c>
      <c r="G330" s="42">
        <v>5.6465251120715116</v>
      </c>
    </row>
    <row r="331" spans="1:7" x14ac:dyDescent="0.25">
      <c r="A331" s="39" t="s">
        <v>130</v>
      </c>
      <c r="B331" s="1" t="s">
        <v>20</v>
      </c>
      <c r="C331" s="39" t="s">
        <v>10</v>
      </c>
      <c r="D331" s="24">
        <v>0.22919999999999999</v>
      </c>
      <c r="E331" s="24">
        <v>20</v>
      </c>
      <c r="F331" s="43">
        <v>1.146E-2</v>
      </c>
      <c r="G331" s="42">
        <v>6.2330550559686468</v>
      </c>
    </row>
    <row r="332" spans="1:7" x14ac:dyDescent="0.25">
      <c r="A332" s="39" t="s">
        <v>136</v>
      </c>
      <c r="B332" s="1" t="s">
        <v>20</v>
      </c>
      <c r="C332" s="39" t="s">
        <v>10</v>
      </c>
      <c r="D332" s="24">
        <v>0.24759999999999999</v>
      </c>
      <c r="E332" s="24">
        <v>20</v>
      </c>
      <c r="F332" s="42">
        <v>1.2379999999999999E-2</v>
      </c>
      <c r="G332" s="42">
        <v>6.5149115507475912</v>
      </c>
    </row>
    <row r="333" spans="1:7" x14ac:dyDescent="0.25">
      <c r="A333" s="39" t="s">
        <v>143</v>
      </c>
      <c r="B333" s="1" t="s">
        <v>20</v>
      </c>
      <c r="C333" s="39" t="s">
        <v>10</v>
      </c>
      <c r="D333" s="24">
        <v>0.25319999999999998</v>
      </c>
      <c r="E333" s="24">
        <v>20</v>
      </c>
      <c r="F333" s="42">
        <v>1.2659999999999999E-2</v>
      </c>
      <c r="G333" s="42">
        <v>6.9699084637478865</v>
      </c>
    </row>
    <row r="334" spans="1:7" x14ac:dyDescent="0.25">
      <c r="A334" s="39" t="s">
        <v>113</v>
      </c>
      <c r="B334" s="1" t="s">
        <v>20</v>
      </c>
      <c r="C334" s="39" t="s">
        <v>10</v>
      </c>
      <c r="D334" s="24">
        <v>0.2571</v>
      </c>
      <c r="E334" s="24">
        <v>20</v>
      </c>
      <c r="F334" s="42">
        <v>1.2855E-2</v>
      </c>
      <c r="G334" s="42">
        <v>6.5108850293936058</v>
      </c>
    </row>
    <row r="335" spans="1:7" x14ac:dyDescent="0.25">
      <c r="A335" s="39" t="s">
        <v>134</v>
      </c>
      <c r="B335" s="1" t="s">
        <v>20</v>
      </c>
      <c r="C335" s="39" t="s">
        <v>10</v>
      </c>
      <c r="D335" s="24">
        <v>0.23799999999999999</v>
      </c>
      <c r="E335" s="24">
        <v>20</v>
      </c>
      <c r="F335" s="42">
        <v>1.1899999999999999E-2</v>
      </c>
      <c r="G335" s="42">
        <v>6.3699567820041345</v>
      </c>
    </row>
    <row r="336" spans="1:7" x14ac:dyDescent="0.25">
      <c r="A336" s="39" t="s">
        <v>145</v>
      </c>
      <c r="B336" s="1" t="s">
        <v>20</v>
      </c>
      <c r="C336" s="39" t="s">
        <v>10</v>
      </c>
      <c r="D336" s="24">
        <v>0.26140000000000002</v>
      </c>
      <c r="E336" s="24">
        <v>20</v>
      </c>
      <c r="F336" s="42">
        <v>1.3070000000000002E-2</v>
      </c>
      <c r="G336" s="42">
        <v>7.1430488819692384</v>
      </c>
    </row>
    <row r="337" spans="1:7" x14ac:dyDescent="0.25">
      <c r="A337" s="39" t="s">
        <v>137</v>
      </c>
      <c r="B337" s="1" t="s">
        <v>20</v>
      </c>
      <c r="C337" s="39" t="s">
        <v>10</v>
      </c>
      <c r="D337" s="24">
        <v>0.15720000000000001</v>
      </c>
      <c r="E337" s="24">
        <v>18</v>
      </c>
      <c r="F337" s="42">
        <v>8.7333333333333343E-3</v>
      </c>
      <c r="G337" s="42">
        <v>5.1341679299583083</v>
      </c>
    </row>
    <row r="338" spans="1:7" x14ac:dyDescent="0.25">
      <c r="A338" s="39" t="s">
        <v>118</v>
      </c>
      <c r="B338" s="1" t="s">
        <v>20</v>
      </c>
      <c r="C338" s="39" t="s">
        <v>10</v>
      </c>
      <c r="D338" s="24">
        <v>0.2026</v>
      </c>
      <c r="E338" s="24">
        <v>20</v>
      </c>
      <c r="F338" s="43">
        <v>1.013E-2</v>
      </c>
      <c r="G338" s="42">
        <v>5.2237403699030942</v>
      </c>
    </row>
    <row r="339" spans="1:7" x14ac:dyDescent="0.25">
      <c r="A339" s="39" t="s">
        <v>124</v>
      </c>
      <c r="B339" s="1" t="s">
        <v>20</v>
      </c>
      <c r="C339" s="39" t="s">
        <v>10</v>
      </c>
      <c r="D339" s="24">
        <v>0.16009999999999999</v>
      </c>
      <c r="E339" s="24">
        <v>20</v>
      </c>
      <c r="F339" s="43">
        <v>8.005E-3</v>
      </c>
      <c r="G339" s="42">
        <v>4.4962821786164868</v>
      </c>
    </row>
    <row r="340" spans="1:7" x14ac:dyDescent="0.25">
      <c r="A340" s="39" t="s">
        <v>146</v>
      </c>
      <c r="B340" s="39" t="s">
        <v>440</v>
      </c>
      <c r="C340" s="39" t="s">
        <v>10</v>
      </c>
      <c r="D340" s="24">
        <v>0.2586</v>
      </c>
      <c r="E340" s="24">
        <v>20</v>
      </c>
      <c r="F340" s="42">
        <v>1.2930000000000001E-2</v>
      </c>
      <c r="G340" s="42">
        <v>6.9336697715620215</v>
      </c>
    </row>
    <row r="341" spans="1:7" x14ac:dyDescent="0.25">
      <c r="A341" s="39" t="s">
        <v>133</v>
      </c>
      <c r="B341" s="39" t="s">
        <v>440</v>
      </c>
      <c r="C341" s="39" t="s">
        <v>10</v>
      </c>
      <c r="D341" s="24">
        <v>0.26740000000000003</v>
      </c>
      <c r="E341" s="24">
        <v>20</v>
      </c>
      <c r="F341" s="42">
        <v>1.3370000000000002E-2</v>
      </c>
      <c r="G341" s="42">
        <v>6.8866936890988653</v>
      </c>
    </row>
    <row r="342" spans="1:7" x14ac:dyDescent="0.25">
      <c r="A342" s="39" t="s">
        <v>1108</v>
      </c>
      <c r="B342" s="39" t="s">
        <v>440</v>
      </c>
      <c r="C342" s="39" t="s">
        <v>10</v>
      </c>
      <c r="D342" s="24">
        <v>0.18290000000000001</v>
      </c>
      <c r="E342" s="24">
        <v>20</v>
      </c>
      <c r="F342" s="42">
        <v>9.1450000000000004E-3</v>
      </c>
      <c r="G342" s="42">
        <v>5.1257616836227964</v>
      </c>
    </row>
    <row r="343" spans="1:7" x14ac:dyDescent="0.25">
      <c r="A343" s="39" t="s">
        <v>572</v>
      </c>
      <c r="B343" s="39" t="s">
        <v>440</v>
      </c>
      <c r="C343" s="39" t="s">
        <v>10</v>
      </c>
      <c r="D343" s="24">
        <v>0.20269999999999999</v>
      </c>
      <c r="E343" s="24">
        <v>20</v>
      </c>
      <c r="F343" s="42">
        <v>1.0135E-2</v>
      </c>
      <c r="G343" s="42">
        <v>5.3995651356937708</v>
      </c>
    </row>
    <row r="344" spans="1:7" x14ac:dyDescent="0.25">
      <c r="A344" s="39" t="s">
        <v>122</v>
      </c>
      <c r="B344" s="39" t="s">
        <v>440</v>
      </c>
      <c r="C344" s="39" t="s">
        <v>10</v>
      </c>
      <c r="D344" s="24">
        <v>0.18709999999999999</v>
      </c>
      <c r="E344" s="24">
        <v>20</v>
      </c>
      <c r="F344" s="43">
        <v>9.3549999999999987E-3</v>
      </c>
      <c r="G344" s="42">
        <v>5.1405255952540729</v>
      </c>
    </row>
    <row r="345" spans="1:7" x14ac:dyDescent="0.25">
      <c r="A345" s="39" t="s">
        <v>1109</v>
      </c>
      <c r="B345" s="39" t="s">
        <v>440</v>
      </c>
      <c r="C345" s="39" t="s">
        <v>10</v>
      </c>
      <c r="D345" s="24">
        <v>0.22359999999999999</v>
      </c>
      <c r="E345" s="24">
        <v>20</v>
      </c>
      <c r="F345" s="42">
        <v>1.1179999999999999E-2</v>
      </c>
      <c r="G345" s="42">
        <v>6.0438085523313561</v>
      </c>
    </row>
    <row r="346" spans="1:7" x14ac:dyDescent="0.25">
      <c r="A346" s="39" t="s">
        <v>1110</v>
      </c>
      <c r="B346" s="39" t="s">
        <v>440</v>
      </c>
      <c r="C346" s="39" t="s">
        <v>10</v>
      </c>
      <c r="D346" s="24">
        <v>0.25790000000000002</v>
      </c>
      <c r="E346" s="24">
        <v>20</v>
      </c>
      <c r="F346" s="43">
        <v>1.2895E-2</v>
      </c>
      <c r="G346" s="42">
        <v>6.7940836979572117</v>
      </c>
    </row>
    <row r="347" spans="1:7" x14ac:dyDescent="0.25">
      <c r="A347" s="39" t="s">
        <v>1111</v>
      </c>
      <c r="B347" s="39" t="s">
        <v>440</v>
      </c>
      <c r="C347" s="39" t="s">
        <v>10</v>
      </c>
      <c r="D347" s="24">
        <v>0.23619999999999999</v>
      </c>
      <c r="E347" s="24">
        <v>20</v>
      </c>
      <c r="F347" s="43">
        <v>1.1809999999999999E-2</v>
      </c>
      <c r="G347" s="42">
        <v>6.3055324403403761</v>
      </c>
    </row>
    <row r="348" spans="1:7" x14ac:dyDescent="0.25">
      <c r="A348" s="39" t="s">
        <v>589</v>
      </c>
      <c r="B348" s="39" t="s">
        <v>440</v>
      </c>
      <c r="C348" s="39" t="s">
        <v>10</v>
      </c>
      <c r="D348" s="24">
        <v>0.2</v>
      </c>
      <c r="E348" s="24">
        <v>20</v>
      </c>
      <c r="F348" s="42">
        <v>0.01</v>
      </c>
      <c r="G348" s="42">
        <v>5.2062921107024946</v>
      </c>
    </row>
    <row r="349" spans="1:7" x14ac:dyDescent="0.25">
      <c r="A349" s="39" t="s">
        <v>1112</v>
      </c>
      <c r="B349" s="39" t="s">
        <v>440</v>
      </c>
      <c r="C349" s="39" t="s">
        <v>10</v>
      </c>
      <c r="D349" s="24">
        <v>0.16969999999999999</v>
      </c>
      <c r="E349" s="24">
        <v>20</v>
      </c>
      <c r="F349" s="42">
        <v>8.4849999999999995E-3</v>
      </c>
      <c r="G349" s="42">
        <v>4.6264730357286661</v>
      </c>
    </row>
    <row r="350" spans="1:7" x14ac:dyDescent="0.25">
      <c r="A350" s="39" t="s">
        <v>1113</v>
      </c>
      <c r="B350" s="39" t="s">
        <v>440</v>
      </c>
      <c r="C350" s="39" t="s">
        <v>10</v>
      </c>
      <c r="D350" s="24">
        <v>0.23080000000000001</v>
      </c>
      <c r="E350" s="24">
        <v>20</v>
      </c>
      <c r="F350" s="42">
        <v>1.154E-2</v>
      </c>
      <c r="G350" s="42">
        <v>6.1699728880895499</v>
      </c>
    </row>
    <row r="351" spans="1:7" x14ac:dyDescent="0.25">
      <c r="A351" s="39" t="s">
        <v>1114</v>
      </c>
      <c r="B351" s="39" t="s">
        <v>440</v>
      </c>
      <c r="C351" s="39" t="s">
        <v>10</v>
      </c>
      <c r="D351" s="24">
        <v>0.2374</v>
      </c>
      <c r="E351" s="24">
        <v>20</v>
      </c>
      <c r="F351" s="43">
        <v>1.187E-2</v>
      </c>
      <c r="G351" s="42">
        <v>6.0599146377472968</v>
      </c>
    </row>
    <row r="352" spans="1:7" x14ac:dyDescent="0.25">
      <c r="A352" s="39" t="s">
        <v>582</v>
      </c>
      <c r="B352" s="39" t="s">
        <v>440</v>
      </c>
      <c r="C352" s="39" t="s">
        <v>10</v>
      </c>
      <c r="D352" s="24">
        <v>0.18179999999999999</v>
      </c>
      <c r="E352" s="24">
        <v>20</v>
      </c>
      <c r="F352" s="43">
        <v>9.0899999999999991E-3</v>
      </c>
      <c r="G352" s="42">
        <v>4.9848334362333224</v>
      </c>
    </row>
    <row r="353" spans="1:7" x14ac:dyDescent="0.25">
      <c r="A353" s="39" t="s">
        <v>1115</v>
      </c>
      <c r="B353" s="39" t="s">
        <v>440</v>
      </c>
      <c r="C353" s="39" t="s">
        <v>10</v>
      </c>
      <c r="D353" s="24">
        <v>0.20250000000000001</v>
      </c>
      <c r="E353" s="24">
        <v>20</v>
      </c>
      <c r="F353" s="42">
        <v>1.0125E-2</v>
      </c>
      <c r="G353" s="42">
        <v>5.2680321047969292</v>
      </c>
    </row>
    <row r="354" spans="1:7" x14ac:dyDescent="0.25">
      <c r="A354" s="39" t="s">
        <v>1116</v>
      </c>
      <c r="B354" s="39" t="s">
        <v>440</v>
      </c>
      <c r="C354" s="39" t="s">
        <v>10</v>
      </c>
      <c r="D354" s="24">
        <v>0.1827</v>
      </c>
      <c r="E354" s="24">
        <v>20</v>
      </c>
      <c r="F354" s="42">
        <v>9.1350000000000008E-3</v>
      </c>
      <c r="G354" s="42">
        <v>4.8533004053364834</v>
      </c>
    </row>
    <row r="355" spans="1:7" x14ac:dyDescent="0.25">
      <c r="A355" s="39" t="s">
        <v>590</v>
      </c>
      <c r="B355" s="39" t="s">
        <v>440</v>
      </c>
      <c r="C355" s="39" t="s">
        <v>10</v>
      </c>
      <c r="D355" s="24">
        <v>0.21260000000000001</v>
      </c>
      <c r="E355" s="24">
        <v>20</v>
      </c>
      <c r="F355" s="42">
        <v>1.0630000000000001E-2</v>
      </c>
      <c r="G355" s="42">
        <v>5.8679837865406812</v>
      </c>
    </row>
    <row r="356" spans="1:7" x14ac:dyDescent="0.25">
      <c r="A356" s="39" t="s">
        <v>1117</v>
      </c>
      <c r="B356" s="39" t="s">
        <v>440</v>
      </c>
      <c r="C356" s="39" t="s">
        <v>10</v>
      </c>
      <c r="D356" s="24">
        <v>0.21460000000000001</v>
      </c>
      <c r="E356" s="24">
        <v>20</v>
      </c>
      <c r="F356" s="42">
        <v>1.073E-2</v>
      </c>
      <c r="G356" s="42">
        <v>5.5646525112071519</v>
      </c>
    </row>
    <row r="357" spans="1:7" x14ac:dyDescent="0.25">
      <c r="A357" s="39" t="s">
        <v>1118</v>
      </c>
      <c r="B357" s="39" t="s">
        <v>440</v>
      </c>
      <c r="C357" s="39" t="s">
        <v>10</v>
      </c>
      <c r="D357" s="24">
        <v>0.21210000000000001</v>
      </c>
      <c r="E357" s="24">
        <v>20</v>
      </c>
      <c r="F357" s="42">
        <v>1.0605E-2</v>
      </c>
      <c r="G357" s="42">
        <v>5.768662926475721</v>
      </c>
    </row>
    <row r="358" spans="1:7" x14ac:dyDescent="0.25">
      <c r="A358" s="39" t="s">
        <v>584</v>
      </c>
      <c r="B358" s="39" t="s">
        <v>440</v>
      </c>
      <c r="C358" s="39" t="s">
        <v>10</v>
      </c>
      <c r="D358" s="24">
        <v>0.19789999999999999</v>
      </c>
      <c r="E358" s="24">
        <v>20</v>
      </c>
      <c r="F358" s="43">
        <v>9.8949999999999993E-3</v>
      </c>
      <c r="G358" s="42">
        <v>4.9969130002952777</v>
      </c>
    </row>
    <row r="359" spans="1:7" x14ac:dyDescent="0.25">
      <c r="A359" s="39" t="s">
        <v>578</v>
      </c>
      <c r="B359" s="39" t="s">
        <v>440</v>
      </c>
      <c r="C359" s="39" t="s">
        <v>10</v>
      </c>
      <c r="D359" s="24">
        <v>0.21160000000000001</v>
      </c>
      <c r="E359" s="24">
        <v>20</v>
      </c>
      <c r="F359" s="43">
        <v>1.0580000000000001E-2</v>
      </c>
      <c r="G359" s="42">
        <v>5.8384559632781254</v>
      </c>
    </row>
    <row r="360" spans="1:7" x14ac:dyDescent="0.25">
      <c r="A360" s="39" t="s">
        <v>1119</v>
      </c>
      <c r="B360" s="39" t="s">
        <v>440</v>
      </c>
      <c r="C360" s="39" t="s">
        <v>10</v>
      </c>
      <c r="D360" s="24">
        <v>0.2278</v>
      </c>
      <c r="E360" s="24">
        <v>20</v>
      </c>
      <c r="F360" s="42">
        <v>1.1390000000000001E-2</v>
      </c>
      <c r="G360" s="42">
        <v>6.101522025071807</v>
      </c>
    </row>
    <row r="361" spans="1:7" x14ac:dyDescent="0.25">
      <c r="A361" s="39" t="s">
        <v>577</v>
      </c>
      <c r="B361" s="39" t="s">
        <v>440</v>
      </c>
      <c r="C361" s="39" t="s">
        <v>10</v>
      </c>
      <c r="D361" s="24">
        <v>0.19789999999999999</v>
      </c>
      <c r="E361" s="24">
        <v>20</v>
      </c>
      <c r="F361" s="43">
        <v>9.8949999999999993E-3</v>
      </c>
      <c r="G361" s="42">
        <v>4.9915443051566317</v>
      </c>
    </row>
    <row r="362" spans="1:7" x14ac:dyDescent="0.25">
      <c r="A362" s="39" t="s">
        <v>583</v>
      </c>
      <c r="B362" s="39" t="s">
        <v>440</v>
      </c>
      <c r="C362" s="39" t="s">
        <v>10</v>
      </c>
      <c r="D362" s="24">
        <v>0.1681</v>
      </c>
      <c r="E362" s="24">
        <v>20</v>
      </c>
      <c r="F362" s="43">
        <v>8.4049999999999993E-3</v>
      </c>
      <c r="G362" s="42">
        <v>4.5848656484041559</v>
      </c>
    </row>
    <row r="363" spans="1:7" x14ac:dyDescent="0.25">
      <c r="A363" s="39" t="s">
        <v>1120</v>
      </c>
      <c r="B363" s="39" t="s">
        <v>440</v>
      </c>
      <c r="C363" s="39" t="s">
        <v>10</v>
      </c>
      <c r="D363" s="24">
        <v>0.23499999999999999</v>
      </c>
      <c r="E363" s="24">
        <v>20</v>
      </c>
      <c r="F363" s="42">
        <v>1.175E-2</v>
      </c>
      <c r="G363" s="42">
        <v>6.4491450352991704</v>
      </c>
    </row>
    <row r="364" spans="1:7" x14ac:dyDescent="0.25">
      <c r="A364" s="39" t="s">
        <v>576</v>
      </c>
      <c r="B364" s="39" t="s">
        <v>440</v>
      </c>
      <c r="C364" s="39" t="s">
        <v>10</v>
      </c>
      <c r="D364" s="24">
        <v>0.186</v>
      </c>
      <c r="E364" s="24">
        <v>20</v>
      </c>
      <c r="F364" s="43">
        <v>9.2999999999999992E-3</v>
      </c>
      <c r="G364" s="42">
        <v>4.9767803935253534</v>
      </c>
    </row>
    <row r="365" spans="1:7" x14ac:dyDescent="0.25">
      <c r="A365" s="39" t="s">
        <v>1121</v>
      </c>
      <c r="B365" s="39" t="s">
        <v>440</v>
      </c>
      <c r="C365" s="39" t="s">
        <v>10</v>
      </c>
      <c r="D365" s="24">
        <v>0.2341</v>
      </c>
      <c r="E365" s="24">
        <v>20</v>
      </c>
      <c r="F365" s="42">
        <v>1.1705E-2</v>
      </c>
      <c r="G365" s="42">
        <v>6.6813411000456355</v>
      </c>
    </row>
    <row r="366" spans="1:7" x14ac:dyDescent="0.25">
      <c r="A366" s="39" t="s">
        <v>1122</v>
      </c>
      <c r="B366" s="39" t="s">
        <v>440</v>
      </c>
      <c r="C366" s="39" t="s">
        <v>10</v>
      </c>
      <c r="D366" s="24">
        <v>0.2344</v>
      </c>
      <c r="E366" s="24">
        <v>20</v>
      </c>
      <c r="F366" s="43">
        <v>1.172E-2</v>
      </c>
      <c r="G366" s="42">
        <v>6.214264622983384</v>
      </c>
    </row>
    <row r="367" spans="1:7" x14ac:dyDescent="0.25">
      <c r="A367" s="39" t="s">
        <v>1123</v>
      </c>
      <c r="B367" s="39" t="s">
        <v>440</v>
      </c>
      <c r="C367" s="39" t="s">
        <v>10</v>
      </c>
      <c r="D367" s="24">
        <v>0.27379999999999999</v>
      </c>
      <c r="E367" s="24">
        <v>20</v>
      </c>
      <c r="F367" s="42">
        <v>1.3689999999999999E-2</v>
      </c>
      <c r="G367" s="42">
        <v>6.882667167744879</v>
      </c>
    </row>
    <row r="368" spans="1:7" x14ac:dyDescent="0.25">
      <c r="A368" s="39" t="s">
        <v>1124</v>
      </c>
      <c r="B368" s="39" t="s">
        <v>440</v>
      </c>
      <c r="C368" s="39" t="s">
        <v>10</v>
      </c>
      <c r="D368" s="24">
        <v>0.23480000000000001</v>
      </c>
      <c r="E368" s="24">
        <v>20</v>
      </c>
      <c r="F368" s="42">
        <v>1.174E-2</v>
      </c>
      <c r="G368" s="42">
        <v>6.3270072208949619</v>
      </c>
    </row>
    <row r="369" spans="1:7" x14ac:dyDescent="0.25">
      <c r="A369" s="39" t="s">
        <v>1125</v>
      </c>
      <c r="B369" s="39" t="s">
        <v>440</v>
      </c>
      <c r="C369" s="39" t="s">
        <v>10</v>
      </c>
      <c r="D369" s="24">
        <v>0.22969999999999999</v>
      </c>
      <c r="E369" s="24">
        <v>20</v>
      </c>
      <c r="F369" s="43">
        <v>1.1484999999999999E-2</v>
      </c>
      <c r="G369" s="42">
        <v>6.497463291546989</v>
      </c>
    </row>
    <row r="370" spans="1:7" x14ac:dyDescent="0.25">
      <c r="A370" s="39" t="s">
        <v>579</v>
      </c>
      <c r="B370" s="39" t="s">
        <v>440</v>
      </c>
      <c r="C370" s="39" t="s">
        <v>10</v>
      </c>
      <c r="D370" s="24">
        <v>0.218</v>
      </c>
      <c r="E370" s="24">
        <v>19</v>
      </c>
      <c r="F370" s="42">
        <v>1.1473684210526316E-2</v>
      </c>
      <c r="G370" s="42">
        <v>6.1974014138940454</v>
      </c>
    </row>
    <row r="371" spans="1:7" x14ac:dyDescent="0.25">
      <c r="A371" s="39" t="s">
        <v>575</v>
      </c>
      <c r="B371" s="39" t="s">
        <v>440</v>
      </c>
      <c r="C371" s="39" t="s">
        <v>10</v>
      </c>
      <c r="D371" s="24">
        <v>0.2266</v>
      </c>
      <c r="E371" s="24">
        <v>20</v>
      </c>
      <c r="F371" s="43">
        <v>1.133E-2</v>
      </c>
      <c r="G371" s="42">
        <v>6.0209915979921078</v>
      </c>
    </row>
    <row r="372" spans="1:7" x14ac:dyDescent="0.25">
      <c r="A372" s="39" t="s">
        <v>1126</v>
      </c>
      <c r="B372" s="39" t="s">
        <v>440</v>
      </c>
      <c r="C372" s="39" t="s">
        <v>10</v>
      </c>
      <c r="D372" s="24">
        <v>0.22559999999999999</v>
      </c>
      <c r="E372" s="24">
        <v>20</v>
      </c>
      <c r="F372" s="42">
        <v>1.128E-2</v>
      </c>
      <c r="G372" s="42">
        <v>6.7833463076799179</v>
      </c>
    </row>
    <row r="373" spans="1:7" x14ac:dyDescent="0.25">
      <c r="A373" s="39" t="s">
        <v>1127</v>
      </c>
      <c r="B373" s="39" t="s">
        <v>440</v>
      </c>
      <c r="C373" s="39" t="s">
        <v>10</v>
      </c>
      <c r="D373" s="24">
        <v>0.25230000000000002</v>
      </c>
      <c r="E373" s="24">
        <v>20</v>
      </c>
      <c r="F373" s="43">
        <v>1.2615000000000001E-2</v>
      </c>
      <c r="G373" s="42">
        <v>6.7377123990014232</v>
      </c>
    </row>
    <row r="374" spans="1:7" x14ac:dyDescent="0.25">
      <c r="A374" s="39" t="s">
        <v>585</v>
      </c>
      <c r="B374" s="39" t="s">
        <v>440</v>
      </c>
      <c r="C374" s="39" t="s">
        <v>10</v>
      </c>
      <c r="D374" s="24">
        <v>0.1923</v>
      </c>
      <c r="E374" s="24">
        <v>20</v>
      </c>
      <c r="F374" s="43">
        <v>9.6150000000000003E-3</v>
      </c>
      <c r="G374" s="42">
        <v>5.7525568410597794</v>
      </c>
    </row>
    <row r="375" spans="1:7" x14ac:dyDescent="0.25">
      <c r="A375" s="39" t="s">
        <v>586</v>
      </c>
      <c r="B375" s="39" t="s">
        <v>440</v>
      </c>
      <c r="C375" s="39" t="s">
        <v>10</v>
      </c>
      <c r="D375" s="24">
        <v>0.20300000000000001</v>
      </c>
      <c r="E375" s="24">
        <v>20</v>
      </c>
      <c r="F375" s="43">
        <v>1.0150000000000001E-2</v>
      </c>
      <c r="G375" s="42">
        <v>5.4666738249268523</v>
      </c>
    </row>
    <row r="376" spans="1:7" x14ac:dyDescent="0.25">
      <c r="A376" s="39" t="s">
        <v>1128</v>
      </c>
      <c r="B376" s="39" t="s">
        <v>440</v>
      </c>
      <c r="C376" s="39" t="s">
        <v>10</v>
      </c>
      <c r="D376" s="24">
        <v>0.26600000000000001</v>
      </c>
      <c r="E376" s="24">
        <v>20</v>
      </c>
      <c r="F376" s="42">
        <v>1.3300000000000001E-2</v>
      </c>
      <c r="G376" s="42">
        <v>7.2208949614796127</v>
      </c>
    </row>
    <row r="377" spans="1:7" x14ac:dyDescent="0.25">
      <c r="A377" s="39" t="s">
        <v>1129</v>
      </c>
      <c r="B377" s="39" t="s">
        <v>440</v>
      </c>
      <c r="C377" s="39" t="s">
        <v>10</v>
      </c>
      <c r="D377" s="24">
        <v>0.23230000000000001</v>
      </c>
      <c r="E377" s="24">
        <v>20</v>
      </c>
      <c r="F377" s="42">
        <v>1.1615E-2</v>
      </c>
      <c r="G377" s="42">
        <v>6.3551928703728562</v>
      </c>
    </row>
    <row r="378" spans="1:7" x14ac:dyDescent="0.25">
      <c r="A378" s="39" t="s">
        <v>573</v>
      </c>
      <c r="B378" s="39" t="s">
        <v>440</v>
      </c>
      <c r="C378" s="39" t="s">
        <v>10</v>
      </c>
      <c r="D378" s="24">
        <v>0.19159999999999999</v>
      </c>
      <c r="E378" s="24">
        <v>17</v>
      </c>
      <c r="F378" s="42">
        <v>1.1270588235294117E-2</v>
      </c>
      <c r="G378" s="42">
        <v>6.1116064659403451</v>
      </c>
    </row>
    <row r="379" spans="1:7" x14ac:dyDescent="0.25">
      <c r="A379" s="39" t="s">
        <v>1130</v>
      </c>
      <c r="B379" s="39" t="s">
        <v>440</v>
      </c>
      <c r="C379" s="39" t="s">
        <v>10</v>
      </c>
      <c r="D379" s="24">
        <v>0.19070000000000001</v>
      </c>
      <c r="E379" s="24">
        <v>20</v>
      </c>
      <c r="F379" s="42">
        <v>9.5350000000000001E-3</v>
      </c>
      <c r="G379" s="42">
        <v>5.0653638633130225</v>
      </c>
    </row>
    <row r="380" spans="1:7" x14ac:dyDescent="0.25">
      <c r="A380" s="39" t="s">
        <v>593</v>
      </c>
      <c r="B380" s="39" t="s">
        <v>440</v>
      </c>
      <c r="C380" s="39" t="s">
        <v>10</v>
      </c>
      <c r="D380" s="24">
        <v>0.21890000000000001</v>
      </c>
      <c r="E380" s="24">
        <v>20</v>
      </c>
      <c r="F380" s="42">
        <v>1.0945E-2</v>
      </c>
      <c r="G380" s="42">
        <v>6.1350763696883472</v>
      </c>
    </row>
    <row r="381" spans="1:7" x14ac:dyDescent="0.25">
      <c r="A381" s="39" t="s">
        <v>1131</v>
      </c>
      <c r="B381" s="39" t="s">
        <v>440</v>
      </c>
      <c r="C381" s="39" t="s">
        <v>10</v>
      </c>
      <c r="D381" s="24">
        <v>0.26219999999999999</v>
      </c>
      <c r="E381" s="24">
        <v>20</v>
      </c>
      <c r="F381" s="42">
        <v>1.311E-2</v>
      </c>
      <c r="G381" s="42">
        <v>6.1377607172576703</v>
      </c>
    </row>
    <row r="382" spans="1:7" x14ac:dyDescent="0.25">
      <c r="A382" s="39" t="s">
        <v>1132</v>
      </c>
      <c r="B382" s="39" t="s">
        <v>440</v>
      </c>
      <c r="C382" s="39" t="s">
        <v>10</v>
      </c>
      <c r="D382" s="24">
        <v>0.20019999999999999</v>
      </c>
      <c r="E382" s="24">
        <v>19</v>
      </c>
      <c r="F382" s="42">
        <v>1.0536842105263157E-2</v>
      </c>
      <c r="G382" s="42">
        <v>5.4003566740795961</v>
      </c>
    </row>
    <row r="383" spans="1:7" x14ac:dyDescent="0.25">
      <c r="A383" s="39" t="s">
        <v>1133</v>
      </c>
      <c r="B383" s="39" t="s">
        <v>440</v>
      </c>
      <c r="C383" s="39" t="s">
        <v>10</v>
      </c>
      <c r="D383" s="24">
        <v>0.23119999999999999</v>
      </c>
      <c r="E383" s="24">
        <v>20</v>
      </c>
      <c r="F383" s="42">
        <v>1.1559999999999999E-2</v>
      </c>
      <c r="G383" s="42">
        <v>6.3122433092636836</v>
      </c>
    </row>
    <row r="384" spans="1:7" x14ac:dyDescent="0.25">
      <c r="A384" s="39" t="s">
        <v>1134</v>
      </c>
      <c r="B384" s="39" t="s">
        <v>440</v>
      </c>
      <c r="C384" s="39" t="s">
        <v>10</v>
      </c>
      <c r="D384" s="24">
        <v>0.26860000000000001</v>
      </c>
      <c r="E384" s="24">
        <v>20</v>
      </c>
      <c r="F384" s="42">
        <v>1.3430000000000001E-2</v>
      </c>
      <c r="G384" s="42">
        <v>7.2302901779722442</v>
      </c>
    </row>
    <row r="385" spans="1:7" x14ac:dyDescent="0.25">
      <c r="A385" s="39" t="s">
        <v>1135</v>
      </c>
      <c r="B385" s="39" t="s">
        <v>440</v>
      </c>
      <c r="C385" s="39" t="s">
        <v>10</v>
      </c>
      <c r="D385" s="24">
        <v>0.1968</v>
      </c>
      <c r="E385" s="24">
        <v>20</v>
      </c>
      <c r="F385" s="42">
        <v>9.8399999999999998E-3</v>
      </c>
      <c r="G385" s="42">
        <v>5.0492577778970817</v>
      </c>
    </row>
    <row r="386" spans="1:7" x14ac:dyDescent="0.25">
      <c r="A386" s="39" t="s">
        <v>1136</v>
      </c>
      <c r="B386" s="39" t="s">
        <v>440</v>
      </c>
      <c r="C386" s="39" t="s">
        <v>10</v>
      </c>
      <c r="D386" s="24">
        <v>0.2102</v>
      </c>
      <c r="E386" s="24">
        <v>20</v>
      </c>
      <c r="F386" s="42">
        <v>1.051E-2</v>
      </c>
      <c r="G386" s="42">
        <v>5.8223498778621856</v>
      </c>
    </row>
    <row r="387" spans="1:7" x14ac:dyDescent="0.25">
      <c r="A387" s="39" t="s">
        <v>1137</v>
      </c>
      <c r="B387" s="39" t="s">
        <v>440</v>
      </c>
      <c r="C387" s="39" t="s">
        <v>10</v>
      </c>
      <c r="D387" s="24">
        <v>0.22770000000000001</v>
      </c>
      <c r="E387" s="24">
        <v>20</v>
      </c>
      <c r="F387" s="43">
        <v>1.1385000000000001E-2</v>
      </c>
      <c r="G387" s="42">
        <v>5.8827476981719595</v>
      </c>
    </row>
    <row r="388" spans="1:7" x14ac:dyDescent="0.25">
      <c r="A388" s="39" t="s">
        <v>571</v>
      </c>
      <c r="B388" s="39" t="s">
        <v>440</v>
      </c>
      <c r="C388" s="39" t="s">
        <v>10</v>
      </c>
      <c r="D388" s="24">
        <v>0.18870000000000001</v>
      </c>
      <c r="E388" s="24">
        <v>20</v>
      </c>
      <c r="F388" s="42">
        <v>9.4350000000000007E-3</v>
      </c>
      <c r="G388" s="42">
        <v>5.1284460311921194</v>
      </c>
    </row>
    <row r="389" spans="1:7" x14ac:dyDescent="0.25">
      <c r="A389" s="39" t="s">
        <v>1138</v>
      </c>
      <c r="B389" s="39" t="s">
        <v>440</v>
      </c>
      <c r="C389" s="39" t="s">
        <v>10</v>
      </c>
      <c r="D389" s="24">
        <v>0.2223</v>
      </c>
      <c r="E389" s="24">
        <v>20</v>
      </c>
      <c r="F389" s="42">
        <v>1.1115E-2</v>
      </c>
      <c r="G389" s="42">
        <v>5.845166832201433</v>
      </c>
    </row>
    <row r="390" spans="1:7" x14ac:dyDescent="0.25">
      <c r="A390" s="39" t="s">
        <v>574</v>
      </c>
      <c r="B390" s="39" t="s">
        <v>440</v>
      </c>
      <c r="C390" s="39" t="s">
        <v>10</v>
      </c>
      <c r="D390" s="24">
        <v>0.22689999999999999</v>
      </c>
      <c r="E390" s="24">
        <v>20</v>
      </c>
      <c r="F390" s="43">
        <v>1.1344999999999999E-2</v>
      </c>
      <c r="G390" s="42">
        <v>6.0773628969478972</v>
      </c>
    </row>
    <row r="391" spans="1:7" x14ac:dyDescent="0.25">
      <c r="A391" s="39" t="s">
        <v>156</v>
      </c>
      <c r="B391" s="39" t="s">
        <v>440</v>
      </c>
      <c r="C391" s="39" t="s">
        <v>10</v>
      </c>
      <c r="D391" s="24">
        <v>0.1802</v>
      </c>
      <c r="E391" s="24">
        <v>20</v>
      </c>
      <c r="F391" s="42">
        <v>9.0100000000000006E-3</v>
      </c>
      <c r="G391" s="42">
        <v>5.0264408235578335</v>
      </c>
    </row>
    <row r="392" spans="1:7" x14ac:dyDescent="0.25">
      <c r="A392" s="39" t="s">
        <v>580</v>
      </c>
      <c r="B392" s="39" t="s">
        <v>440</v>
      </c>
      <c r="C392" s="39" t="s">
        <v>10</v>
      </c>
      <c r="D392" s="24">
        <v>0.22259999999999999</v>
      </c>
      <c r="E392" s="24">
        <v>20</v>
      </c>
      <c r="F392" s="43">
        <v>1.1129999999999999E-2</v>
      </c>
      <c r="G392" s="42">
        <v>6.1672885405202269</v>
      </c>
    </row>
    <row r="393" spans="1:7" x14ac:dyDescent="0.25">
      <c r="A393" s="39" t="s">
        <v>587</v>
      </c>
      <c r="B393" s="39" t="s">
        <v>62</v>
      </c>
      <c r="C393" s="39" t="s">
        <v>10</v>
      </c>
      <c r="D393" s="24">
        <v>0.19059999999999999</v>
      </c>
      <c r="E393" s="24">
        <v>20</v>
      </c>
      <c r="F393" s="42">
        <v>9.5300000000000003E-3</v>
      </c>
      <c r="G393" s="42">
        <v>5.2156873271951252</v>
      </c>
    </row>
    <row r="394" spans="1:7" x14ac:dyDescent="0.25">
      <c r="A394" s="39" t="s">
        <v>581</v>
      </c>
      <c r="B394" s="39" t="s">
        <v>62</v>
      </c>
      <c r="C394" s="39" t="s">
        <v>10</v>
      </c>
      <c r="D394" s="24">
        <v>0.1802</v>
      </c>
      <c r="E394" s="24">
        <v>17</v>
      </c>
      <c r="F394" s="43">
        <v>1.06E-2</v>
      </c>
      <c r="G394" s="42">
        <v>5.6719538640457774</v>
      </c>
    </row>
    <row r="395" spans="1:7" x14ac:dyDescent="0.25">
      <c r="A395" s="39" t="s">
        <v>150</v>
      </c>
      <c r="B395" s="39" t="s">
        <v>62</v>
      </c>
      <c r="C395" s="39" t="s">
        <v>10</v>
      </c>
      <c r="D395" s="24">
        <v>0.24060000000000001</v>
      </c>
      <c r="E395" s="24">
        <v>20</v>
      </c>
      <c r="F395" s="42">
        <v>1.2030000000000001E-2</v>
      </c>
      <c r="G395" s="42">
        <v>6.5873889351193196</v>
      </c>
    </row>
    <row r="396" spans="1:7" x14ac:dyDescent="0.25">
      <c r="A396" s="39" t="s">
        <v>154</v>
      </c>
      <c r="B396" s="39" t="s">
        <v>62</v>
      </c>
      <c r="C396" s="39" t="s">
        <v>10</v>
      </c>
      <c r="D396" s="24">
        <v>0.2641</v>
      </c>
      <c r="E396" s="24">
        <v>20</v>
      </c>
      <c r="F396" s="42">
        <v>1.3205E-2</v>
      </c>
      <c r="G396" s="42">
        <v>6.8276380425737537</v>
      </c>
    </row>
    <row r="397" spans="1:7" x14ac:dyDescent="0.25">
      <c r="A397" s="39" t="s">
        <v>1139</v>
      </c>
      <c r="B397" s="39" t="s">
        <v>62</v>
      </c>
      <c r="C397" s="39" t="s">
        <v>10</v>
      </c>
      <c r="D397" s="24">
        <v>0.23880000000000001</v>
      </c>
      <c r="E397" s="24">
        <v>20</v>
      </c>
      <c r="F397" s="42">
        <v>1.1940000000000001E-2</v>
      </c>
      <c r="G397" s="42">
        <v>7.0101736772877352</v>
      </c>
    </row>
    <row r="398" spans="1:7" x14ac:dyDescent="0.25">
      <c r="A398" s="39" t="s">
        <v>148</v>
      </c>
      <c r="B398" s="39" t="s">
        <v>62</v>
      </c>
      <c r="C398" s="39" t="s">
        <v>10</v>
      </c>
      <c r="D398" s="24">
        <v>0.2571</v>
      </c>
      <c r="E398" s="24">
        <v>20</v>
      </c>
      <c r="F398" s="42">
        <v>1.2855E-2</v>
      </c>
      <c r="G398" s="42">
        <v>6.7779776125412718</v>
      </c>
    </row>
    <row r="399" spans="1:7" x14ac:dyDescent="0.25">
      <c r="A399" s="39" t="s">
        <v>1140</v>
      </c>
      <c r="B399" s="39" t="s">
        <v>62</v>
      </c>
      <c r="C399" s="39" t="s">
        <v>10</v>
      </c>
      <c r="D399" s="24">
        <v>0.2646</v>
      </c>
      <c r="E399" s="24">
        <v>20</v>
      </c>
      <c r="F399" s="42">
        <v>1.323E-2</v>
      </c>
      <c r="G399" s="42">
        <v>6.9041419482994657</v>
      </c>
    </row>
    <row r="400" spans="1:7" x14ac:dyDescent="0.25">
      <c r="A400" s="39" t="s">
        <v>167</v>
      </c>
      <c r="B400" s="39" t="s">
        <v>62</v>
      </c>
      <c r="C400" s="39" t="s">
        <v>10</v>
      </c>
      <c r="D400" s="24">
        <v>0.21299999999999999</v>
      </c>
      <c r="E400" s="24">
        <v>20</v>
      </c>
      <c r="F400" s="43">
        <v>1.065E-2</v>
      </c>
      <c r="G400" s="42">
        <v>5.6438407645021877</v>
      </c>
    </row>
    <row r="401" spans="1:7" x14ac:dyDescent="0.25">
      <c r="A401" s="39" t="s">
        <v>1141</v>
      </c>
      <c r="B401" s="39" t="s">
        <v>62</v>
      </c>
      <c r="C401" s="39" t="s">
        <v>10</v>
      </c>
      <c r="D401" s="24">
        <v>0.253</v>
      </c>
      <c r="E401" s="24">
        <v>20</v>
      </c>
      <c r="F401" s="42">
        <v>1.265E-2</v>
      </c>
      <c r="G401" s="42">
        <v>6.7417389203554077</v>
      </c>
    </row>
    <row r="402" spans="1:7" x14ac:dyDescent="0.25">
      <c r="A402" s="39" t="s">
        <v>157</v>
      </c>
      <c r="B402" s="39" t="s">
        <v>62</v>
      </c>
      <c r="C402" s="39" t="s">
        <v>10</v>
      </c>
      <c r="D402" s="24">
        <v>0.18090000000000001</v>
      </c>
      <c r="E402" s="24">
        <v>20</v>
      </c>
      <c r="F402" s="42">
        <v>9.045000000000001E-3</v>
      </c>
      <c r="G402" s="42">
        <v>4.9969130002952777</v>
      </c>
    </row>
    <row r="403" spans="1:7" x14ac:dyDescent="0.25">
      <c r="A403" s="39" t="s">
        <v>160</v>
      </c>
      <c r="B403" s="39" t="s">
        <v>62</v>
      </c>
      <c r="C403" s="39" t="s">
        <v>10</v>
      </c>
      <c r="D403" s="24">
        <v>0.20630000000000001</v>
      </c>
      <c r="E403" s="24">
        <v>20</v>
      </c>
      <c r="F403" s="42">
        <v>1.0315000000000001E-2</v>
      </c>
      <c r="G403" s="42">
        <v>5.7525568410597794</v>
      </c>
    </row>
    <row r="404" spans="1:7" x14ac:dyDescent="0.25">
      <c r="A404" s="39" t="s">
        <v>591</v>
      </c>
      <c r="B404" s="39" t="s">
        <v>62</v>
      </c>
      <c r="C404" s="39" t="s">
        <v>10</v>
      </c>
      <c r="D404" s="24">
        <v>0.1966</v>
      </c>
      <c r="E404" s="24">
        <v>19</v>
      </c>
      <c r="F404" s="42">
        <v>1.0347368421052631E-2</v>
      </c>
      <c r="G404" s="42">
        <v>5.2737105323474207</v>
      </c>
    </row>
    <row r="405" spans="1:7" x14ac:dyDescent="0.25">
      <c r="A405" s="39" t="s">
        <v>181</v>
      </c>
      <c r="B405" s="39" t="s">
        <v>62</v>
      </c>
      <c r="C405" s="39" t="s">
        <v>10</v>
      </c>
      <c r="D405" s="24">
        <v>0.22939999999999999</v>
      </c>
      <c r="E405" s="24">
        <v>20</v>
      </c>
      <c r="F405" s="42">
        <v>1.1469999999999999E-2</v>
      </c>
      <c r="G405" s="42">
        <v>5.9538829087590264</v>
      </c>
    </row>
    <row r="406" spans="1:7" x14ac:dyDescent="0.25">
      <c r="A406" s="39" t="s">
        <v>177</v>
      </c>
      <c r="B406" s="39" t="s">
        <v>62</v>
      </c>
      <c r="C406" s="39" t="s">
        <v>10</v>
      </c>
      <c r="D406" s="24">
        <v>0.23180000000000001</v>
      </c>
      <c r="E406" s="24">
        <v>20</v>
      </c>
      <c r="F406" s="43">
        <v>1.159E-2</v>
      </c>
      <c r="G406" s="42">
        <v>6.1525246288889495</v>
      </c>
    </row>
    <row r="407" spans="1:7" x14ac:dyDescent="0.25">
      <c r="A407" s="39" t="s">
        <v>166</v>
      </c>
      <c r="B407" s="39" t="s">
        <v>62</v>
      </c>
      <c r="C407" s="39" t="s">
        <v>10</v>
      </c>
      <c r="D407" s="24">
        <v>0.23930000000000001</v>
      </c>
      <c r="E407" s="24">
        <v>20</v>
      </c>
      <c r="F407" s="43">
        <v>1.1965E-2</v>
      </c>
      <c r="G407" s="42">
        <v>6.2102381016293986</v>
      </c>
    </row>
    <row r="408" spans="1:7" x14ac:dyDescent="0.25">
      <c r="A408" s="39" t="s">
        <v>1142</v>
      </c>
      <c r="B408" s="39" t="s">
        <v>62</v>
      </c>
      <c r="C408" s="39" t="s">
        <v>10</v>
      </c>
      <c r="D408" s="24">
        <v>0.16300000000000001</v>
      </c>
      <c r="E408" s="24">
        <v>20</v>
      </c>
      <c r="F408" s="43">
        <v>8.150000000000001E-3</v>
      </c>
      <c r="G408" s="42">
        <v>4.3137465439025044</v>
      </c>
    </row>
    <row r="409" spans="1:7" x14ac:dyDescent="0.25">
      <c r="A409" s="39" t="s">
        <v>173</v>
      </c>
      <c r="B409" s="39" t="s">
        <v>62</v>
      </c>
      <c r="C409" s="39" t="s">
        <v>10</v>
      </c>
      <c r="D409" s="24">
        <v>0.25040000000000001</v>
      </c>
      <c r="E409" s="24">
        <v>20</v>
      </c>
      <c r="F409" s="43">
        <v>1.252E-2</v>
      </c>
      <c r="G409" s="42">
        <v>6.6236276273051846</v>
      </c>
    </row>
    <row r="410" spans="1:7" x14ac:dyDescent="0.25">
      <c r="A410" s="39" t="s">
        <v>175</v>
      </c>
      <c r="B410" s="39" t="s">
        <v>62</v>
      </c>
      <c r="C410" s="39" t="s">
        <v>10</v>
      </c>
      <c r="D410" s="24">
        <v>0.22359999999999999</v>
      </c>
      <c r="E410" s="24">
        <v>20</v>
      </c>
      <c r="F410" s="43">
        <v>1.1179999999999999E-2</v>
      </c>
      <c r="G410" s="42">
        <v>5.7807424905376754</v>
      </c>
    </row>
    <row r="411" spans="1:7" x14ac:dyDescent="0.25">
      <c r="A411" s="39" t="s">
        <v>171</v>
      </c>
      <c r="B411" s="39" t="s">
        <v>62</v>
      </c>
      <c r="C411" s="39" t="s">
        <v>10</v>
      </c>
      <c r="D411" s="24">
        <v>0.2341</v>
      </c>
      <c r="E411" s="24">
        <v>20</v>
      </c>
      <c r="F411" s="43">
        <v>1.1705E-2</v>
      </c>
      <c r="G411" s="42">
        <v>6.3202963519716544</v>
      </c>
    </row>
    <row r="412" spans="1:7" x14ac:dyDescent="0.25">
      <c r="A412" s="39" t="s">
        <v>592</v>
      </c>
      <c r="B412" s="39" t="s">
        <v>62</v>
      </c>
      <c r="C412" s="39" t="s">
        <v>10</v>
      </c>
      <c r="D412" s="24">
        <v>0.23150000000000001</v>
      </c>
      <c r="E412" s="24">
        <v>20</v>
      </c>
      <c r="F412" s="42">
        <v>1.1575E-2</v>
      </c>
      <c r="G412" s="42">
        <v>6.1162859367030844</v>
      </c>
    </row>
    <row r="413" spans="1:7" x14ac:dyDescent="0.25">
      <c r="A413" s="39" t="s">
        <v>159</v>
      </c>
      <c r="B413" s="39" t="s">
        <v>62</v>
      </c>
      <c r="C413" s="39" t="s">
        <v>10</v>
      </c>
      <c r="D413" s="24">
        <v>0.18049999999999999</v>
      </c>
      <c r="E413" s="24">
        <v>20</v>
      </c>
      <c r="F413" s="42">
        <v>9.025E-3</v>
      </c>
      <c r="G413" s="42">
        <v>5.0331516924811428</v>
      </c>
    </row>
    <row r="414" spans="1:7" x14ac:dyDescent="0.25">
      <c r="A414" s="39" t="s">
        <v>165</v>
      </c>
      <c r="B414" s="39" t="s">
        <v>62</v>
      </c>
      <c r="C414" s="39" t="s">
        <v>10</v>
      </c>
      <c r="D414" s="24">
        <v>0.2475</v>
      </c>
      <c r="E414" s="24">
        <v>20</v>
      </c>
      <c r="F414" s="43">
        <v>1.2375000000000001E-2</v>
      </c>
      <c r="G414" s="42">
        <v>6.649128929213755</v>
      </c>
    </row>
    <row r="415" spans="1:7" x14ac:dyDescent="0.25">
      <c r="A415" s="39" t="s">
        <v>158</v>
      </c>
      <c r="B415" s="39" t="s">
        <v>62</v>
      </c>
      <c r="C415" s="39" t="s">
        <v>10</v>
      </c>
      <c r="D415" s="24">
        <v>0.2336</v>
      </c>
      <c r="E415" s="24">
        <v>20</v>
      </c>
      <c r="F415" s="42">
        <v>1.1679999999999999E-2</v>
      </c>
      <c r="G415" s="42">
        <v>6.2035272327060911</v>
      </c>
    </row>
    <row r="416" spans="1:7" x14ac:dyDescent="0.25">
      <c r="A416" s="39" t="s">
        <v>182</v>
      </c>
      <c r="B416" s="39" t="s">
        <v>62</v>
      </c>
      <c r="C416" s="39" t="s">
        <v>10</v>
      </c>
      <c r="D416" s="24">
        <v>0.21290000000000001</v>
      </c>
      <c r="E416" s="24">
        <v>20</v>
      </c>
      <c r="F416" s="42">
        <v>1.0645E-2</v>
      </c>
      <c r="G416" s="42">
        <v>5.438488175448958</v>
      </c>
    </row>
    <row r="417" spans="1:7" x14ac:dyDescent="0.25">
      <c r="A417" s="39" t="s">
        <v>153</v>
      </c>
      <c r="B417" s="39" t="s">
        <v>62</v>
      </c>
      <c r="C417" s="39" t="s">
        <v>10</v>
      </c>
      <c r="D417" s="24">
        <v>0.25480000000000003</v>
      </c>
      <c r="E417" s="24">
        <v>20</v>
      </c>
      <c r="F417" s="42">
        <v>1.2740000000000001E-2</v>
      </c>
      <c r="G417" s="42">
        <v>7.0074893297184122</v>
      </c>
    </row>
    <row r="418" spans="1:7" x14ac:dyDescent="0.25">
      <c r="A418" s="39" t="s">
        <v>183</v>
      </c>
      <c r="B418" s="39" t="s">
        <v>62</v>
      </c>
      <c r="C418" s="39" t="s">
        <v>10</v>
      </c>
      <c r="D418" s="24">
        <v>0.21010000000000001</v>
      </c>
      <c r="E418" s="24">
        <v>20</v>
      </c>
      <c r="F418" s="42">
        <v>1.0505E-2</v>
      </c>
      <c r="G418" s="42">
        <v>5.9309953136942699</v>
      </c>
    </row>
    <row r="419" spans="1:7" x14ac:dyDescent="0.25">
      <c r="A419" s="39" t="s">
        <v>162</v>
      </c>
      <c r="B419" s="39" t="s">
        <v>62</v>
      </c>
      <c r="C419" s="39" t="s">
        <v>10</v>
      </c>
      <c r="D419" s="24">
        <v>0.24340000000000001</v>
      </c>
      <c r="E419" s="24">
        <v>20</v>
      </c>
      <c r="F419" s="43">
        <v>1.217E-2</v>
      </c>
      <c r="G419" s="42">
        <v>6.541755026440824</v>
      </c>
    </row>
    <row r="420" spans="1:7" x14ac:dyDescent="0.25">
      <c r="A420" s="39" t="s">
        <v>155</v>
      </c>
      <c r="B420" s="39" t="s">
        <v>62</v>
      </c>
      <c r="C420" s="39" t="s">
        <v>10</v>
      </c>
      <c r="D420" s="24">
        <v>0.2349</v>
      </c>
      <c r="E420" s="24">
        <v>20</v>
      </c>
      <c r="F420" s="42">
        <v>1.1745E-2</v>
      </c>
      <c r="G420" s="42">
        <v>6.0223337717767693</v>
      </c>
    </row>
    <row r="421" spans="1:7" x14ac:dyDescent="0.25">
      <c r="A421" s="39" t="s">
        <v>172</v>
      </c>
      <c r="B421" s="39" t="s">
        <v>62</v>
      </c>
      <c r="C421" s="39" t="s">
        <v>10</v>
      </c>
      <c r="D421" s="24">
        <v>0.2087</v>
      </c>
      <c r="E421" s="24">
        <v>20</v>
      </c>
      <c r="F421" s="43">
        <v>1.0435E-2</v>
      </c>
      <c r="G421" s="42">
        <v>5.6599468499181276</v>
      </c>
    </row>
    <row r="422" spans="1:7" x14ac:dyDescent="0.25">
      <c r="A422" s="39" t="s">
        <v>163</v>
      </c>
      <c r="B422" s="39" t="s">
        <v>62</v>
      </c>
      <c r="C422" s="39" t="s">
        <v>10</v>
      </c>
      <c r="D422" s="24">
        <v>0.25109999999999999</v>
      </c>
      <c r="E422" s="24">
        <v>20</v>
      </c>
      <c r="F422" s="43">
        <v>1.2555E-2</v>
      </c>
      <c r="G422" s="42">
        <v>6.7457654417093913</v>
      </c>
    </row>
    <row r="423" spans="1:7" x14ac:dyDescent="0.25">
      <c r="A423" s="39" t="s">
        <v>100</v>
      </c>
      <c r="B423" s="39" t="s">
        <v>62</v>
      </c>
      <c r="C423" s="39" t="s">
        <v>10</v>
      </c>
      <c r="D423" s="24">
        <v>0.2031</v>
      </c>
      <c r="E423" s="24">
        <v>20</v>
      </c>
      <c r="F423" s="42">
        <v>1.0155000000000001E-2</v>
      </c>
      <c r="G423" s="42">
        <v>5.5217029500979784</v>
      </c>
    </row>
    <row r="424" spans="1:7" x14ac:dyDescent="0.25">
      <c r="A424" s="39" t="s">
        <v>174</v>
      </c>
      <c r="B424" s="39" t="s">
        <v>62</v>
      </c>
      <c r="C424" s="39" t="s">
        <v>10</v>
      </c>
      <c r="D424" s="24">
        <v>0.2205</v>
      </c>
      <c r="E424" s="24">
        <v>20</v>
      </c>
      <c r="F424" s="43">
        <v>1.1025E-2</v>
      </c>
      <c r="G424" s="42">
        <v>5.71900249644324</v>
      </c>
    </row>
    <row r="425" spans="1:7" x14ac:dyDescent="0.25">
      <c r="A425" s="39" t="s">
        <v>169</v>
      </c>
      <c r="B425" s="39" t="s">
        <v>62</v>
      </c>
      <c r="C425" s="39" t="s">
        <v>10</v>
      </c>
      <c r="D425" s="24">
        <v>0.2586</v>
      </c>
      <c r="E425" s="24">
        <v>20</v>
      </c>
      <c r="F425" s="43">
        <v>1.2930000000000001E-2</v>
      </c>
      <c r="G425" s="42">
        <v>6.8021367406651816</v>
      </c>
    </row>
    <row r="426" spans="1:7" x14ac:dyDescent="0.25">
      <c r="A426" s="39" t="s">
        <v>170</v>
      </c>
      <c r="B426" s="39" t="s">
        <v>62</v>
      </c>
      <c r="C426" s="39" t="s">
        <v>10</v>
      </c>
      <c r="D426" s="24">
        <v>0.23449999999999999</v>
      </c>
      <c r="E426" s="24">
        <v>20</v>
      </c>
      <c r="F426" s="43">
        <v>1.1724999999999999E-2</v>
      </c>
      <c r="G426" s="42">
        <v>6.3739833033581181</v>
      </c>
    </row>
    <row r="427" spans="1:7" x14ac:dyDescent="0.25">
      <c r="A427" s="39" t="s">
        <v>588</v>
      </c>
      <c r="B427" s="39" t="s">
        <v>62</v>
      </c>
      <c r="C427" s="39" t="s">
        <v>10</v>
      </c>
      <c r="D427" s="24">
        <v>0.21110000000000001</v>
      </c>
      <c r="E427" s="24">
        <v>20</v>
      </c>
      <c r="F427" s="42">
        <v>1.0555E-2</v>
      </c>
      <c r="G427" s="42">
        <v>5.6867903256113612</v>
      </c>
    </row>
    <row r="428" spans="1:7" x14ac:dyDescent="0.25">
      <c r="A428" s="39" t="s">
        <v>178</v>
      </c>
      <c r="B428" s="39" t="s">
        <v>62</v>
      </c>
      <c r="C428" s="39" t="s">
        <v>10</v>
      </c>
      <c r="D428" s="24">
        <v>0.29509999999999997</v>
      </c>
      <c r="E428" s="24">
        <v>20</v>
      </c>
      <c r="F428" s="42">
        <v>1.4754999999999999E-2</v>
      </c>
      <c r="G428" s="42">
        <v>7.8342683810699807</v>
      </c>
    </row>
    <row r="429" spans="1:7" x14ac:dyDescent="0.25">
      <c r="A429" s="39" t="s">
        <v>179</v>
      </c>
      <c r="B429" s="39" t="s">
        <v>62</v>
      </c>
      <c r="C429" s="39" t="s">
        <v>10</v>
      </c>
      <c r="D429" s="24">
        <v>0.2888</v>
      </c>
      <c r="E429" s="24">
        <v>20</v>
      </c>
      <c r="F429" s="42">
        <v>1.444E-2</v>
      </c>
      <c r="G429" s="42">
        <v>7.951037500335544</v>
      </c>
    </row>
    <row r="430" spans="1:7" x14ac:dyDescent="0.25">
      <c r="A430" s="39" t="s">
        <v>180</v>
      </c>
      <c r="B430" s="39" t="s">
        <v>62</v>
      </c>
      <c r="C430" s="39" t="s">
        <v>10</v>
      </c>
      <c r="D430" s="24">
        <v>0.28050000000000003</v>
      </c>
      <c r="E430" s="24">
        <v>20</v>
      </c>
      <c r="F430" s="42">
        <v>1.4025000000000001E-2</v>
      </c>
      <c r="G430" s="42">
        <v>7.5510697125063757</v>
      </c>
    </row>
    <row r="431" spans="1:7" x14ac:dyDescent="0.25">
      <c r="A431" s="39" t="s">
        <v>161</v>
      </c>
      <c r="B431" s="39" t="s">
        <v>62</v>
      </c>
      <c r="C431" s="39" t="s">
        <v>10</v>
      </c>
      <c r="D431" s="24">
        <v>0.25740000000000002</v>
      </c>
      <c r="E431" s="24">
        <v>20</v>
      </c>
      <c r="F431" s="43">
        <v>1.2870000000000001E-2</v>
      </c>
      <c r="G431" s="42">
        <v>6.9269589026387148</v>
      </c>
    </row>
    <row r="432" spans="1:7" x14ac:dyDescent="0.25">
      <c r="A432" s="39" t="s">
        <v>1143</v>
      </c>
      <c r="B432" s="39" t="s">
        <v>62</v>
      </c>
      <c r="C432" s="39" t="s">
        <v>10</v>
      </c>
      <c r="D432" s="24">
        <v>0.24529999999999999</v>
      </c>
      <c r="E432" s="24">
        <v>20</v>
      </c>
      <c r="F432" s="42">
        <v>1.2265E-2</v>
      </c>
      <c r="G432" s="42">
        <v>6.8450863017743551</v>
      </c>
    </row>
    <row r="433" spans="1:7" x14ac:dyDescent="0.25">
      <c r="A433" s="39" t="s">
        <v>164</v>
      </c>
      <c r="B433" s="39" t="s">
        <v>62</v>
      </c>
      <c r="C433" s="39" t="s">
        <v>10</v>
      </c>
      <c r="D433" s="24">
        <v>0.25869999999999999</v>
      </c>
      <c r="E433" s="24">
        <v>20</v>
      </c>
      <c r="F433" s="43">
        <v>1.2934999999999999E-2</v>
      </c>
      <c r="G433" s="42">
        <v>6.6128902370278908</v>
      </c>
    </row>
    <row r="434" spans="1:7" x14ac:dyDescent="0.25">
      <c r="A434" s="39" t="s">
        <v>1144</v>
      </c>
      <c r="B434" s="39" t="s">
        <v>62</v>
      </c>
      <c r="C434" s="39" t="s">
        <v>10</v>
      </c>
      <c r="D434" s="24">
        <v>0.28810000000000002</v>
      </c>
      <c r="E434" s="24">
        <v>20</v>
      </c>
      <c r="F434" s="42">
        <v>1.4405000000000001E-2</v>
      </c>
      <c r="G434" s="42">
        <v>7.1833140955090862</v>
      </c>
    </row>
    <row r="435" spans="1:7" x14ac:dyDescent="0.25">
      <c r="A435" s="39" t="s">
        <v>107</v>
      </c>
      <c r="B435" s="39" t="s">
        <v>62</v>
      </c>
      <c r="C435" s="39" t="s">
        <v>10</v>
      </c>
      <c r="D435" s="24">
        <v>0.28410000000000002</v>
      </c>
      <c r="E435" s="24">
        <v>20</v>
      </c>
      <c r="F435" s="42">
        <v>1.4205000000000001E-2</v>
      </c>
      <c r="G435" s="42">
        <v>8.1094140069256184</v>
      </c>
    </row>
    <row r="436" spans="1:7" x14ac:dyDescent="0.25">
      <c r="A436" s="39" t="s">
        <v>151</v>
      </c>
      <c r="B436" s="39" t="s">
        <v>62</v>
      </c>
      <c r="C436" s="39" t="s">
        <v>10</v>
      </c>
      <c r="D436" s="24">
        <v>0.29430000000000001</v>
      </c>
      <c r="E436" s="24">
        <v>20</v>
      </c>
      <c r="F436" s="42">
        <v>1.4715000000000001E-2</v>
      </c>
      <c r="G436" s="42">
        <v>7.7013931763884802</v>
      </c>
    </row>
    <row r="437" spans="1:7" x14ac:dyDescent="0.25">
      <c r="A437" s="39" t="s">
        <v>176</v>
      </c>
      <c r="B437" s="39" t="s">
        <v>62</v>
      </c>
      <c r="C437" s="39" t="s">
        <v>10</v>
      </c>
      <c r="D437" s="24">
        <v>0.30940000000000001</v>
      </c>
      <c r="E437" s="24">
        <v>20</v>
      </c>
      <c r="F437" s="43">
        <v>1.5470000000000001E-2</v>
      </c>
      <c r="G437" s="42">
        <v>8.0530427079698299</v>
      </c>
    </row>
    <row r="438" spans="1:7" x14ac:dyDescent="0.25">
      <c r="A438" s="39" t="s">
        <v>149</v>
      </c>
      <c r="B438" s="39" t="s">
        <v>62</v>
      </c>
      <c r="C438" s="39" t="s">
        <v>10</v>
      </c>
      <c r="D438" s="24">
        <v>0.2487</v>
      </c>
      <c r="E438" s="24">
        <v>20</v>
      </c>
      <c r="F438" s="42">
        <v>1.2435E-2</v>
      </c>
      <c r="G438" s="42">
        <v>6.6061793681045824</v>
      </c>
    </row>
    <row r="439" spans="1:7" x14ac:dyDescent="0.25">
      <c r="A439" s="39" t="s">
        <v>152</v>
      </c>
      <c r="B439" s="39" t="s">
        <v>62</v>
      </c>
      <c r="C439" s="39" t="s">
        <v>10</v>
      </c>
      <c r="D439" s="24">
        <v>0.32300000000000001</v>
      </c>
      <c r="E439" s="24">
        <v>20</v>
      </c>
      <c r="F439" s="42">
        <v>1.6150000000000001E-2</v>
      </c>
      <c r="G439" s="42">
        <v>8.1496792204654653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E8142-26FA-4F26-9E42-3077DEB4A64A}">
  <dimension ref="A1:AZ547"/>
  <sheetViews>
    <sheetView topLeftCell="A367" zoomScale="60" zoomScaleNormal="60" workbookViewId="0">
      <selection activeCell="E387" sqref="A1:XFD1048576"/>
    </sheetView>
  </sheetViews>
  <sheetFormatPr defaultRowHeight="15" x14ac:dyDescent="0.25"/>
  <cols>
    <col min="1" max="1" width="9.140625" style="94" customWidth="1"/>
    <col min="2" max="4" width="30.28515625" style="94" customWidth="1"/>
    <col min="5" max="5" width="18.7109375" style="94" customWidth="1"/>
    <col min="6" max="6" width="14.42578125" style="94" customWidth="1"/>
    <col min="7" max="8" width="13.140625" style="94" customWidth="1"/>
    <col min="9" max="9" width="14.85546875" style="94" customWidth="1"/>
    <col min="10" max="10" width="24.85546875" style="94" customWidth="1"/>
    <col min="11" max="11" width="13" style="94" customWidth="1"/>
    <col min="12" max="15" width="9.140625" style="94" customWidth="1"/>
    <col min="16" max="16" width="12.140625" style="94" customWidth="1"/>
    <col min="17" max="18" width="9.140625" style="94" customWidth="1"/>
    <col min="19" max="19" width="9.140625" style="71" customWidth="1"/>
    <col min="21" max="23" width="9.140625" customWidth="1"/>
    <col min="24" max="24" width="16.140625" customWidth="1"/>
    <col min="25" max="38" width="9.140625" customWidth="1"/>
    <col min="40" max="41" width="9.140625" customWidth="1"/>
    <col min="42" max="42" width="11.140625" customWidth="1"/>
    <col min="43" max="43" width="9.140625" customWidth="1"/>
    <col min="46" max="46" width="14.42578125" customWidth="1"/>
    <col min="47" max="47" width="13.28515625" customWidth="1"/>
    <col min="50" max="52" width="10.85546875" style="26" customWidth="1"/>
    <col min="53" max="53" width="22.85546875" bestFit="1" customWidth="1"/>
  </cols>
  <sheetData>
    <row r="1" spans="1:48" customFormat="1" ht="15.75" x14ac:dyDescent="0.25">
      <c r="A1" s="108" t="s">
        <v>1145</v>
      </c>
      <c r="B1" s="108" t="s">
        <v>1146</v>
      </c>
      <c r="C1" s="108" t="s">
        <v>1147</v>
      </c>
      <c r="D1" s="108"/>
      <c r="E1" s="108" t="s">
        <v>1148</v>
      </c>
      <c r="F1" s="108" t="s">
        <v>1149</v>
      </c>
      <c r="G1" s="108" t="s">
        <v>1150</v>
      </c>
      <c r="H1" s="108"/>
      <c r="I1" s="108" t="s">
        <v>1151</v>
      </c>
      <c r="J1" s="108" t="s">
        <v>1152</v>
      </c>
      <c r="K1" s="108" t="s">
        <v>1153</v>
      </c>
      <c r="L1" s="108" t="s">
        <v>1154</v>
      </c>
      <c r="M1" s="108" t="s">
        <v>1155</v>
      </c>
      <c r="N1" s="108" t="s">
        <v>1156</v>
      </c>
      <c r="O1" s="108" t="s">
        <v>1157</v>
      </c>
      <c r="P1" s="108" t="s">
        <v>1158</v>
      </c>
      <c r="Q1" s="108" t="s">
        <v>1159</v>
      </c>
      <c r="R1" s="108" t="s">
        <v>1160</v>
      </c>
      <c r="S1" s="108" t="s">
        <v>1161</v>
      </c>
      <c r="U1" s="109" t="s">
        <v>12</v>
      </c>
      <c r="V1" s="109" t="s">
        <v>2</v>
      </c>
      <c r="W1" s="109" t="s">
        <v>13</v>
      </c>
      <c r="X1" s="109"/>
      <c r="Y1" s="109" t="s">
        <v>594</v>
      </c>
      <c r="Z1" s="109" t="s">
        <v>595</v>
      </c>
      <c r="AA1" s="109" t="s">
        <v>596</v>
      </c>
      <c r="AB1" s="109" t="s">
        <v>597</v>
      </c>
      <c r="AC1" s="109" t="s">
        <v>598</v>
      </c>
      <c r="AE1" s="110" t="s">
        <v>12</v>
      </c>
      <c r="AF1" s="111" t="s">
        <v>2</v>
      </c>
      <c r="AG1" s="110" t="s">
        <v>13</v>
      </c>
      <c r="AH1" s="112" t="s">
        <v>996</v>
      </c>
      <c r="AI1" s="112" t="s">
        <v>997</v>
      </c>
      <c r="AJ1" s="112" t="s">
        <v>998</v>
      </c>
      <c r="AK1" s="113" t="s">
        <v>999</v>
      </c>
      <c r="AL1" s="113"/>
      <c r="AM1" s="117" t="s">
        <v>237</v>
      </c>
      <c r="AN1" s="117" t="s">
        <v>2</v>
      </c>
      <c r="AO1" s="117" t="s">
        <v>13</v>
      </c>
      <c r="AP1" s="117" t="s">
        <v>513</v>
      </c>
      <c r="AQ1" s="71"/>
      <c r="AR1" s="120" t="s">
        <v>240</v>
      </c>
      <c r="AS1" s="120" t="s">
        <v>13</v>
      </c>
      <c r="AT1" s="120" t="s">
        <v>2</v>
      </c>
      <c r="AU1" s="120" t="s">
        <v>241</v>
      </c>
      <c r="AV1" s="109"/>
    </row>
    <row r="2" spans="1:48" customFormat="1" ht="15.75" x14ac:dyDescent="0.25">
      <c r="A2" s="72">
        <v>1</v>
      </c>
      <c r="B2" s="73" t="s">
        <v>1162</v>
      </c>
      <c r="C2" s="33" t="s">
        <v>1163</v>
      </c>
      <c r="D2" s="33"/>
      <c r="E2" s="73" t="s">
        <v>1164</v>
      </c>
      <c r="F2" s="73">
        <v>-20.737080742</v>
      </c>
      <c r="G2" s="73">
        <v>-42.294955244000001</v>
      </c>
      <c r="H2" s="73"/>
      <c r="I2" s="73">
        <v>784</v>
      </c>
      <c r="J2" s="74" t="s">
        <v>1165</v>
      </c>
      <c r="K2" s="75">
        <v>6</v>
      </c>
      <c r="L2" s="75">
        <v>5</v>
      </c>
      <c r="M2" s="76">
        <v>5.666666666666667</v>
      </c>
      <c r="N2" s="76">
        <v>5.666666666666667</v>
      </c>
      <c r="O2" s="76">
        <v>5.666666666666667</v>
      </c>
      <c r="P2" s="76">
        <v>5.666666666666667</v>
      </c>
      <c r="Q2" s="75">
        <v>6</v>
      </c>
      <c r="R2" s="75">
        <v>6</v>
      </c>
      <c r="S2" s="77">
        <v>82.333333333333329</v>
      </c>
      <c r="U2" s="50" t="s">
        <v>599</v>
      </c>
      <c r="V2" s="50">
        <v>784</v>
      </c>
      <c r="W2" s="51" t="s">
        <v>8</v>
      </c>
      <c r="X2" s="51"/>
      <c r="Y2" s="127">
        <v>45.897010500000007</v>
      </c>
      <c r="Z2" s="127">
        <v>30.361504999999994</v>
      </c>
      <c r="AA2" s="127">
        <v>5.2169231499999995</v>
      </c>
      <c r="AB2" s="127">
        <v>12.132546</v>
      </c>
      <c r="AC2" s="127">
        <v>2.3444370584611298</v>
      </c>
      <c r="AE2" s="58" t="s">
        <v>514</v>
      </c>
      <c r="AF2" s="58" t="s">
        <v>440</v>
      </c>
      <c r="AG2" s="58" t="s">
        <v>8</v>
      </c>
      <c r="AH2" s="59">
        <v>0.22359999999999999</v>
      </c>
      <c r="AI2" s="59">
        <v>20</v>
      </c>
      <c r="AJ2" s="60">
        <v>1.1179999999999999E-2</v>
      </c>
      <c r="AK2" s="60">
        <v>6.0102542077148158</v>
      </c>
      <c r="AL2" s="60"/>
      <c r="AM2" s="30" t="s">
        <v>514</v>
      </c>
      <c r="AN2" s="30">
        <v>783.8347</v>
      </c>
      <c r="AO2" s="30" t="s">
        <v>8</v>
      </c>
      <c r="AP2" s="31">
        <v>3284.333333</v>
      </c>
    </row>
    <row r="3" spans="1:48" customFormat="1" ht="15.75" x14ac:dyDescent="0.25">
      <c r="A3" s="72">
        <v>2</v>
      </c>
      <c r="B3" s="73" t="s">
        <v>1162</v>
      </c>
      <c r="C3" s="33" t="s">
        <v>1163</v>
      </c>
      <c r="D3" s="33"/>
      <c r="E3" s="73" t="s">
        <v>1164</v>
      </c>
      <c r="F3" s="75">
        <v>-20.732883922999999</v>
      </c>
      <c r="G3" s="73">
        <v>-42.290170351</v>
      </c>
      <c r="H3" s="73"/>
      <c r="I3" s="75">
        <v>801</v>
      </c>
      <c r="J3" s="74" t="s">
        <v>1167</v>
      </c>
      <c r="K3" s="76">
        <v>5.666666666666667</v>
      </c>
      <c r="L3" s="75">
        <v>6</v>
      </c>
      <c r="M3" s="76">
        <v>5.666666666666667</v>
      </c>
      <c r="N3" s="76">
        <v>5.666666666666667</v>
      </c>
      <c r="O3" s="75">
        <v>6</v>
      </c>
      <c r="P3" s="76">
        <v>5.666666666666667</v>
      </c>
      <c r="Q3" s="75">
        <v>6</v>
      </c>
      <c r="R3" s="76">
        <v>5.666666666666667</v>
      </c>
      <c r="S3" s="77">
        <v>82.333333333333329</v>
      </c>
      <c r="U3" s="52" t="s">
        <v>600</v>
      </c>
      <c r="V3" s="53">
        <v>801</v>
      </c>
      <c r="W3" s="51" t="s">
        <v>8</v>
      </c>
      <c r="X3" s="51"/>
      <c r="Y3" s="127">
        <v>45.159113999999988</v>
      </c>
      <c r="Z3" s="127">
        <v>30.901689999999995</v>
      </c>
      <c r="AA3" s="127">
        <v>5.0854811000000009</v>
      </c>
      <c r="AB3" s="127">
        <v>12.571263500000001</v>
      </c>
      <c r="AC3" s="127">
        <v>2.4871655028915947</v>
      </c>
      <c r="AE3" s="58" t="s">
        <v>1020</v>
      </c>
      <c r="AF3" s="58" t="s">
        <v>440</v>
      </c>
      <c r="AG3" s="58" t="s">
        <v>8</v>
      </c>
      <c r="AH3" s="59">
        <v>0.2019</v>
      </c>
      <c r="AI3" s="59">
        <v>20</v>
      </c>
      <c r="AJ3" s="60">
        <v>1.0095E-2</v>
      </c>
      <c r="AK3" s="60">
        <v>5.548546425791212</v>
      </c>
      <c r="AL3" s="60"/>
    </row>
    <row r="4" spans="1:48" customFormat="1" ht="15.75" x14ac:dyDescent="0.25">
      <c r="A4" s="75">
        <v>6</v>
      </c>
      <c r="B4" s="73" t="s">
        <v>1169</v>
      </c>
      <c r="C4" s="33" t="s">
        <v>1163</v>
      </c>
      <c r="D4" s="33"/>
      <c r="E4" s="73" t="s">
        <v>1164</v>
      </c>
      <c r="F4" s="73">
        <v>-20.658484138999999</v>
      </c>
      <c r="G4" s="73">
        <v>-42.304607509</v>
      </c>
      <c r="H4" s="73"/>
      <c r="I4" s="75">
        <v>873</v>
      </c>
      <c r="J4" s="74" t="s">
        <v>1170</v>
      </c>
      <c r="K4" s="75">
        <v>6</v>
      </c>
      <c r="L4" s="76">
        <v>5.666666666666667</v>
      </c>
      <c r="M4" s="75">
        <v>6</v>
      </c>
      <c r="N4" s="76">
        <v>6.333333333333333</v>
      </c>
      <c r="O4" s="76">
        <v>6.333333333333333</v>
      </c>
      <c r="P4" s="75">
        <v>6</v>
      </c>
      <c r="Q4" s="76">
        <v>6.333333333333333</v>
      </c>
      <c r="R4" s="75">
        <v>6</v>
      </c>
      <c r="S4" s="77">
        <v>84.666666666666671</v>
      </c>
      <c r="U4" s="52" t="s">
        <v>601</v>
      </c>
      <c r="V4" s="53">
        <v>873</v>
      </c>
      <c r="W4" s="51" t="s">
        <v>8</v>
      </c>
      <c r="X4" s="51"/>
      <c r="Y4" s="127">
        <v>44.134938999999996</v>
      </c>
      <c r="Z4" s="127">
        <v>29.745974499999999</v>
      </c>
      <c r="AA4" s="127">
        <v>5.1677528500000003</v>
      </c>
      <c r="AB4" s="127">
        <v>12.350757749999998</v>
      </c>
      <c r="AC4" s="127">
        <v>2.3938236971021101</v>
      </c>
      <c r="AE4" s="58" t="s">
        <v>1042</v>
      </c>
      <c r="AF4" s="58" t="s">
        <v>440</v>
      </c>
      <c r="AG4" s="58" t="s">
        <v>8</v>
      </c>
      <c r="AH4" s="59">
        <v>0.1988</v>
      </c>
      <c r="AI4" s="59">
        <v>20</v>
      </c>
      <c r="AJ4" s="60">
        <v>9.9400000000000009E-3</v>
      </c>
      <c r="AK4" s="60">
        <v>5.179448635009261</v>
      </c>
      <c r="AL4" s="60"/>
      <c r="AR4" s="24" t="s">
        <v>439</v>
      </c>
      <c r="AS4" s="24" t="s">
        <v>8</v>
      </c>
      <c r="AT4" s="24" t="s">
        <v>440</v>
      </c>
      <c r="AU4" s="121">
        <v>155.72313833058496</v>
      </c>
    </row>
    <row r="5" spans="1:48" customFormat="1" ht="15.75" x14ac:dyDescent="0.25">
      <c r="A5" s="72">
        <v>7</v>
      </c>
      <c r="B5" s="73" t="s">
        <v>1172</v>
      </c>
      <c r="C5" s="33" t="s">
        <v>1163</v>
      </c>
      <c r="D5" s="33"/>
      <c r="E5" s="73" t="s">
        <v>1164</v>
      </c>
      <c r="F5" s="73">
        <v>-20.646246644000001</v>
      </c>
      <c r="G5" s="73">
        <v>-42.304220684000001</v>
      </c>
      <c r="H5" s="73"/>
      <c r="I5" s="75">
        <v>847</v>
      </c>
      <c r="J5" s="74" t="s">
        <v>1167</v>
      </c>
      <c r="K5" s="76">
        <v>5.666666666666667</v>
      </c>
      <c r="L5" s="76">
        <v>5.666666666666667</v>
      </c>
      <c r="M5" s="76">
        <v>5.333333333333333</v>
      </c>
      <c r="N5" s="76">
        <v>5.333333333333333</v>
      </c>
      <c r="O5" s="76">
        <v>5.333333333333333</v>
      </c>
      <c r="P5" s="76">
        <v>5.666666666666667</v>
      </c>
      <c r="Q5" s="76">
        <v>5.666666666666667</v>
      </c>
      <c r="R5" s="76">
        <v>5.666666666666667</v>
      </c>
      <c r="S5" s="77">
        <v>80.333333333333329</v>
      </c>
      <c r="U5" s="52" t="s">
        <v>602</v>
      </c>
      <c r="V5" s="53">
        <v>847</v>
      </c>
      <c r="W5" s="51" t="s">
        <v>8</v>
      </c>
      <c r="X5" s="51"/>
      <c r="Y5" s="127">
        <v>57.570282500000005</v>
      </c>
      <c r="Z5" s="127">
        <v>33.814814999999996</v>
      </c>
      <c r="AA5" s="127">
        <v>5.9520458999999999</v>
      </c>
      <c r="AB5" s="127">
        <v>12.97005345</v>
      </c>
      <c r="AC5" s="127">
        <v>2.2140352237204985</v>
      </c>
      <c r="AE5" s="58" t="s">
        <v>1034</v>
      </c>
      <c r="AF5" s="58" t="s">
        <v>440</v>
      </c>
      <c r="AG5" s="58" t="s">
        <v>8</v>
      </c>
      <c r="AH5" s="59">
        <v>0.21759999999999999</v>
      </c>
      <c r="AI5" s="59">
        <v>20</v>
      </c>
      <c r="AJ5" s="60">
        <v>1.0879999999999999E-2</v>
      </c>
      <c r="AK5" s="60">
        <v>6.2370815773226322</v>
      </c>
      <c r="AL5" s="60"/>
    </row>
    <row r="6" spans="1:48" customFormat="1" ht="15.75" x14ac:dyDescent="0.25">
      <c r="A6" s="75">
        <v>8</v>
      </c>
      <c r="B6" s="73" t="s">
        <v>1172</v>
      </c>
      <c r="C6" s="33" t="s">
        <v>1173</v>
      </c>
      <c r="D6" s="33"/>
      <c r="E6" s="73" t="s">
        <v>1164</v>
      </c>
      <c r="F6" s="73">
        <v>-20.639020604999999</v>
      </c>
      <c r="G6" s="73">
        <v>-42.322983155000003</v>
      </c>
      <c r="H6" s="73"/>
      <c r="I6" s="75">
        <v>891</v>
      </c>
      <c r="J6" s="74" t="s">
        <v>1167</v>
      </c>
      <c r="K6" s="75">
        <v>6</v>
      </c>
      <c r="L6" s="75">
        <v>7</v>
      </c>
      <c r="M6" s="76">
        <v>6.666666666666667</v>
      </c>
      <c r="N6" s="76">
        <v>6.666666666666667</v>
      </c>
      <c r="O6" s="76">
        <v>6.666666666666667</v>
      </c>
      <c r="P6" s="76">
        <v>6.666666666666667</v>
      </c>
      <c r="Q6" s="75">
        <v>6</v>
      </c>
      <c r="R6" s="76">
        <v>6.666666666666667</v>
      </c>
      <c r="S6" s="77">
        <v>88.333333333333329</v>
      </c>
      <c r="U6" s="52" t="s">
        <v>804</v>
      </c>
      <c r="V6" s="53">
        <v>891</v>
      </c>
      <c r="W6" s="51" t="s">
        <v>286</v>
      </c>
      <c r="X6" s="51"/>
      <c r="Y6" s="127">
        <v>50.348100500000001</v>
      </c>
      <c r="Z6" s="127">
        <v>30.829811999999997</v>
      </c>
      <c r="AA6" s="127">
        <v>5.4445957499999995</v>
      </c>
      <c r="AB6" s="127">
        <v>12.5973521</v>
      </c>
      <c r="AC6" s="127">
        <v>2.3344548591628418</v>
      </c>
      <c r="AE6" s="58" t="s">
        <v>203</v>
      </c>
      <c r="AF6" s="58" t="s">
        <v>440</v>
      </c>
      <c r="AG6" s="58" t="s">
        <v>286</v>
      </c>
      <c r="AH6" s="59">
        <v>0.22550000000000001</v>
      </c>
      <c r="AI6" s="59">
        <v>20</v>
      </c>
      <c r="AJ6" s="60">
        <v>1.1275E-2</v>
      </c>
      <c r="AK6" s="60">
        <v>6.1498402813196256</v>
      </c>
      <c r="AL6" s="60"/>
    </row>
    <row r="7" spans="1:48" customFormat="1" ht="15.75" x14ac:dyDescent="0.25">
      <c r="A7" s="72">
        <v>9</v>
      </c>
      <c r="B7" s="73" t="s">
        <v>1174</v>
      </c>
      <c r="C7" s="33" t="s">
        <v>1163</v>
      </c>
      <c r="D7" s="33"/>
      <c r="E7" s="73" t="s">
        <v>1164</v>
      </c>
      <c r="F7" s="73">
        <v>-20.628796191999999</v>
      </c>
      <c r="G7" s="73">
        <v>-42.320417034999998</v>
      </c>
      <c r="H7" s="73"/>
      <c r="I7" s="75">
        <v>907</v>
      </c>
      <c r="J7" s="74" t="s">
        <v>1167</v>
      </c>
      <c r="K7" s="76">
        <v>5.666666666666667</v>
      </c>
      <c r="L7" s="76">
        <v>5.666666666666667</v>
      </c>
      <c r="M7" s="75">
        <v>6</v>
      </c>
      <c r="N7" s="76">
        <v>5.666666666666667</v>
      </c>
      <c r="O7" s="76">
        <v>5.333333333333333</v>
      </c>
      <c r="P7" s="76">
        <v>5.333333333333333</v>
      </c>
      <c r="Q7" s="75">
        <v>6</v>
      </c>
      <c r="R7" s="76">
        <v>5.333333333333333</v>
      </c>
      <c r="S7" s="79">
        <v>81</v>
      </c>
      <c r="U7" s="52" t="s">
        <v>603</v>
      </c>
      <c r="V7" s="53">
        <v>907</v>
      </c>
      <c r="W7" s="51" t="s">
        <v>8</v>
      </c>
      <c r="X7" s="51"/>
      <c r="Y7" s="127">
        <v>34.785749999999993</v>
      </c>
      <c r="Z7" s="127">
        <v>26.263600499999995</v>
      </c>
      <c r="AA7" s="127">
        <v>4.6422135999999998</v>
      </c>
      <c r="AB7" s="127">
        <v>10.623252349999998</v>
      </c>
      <c r="AC7" s="127">
        <v>2.3073505546090338</v>
      </c>
      <c r="AE7" s="58" t="s">
        <v>61</v>
      </c>
      <c r="AF7" s="58" t="s">
        <v>62</v>
      </c>
      <c r="AG7" s="58" t="s">
        <v>8</v>
      </c>
      <c r="AH7" s="59">
        <v>0.24390000000000001</v>
      </c>
      <c r="AI7" s="59">
        <v>20</v>
      </c>
      <c r="AJ7" s="60">
        <v>1.2195000000000001E-2</v>
      </c>
      <c r="AK7" s="60">
        <v>6.3833785198507504</v>
      </c>
      <c r="AL7" s="60"/>
      <c r="AR7" s="24" t="s">
        <v>327</v>
      </c>
      <c r="AS7" s="24" t="s">
        <v>8</v>
      </c>
      <c r="AT7" s="24" t="s">
        <v>62</v>
      </c>
      <c r="AU7" s="121">
        <v>183.40369887177525</v>
      </c>
    </row>
    <row r="8" spans="1:48" customFormat="1" ht="15.75" x14ac:dyDescent="0.25">
      <c r="A8" s="75">
        <v>10</v>
      </c>
      <c r="B8" s="73" t="s">
        <v>1174</v>
      </c>
      <c r="C8" s="33" t="s">
        <v>1163</v>
      </c>
      <c r="D8" s="33"/>
      <c r="E8" s="73" t="s">
        <v>1164</v>
      </c>
      <c r="F8" s="73">
        <v>-20.628860481</v>
      </c>
      <c r="G8" s="73">
        <v>-42.320360960000002</v>
      </c>
      <c r="H8" s="73"/>
      <c r="I8" s="75">
        <v>909</v>
      </c>
      <c r="J8" s="74" t="s">
        <v>1170</v>
      </c>
      <c r="K8" s="76">
        <v>6.166666666666667</v>
      </c>
      <c r="L8" s="76">
        <v>6.166666666666667</v>
      </c>
      <c r="M8" s="76">
        <v>6.333333333333333</v>
      </c>
      <c r="N8" s="76">
        <v>5.666666666666667</v>
      </c>
      <c r="O8" s="76">
        <v>6.166666666666667</v>
      </c>
      <c r="P8" s="76">
        <v>6.166666666666667</v>
      </c>
      <c r="Q8" s="76">
        <v>6.333333333333333</v>
      </c>
      <c r="R8" s="75">
        <v>6</v>
      </c>
      <c r="S8" s="79">
        <v>85</v>
      </c>
      <c r="U8" s="52" t="s">
        <v>604</v>
      </c>
      <c r="V8" s="53">
        <v>909</v>
      </c>
      <c r="W8" s="51" t="s">
        <v>8</v>
      </c>
      <c r="X8" s="51"/>
      <c r="Y8" s="127">
        <v>38.6073545</v>
      </c>
      <c r="Z8" s="127">
        <v>27.522598000000006</v>
      </c>
      <c r="AA8" s="127">
        <v>4.9395428999999993</v>
      </c>
      <c r="AB8" s="127">
        <v>10.888696649999998</v>
      </c>
      <c r="AC8" s="127">
        <v>2.2302196457571162</v>
      </c>
      <c r="AE8" s="58" t="s">
        <v>63</v>
      </c>
      <c r="AF8" s="58" t="s">
        <v>62</v>
      </c>
      <c r="AG8" s="58" t="s">
        <v>8</v>
      </c>
      <c r="AH8" s="59">
        <v>0.24329999999999999</v>
      </c>
      <c r="AI8" s="59">
        <v>20</v>
      </c>
      <c r="AJ8" s="60">
        <v>1.2164999999999999E-2</v>
      </c>
      <c r="AK8" s="60">
        <v>6.5806780661960103</v>
      </c>
      <c r="AL8" s="60"/>
      <c r="AR8" s="24" t="s">
        <v>328</v>
      </c>
      <c r="AS8" s="24" t="s">
        <v>8</v>
      </c>
      <c r="AT8" s="24" t="s">
        <v>62</v>
      </c>
      <c r="AU8" s="121">
        <v>120.23301400914121</v>
      </c>
    </row>
    <row r="9" spans="1:48" customFormat="1" ht="15.75" x14ac:dyDescent="0.25">
      <c r="A9" s="72">
        <v>11</v>
      </c>
      <c r="B9" s="73" t="s">
        <v>1179</v>
      </c>
      <c r="C9" s="33" t="s">
        <v>1173</v>
      </c>
      <c r="D9" s="33"/>
      <c r="E9" s="73" t="s">
        <v>1164</v>
      </c>
      <c r="F9" s="73">
        <v>-20.658634007</v>
      </c>
      <c r="G9" s="73">
        <v>-42.247195998000002</v>
      </c>
      <c r="H9" s="73"/>
      <c r="I9" s="75">
        <v>847</v>
      </c>
      <c r="J9" s="74" t="s">
        <v>1170</v>
      </c>
      <c r="K9" s="76">
        <v>5.666666666666667</v>
      </c>
      <c r="L9" s="76">
        <v>5.666666666666667</v>
      </c>
      <c r="M9" s="75">
        <v>6</v>
      </c>
      <c r="N9" s="76">
        <v>5.666666666666667</v>
      </c>
      <c r="O9" s="76">
        <v>5.666666666666667</v>
      </c>
      <c r="P9" s="75">
        <v>6</v>
      </c>
      <c r="Q9" s="75">
        <v>6</v>
      </c>
      <c r="R9" s="75">
        <v>6</v>
      </c>
      <c r="S9" s="79">
        <v>82</v>
      </c>
      <c r="U9" s="52" t="s">
        <v>805</v>
      </c>
      <c r="V9" s="53">
        <v>847</v>
      </c>
      <c r="W9" s="51" t="s">
        <v>286</v>
      </c>
      <c r="X9" s="51"/>
      <c r="Y9" s="127">
        <v>40.704572599999999</v>
      </c>
      <c r="Z9" s="127">
        <v>27.884108500000004</v>
      </c>
      <c r="AA9" s="127">
        <v>4.7337656500000005</v>
      </c>
      <c r="AB9" s="127">
        <v>11.0136553</v>
      </c>
      <c r="AC9" s="127">
        <v>2.351408292024165</v>
      </c>
      <c r="AE9" s="58" t="s">
        <v>554</v>
      </c>
      <c r="AF9" s="58" t="s">
        <v>440</v>
      </c>
      <c r="AG9" s="58" t="s">
        <v>286</v>
      </c>
      <c r="AH9" s="59">
        <v>0.15809999999999999</v>
      </c>
      <c r="AI9" s="59">
        <v>18</v>
      </c>
      <c r="AJ9" s="60">
        <v>8.7833333333333322E-3</v>
      </c>
      <c r="AK9" s="60">
        <v>4.9943777831464731</v>
      </c>
      <c r="AL9" s="60"/>
      <c r="AM9" s="30" t="s">
        <v>554</v>
      </c>
      <c r="AN9" s="30">
        <v>833.47299999999996</v>
      </c>
      <c r="AO9" s="30" t="s">
        <v>286</v>
      </c>
      <c r="AP9" s="31">
        <v>1101.634333</v>
      </c>
      <c r="AU9" s="122"/>
    </row>
    <row r="10" spans="1:48" customFormat="1" ht="15.75" x14ac:dyDescent="0.25">
      <c r="A10" s="75">
        <v>12</v>
      </c>
      <c r="B10" s="73" t="s">
        <v>1181</v>
      </c>
      <c r="C10" s="33" t="s">
        <v>1163</v>
      </c>
      <c r="D10" s="33"/>
      <c r="E10" s="73" t="s">
        <v>1164</v>
      </c>
      <c r="F10" s="73">
        <v>-20.65995994</v>
      </c>
      <c r="G10" s="73">
        <v>-42.245831424000002</v>
      </c>
      <c r="H10" s="73"/>
      <c r="I10" s="75">
        <v>822</v>
      </c>
      <c r="J10" s="74" t="s">
        <v>1170</v>
      </c>
      <c r="K10" s="75">
        <v>6</v>
      </c>
      <c r="L10" s="76">
        <v>5.333333333333333</v>
      </c>
      <c r="M10" s="76">
        <v>5.666666666666667</v>
      </c>
      <c r="N10" s="76">
        <v>5.666666666666667</v>
      </c>
      <c r="O10" s="76">
        <v>5.666666666666667</v>
      </c>
      <c r="P10" s="76">
        <v>5.333333333333333</v>
      </c>
      <c r="Q10" s="75">
        <v>6</v>
      </c>
      <c r="R10" s="76">
        <v>5.666666666666667</v>
      </c>
      <c r="S10" s="77">
        <v>81.333333333333329</v>
      </c>
      <c r="U10" s="52" t="s">
        <v>605</v>
      </c>
      <c r="V10" s="53">
        <v>822</v>
      </c>
      <c r="W10" s="51" t="s">
        <v>8</v>
      </c>
      <c r="X10" s="51"/>
      <c r="Y10" s="127">
        <v>35.231135999999999</v>
      </c>
      <c r="Z10" s="127">
        <v>26.520919500000009</v>
      </c>
      <c r="AA10" s="127">
        <v>4.6965648</v>
      </c>
      <c r="AB10" s="127">
        <v>10.8053828</v>
      </c>
      <c r="AC10" s="127">
        <v>2.3029404593721949</v>
      </c>
      <c r="AE10" s="58" t="s">
        <v>515</v>
      </c>
      <c r="AF10" s="58" t="s">
        <v>440</v>
      </c>
      <c r="AG10" s="58" t="s">
        <v>8</v>
      </c>
      <c r="AH10" s="59">
        <v>0.14460000000000001</v>
      </c>
      <c r="AI10" s="59">
        <v>16</v>
      </c>
      <c r="AJ10" s="60">
        <v>9.0375000000000004E-3</v>
      </c>
      <c r="AK10" s="60">
        <v>4.5574256510288498</v>
      </c>
      <c r="AL10" s="60"/>
      <c r="AM10" s="30" t="s">
        <v>515</v>
      </c>
      <c r="AN10" s="30">
        <v>816.24900000000002</v>
      </c>
      <c r="AO10" s="30" t="s">
        <v>8</v>
      </c>
      <c r="AP10" s="31">
        <v>3355.833333</v>
      </c>
      <c r="AU10" s="122"/>
    </row>
    <row r="11" spans="1:48" customFormat="1" ht="15.75" x14ac:dyDescent="0.25">
      <c r="A11" s="75">
        <v>13</v>
      </c>
      <c r="B11" s="73" t="s">
        <v>1183</v>
      </c>
      <c r="C11" s="33" t="s">
        <v>1163</v>
      </c>
      <c r="D11" s="33"/>
      <c r="E11" s="73" t="s">
        <v>1164</v>
      </c>
      <c r="F11" s="73">
        <v>-20.657216124000001</v>
      </c>
      <c r="G11" s="73">
        <v>-42.236845856999999</v>
      </c>
      <c r="H11" s="73"/>
      <c r="I11" s="75">
        <v>838</v>
      </c>
      <c r="J11" s="74" t="s">
        <v>1167</v>
      </c>
      <c r="K11" s="76">
        <v>5.333333333333333</v>
      </c>
      <c r="L11" s="76">
        <v>5.333333333333333</v>
      </c>
      <c r="M11" s="76">
        <v>5.666666666666667</v>
      </c>
      <c r="N11" s="76">
        <v>5.666666666666667</v>
      </c>
      <c r="O11" s="75">
        <v>5</v>
      </c>
      <c r="P11" s="76">
        <v>5.333333333333333</v>
      </c>
      <c r="Q11" s="76">
        <v>5.333333333333333</v>
      </c>
      <c r="R11" s="76">
        <v>5.666666666666667</v>
      </c>
      <c r="S11" s="77">
        <v>79.333333333333329</v>
      </c>
      <c r="U11" s="52" t="s">
        <v>606</v>
      </c>
      <c r="V11" s="53">
        <v>838</v>
      </c>
      <c r="W11" s="51" t="s">
        <v>8</v>
      </c>
      <c r="X11" s="51"/>
      <c r="Y11" s="127">
        <v>44.579215999999988</v>
      </c>
      <c r="Z11" s="127">
        <v>30.611000500000006</v>
      </c>
      <c r="AA11" s="127">
        <v>5.1983943500000001</v>
      </c>
      <c r="AB11" s="127">
        <v>12.4681283</v>
      </c>
      <c r="AC11" s="127">
        <v>2.4093190658395982</v>
      </c>
      <c r="AE11" s="58" t="s">
        <v>516</v>
      </c>
      <c r="AF11" s="58" t="s">
        <v>440</v>
      </c>
      <c r="AG11" s="58" t="s">
        <v>8</v>
      </c>
      <c r="AH11" s="59">
        <v>0.22040000000000001</v>
      </c>
      <c r="AI11" s="59">
        <v>20</v>
      </c>
      <c r="AJ11" s="60">
        <v>1.102E-2</v>
      </c>
      <c r="AK11" s="60">
        <v>5.886774219525944</v>
      </c>
      <c r="AL11" s="60"/>
      <c r="AM11" s="30" t="s">
        <v>516</v>
      </c>
      <c r="AN11" s="30">
        <v>822.08699999999999</v>
      </c>
      <c r="AO11" s="30" t="s">
        <v>8</v>
      </c>
      <c r="AP11" s="31">
        <v>3311.5</v>
      </c>
      <c r="AU11" s="122"/>
    </row>
    <row r="12" spans="1:48" customFormat="1" ht="15.75" x14ac:dyDescent="0.25">
      <c r="A12" s="75">
        <v>14</v>
      </c>
      <c r="B12" s="73" t="s">
        <v>1183</v>
      </c>
      <c r="C12" s="83" t="s">
        <v>1163</v>
      </c>
      <c r="D12" s="83"/>
      <c r="E12" s="73" t="s">
        <v>1164</v>
      </c>
      <c r="F12" s="73">
        <v>-20.656003262999999</v>
      </c>
      <c r="G12" s="73">
        <v>-42.234636889999997</v>
      </c>
      <c r="H12" s="73"/>
      <c r="I12" s="75">
        <v>840</v>
      </c>
      <c r="J12" s="74" t="s">
        <v>1167</v>
      </c>
      <c r="K12" s="76">
        <v>5.833333333333333</v>
      </c>
      <c r="L12" s="75">
        <v>5.5</v>
      </c>
      <c r="M12" s="76">
        <v>6.166666666666667</v>
      </c>
      <c r="N12" s="75">
        <v>6</v>
      </c>
      <c r="O12" s="76">
        <v>6.166666666666667</v>
      </c>
      <c r="P12" s="75">
        <v>6</v>
      </c>
      <c r="Q12" s="75">
        <v>6.5</v>
      </c>
      <c r="R12" s="84">
        <v>6.166666666666667</v>
      </c>
      <c r="S12" s="79">
        <v>85</v>
      </c>
      <c r="Y12" s="6"/>
      <c r="Z12" s="6"/>
      <c r="AA12" s="6"/>
      <c r="AB12" s="6"/>
      <c r="AC12" s="6"/>
      <c r="AM12" s="30" t="s">
        <v>517</v>
      </c>
      <c r="AN12" s="30">
        <v>838.351</v>
      </c>
      <c r="AO12" s="30" t="s">
        <v>8</v>
      </c>
      <c r="AP12" s="31">
        <v>3363.333333</v>
      </c>
      <c r="AU12" s="122"/>
    </row>
    <row r="13" spans="1:48" customFormat="1" ht="15.75" x14ac:dyDescent="0.25">
      <c r="A13" s="75">
        <v>15</v>
      </c>
      <c r="B13" s="73" t="s">
        <v>1186</v>
      </c>
      <c r="C13" s="33" t="s">
        <v>1163</v>
      </c>
      <c r="D13" s="33"/>
      <c r="E13" s="73" t="s">
        <v>1164</v>
      </c>
      <c r="F13" s="73">
        <v>-20.662364876000002</v>
      </c>
      <c r="G13" s="73">
        <v>-42.229861133</v>
      </c>
      <c r="H13" s="73"/>
      <c r="I13" s="75">
        <v>843</v>
      </c>
      <c r="J13" s="74" t="s">
        <v>1187</v>
      </c>
      <c r="K13" s="75">
        <v>6</v>
      </c>
      <c r="L13" s="76">
        <v>5.333333333333333</v>
      </c>
      <c r="M13" s="76">
        <v>5.666666666666667</v>
      </c>
      <c r="N13" s="76">
        <v>5.666666666666667</v>
      </c>
      <c r="O13" s="76">
        <v>6.333333333333333</v>
      </c>
      <c r="P13" s="76">
        <v>5.333333333333333</v>
      </c>
      <c r="Q13" s="75">
        <v>6</v>
      </c>
      <c r="R13" s="76">
        <v>5.666666666666667</v>
      </c>
      <c r="S13" s="77">
        <v>81.666666666666671</v>
      </c>
      <c r="U13" s="52" t="s">
        <v>607</v>
      </c>
      <c r="V13" s="53">
        <v>843</v>
      </c>
      <c r="W13" s="51" t="s">
        <v>8</v>
      </c>
      <c r="X13" s="51"/>
      <c r="Y13" s="127">
        <v>57.381672500000001</v>
      </c>
      <c r="Z13" s="127">
        <v>35.061221000000003</v>
      </c>
      <c r="AA13" s="127">
        <v>5.7715211499999999</v>
      </c>
      <c r="AB13" s="127">
        <v>14.293143999999998</v>
      </c>
      <c r="AC13" s="127">
        <v>2.4879855921884628</v>
      </c>
      <c r="AE13" s="58" t="s">
        <v>518</v>
      </c>
      <c r="AF13" s="58" t="s">
        <v>440</v>
      </c>
      <c r="AG13" s="58" t="s">
        <v>8</v>
      </c>
      <c r="AH13" s="59">
        <v>0.23949999999999999</v>
      </c>
      <c r="AI13" s="59">
        <v>20</v>
      </c>
      <c r="AJ13" s="60">
        <v>1.1975E-2</v>
      </c>
      <c r="AK13" s="60">
        <v>5.7726894478297046</v>
      </c>
      <c r="AL13" s="60"/>
      <c r="AM13" s="30" t="s">
        <v>518</v>
      </c>
      <c r="AN13" s="30">
        <v>853.38300000000004</v>
      </c>
      <c r="AO13" s="30" t="s">
        <v>8</v>
      </c>
      <c r="AP13" s="31">
        <v>2846</v>
      </c>
      <c r="AU13" s="122"/>
    </row>
    <row r="14" spans="1:48" customFormat="1" ht="15.75" x14ac:dyDescent="0.25">
      <c r="A14" s="72">
        <v>16</v>
      </c>
      <c r="B14" s="73" t="s">
        <v>1189</v>
      </c>
      <c r="C14" s="33" t="s">
        <v>1163</v>
      </c>
      <c r="D14" s="33"/>
      <c r="E14" s="73" t="s">
        <v>1164</v>
      </c>
      <c r="F14" s="73">
        <v>-20.661188224</v>
      </c>
      <c r="G14" s="73">
        <v>-42.224693688999999</v>
      </c>
      <c r="H14" s="73"/>
      <c r="I14" s="75">
        <v>878</v>
      </c>
      <c r="J14" s="74" t="s">
        <v>1170</v>
      </c>
      <c r="K14" s="75">
        <v>6</v>
      </c>
      <c r="L14" s="75">
        <v>6</v>
      </c>
      <c r="M14" s="76">
        <v>6.333333333333333</v>
      </c>
      <c r="N14" s="75">
        <v>6</v>
      </c>
      <c r="O14" s="75">
        <v>6</v>
      </c>
      <c r="P14" s="76">
        <v>6.333333333333333</v>
      </c>
      <c r="Q14" s="76">
        <v>5.666666666666667</v>
      </c>
      <c r="R14" s="75">
        <v>6</v>
      </c>
      <c r="S14" s="77">
        <v>84.333333333333329</v>
      </c>
      <c r="U14" s="52" t="s">
        <v>608</v>
      </c>
      <c r="V14" s="53">
        <v>878</v>
      </c>
      <c r="W14" s="51" t="s">
        <v>8</v>
      </c>
      <c r="X14" s="51"/>
      <c r="Y14" s="127">
        <v>49.096696999999992</v>
      </c>
      <c r="Z14" s="127">
        <v>30.860984500000008</v>
      </c>
      <c r="AA14" s="127">
        <v>5.6428494499999999</v>
      </c>
      <c r="AB14" s="127">
        <v>12.111227549999999</v>
      </c>
      <c r="AC14" s="127">
        <v>2.1539776763555376</v>
      </c>
      <c r="AE14" s="58" t="s">
        <v>519</v>
      </c>
      <c r="AF14" s="58" t="s">
        <v>440</v>
      </c>
      <c r="AG14" s="58" t="s">
        <v>8</v>
      </c>
      <c r="AH14" s="59">
        <v>0.23469999999999999</v>
      </c>
      <c r="AI14" s="59">
        <v>20</v>
      </c>
      <c r="AJ14" s="60">
        <v>1.1734999999999999E-2</v>
      </c>
      <c r="AK14" s="60">
        <v>6.3001637452017283</v>
      </c>
      <c r="AL14" s="60"/>
      <c r="AM14" s="30" t="s">
        <v>519</v>
      </c>
      <c r="AN14" s="30">
        <v>865.35500000000002</v>
      </c>
      <c r="AO14" s="30" t="s">
        <v>8</v>
      </c>
      <c r="AP14" s="31">
        <v>5260.4944999999998</v>
      </c>
      <c r="AU14" s="122"/>
    </row>
    <row r="15" spans="1:48" customFormat="1" ht="15.75" x14ac:dyDescent="0.25">
      <c r="A15" s="72">
        <v>17</v>
      </c>
      <c r="B15" s="73" t="s">
        <v>1189</v>
      </c>
      <c r="C15" s="33" t="s">
        <v>1163</v>
      </c>
      <c r="D15" s="33"/>
      <c r="E15" s="73" t="s">
        <v>1164</v>
      </c>
      <c r="F15" s="73">
        <v>-20.660526138000002</v>
      </c>
      <c r="G15" s="73">
        <v>-42.222669879000001</v>
      </c>
      <c r="H15" s="73"/>
      <c r="I15" s="75">
        <v>925</v>
      </c>
      <c r="J15" s="74" t="s">
        <v>1170</v>
      </c>
      <c r="K15" s="76">
        <v>5.666666666666667</v>
      </c>
      <c r="L15" s="76">
        <v>5.666666666666667</v>
      </c>
      <c r="M15" s="76">
        <v>5.666666666666667</v>
      </c>
      <c r="N15" s="75">
        <v>6</v>
      </c>
      <c r="O15" s="76">
        <v>5.333333333333333</v>
      </c>
      <c r="P15" s="76">
        <v>5.333333333333333</v>
      </c>
      <c r="Q15" s="75">
        <v>6</v>
      </c>
      <c r="R15" s="76">
        <v>5.333333333333333</v>
      </c>
      <c r="S15" s="79">
        <v>81</v>
      </c>
      <c r="U15" s="52" t="s">
        <v>609</v>
      </c>
      <c r="V15" s="53">
        <v>925</v>
      </c>
      <c r="W15" s="51" t="s">
        <v>8</v>
      </c>
      <c r="X15" s="51"/>
      <c r="Y15" s="127">
        <v>44.669980000000002</v>
      </c>
      <c r="Z15" s="127">
        <v>29.052052000000003</v>
      </c>
      <c r="AA15" s="127">
        <v>5.3614652000000005</v>
      </c>
      <c r="AB15" s="127">
        <v>11.74364445</v>
      </c>
      <c r="AC15" s="127">
        <v>2.1979142007800796</v>
      </c>
      <c r="AE15" s="58" t="s">
        <v>64</v>
      </c>
      <c r="AF15" s="58" t="s">
        <v>62</v>
      </c>
      <c r="AG15" s="58" t="s">
        <v>8</v>
      </c>
      <c r="AH15" s="59">
        <v>0.20810000000000001</v>
      </c>
      <c r="AI15" s="59">
        <v>20</v>
      </c>
      <c r="AJ15" s="60">
        <v>1.0405000000000001E-2</v>
      </c>
      <c r="AK15" s="60">
        <v>5.8290607467854949</v>
      </c>
      <c r="AL15" s="60"/>
      <c r="AM15" s="30" t="s">
        <v>64</v>
      </c>
      <c r="AN15" s="30">
        <v>919.88499999999999</v>
      </c>
      <c r="AO15" s="30" t="s">
        <v>8</v>
      </c>
      <c r="AP15" s="31">
        <v>1975.5764999999999</v>
      </c>
      <c r="AR15" s="24" t="s">
        <v>329</v>
      </c>
      <c r="AS15" s="24" t="s">
        <v>8</v>
      </c>
      <c r="AT15" s="24" t="s">
        <v>62</v>
      </c>
      <c r="AU15" s="121">
        <v>132.62852046165003</v>
      </c>
    </row>
    <row r="16" spans="1:48" customFormat="1" ht="15.75" x14ac:dyDescent="0.25">
      <c r="A16" s="75">
        <v>19</v>
      </c>
      <c r="B16" s="73" t="s">
        <v>1191</v>
      </c>
      <c r="C16" s="83" t="s">
        <v>1192</v>
      </c>
      <c r="D16" s="83"/>
      <c r="E16" s="73" t="s">
        <v>1164</v>
      </c>
      <c r="F16" s="73">
        <v>-20.668646776999999</v>
      </c>
      <c r="G16" s="73">
        <v>-42.225689039999999</v>
      </c>
      <c r="H16" s="73"/>
      <c r="I16" s="75">
        <v>881</v>
      </c>
      <c r="J16" s="74" t="s">
        <v>1170</v>
      </c>
      <c r="K16" s="75">
        <v>6</v>
      </c>
      <c r="L16" s="76">
        <v>5.666666666666667</v>
      </c>
      <c r="M16" s="76">
        <v>5.666666666666667</v>
      </c>
      <c r="N16" s="76">
        <v>5.666666666666667</v>
      </c>
      <c r="O16" s="76">
        <v>5.666666666666667</v>
      </c>
      <c r="P16" s="76">
        <v>5.666666666666667</v>
      </c>
      <c r="Q16" s="75">
        <v>6</v>
      </c>
      <c r="R16" s="76">
        <v>6.333333333333333</v>
      </c>
      <c r="S16" s="77">
        <v>82.666666666666671</v>
      </c>
      <c r="U16" s="52" t="s">
        <v>875</v>
      </c>
      <c r="V16" s="53">
        <v>881</v>
      </c>
      <c r="W16" s="51" t="s">
        <v>10</v>
      </c>
      <c r="X16" s="51"/>
      <c r="Y16" s="127">
        <v>43.770411500000002</v>
      </c>
      <c r="Z16" s="127">
        <v>29.630817999999998</v>
      </c>
      <c r="AA16" s="127">
        <v>4.9845165500000004</v>
      </c>
      <c r="AB16" s="127">
        <v>12.15204625</v>
      </c>
      <c r="AC16" s="127">
        <v>2.454332421771114</v>
      </c>
      <c r="AE16" s="58" t="s">
        <v>571</v>
      </c>
      <c r="AF16" s="58" t="s">
        <v>440</v>
      </c>
      <c r="AG16" s="58" t="s">
        <v>10</v>
      </c>
      <c r="AH16" s="59">
        <v>0.18870000000000001</v>
      </c>
      <c r="AI16" s="59">
        <v>20</v>
      </c>
      <c r="AJ16" s="60">
        <v>9.4350000000000007E-3</v>
      </c>
      <c r="AK16" s="60">
        <v>5.1284460311921194</v>
      </c>
      <c r="AL16" s="60"/>
      <c r="AM16" s="30" t="s">
        <v>571</v>
      </c>
      <c r="AN16" s="30">
        <v>871.01300000000003</v>
      </c>
      <c r="AO16" s="30" t="s">
        <v>10</v>
      </c>
      <c r="AP16" s="31">
        <v>3130.833333</v>
      </c>
      <c r="AU16" s="122"/>
    </row>
    <row r="17" spans="1:47" customFormat="1" ht="15.75" x14ac:dyDescent="0.25">
      <c r="A17" s="72">
        <v>20</v>
      </c>
      <c r="B17" s="73" t="s">
        <v>1193</v>
      </c>
      <c r="C17" s="33" t="s">
        <v>1194</v>
      </c>
      <c r="D17" s="33"/>
      <c r="E17" s="73" t="s">
        <v>1164</v>
      </c>
      <c r="F17" s="73">
        <v>-20.680692325999999</v>
      </c>
      <c r="G17" s="85">
        <v>-42.259779833000003</v>
      </c>
      <c r="H17" s="85"/>
      <c r="I17" s="75">
        <v>803</v>
      </c>
      <c r="J17" s="74" t="s">
        <v>1195</v>
      </c>
      <c r="K17" s="75">
        <v>6</v>
      </c>
      <c r="L17" s="76">
        <v>5.666666666666667</v>
      </c>
      <c r="M17" s="75">
        <v>6</v>
      </c>
      <c r="N17" s="76">
        <v>6.333333333333333</v>
      </c>
      <c r="O17" s="76">
        <v>6.333333333333333</v>
      </c>
      <c r="P17" s="76">
        <v>6.166666666666667</v>
      </c>
      <c r="Q17" s="76">
        <v>6.333333333333333</v>
      </c>
      <c r="R17" s="75">
        <v>6.5</v>
      </c>
      <c r="S17" s="77">
        <v>85.333333333333329</v>
      </c>
      <c r="U17" s="52" t="s">
        <v>744</v>
      </c>
      <c r="V17" s="53">
        <v>803</v>
      </c>
      <c r="W17" s="51" t="s">
        <v>201</v>
      </c>
      <c r="X17" s="51"/>
      <c r="Y17" s="127">
        <v>49.813043500000006</v>
      </c>
      <c r="Z17" s="127">
        <v>31.21781600000001</v>
      </c>
      <c r="AA17" s="127">
        <v>5.5908640499999995</v>
      </c>
      <c r="AB17" s="127">
        <v>12.4756702</v>
      </c>
      <c r="AC17" s="127">
        <v>2.2458671361488607</v>
      </c>
      <c r="AE17" s="58" t="s">
        <v>540</v>
      </c>
      <c r="AF17" s="58" t="s">
        <v>440</v>
      </c>
      <c r="AG17" s="58" t="s">
        <v>201</v>
      </c>
      <c r="AH17" s="59">
        <v>0.1462</v>
      </c>
      <c r="AI17" s="59">
        <v>18</v>
      </c>
      <c r="AJ17" s="60">
        <v>8.1222222222222216E-3</v>
      </c>
      <c r="AK17" s="60">
        <v>4.4806839427406899</v>
      </c>
      <c r="AL17" s="60"/>
      <c r="AM17" s="30" t="s">
        <v>540</v>
      </c>
      <c r="AN17" s="30">
        <v>796.476</v>
      </c>
      <c r="AO17" s="30" t="s">
        <v>201</v>
      </c>
      <c r="AP17" s="31">
        <v>1989.5</v>
      </c>
      <c r="AU17" s="122"/>
    </row>
    <row r="18" spans="1:47" customFormat="1" ht="15.75" x14ac:dyDescent="0.25">
      <c r="A18" s="72">
        <v>21</v>
      </c>
      <c r="B18" s="73" t="s">
        <v>1196</v>
      </c>
      <c r="C18" s="33" t="s">
        <v>1194</v>
      </c>
      <c r="D18" s="33"/>
      <c r="E18" s="73" t="s">
        <v>1164</v>
      </c>
      <c r="F18" s="73">
        <v>-20.648217145</v>
      </c>
      <c r="G18" s="73">
        <v>-42.265648925999997</v>
      </c>
      <c r="H18" s="73"/>
      <c r="I18" s="75">
        <v>827</v>
      </c>
      <c r="J18" s="74" t="s">
        <v>1170</v>
      </c>
      <c r="K18" s="75">
        <v>6</v>
      </c>
      <c r="L18" s="75">
        <v>6</v>
      </c>
      <c r="M18" s="75">
        <v>6</v>
      </c>
      <c r="N18" s="75">
        <v>6</v>
      </c>
      <c r="O18" s="75">
        <v>6</v>
      </c>
      <c r="P18" s="75">
        <v>6</v>
      </c>
      <c r="Q18" s="75">
        <v>6</v>
      </c>
      <c r="R18" s="75">
        <v>6</v>
      </c>
      <c r="S18" s="79">
        <v>85</v>
      </c>
      <c r="U18" s="52" t="s">
        <v>745</v>
      </c>
      <c r="V18" s="53">
        <v>827</v>
      </c>
      <c r="W18" s="51" t="s">
        <v>201</v>
      </c>
      <c r="X18" s="51"/>
      <c r="Y18" s="127">
        <v>41.519851499999994</v>
      </c>
      <c r="Z18" s="127">
        <v>28.048320999999998</v>
      </c>
      <c r="AA18" s="127">
        <v>5.0754512500000004</v>
      </c>
      <c r="AB18" s="127">
        <v>11.588769299999999</v>
      </c>
      <c r="AC18" s="127">
        <v>2.2973253460626046</v>
      </c>
      <c r="AE18" s="58" t="s">
        <v>1057</v>
      </c>
      <c r="AF18" s="58" t="s">
        <v>440</v>
      </c>
      <c r="AG18" s="58" t="s">
        <v>201</v>
      </c>
      <c r="AH18" s="59">
        <v>0.20130000000000001</v>
      </c>
      <c r="AI18" s="59">
        <v>19</v>
      </c>
      <c r="AJ18" s="60">
        <v>1.0594736842105263E-2</v>
      </c>
      <c r="AK18" s="60">
        <v>5.6674148425148347</v>
      </c>
      <c r="AL18" s="60"/>
      <c r="AU18" s="122"/>
    </row>
    <row r="19" spans="1:47" customFormat="1" ht="15.75" x14ac:dyDescent="0.25">
      <c r="A19" s="75">
        <v>22</v>
      </c>
      <c r="B19" s="73" t="s">
        <v>1197</v>
      </c>
      <c r="C19" s="33" t="s">
        <v>1192</v>
      </c>
      <c r="D19" s="33"/>
      <c r="E19" s="73" t="s">
        <v>1198</v>
      </c>
      <c r="F19" s="73">
        <v>-20.659008761999999</v>
      </c>
      <c r="G19" s="73">
        <v>-42.520285862999998</v>
      </c>
      <c r="H19" s="73"/>
      <c r="I19" s="75">
        <v>927</v>
      </c>
      <c r="J19" s="74" t="s">
        <v>1199</v>
      </c>
      <c r="K19" s="76">
        <v>6.333333333333333</v>
      </c>
      <c r="L19" s="76">
        <v>6.666666666666667</v>
      </c>
      <c r="M19" s="75">
        <v>6.5</v>
      </c>
      <c r="N19" s="76">
        <v>6.833333333333333</v>
      </c>
      <c r="O19" s="75">
        <v>7</v>
      </c>
      <c r="P19" s="76">
        <v>7.166666666666667</v>
      </c>
      <c r="Q19" s="76">
        <v>6.833333333333333</v>
      </c>
      <c r="R19" s="76">
        <v>6.666666666666667</v>
      </c>
      <c r="S19" s="79">
        <v>90</v>
      </c>
      <c r="U19" s="52" t="s">
        <v>876</v>
      </c>
      <c r="V19" s="53">
        <v>927</v>
      </c>
      <c r="W19" s="51" t="s">
        <v>10</v>
      </c>
      <c r="X19" s="51"/>
      <c r="Y19" s="127">
        <v>37.266853500000011</v>
      </c>
      <c r="Z19" s="127">
        <v>28.216352000000001</v>
      </c>
      <c r="AA19" s="127">
        <v>4.7298184499999989</v>
      </c>
      <c r="AB19" s="127">
        <v>11.496343149999998</v>
      </c>
      <c r="AC19" s="127">
        <v>2.4555311543881588</v>
      </c>
      <c r="AE19" s="58" t="s">
        <v>1141</v>
      </c>
      <c r="AF19" s="58" t="s">
        <v>62</v>
      </c>
      <c r="AG19" s="58" t="s">
        <v>10</v>
      </c>
      <c r="AH19" s="59">
        <v>0.253</v>
      </c>
      <c r="AI19" s="59">
        <v>20</v>
      </c>
      <c r="AJ19" s="60">
        <v>1.265E-2</v>
      </c>
      <c r="AK19" s="60">
        <v>6.7417389203554077</v>
      </c>
      <c r="AL19" s="60"/>
      <c r="AR19" s="24" t="s">
        <v>396</v>
      </c>
      <c r="AS19" s="24" t="s">
        <v>295</v>
      </c>
      <c r="AT19" s="24" t="s">
        <v>62</v>
      </c>
      <c r="AU19" s="121">
        <v>227.28993331564553</v>
      </c>
    </row>
    <row r="20" spans="1:47" customFormat="1" ht="15.75" x14ac:dyDescent="0.25">
      <c r="A20" s="75">
        <v>24</v>
      </c>
      <c r="B20" s="73" t="s">
        <v>1197</v>
      </c>
      <c r="C20" s="33" t="s">
        <v>1173</v>
      </c>
      <c r="D20" s="33"/>
      <c r="E20" s="73" t="s">
        <v>1198</v>
      </c>
      <c r="F20" s="73">
        <v>-20.660922267</v>
      </c>
      <c r="G20" s="73">
        <v>-42.517182128999998</v>
      </c>
      <c r="H20" s="73"/>
      <c r="I20" s="75">
        <v>954</v>
      </c>
      <c r="J20" s="74" t="s">
        <v>1199</v>
      </c>
      <c r="K20" s="75">
        <v>6</v>
      </c>
      <c r="L20" s="76">
        <v>5.666666666666667</v>
      </c>
      <c r="M20" s="76">
        <v>6.666666666666667</v>
      </c>
      <c r="N20" s="75">
        <v>6</v>
      </c>
      <c r="O20" s="76">
        <v>6.333333333333333</v>
      </c>
      <c r="P20" s="75">
        <v>6</v>
      </c>
      <c r="Q20" s="76">
        <v>5.666666666666667</v>
      </c>
      <c r="R20" s="75">
        <v>6</v>
      </c>
      <c r="S20" s="77">
        <v>84.333333333333329</v>
      </c>
      <c r="U20" s="52" t="s">
        <v>806</v>
      </c>
      <c r="V20" s="53">
        <v>954</v>
      </c>
      <c r="W20" s="51" t="s">
        <v>286</v>
      </c>
      <c r="X20" s="51"/>
      <c r="Y20" s="127">
        <v>69.736542999999998</v>
      </c>
      <c r="Z20" s="127">
        <v>36.992621499999998</v>
      </c>
      <c r="AA20" s="127">
        <v>6.6784280499999991</v>
      </c>
      <c r="AB20" s="127">
        <v>14.610095000000005</v>
      </c>
      <c r="AC20" s="127">
        <v>2.2041815750935108</v>
      </c>
      <c r="AE20" s="58" t="s">
        <v>204</v>
      </c>
      <c r="AF20" s="58" t="s">
        <v>62</v>
      </c>
      <c r="AG20" s="58" t="s">
        <v>286</v>
      </c>
      <c r="AH20" s="59">
        <v>0.252</v>
      </c>
      <c r="AI20" s="59">
        <v>20</v>
      </c>
      <c r="AJ20" s="60">
        <v>1.26E-2</v>
      </c>
      <c r="AK20" s="60">
        <v>6.7148954446621749</v>
      </c>
      <c r="AL20" s="60"/>
      <c r="AU20" s="122"/>
    </row>
    <row r="21" spans="1:47" customFormat="1" ht="15.75" x14ac:dyDescent="0.25">
      <c r="A21" s="75">
        <v>25</v>
      </c>
      <c r="B21" s="73" t="s">
        <v>1197</v>
      </c>
      <c r="C21" s="83" t="s">
        <v>1192</v>
      </c>
      <c r="D21" s="83"/>
      <c r="E21" s="73" t="s">
        <v>1198</v>
      </c>
      <c r="F21" s="73">
        <v>-20.652351435</v>
      </c>
      <c r="G21" s="73">
        <v>-42.518276804999999</v>
      </c>
      <c r="H21" s="73"/>
      <c r="I21" s="75">
        <v>920</v>
      </c>
      <c r="J21" s="74" t="s">
        <v>1170</v>
      </c>
      <c r="K21" s="76">
        <v>5.666666666666667</v>
      </c>
      <c r="L21" s="76">
        <v>5.666666666666667</v>
      </c>
      <c r="M21" s="76">
        <v>5.666666666666667</v>
      </c>
      <c r="N21" s="76">
        <v>5.666666666666667</v>
      </c>
      <c r="O21" s="76">
        <v>5.333333333333333</v>
      </c>
      <c r="P21" s="76">
        <v>5.666666666666667</v>
      </c>
      <c r="Q21" s="76">
        <v>5.333333333333333</v>
      </c>
      <c r="R21" s="76">
        <v>5.666666666666667</v>
      </c>
      <c r="S21" s="77">
        <v>80.666666666666671</v>
      </c>
      <c r="U21" s="52" t="s">
        <v>877</v>
      </c>
      <c r="V21" s="53">
        <v>920</v>
      </c>
      <c r="W21" s="51" t="s">
        <v>10</v>
      </c>
      <c r="X21" s="51"/>
      <c r="Y21" s="127">
        <v>55.790174500000013</v>
      </c>
      <c r="Z21" s="127">
        <v>32.099087999999995</v>
      </c>
      <c r="AA21" s="127">
        <v>6.0170352500000002</v>
      </c>
      <c r="AB21" s="127">
        <v>12.352419000000001</v>
      </c>
      <c r="AC21" s="127">
        <v>2.0533756135318506</v>
      </c>
      <c r="AE21" s="58" t="s">
        <v>148</v>
      </c>
      <c r="AF21" s="58" t="s">
        <v>62</v>
      </c>
      <c r="AG21" s="58" t="s">
        <v>10</v>
      </c>
      <c r="AH21" s="59">
        <v>0.2571</v>
      </c>
      <c r="AI21" s="59">
        <v>20</v>
      </c>
      <c r="AJ21" s="60">
        <v>1.2855E-2</v>
      </c>
      <c r="AK21" s="60">
        <v>6.7779776125412718</v>
      </c>
      <c r="AL21" s="60"/>
      <c r="AR21" s="24" t="s">
        <v>397</v>
      </c>
      <c r="AS21" s="24" t="s">
        <v>295</v>
      </c>
      <c r="AT21" s="24" t="s">
        <v>62</v>
      </c>
      <c r="AU21" s="121">
        <v>146.67802658704258</v>
      </c>
    </row>
    <row r="22" spans="1:47" customFormat="1" ht="15.75" x14ac:dyDescent="0.25">
      <c r="A22" s="75">
        <v>26</v>
      </c>
      <c r="B22" s="73" t="s">
        <v>1200</v>
      </c>
      <c r="C22" s="33" t="s">
        <v>1163</v>
      </c>
      <c r="D22" s="33"/>
      <c r="E22" s="73" t="s">
        <v>1198</v>
      </c>
      <c r="F22" s="73">
        <v>-20.64791657</v>
      </c>
      <c r="G22" s="73">
        <v>-42.484131445999999</v>
      </c>
      <c r="H22" s="73"/>
      <c r="I22" s="75">
        <v>1050</v>
      </c>
      <c r="J22" s="74" t="s">
        <v>1170</v>
      </c>
      <c r="K22" s="75">
        <v>6.5</v>
      </c>
      <c r="L22" s="75">
        <v>7</v>
      </c>
      <c r="M22" s="76">
        <v>6.833333333333333</v>
      </c>
      <c r="N22" s="76">
        <v>6.833333333333333</v>
      </c>
      <c r="O22" s="75">
        <v>7.5</v>
      </c>
      <c r="P22" s="75">
        <v>7</v>
      </c>
      <c r="Q22" s="76">
        <v>6.666666666666667</v>
      </c>
      <c r="R22" s="76">
        <v>6.666666666666667</v>
      </c>
      <c r="S22" s="79">
        <v>91</v>
      </c>
      <c r="Y22" s="6"/>
      <c r="Z22" s="6"/>
      <c r="AA22" s="6"/>
      <c r="AB22" s="6"/>
      <c r="AC22" s="6"/>
      <c r="AU22" s="122"/>
    </row>
    <row r="23" spans="1:47" customFormat="1" ht="15.75" x14ac:dyDescent="0.25">
      <c r="A23" s="72">
        <v>27</v>
      </c>
      <c r="B23" s="73" t="s">
        <v>1201</v>
      </c>
      <c r="C23" s="33" t="s">
        <v>1163</v>
      </c>
      <c r="D23" s="33"/>
      <c r="E23" s="73" t="s">
        <v>1198</v>
      </c>
      <c r="F23" s="73">
        <v>-20.651029441999999</v>
      </c>
      <c r="G23" s="73">
        <v>-42.484918172</v>
      </c>
      <c r="H23" s="73"/>
      <c r="I23" s="75">
        <v>1092</v>
      </c>
      <c r="J23" s="74" t="s">
        <v>1170</v>
      </c>
      <c r="K23" s="75">
        <v>6</v>
      </c>
      <c r="L23" s="76">
        <v>6.333333333333333</v>
      </c>
      <c r="M23" s="76">
        <v>6.166666666666667</v>
      </c>
      <c r="N23" s="76">
        <v>6.333333333333333</v>
      </c>
      <c r="O23" s="76">
        <v>6.166666666666667</v>
      </c>
      <c r="P23" s="76">
        <v>6.166666666666667</v>
      </c>
      <c r="Q23" s="75">
        <v>6</v>
      </c>
      <c r="R23" s="76">
        <v>6.166666666666667</v>
      </c>
      <c r="S23" s="77">
        <v>85.333333333333329</v>
      </c>
      <c r="U23" s="52" t="s">
        <v>610</v>
      </c>
      <c r="V23" s="53">
        <v>1092</v>
      </c>
      <c r="W23" s="51" t="s">
        <v>8</v>
      </c>
      <c r="X23" s="51"/>
      <c r="Y23" s="127">
        <v>35.207554999999992</v>
      </c>
      <c r="Z23" s="127">
        <v>25.968297499999998</v>
      </c>
      <c r="AA23" s="127">
        <v>4.5368001499999995</v>
      </c>
      <c r="AB23" s="127">
        <v>10.159875799999998</v>
      </c>
      <c r="AC23" s="127">
        <v>2.2606600679939044</v>
      </c>
      <c r="AE23" s="58" t="s">
        <v>65</v>
      </c>
      <c r="AF23" s="58" t="s">
        <v>62</v>
      </c>
      <c r="AG23" s="58" t="s">
        <v>8</v>
      </c>
      <c r="AH23" s="59">
        <v>0.25790000000000002</v>
      </c>
      <c r="AI23" s="59">
        <v>20</v>
      </c>
      <c r="AJ23" s="60">
        <v>1.2895E-2</v>
      </c>
      <c r="AK23" s="60">
        <v>7.0786245403054799</v>
      </c>
      <c r="AL23" s="60"/>
      <c r="AR23" s="24" t="s">
        <v>330</v>
      </c>
      <c r="AS23" s="24" t="s">
        <v>8</v>
      </c>
      <c r="AT23" s="24" t="s">
        <v>62</v>
      </c>
      <c r="AU23" s="121">
        <v>188.20625670699542</v>
      </c>
    </row>
    <row r="24" spans="1:47" customFormat="1" ht="15.75" x14ac:dyDescent="0.25">
      <c r="A24" s="72">
        <v>28</v>
      </c>
      <c r="B24" s="73" t="s">
        <v>1202</v>
      </c>
      <c r="C24" s="33" t="s">
        <v>1173</v>
      </c>
      <c r="D24" s="33"/>
      <c r="E24" s="73" t="s">
        <v>1198</v>
      </c>
      <c r="F24" s="73">
        <v>-20.666559682999999</v>
      </c>
      <c r="G24" s="73">
        <v>-42.532066964000002</v>
      </c>
      <c r="H24" s="73"/>
      <c r="I24" s="75">
        <v>916</v>
      </c>
      <c r="J24" s="74" t="s">
        <v>1170</v>
      </c>
      <c r="K24" s="75">
        <v>6</v>
      </c>
      <c r="L24" s="76">
        <v>5.666666666666667</v>
      </c>
      <c r="M24" s="76">
        <v>5.666666666666667</v>
      </c>
      <c r="N24" s="75">
        <v>6</v>
      </c>
      <c r="O24" s="76">
        <v>5.666666666666667</v>
      </c>
      <c r="P24" s="75">
        <v>5</v>
      </c>
      <c r="Q24" s="75">
        <v>6</v>
      </c>
      <c r="R24" s="76">
        <v>5.666666666666667</v>
      </c>
      <c r="S24" s="77">
        <v>82.666666666666671</v>
      </c>
      <c r="U24" s="52" t="s">
        <v>807</v>
      </c>
      <c r="V24" s="53">
        <v>916</v>
      </c>
      <c r="W24" s="51" t="s">
        <v>286</v>
      </c>
      <c r="X24" s="51"/>
      <c r="Y24" s="127">
        <v>56.546940500000005</v>
      </c>
      <c r="Z24" s="127">
        <v>32.440416499999991</v>
      </c>
      <c r="AA24" s="127">
        <v>6.0439838999999997</v>
      </c>
      <c r="AB24" s="127">
        <v>12.502139349999998</v>
      </c>
      <c r="AC24" s="127">
        <v>2.0737351615300157</v>
      </c>
      <c r="AE24" s="58" t="s">
        <v>205</v>
      </c>
      <c r="AF24" s="58" t="s">
        <v>62</v>
      </c>
      <c r="AG24" s="58" t="s">
        <v>286</v>
      </c>
      <c r="AH24" s="59">
        <v>0.2475</v>
      </c>
      <c r="AI24" s="59">
        <v>20</v>
      </c>
      <c r="AJ24" s="60">
        <v>1.2375000000000001E-2</v>
      </c>
      <c r="AK24" s="60">
        <v>6.6263119748745076</v>
      </c>
      <c r="AL24" s="60"/>
      <c r="AR24" s="24" t="s">
        <v>382</v>
      </c>
      <c r="AS24" s="24" t="s">
        <v>286</v>
      </c>
      <c r="AT24" s="24" t="s">
        <v>62</v>
      </c>
      <c r="AU24" s="121">
        <v>158.86872713417029</v>
      </c>
    </row>
    <row r="25" spans="1:47" customFormat="1" ht="15.75" x14ac:dyDescent="0.25">
      <c r="A25" s="75">
        <v>30</v>
      </c>
      <c r="B25" s="75" t="s">
        <v>1203</v>
      </c>
      <c r="C25" s="83" t="s">
        <v>1194</v>
      </c>
      <c r="D25" s="83"/>
      <c r="E25" s="73" t="s">
        <v>1198</v>
      </c>
      <c r="F25" s="73">
        <v>-20.64291995</v>
      </c>
      <c r="G25" s="73">
        <v>-42.497846418999998</v>
      </c>
      <c r="H25" s="73"/>
      <c r="I25" s="75">
        <v>1284</v>
      </c>
      <c r="J25" s="74" t="s">
        <v>1204</v>
      </c>
      <c r="K25" s="76">
        <v>6.333333333333333</v>
      </c>
      <c r="L25" s="75">
        <v>7</v>
      </c>
      <c r="M25" s="76">
        <v>7.333333333333333</v>
      </c>
      <c r="N25" s="76">
        <v>6.333333333333333</v>
      </c>
      <c r="O25" s="76">
        <v>6.666666666666667</v>
      </c>
      <c r="P25" s="76">
        <v>6.666666666666667</v>
      </c>
      <c r="Q25" s="75">
        <v>7</v>
      </c>
      <c r="R25" s="76">
        <v>6.666666666666667</v>
      </c>
      <c r="S25" s="79">
        <v>90</v>
      </c>
      <c r="U25" s="52" t="s">
        <v>746</v>
      </c>
      <c r="V25" s="53">
        <v>1284</v>
      </c>
      <c r="W25" s="51" t="s">
        <v>201</v>
      </c>
      <c r="X25" s="51"/>
      <c r="Y25" s="127">
        <v>52.723944499999995</v>
      </c>
      <c r="Z25" s="127">
        <v>31.900489499999992</v>
      </c>
      <c r="AA25" s="127">
        <v>5.7261724999999997</v>
      </c>
      <c r="AB25" s="127">
        <v>12.522333450000001</v>
      </c>
      <c r="AC25" s="127">
        <v>2.1962025765036932</v>
      </c>
      <c r="AE25" s="58" t="s">
        <v>1081</v>
      </c>
      <c r="AF25" s="58" t="s">
        <v>62</v>
      </c>
      <c r="AG25" s="58" t="s">
        <v>201</v>
      </c>
      <c r="AH25" s="59">
        <v>0.30730000000000002</v>
      </c>
      <c r="AI25" s="59">
        <v>20</v>
      </c>
      <c r="AJ25" s="60">
        <v>1.5365E-2</v>
      </c>
      <c r="AK25" s="60">
        <v>8.2959761629935862</v>
      </c>
      <c r="AL25" s="60"/>
      <c r="AR25" s="24" t="s">
        <v>374</v>
      </c>
      <c r="AS25" s="24" t="s">
        <v>201</v>
      </c>
      <c r="AT25" s="24" t="s">
        <v>62</v>
      </c>
      <c r="AU25" s="121">
        <v>159.92625163582971</v>
      </c>
    </row>
    <row r="26" spans="1:47" customFormat="1" ht="15.75" x14ac:dyDescent="0.25">
      <c r="A26" s="72">
        <v>31</v>
      </c>
      <c r="B26" s="73" t="s">
        <v>1205</v>
      </c>
      <c r="C26" s="33" t="s">
        <v>1194</v>
      </c>
      <c r="D26" s="33"/>
      <c r="E26" s="73" t="s">
        <v>1198</v>
      </c>
      <c r="F26" s="73">
        <v>-20.656590749999999</v>
      </c>
      <c r="G26" s="73">
        <v>-42.451544785999999</v>
      </c>
      <c r="H26" s="73"/>
      <c r="I26" s="75">
        <v>1077</v>
      </c>
      <c r="J26" s="74" t="s">
        <v>1170</v>
      </c>
      <c r="K26" s="75">
        <v>6</v>
      </c>
      <c r="L26" s="76">
        <v>6.333333333333333</v>
      </c>
      <c r="M26" s="76">
        <v>7.333333333333333</v>
      </c>
      <c r="N26" s="76">
        <v>6.333333333333333</v>
      </c>
      <c r="O26" s="76">
        <v>6.333333333333333</v>
      </c>
      <c r="P26" s="75">
        <v>6</v>
      </c>
      <c r="Q26" s="75">
        <v>6.5</v>
      </c>
      <c r="R26" s="76">
        <v>6.166666666666667</v>
      </c>
      <c r="S26" s="79">
        <v>87</v>
      </c>
      <c r="U26" s="52" t="s">
        <v>747</v>
      </c>
      <c r="V26" s="53">
        <v>1077</v>
      </c>
      <c r="W26" s="51" t="s">
        <v>201</v>
      </c>
      <c r="X26" s="51"/>
      <c r="Y26" s="127">
        <v>54.317883499999994</v>
      </c>
      <c r="Z26" s="127">
        <v>31.8951235</v>
      </c>
      <c r="AA26" s="127">
        <v>5.9524552999999996</v>
      </c>
      <c r="AB26" s="127">
        <v>12.478842750000002</v>
      </c>
      <c r="AC26" s="127">
        <v>2.1087770228322693</v>
      </c>
      <c r="AE26" s="58" t="s">
        <v>1077</v>
      </c>
      <c r="AF26" s="58" t="s">
        <v>62</v>
      </c>
      <c r="AG26" s="58" t="s">
        <v>201</v>
      </c>
      <c r="AH26" s="59">
        <v>0.25040000000000001</v>
      </c>
      <c r="AI26" s="59">
        <v>20</v>
      </c>
      <c r="AJ26" s="60">
        <v>1.252E-2</v>
      </c>
      <c r="AK26" s="60">
        <v>6.641075886505786</v>
      </c>
      <c r="AL26" s="60"/>
      <c r="AR26" s="24" t="s">
        <v>375</v>
      </c>
      <c r="AS26" s="24" t="s">
        <v>201</v>
      </c>
      <c r="AT26" s="24" t="s">
        <v>62</v>
      </c>
      <c r="AU26" s="121">
        <v>175.11713066719173</v>
      </c>
    </row>
    <row r="27" spans="1:47" customFormat="1" ht="15.75" x14ac:dyDescent="0.25">
      <c r="A27" s="72">
        <v>32</v>
      </c>
      <c r="B27" s="73" t="s">
        <v>1206</v>
      </c>
      <c r="C27" s="33" t="s">
        <v>1173</v>
      </c>
      <c r="D27" s="33"/>
      <c r="E27" s="73" t="s">
        <v>1198</v>
      </c>
      <c r="F27" s="73">
        <v>-20.659519470999999</v>
      </c>
      <c r="G27" s="73">
        <v>-42.464792215999999</v>
      </c>
      <c r="H27" s="73"/>
      <c r="I27" s="75">
        <v>1247</v>
      </c>
      <c r="J27" s="74" t="s">
        <v>1207</v>
      </c>
      <c r="K27" s="75">
        <v>7</v>
      </c>
      <c r="L27" s="76">
        <v>7.833333333333333</v>
      </c>
      <c r="M27" s="75">
        <v>7.5</v>
      </c>
      <c r="N27" s="76">
        <v>7.333333333333333</v>
      </c>
      <c r="O27" s="75">
        <v>7.5</v>
      </c>
      <c r="P27" s="75">
        <v>7.5</v>
      </c>
      <c r="Q27" s="75">
        <v>7</v>
      </c>
      <c r="R27" s="76">
        <v>7.333333333333333</v>
      </c>
      <c r="S27" s="77">
        <v>95.666666666666671</v>
      </c>
      <c r="U27" s="52" t="s">
        <v>808</v>
      </c>
      <c r="V27" s="53">
        <v>1247</v>
      </c>
      <c r="W27" s="51" t="s">
        <v>286</v>
      </c>
      <c r="X27" s="51"/>
      <c r="Y27" s="127">
        <v>41.545690999999998</v>
      </c>
      <c r="Z27" s="127">
        <v>27.729484499999995</v>
      </c>
      <c r="AA27" s="127">
        <v>5.1020337999999992</v>
      </c>
      <c r="AB27" s="127">
        <v>10.899172950000001</v>
      </c>
      <c r="AC27" s="127">
        <v>2.1507063311937484</v>
      </c>
      <c r="AE27" s="58" t="s">
        <v>206</v>
      </c>
      <c r="AF27" s="58" t="s">
        <v>62</v>
      </c>
      <c r="AG27" s="58" t="s">
        <v>286</v>
      </c>
      <c r="AH27" s="59">
        <v>0.27860000000000001</v>
      </c>
      <c r="AI27" s="59">
        <v>20</v>
      </c>
      <c r="AJ27" s="60">
        <v>1.3930000000000001E-2</v>
      </c>
      <c r="AK27" s="60">
        <v>7.4544332000107376</v>
      </c>
      <c r="AL27" s="60"/>
      <c r="AR27" s="24" t="s">
        <v>383</v>
      </c>
      <c r="AS27" s="24" t="s">
        <v>286</v>
      </c>
      <c r="AT27" s="24" t="s">
        <v>62</v>
      </c>
      <c r="AU27" s="121">
        <v>119.70297884970823</v>
      </c>
    </row>
    <row r="28" spans="1:47" customFormat="1" ht="15.75" x14ac:dyDescent="0.25">
      <c r="A28" s="75">
        <v>33</v>
      </c>
      <c r="B28" s="73" t="s">
        <v>1206</v>
      </c>
      <c r="C28" s="83" t="s">
        <v>1163</v>
      </c>
      <c r="D28" s="83"/>
      <c r="E28" s="73" t="s">
        <v>1198</v>
      </c>
      <c r="F28" s="73">
        <v>-20.65595909</v>
      </c>
      <c r="G28" s="73">
        <v>-42.458836623000003</v>
      </c>
      <c r="H28" s="73"/>
      <c r="I28" s="75">
        <v>1146</v>
      </c>
      <c r="J28" s="74" t="s">
        <v>1208</v>
      </c>
      <c r="K28" s="76">
        <v>6.333333333333333</v>
      </c>
      <c r="L28" s="75">
        <v>7</v>
      </c>
      <c r="M28" s="76">
        <v>6.333333333333333</v>
      </c>
      <c r="N28" s="76">
        <v>6.666666666666667</v>
      </c>
      <c r="O28" s="76">
        <v>6.666666666666667</v>
      </c>
      <c r="P28" s="76">
        <v>6.833333333333333</v>
      </c>
      <c r="Q28" s="76">
        <v>6.333333333333333</v>
      </c>
      <c r="R28" s="76">
        <v>6.166666666666667</v>
      </c>
      <c r="S28" s="77">
        <v>88.333333333333329</v>
      </c>
      <c r="U28" s="52" t="s">
        <v>611</v>
      </c>
      <c r="V28" s="53">
        <v>1146</v>
      </c>
      <c r="W28" s="51" t="s">
        <v>8</v>
      </c>
      <c r="X28" s="51"/>
      <c r="Y28" s="127">
        <v>44.756707999999996</v>
      </c>
      <c r="Z28" s="127">
        <v>28.483600000000003</v>
      </c>
      <c r="AA28" s="127">
        <v>5.4202319000000001</v>
      </c>
      <c r="AB28" s="127">
        <v>11.06659885</v>
      </c>
      <c r="AC28" s="127">
        <v>2.0684362566555108</v>
      </c>
      <c r="AE28" s="58" t="s">
        <v>19</v>
      </c>
      <c r="AF28" s="58" t="s">
        <v>62</v>
      </c>
      <c r="AG28" s="58" t="s">
        <v>8</v>
      </c>
      <c r="AH28" s="59">
        <v>0.26750000000000002</v>
      </c>
      <c r="AI28" s="59">
        <v>20</v>
      </c>
      <c r="AJ28" s="60">
        <v>1.3375000000000001E-2</v>
      </c>
      <c r="AK28" s="60">
        <v>7.474565806780662</v>
      </c>
      <c r="AL28" s="60"/>
      <c r="AR28" s="24" t="s">
        <v>331</v>
      </c>
      <c r="AS28" s="24" t="s">
        <v>8</v>
      </c>
      <c r="AT28" s="24" t="s">
        <v>62</v>
      </c>
      <c r="AU28" s="121">
        <v>169.13407608081857</v>
      </c>
    </row>
    <row r="29" spans="1:47" customFormat="1" ht="15.75" x14ac:dyDescent="0.25">
      <c r="A29" s="72">
        <v>34</v>
      </c>
      <c r="B29" s="73" t="s">
        <v>1209</v>
      </c>
      <c r="C29" s="33" t="s">
        <v>1194</v>
      </c>
      <c r="D29" s="33"/>
      <c r="E29" s="73" t="s">
        <v>1198</v>
      </c>
      <c r="F29" s="73">
        <v>-20.756532204999999</v>
      </c>
      <c r="G29" s="73">
        <v>-42.517460323999998</v>
      </c>
      <c r="H29" s="73"/>
      <c r="I29" s="75">
        <v>1082</v>
      </c>
      <c r="J29" s="74" t="s">
        <v>1210</v>
      </c>
      <c r="K29" s="76">
        <v>6.333333333333333</v>
      </c>
      <c r="L29" s="75">
        <v>7</v>
      </c>
      <c r="M29" s="76">
        <v>6.333333333333333</v>
      </c>
      <c r="N29" s="76">
        <v>6.333333333333333</v>
      </c>
      <c r="O29" s="76">
        <v>6.666666666666667</v>
      </c>
      <c r="P29" s="75">
        <v>6</v>
      </c>
      <c r="Q29" s="76">
        <v>6.333333333333333</v>
      </c>
      <c r="R29" s="76">
        <v>6.333333333333333</v>
      </c>
      <c r="S29" s="77">
        <v>87.666666666666671</v>
      </c>
      <c r="U29" s="52" t="s">
        <v>748</v>
      </c>
      <c r="V29" s="53">
        <v>1082</v>
      </c>
      <c r="W29" s="51" t="s">
        <v>201</v>
      </c>
      <c r="X29" s="51"/>
      <c r="Y29" s="127">
        <v>32.162138499999998</v>
      </c>
      <c r="Z29" s="127">
        <v>25.637170999999995</v>
      </c>
      <c r="AA29" s="127">
        <v>4.5119859</v>
      </c>
      <c r="AB29" s="127">
        <v>10.4092231</v>
      </c>
      <c r="AC29" s="127">
        <v>2.3214524312678391</v>
      </c>
      <c r="AE29" s="58" t="s">
        <v>1076</v>
      </c>
      <c r="AF29" s="58" t="s">
        <v>62</v>
      </c>
      <c r="AG29" s="58" t="s">
        <v>201</v>
      </c>
      <c r="AH29" s="59">
        <v>0.26050000000000001</v>
      </c>
      <c r="AI29" s="59">
        <v>20</v>
      </c>
      <c r="AJ29" s="60">
        <v>1.3025E-2</v>
      </c>
      <c r="AK29" s="60">
        <v>6.9162215123614219</v>
      </c>
      <c r="AL29" s="60"/>
      <c r="AU29" s="122"/>
    </row>
    <row r="30" spans="1:47" customFormat="1" ht="15.75" x14ac:dyDescent="0.25">
      <c r="A30" s="75">
        <v>35</v>
      </c>
      <c r="B30" s="73" t="s">
        <v>1211</v>
      </c>
      <c r="C30" s="83" t="s">
        <v>1173</v>
      </c>
      <c r="D30" s="83"/>
      <c r="E30" s="73" t="s">
        <v>1198</v>
      </c>
      <c r="F30" s="73">
        <v>-20.722825639</v>
      </c>
      <c r="G30" s="73">
        <v>-42.557932426999997</v>
      </c>
      <c r="H30" s="73"/>
      <c r="I30" s="75">
        <v>897</v>
      </c>
      <c r="J30" s="74" t="s">
        <v>1212</v>
      </c>
      <c r="K30" s="76">
        <v>7.166666666666667</v>
      </c>
      <c r="L30" s="75">
        <v>7.5</v>
      </c>
      <c r="M30" s="76">
        <v>7.166666666666667</v>
      </c>
      <c r="N30" s="75">
        <v>7.5</v>
      </c>
      <c r="O30" s="76">
        <v>7.666666666666667</v>
      </c>
      <c r="P30" s="75">
        <v>7.5</v>
      </c>
      <c r="Q30" s="75">
        <v>7</v>
      </c>
      <c r="R30" s="76">
        <v>7.166666666666667</v>
      </c>
      <c r="S30" s="77">
        <v>94.666666666666671</v>
      </c>
      <c r="U30" s="52" t="s">
        <v>809</v>
      </c>
      <c r="V30" s="53">
        <v>897</v>
      </c>
      <c r="W30" s="51" t="s">
        <v>286</v>
      </c>
      <c r="X30" s="51"/>
      <c r="Y30" s="127">
        <v>37.974390000000007</v>
      </c>
      <c r="Z30" s="127">
        <v>26.9682295</v>
      </c>
      <c r="AA30" s="127">
        <v>4.6673406000000002</v>
      </c>
      <c r="AB30" s="127">
        <v>10.782686350000002</v>
      </c>
      <c r="AC30" s="127">
        <v>2.3377317885782292</v>
      </c>
      <c r="AE30" s="58" t="s">
        <v>207</v>
      </c>
      <c r="AF30" s="58" t="s">
        <v>62</v>
      </c>
      <c r="AG30" s="58" t="s">
        <v>286</v>
      </c>
      <c r="AH30" s="59">
        <v>0.27360000000000001</v>
      </c>
      <c r="AI30" s="59">
        <v>20</v>
      </c>
      <c r="AJ30" s="60">
        <v>1.3680000000000001E-2</v>
      </c>
      <c r="AK30" s="60">
        <v>7.3242423428985601</v>
      </c>
      <c r="AL30" s="60"/>
      <c r="AR30" s="24" t="s">
        <v>384</v>
      </c>
      <c r="AS30" s="24" t="s">
        <v>286</v>
      </c>
      <c r="AT30" s="24" t="s">
        <v>62</v>
      </c>
      <c r="AU30" s="121">
        <v>207.58590730053257</v>
      </c>
    </row>
    <row r="31" spans="1:47" customFormat="1" ht="15.75" x14ac:dyDescent="0.25">
      <c r="A31" s="75">
        <v>36</v>
      </c>
      <c r="B31" s="73" t="s">
        <v>1211</v>
      </c>
      <c r="C31" s="33" t="s">
        <v>1192</v>
      </c>
      <c r="D31" s="33"/>
      <c r="E31" s="73" t="s">
        <v>1198</v>
      </c>
      <c r="F31" s="73">
        <v>-20.722235888</v>
      </c>
      <c r="G31" s="73">
        <v>-42.555999559999997</v>
      </c>
      <c r="H31" s="73"/>
      <c r="I31" s="75">
        <v>903</v>
      </c>
      <c r="J31" s="74" t="s">
        <v>1170</v>
      </c>
      <c r="K31" s="75">
        <v>7</v>
      </c>
      <c r="L31" s="75">
        <v>7.5</v>
      </c>
      <c r="M31" s="76">
        <v>7.333333333333333</v>
      </c>
      <c r="N31" s="75">
        <v>7</v>
      </c>
      <c r="O31" s="76">
        <v>7.333333333333333</v>
      </c>
      <c r="P31" s="76">
        <v>7.166666666666667</v>
      </c>
      <c r="Q31" s="75">
        <v>7</v>
      </c>
      <c r="R31" s="75">
        <v>7</v>
      </c>
      <c r="S31" s="77">
        <v>93.333333333333329</v>
      </c>
      <c r="U31" s="52" t="s">
        <v>879</v>
      </c>
      <c r="V31" s="53">
        <v>903</v>
      </c>
      <c r="W31" s="51" t="s">
        <v>10</v>
      </c>
      <c r="X31" s="51"/>
      <c r="Y31" s="127">
        <v>38.469376000000004</v>
      </c>
      <c r="Z31" s="127">
        <v>27.152583499999999</v>
      </c>
      <c r="AA31" s="127">
        <v>4.8391110499999987</v>
      </c>
      <c r="AB31" s="127">
        <v>10.828797750000001</v>
      </c>
      <c r="AC31" s="127">
        <v>2.2683801932468897</v>
      </c>
      <c r="AE31" s="58" t="s">
        <v>150</v>
      </c>
      <c r="AF31" s="58" t="s">
        <v>62</v>
      </c>
      <c r="AG31" s="58" t="s">
        <v>10</v>
      </c>
      <c r="AH31" s="59">
        <v>0.24060000000000001</v>
      </c>
      <c r="AI31" s="59">
        <v>20</v>
      </c>
      <c r="AJ31" s="60">
        <v>1.2030000000000001E-2</v>
      </c>
      <c r="AK31" s="60">
        <v>6.5873889351193196</v>
      </c>
      <c r="AL31" s="60"/>
      <c r="AR31" s="24" t="s">
        <v>399</v>
      </c>
      <c r="AS31" s="24" t="s">
        <v>295</v>
      </c>
      <c r="AT31" s="24" t="s">
        <v>62</v>
      </c>
      <c r="AU31" s="121">
        <v>175.51057895613124</v>
      </c>
    </row>
    <row r="32" spans="1:47" customFormat="1" ht="15.75" x14ac:dyDescent="0.25">
      <c r="A32" s="75">
        <v>37</v>
      </c>
      <c r="B32" s="73" t="s">
        <v>1213</v>
      </c>
      <c r="C32" s="33" t="s">
        <v>1192</v>
      </c>
      <c r="D32" s="33"/>
      <c r="E32" s="73" t="s">
        <v>1198</v>
      </c>
      <c r="F32" s="75">
        <v>-20.627498421999999</v>
      </c>
      <c r="G32" s="73">
        <v>-42.505070111000002</v>
      </c>
      <c r="H32" s="73"/>
      <c r="I32" s="75">
        <v>1221</v>
      </c>
      <c r="J32" s="74" t="s">
        <v>1167</v>
      </c>
      <c r="K32" s="76">
        <v>6.666666666666667</v>
      </c>
      <c r="L32" s="76">
        <v>7.333333333333333</v>
      </c>
      <c r="M32" s="75">
        <v>7</v>
      </c>
      <c r="N32" s="75">
        <v>6.5</v>
      </c>
      <c r="O32" s="75">
        <v>7</v>
      </c>
      <c r="P32" s="76">
        <v>7.166666666666667</v>
      </c>
      <c r="Q32" s="76">
        <v>6.666666666666667</v>
      </c>
      <c r="R32" s="76">
        <v>6.666666666666667</v>
      </c>
      <c r="S32" s="79">
        <v>91</v>
      </c>
      <c r="U32" s="52" t="s">
        <v>880</v>
      </c>
      <c r="V32" s="53">
        <v>1221</v>
      </c>
      <c r="W32" s="51" t="s">
        <v>10</v>
      </c>
      <c r="X32" s="51"/>
      <c r="Y32" s="127">
        <v>40.945346999999998</v>
      </c>
      <c r="Z32" s="127">
        <v>27.753352499999998</v>
      </c>
      <c r="AA32" s="127">
        <v>5.1023236499999998</v>
      </c>
      <c r="AB32" s="127">
        <v>10.791603200000001</v>
      </c>
      <c r="AC32" s="127">
        <v>2.1329943221583254</v>
      </c>
      <c r="AE32" s="58" t="s">
        <v>151</v>
      </c>
      <c r="AF32" s="58" t="s">
        <v>62</v>
      </c>
      <c r="AG32" s="58" t="s">
        <v>10</v>
      </c>
      <c r="AH32" s="59">
        <v>0.29430000000000001</v>
      </c>
      <c r="AI32" s="59">
        <v>20</v>
      </c>
      <c r="AJ32" s="60">
        <v>1.4715000000000001E-2</v>
      </c>
      <c r="AK32" s="60">
        <v>7.7013931763884802</v>
      </c>
      <c r="AL32" s="60"/>
      <c r="AR32" s="24" t="s">
        <v>400</v>
      </c>
      <c r="AS32" s="24" t="s">
        <v>295</v>
      </c>
      <c r="AT32" s="24" t="s">
        <v>62</v>
      </c>
      <c r="AU32" s="121">
        <v>192.04738452139273</v>
      </c>
    </row>
    <row r="33" spans="1:47" customFormat="1" ht="15.75" x14ac:dyDescent="0.25">
      <c r="A33" s="72">
        <v>38</v>
      </c>
      <c r="B33" s="73" t="s">
        <v>1213</v>
      </c>
      <c r="C33" s="33" t="s">
        <v>1192</v>
      </c>
      <c r="D33" s="33"/>
      <c r="E33" s="73" t="s">
        <v>1198</v>
      </c>
      <c r="F33" s="73">
        <v>-20.628581783000001</v>
      </c>
      <c r="G33" s="73">
        <v>-42.501902338000001</v>
      </c>
      <c r="H33" s="73"/>
      <c r="I33" s="75">
        <v>1321</v>
      </c>
      <c r="J33" s="74" t="s">
        <v>1170</v>
      </c>
      <c r="K33" s="76">
        <v>6.333333333333333</v>
      </c>
      <c r="L33" s="75">
        <v>7</v>
      </c>
      <c r="M33" s="75">
        <v>7</v>
      </c>
      <c r="N33" s="76">
        <v>6.666666666666667</v>
      </c>
      <c r="O33" s="75">
        <v>7</v>
      </c>
      <c r="P33" s="76">
        <v>6.666666666666667</v>
      </c>
      <c r="Q33" s="76">
        <v>6.333333333333333</v>
      </c>
      <c r="R33" s="76">
        <v>6.333333333333333</v>
      </c>
      <c r="S33" s="77">
        <v>89.333333333333329</v>
      </c>
      <c r="U33" s="52" t="s">
        <v>881</v>
      </c>
      <c r="V33" s="53">
        <v>1321</v>
      </c>
      <c r="W33" s="51" t="s">
        <v>10</v>
      </c>
      <c r="X33" s="51"/>
      <c r="Y33" s="127">
        <v>44.782561499999993</v>
      </c>
      <c r="Z33" s="127">
        <v>28.944994999999988</v>
      </c>
      <c r="AA33" s="127">
        <v>5.2676279000000008</v>
      </c>
      <c r="AB33" s="127">
        <v>11.473961349999998</v>
      </c>
      <c r="AC33" s="127">
        <v>2.1876574545008776</v>
      </c>
      <c r="AE33" s="58" t="s">
        <v>152</v>
      </c>
      <c r="AF33" s="58" t="s">
        <v>62</v>
      </c>
      <c r="AG33" s="58" t="s">
        <v>10</v>
      </c>
      <c r="AH33" s="59">
        <v>0.32300000000000001</v>
      </c>
      <c r="AI33" s="59">
        <v>20</v>
      </c>
      <c r="AJ33" s="60">
        <v>1.6150000000000001E-2</v>
      </c>
      <c r="AK33" s="60">
        <v>8.1496792204654653</v>
      </c>
      <c r="AL33" s="60"/>
      <c r="AR33" s="24" t="s">
        <v>401</v>
      </c>
      <c r="AS33" s="24" t="s">
        <v>295</v>
      </c>
      <c r="AT33" s="24" t="s">
        <v>62</v>
      </c>
      <c r="AU33" s="121">
        <v>165.00329693212242</v>
      </c>
    </row>
    <row r="34" spans="1:47" customFormat="1" ht="15.75" x14ac:dyDescent="0.25">
      <c r="A34" s="75">
        <v>39</v>
      </c>
      <c r="B34" s="73" t="s">
        <v>1213</v>
      </c>
      <c r="C34" s="33" t="s">
        <v>1173</v>
      </c>
      <c r="D34" s="33"/>
      <c r="E34" s="73" t="s">
        <v>1198</v>
      </c>
      <c r="F34" s="73">
        <v>-20.625635795000001</v>
      </c>
      <c r="G34" s="73">
        <v>-42.505952473999997</v>
      </c>
      <c r="H34" s="73"/>
      <c r="I34" s="75">
        <v>1175</v>
      </c>
      <c r="J34" s="74" t="s">
        <v>1170</v>
      </c>
      <c r="K34" s="76">
        <v>5.666666666666667</v>
      </c>
      <c r="L34" s="75">
        <v>6</v>
      </c>
      <c r="M34" s="76">
        <v>5.666666666666667</v>
      </c>
      <c r="N34" s="75">
        <v>6</v>
      </c>
      <c r="O34" s="76">
        <v>5.666666666666667</v>
      </c>
      <c r="P34" s="76">
        <v>5.666666666666667</v>
      </c>
      <c r="Q34" s="76">
        <v>5.666666666666667</v>
      </c>
      <c r="R34" s="75">
        <v>6</v>
      </c>
      <c r="S34" s="77">
        <v>82.333333333333329</v>
      </c>
      <c r="U34" s="52" t="s">
        <v>810</v>
      </c>
      <c r="V34" s="53">
        <v>1175</v>
      </c>
      <c r="W34" s="51" t="s">
        <v>286</v>
      </c>
      <c r="X34" s="51"/>
      <c r="Y34" s="127">
        <v>73.301655000000011</v>
      </c>
      <c r="Z34" s="127">
        <v>37.184557499999997</v>
      </c>
      <c r="AA34" s="127">
        <v>6.6220708000000004</v>
      </c>
      <c r="AB34" s="127">
        <v>15.004247500000002</v>
      </c>
      <c r="AC34" s="127">
        <v>2.2781398473611487</v>
      </c>
      <c r="AE34" s="58" t="s">
        <v>208</v>
      </c>
      <c r="AF34" s="58" t="s">
        <v>62</v>
      </c>
      <c r="AG34" s="58" t="s">
        <v>286</v>
      </c>
      <c r="AH34" s="59">
        <v>0.24579999999999999</v>
      </c>
      <c r="AI34" s="59">
        <v>20</v>
      </c>
      <c r="AJ34" s="60">
        <v>1.2289999999999999E-2</v>
      </c>
      <c r="AK34" s="60">
        <v>6.8611923871902931</v>
      </c>
      <c r="AL34" s="60"/>
    </row>
    <row r="35" spans="1:47" customFormat="1" ht="15.75" x14ac:dyDescent="0.25">
      <c r="A35" s="75">
        <v>40</v>
      </c>
      <c r="B35" s="73" t="s">
        <v>1213</v>
      </c>
      <c r="C35" s="83" t="s">
        <v>1192</v>
      </c>
      <c r="D35" s="83"/>
      <c r="E35" s="73" t="s">
        <v>1198</v>
      </c>
      <c r="F35" s="75">
        <v>-20.623349631</v>
      </c>
      <c r="G35" s="88">
        <v>-42.510206373000003</v>
      </c>
      <c r="H35" s="88"/>
      <c r="I35" s="75">
        <v>1018</v>
      </c>
      <c r="J35" s="74" t="s">
        <v>1210</v>
      </c>
      <c r="K35" s="76">
        <v>5.666666666666667</v>
      </c>
      <c r="L35" s="76">
        <v>6.333333333333333</v>
      </c>
      <c r="M35" s="76">
        <v>6.166666666666667</v>
      </c>
      <c r="N35" s="76">
        <v>6.166666666666667</v>
      </c>
      <c r="O35" s="76">
        <v>6.666666666666667</v>
      </c>
      <c r="P35" s="75">
        <v>6.5</v>
      </c>
      <c r="Q35" s="76">
        <v>6.333333333333333</v>
      </c>
      <c r="R35" s="76">
        <v>6.166666666666667</v>
      </c>
      <c r="S35" s="79">
        <v>86</v>
      </c>
      <c r="U35" s="52" t="s">
        <v>882</v>
      </c>
      <c r="V35" s="53">
        <v>1018</v>
      </c>
      <c r="W35" s="51" t="s">
        <v>10</v>
      </c>
      <c r="X35" s="51"/>
      <c r="Y35" s="127">
        <v>50.770625999999993</v>
      </c>
      <c r="Z35" s="127">
        <v>30.657049999999998</v>
      </c>
      <c r="AA35" s="127">
        <v>5.5998333999999996</v>
      </c>
      <c r="AB35" s="127">
        <v>12.067448300000001</v>
      </c>
      <c r="AC35" s="127">
        <v>2.1814523201939986</v>
      </c>
      <c r="AE35" s="58" t="s">
        <v>153</v>
      </c>
      <c r="AF35" s="58" t="s">
        <v>62</v>
      </c>
      <c r="AG35" s="58" t="s">
        <v>10</v>
      </c>
      <c r="AH35" s="59">
        <v>0.25480000000000003</v>
      </c>
      <c r="AI35" s="59">
        <v>20</v>
      </c>
      <c r="AJ35" s="60">
        <v>1.2740000000000001E-2</v>
      </c>
      <c r="AK35" s="60">
        <v>7.0074893297184122</v>
      </c>
      <c r="AL35" s="60"/>
    </row>
    <row r="36" spans="1:47" customFormat="1" ht="15.75" x14ac:dyDescent="0.25">
      <c r="A36" s="72">
        <v>42</v>
      </c>
      <c r="B36" s="73" t="s">
        <v>1214</v>
      </c>
      <c r="C36" s="33" t="s">
        <v>1173</v>
      </c>
      <c r="D36" s="33"/>
      <c r="E36" s="73" t="s">
        <v>1215</v>
      </c>
      <c r="F36" s="73">
        <v>-20.819936274</v>
      </c>
      <c r="G36" s="73">
        <v>-42.366599477999998</v>
      </c>
      <c r="H36" s="73"/>
      <c r="I36" s="75">
        <v>753</v>
      </c>
      <c r="J36" s="74" t="s">
        <v>1210</v>
      </c>
      <c r="K36" s="75">
        <v>6</v>
      </c>
      <c r="L36" s="76">
        <v>5.666666666666667</v>
      </c>
      <c r="M36" s="75">
        <v>6</v>
      </c>
      <c r="N36" s="76">
        <v>5.666666666666667</v>
      </c>
      <c r="O36" s="76">
        <v>5.333333333333333</v>
      </c>
      <c r="P36" s="76">
        <v>5.666666666666667</v>
      </c>
      <c r="Q36" s="76">
        <v>5.666666666666667</v>
      </c>
      <c r="R36" s="76">
        <v>5.666666666666667</v>
      </c>
      <c r="S36" s="77">
        <v>81.666666666666671</v>
      </c>
      <c r="U36" s="52" t="s">
        <v>811</v>
      </c>
      <c r="V36" s="53">
        <v>753</v>
      </c>
      <c r="W36" s="51" t="s">
        <v>286</v>
      </c>
      <c r="X36" s="51"/>
      <c r="Y36" s="127">
        <v>41.086070999999997</v>
      </c>
      <c r="Z36" s="127">
        <v>29.435747499999998</v>
      </c>
      <c r="AA36" s="127">
        <v>4.9890600499999991</v>
      </c>
      <c r="AB36" s="127">
        <v>11.99974405</v>
      </c>
      <c r="AC36" s="127">
        <v>2.4040653423916423</v>
      </c>
      <c r="AE36" s="58" t="s">
        <v>1088</v>
      </c>
      <c r="AF36" s="61" t="s">
        <v>20</v>
      </c>
      <c r="AG36" s="58" t="s">
        <v>286</v>
      </c>
      <c r="AH36" s="59">
        <v>0.20910000000000001</v>
      </c>
      <c r="AI36" s="59">
        <v>20</v>
      </c>
      <c r="AJ36" s="60">
        <v>1.0455000000000001E-2</v>
      </c>
      <c r="AK36" s="60">
        <v>5.6679998926260984</v>
      </c>
      <c r="AL36" s="60"/>
    </row>
    <row r="37" spans="1:47" customFormat="1" ht="15.75" x14ac:dyDescent="0.25">
      <c r="A37" s="75">
        <v>43</v>
      </c>
      <c r="B37" s="73" t="s">
        <v>1216</v>
      </c>
      <c r="C37" s="33" t="s">
        <v>1163</v>
      </c>
      <c r="D37" s="33"/>
      <c r="E37" s="73" t="s">
        <v>1215</v>
      </c>
      <c r="F37" s="73">
        <v>-20.816704296000001</v>
      </c>
      <c r="G37" s="73">
        <v>-42.376350313000003</v>
      </c>
      <c r="H37" s="73"/>
      <c r="I37" s="75">
        <v>813</v>
      </c>
      <c r="J37" s="74" t="s">
        <v>1210</v>
      </c>
      <c r="K37" s="75">
        <v>6</v>
      </c>
      <c r="L37" s="75">
        <v>6</v>
      </c>
      <c r="M37" s="75">
        <v>6</v>
      </c>
      <c r="N37" s="75">
        <v>6</v>
      </c>
      <c r="O37" s="76">
        <v>6.666666666666667</v>
      </c>
      <c r="P37" s="76">
        <v>6.666666666666667</v>
      </c>
      <c r="Q37" s="76">
        <v>6.166666666666667</v>
      </c>
      <c r="R37" s="76">
        <v>6.166666666666667</v>
      </c>
      <c r="S37" s="77">
        <v>85.666666666666671</v>
      </c>
      <c r="U37" s="52" t="s">
        <v>613</v>
      </c>
      <c r="V37" s="53">
        <v>813</v>
      </c>
      <c r="W37" s="51" t="s">
        <v>8</v>
      </c>
      <c r="X37" s="51"/>
      <c r="Y37" s="127">
        <v>38.504512499999997</v>
      </c>
      <c r="Z37" s="127">
        <v>29.535503499999994</v>
      </c>
      <c r="AA37" s="127">
        <v>4.8435142999999989</v>
      </c>
      <c r="AB37" s="127">
        <v>11.483182899999999</v>
      </c>
      <c r="AC37" s="127">
        <v>2.3788011391401378</v>
      </c>
      <c r="AE37" s="58" t="s">
        <v>1021</v>
      </c>
      <c r="AF37" s="58" t="s">
        <v>440</v>
      </c>
      <c r="AG37" s="58" t="s">
        <v>8</v>
      </c>
      <c r="AH37" s="59">
        <v>0.26269999999999999</v>
      </c>
      <c r="AI37" s="59">
        <v>20</v>
      </c>
      <c r="AJ37" s="60">
        <v>1.3134999999999999E-2</v>
      </c>
      <c r="AK37" s="60">
        <v>6.4853837274850346</v>
      </c>
      <c r="AL37" s="60"/>
    </row>
    <row r="38" spans="1:47" customFormat="1" ht="15.75" x14ac:dyDescent="0.25">
      <c r="A38" s="72">
        <v>44</v>
      </c>
      <c r="B38" s="73" t="s">
        <v>1217</v>
      </c>
      <c r="C38" s="33" t="s">
        <v>1163</v>
      </c>
      <c r="D38" s="33"/>
      <c r="E38" s="73" t="s">
        <v>1215</v>
      </c>
      <c r="F38" s="73">
        <v>-20.829368512999999</v>
      </c>
      <c r="G38" s="73">
        <v>-42.370276283000003</v>
      </c>
      <c r="H38" s="73"/>
      <c r="I38" s="75">
        <v>727</v>
      </c>
      <c r="J38" s="74" t="s">
        <v>1210</v>
      </c>
      <c r="K38" s="75">
        <v>6</v>
      </c>
      <c r="L38" s="76">
        <v>5.333333333333333</v>
      </c>
      <c r="M38" s="76">
        <v>5.333333333333333</v>
      </c>
      <c r="N38" s="76">
        <v>5.666666666666667</v>
      </c>
      <c r="O38" s="76">
        <v>5.333333333333333</v>
      </c>
      <c r="P38" s="76">
        <v>5.333333333333333</v>
      </c>
      <c r="Q38" s="76">
        <v>5.666666666666667</v>
      </c>
      <c r="R38" s="76">
        <v>5.666666666666667</v>
      </c>
      <c r="S38" s="77">
        <v>80.333333333333329</v>
      </c>
      <c r="Y38" s="6"/>
      <c r="Z38" s="6"/>
      <c r="AA38" s="6"/>
      <c r="AB38" s="6"/>
      <c r="AC38" s="6"/>
      <c r="AR38" s="24" t="s">
        <v>242</v>
      </c>
      <c r="AS38" s="24" t="s">
        <v>8</v>
      </c>
      <c r="AT38" s="24" t="s">
        <v>20</v>
      </c>
      <c r="AU38" s="121">
        <v>150.07624755456226</v>
      </c>
    </row>
    <row r="39" spans="1:47" customFormat="1" ht="15.75" x14ac:dyDescent="0.25">
      <c r="A39" s="72">
        <v>45</v>
      </c>
      <c r="B39" s="73" t="s">
        <v>1218</v>
      </c>
      <c r="C39" s="33" t="s">
        <v>1163</v>
      </c>
      <c r="D39" s="33"/>
      <c r="E39" s="73" t="s">
        <v>1215</v>
      </c>
      <c r="F39" s="73">
        <v>-20.828649681000002</v>
      </c>
      <c r="G39" s="73">
        <v>-42.376381242999997</v>
      </c>
      <c r="H39" s="73"/>
      <c r="I39" s="75">
        <v>791</v>
      </c>
      <c r="J39" s="74" t="s">
        <v>1165</v>
      </c>
      <c r="K39" s="75">
        <v>5</v>
      </c>
      <c r="L39" s="75">
        <v>5</v>
      </c>
      <c r="M39" s="76">
        <v>5.666666666666667</v>
      </c>
      <c r="N39" s="76">
        <v>5.333333333333333</v>
      </c>
      <c r="O39" s="75">
        <v>5</v>
      </c>
      <c r="P39" s="75">
        <v>5</v>
      </c>
      <c r="Q39" s="76">
        <v>5.333333333333333</v>
      </c>
      <c r="R39" s="76">
        <v>5.333333333333333</v>
      </c>
      <c r="S39" s="77">
        <v>77.333333333333329</v>
      </c>
      <c r="U39" s="52" t="s">
        <v>615</v>
      </c>
      <c r="V39" s="53">
        <v>791</v>
      </c>
      <c r="W39" s="51" t="s">
        <v>8</v>
      </c>
      <c r="X39" s="51"/>
      <c r="Y39" s="127">
        <v>63.950778999999997</v>
      </c>
      <c r="Z39" s="127">
        <v>36.768866000000003</v>
      </c>
      <c r="AA39" s="127">
        <v>6.4792230000000002</v>
      </c>
      <c r="AB39" s="127">
        <v>13.78296345</v>
      </c>
      <c r="AC39" s="127">
        <v>2.1408638029519573</v>
      </c>
      <c r="AE39" s="58" t="s">
        <v>520</v>
      </c>
      <c r="AF39" s="58" t="s">
        <v>440</v>
      </c>
      <c r="AG39" s="58" t="s">
        <v>8</v>
      </c>
      <c r="AH39" s="59">
        <v>0.25640000000000002</v>
      </c>
      <c r="AI39" s="59">
        <v>20</v>
      </c>
      <c r="AJ39" s="60">
        <v>1.2820000000000002E-2</v>
      </c>
      <c r="AK39" s="60">
        <v>6.7618715271253329</v>
      </c>
      <c r="AL39" s="60"/>
      <c r="AM39" s="30" t="s">
        <v>520</v>
      </c>
      <c r="AN39" s="30">
        <v>785.85599999999999</v>
      </c>
      <c r="AO39" s="30" t="s">
        <v>8</v>
      </c>
      <c r="AP39" s="31">
        <v>1747.666667</v>
      </c>
      <c r="AR39" s="24" t="s">
        <v>441</v>
      </c>
      <c r="AS39" s="24" t="s">
        <v>8</v>
      </c>
      <c r="AT39" s="24" t="s">
        <v>440</v>
      </c>
      <c r="AU39" s="121">
        <v>133.04235371397345</v>
      </c>
    </row>
    <row r="40" spans="1:47" customFormat="1" ht="15.75" x14ac:dyDescent="0.25">
      <c r="A40" s="72">
        <v>47</v>
      </c>
      <c r="B40" s="73" t="s">
        <v>1219</v>
      </c>
      <c r="C40" s="33" t="s">
        <v>1192</v>
      </c>
      <c r="D40" s="33"/>
      <c r="E40" s="73" t="s">
        <v>1215</v>
      </c>
      <c r="F40" s="73">
        <v>-20.843175434999999</v>
      </c>
      <c r="G40" s="73">
        <v>-42.373440703</v>
      </c>
      <c r="H40" s="73"/>
      <c r="I40" s="72">
        <v>711</v>
      </c>
      <c r="J40" s="74" t="s">
        <v>1170</v>
      </c>
      <c r="K40" s="75">
        <v>6</v>
      </c>
      <c r="L40" s="76">
        <v>6.333333333333333</v>
      </c>
      <c r="M40" s="75">
        <v>6</v>
      </c>
      <c r="N40" s="75">
        <v>6</v>
      </c>
      <c r="O40" s="76">
        <v>5.333333333333333</v>
      </c>
      <c r="P40" s="76">
        <v>5.666666666666667</v>
      </c>
      <c r="Q40" s="76">
        <v>5.666666666666667</v>
      </c>
      <c r="R40" s="76">
        <v>5.666666666666667</v>
      </c>
      <c r="S40" s="77">
        <v>82.666666666666671</v>
      </c>
      <c r="U40" s="52" t="s">
        <v>883</v>
      </c>
      <c r="V40" s="52">
        <v>711</v>
      </c>
      <c r="W40" s="51" t="s">
        <v>10</v>
      </c>
      <c r="X40" s="51"/>
      <c r="Y40" s="127">
        <v>55.608274499999993</v>
      </c>
      <c r="Z40" s="127">
        <v>33.170005500000002</v>
      </c>
      <c r="AA40" s="127">
        <v>5.7961442000000005</v>
      </c>
      <c r="AB40" s="127">
        <v>13.507777750000002</v>
      </c>
      <c r="AC40" s="127">
        <v>2.3432160086066394</v>
      </c>
      <c r="AE40" s="58" t="s">
        <v>111</v>
      </c>
      <c r="AF40" s="61" t="s">
        <v>20</v>
      </c>
      <c r="AG40" s="58" t="s">
        <v>10</v>
      </c>
      <c r="AH40" s="59">
        <v>0.21829999999999999</v>
      </c>
      <c r="AI40" s="59">
        <v>18</v>
      </c>
      <c r="AJ40" s="60">
        <v>1.2127777777777777E-2</v>
      </c>
      <c r="AK40" s="60">
        <v>6.4608007550080746</v>
      </c>
      <c r="AL40" s="60"/>
      <c r="AM40" s="30" t="s">
        <v>111</v>
      </c>
      <c r="AN40" s="30">
        <v>689.76300000000003</v>
      </c>
      <c r="AO40" s="30" t="s">
        <v>10</v>
      </c>
      <c r="AP40" s="31">
        <v>2453.491</v>
      </c>
      <c r="AR40" s="24" t="s">
        <v>294</v>
      </c>
      <c r="AS40" s="24" t="s">
        <v>295</v>
      </c>
      <c r="AT40" s="24" t="s">
        <v>20</v>
      </c>
      <c r="AU40" s="121">
        <v>178.854037590199</v>
      </c>
    </row>
    <row r="41" spans="1:47" customFormat="1" ht="15.75" x14ac:dyDescent="0.25">
      <c r="A41" s="72">
        <v>48</v>
      </c>
      <c r="B41" s="73" t="s">
        <v>1220</v>
      </c>
      <c r="C41" s="33" t="s">
        <v>1163</v>
      </c>
      <c r="D41" s="33"/>
      <c r="E41" s="73" t="s">
        <v>1215</v>
      </c>
      <c r="F41" s="73">
        <v>-20.82351543</v>
      </c>
      <c r="G41" s="73">
        <v>-42.409655553999997</v>
      </c>
      <c r="H41" s="73"/>
      <c r="I41" s="72">
        <v>820</v>
      </c>
      <c r="J41" s="74" t="s">
        <v>1165</v>
      </c>
      <c r="K41" s="76">
        <v>5.666666666666667</v>
      </c>
      <c r="L41" s="76">
        <v>5.666666666666667</v>
      </c>
      <c r="M41" s="76">
        <v>5.666666666666667</v>
      </c>
      <c r="N41" s="75">
        <v>6</v>
      </c>
      <c r="O41" s="76">
        <v>5.333333333333333</v>
      </c>
      <c r="P41" s="76">
        <v>5.666666666666667</v>
      </c>
      <c r="Q41" s="76">
        <v>5.333333333333333</v>
      </c>
      <c r="R41" s="75">
        <v>6</v>
      </c>
      <c r="S41" s="79">
        <v>81</v>
      </c>
      <c r="U41" s="52" t="s">
        <v>617</v>
      </c>
      <c r="V41" s="52">
        <v>820</v>
      </c>
      <c r="W41" s="51" t="s">
        <v>8</v>
      </c>
      <c r="X41" s="51"/>
      <c r="Y41" s="127">
        <v>38.696869499999991</v>
      </c>
      <c r="Z41" s="127">
        <v>27.611495999999995</v>
      </c>
      <c r="AA41" s="127">
        <v>4.8746043999999999</v>
      </c>
      <c r="AB41" s="127">
        <v>11.088573750000002</v>
      </c>
      <c r="AC41" s="127">
        <v>2.2845795121458057</v>
      </c>
      <c r="AE41" s="58" t="s">
        <v>522</v>
      </c>
      <c r="AF41" s="58" t="s">
        <v>440</v>
      </c>
      <c r="AG41" s="58" t="s">
        <v>8</v>
      </c>
      <c r="AH41" s="59">
        <v>0.1986</v>
      </c>
      <c r="AI41" s="59">
        <v>20</v>
      </c>
      <c r="AJ41" s="60">
        <v>9.9299999999999996E-3</v>
      </c>
      <c r="AK41" s="60">
        <v>5.0720747322363309</v>
      </c>
      <c r="AL41" s="60"/>
      <c r="AM41" s="30" t="s">
        <v>522</v>
      </c>
      <c r="AN41" s="30">
        <v>803.85199999999998</v>
      </c>
      <c r="AO41" s="30" t="s">
        <v>8</v>
      </c>
      <c r="AP41" s="31">
        <v>2442</v>
      </c>
      <c r="AU41" s="122"/>
    </row>
    <row r="42" spans="1:47" customFormat="1" ht="15.75" x14ac:dyDescent="0.25">
      <c r="A42" s="72">
        <v>49</v>
      </c>
      <c r="B42" s="73" t="s">
        <v>1221</v>
      </c>
      <c r="C42" s="33" t="s">
        <v>1173</v>
      </c>
      <c r="D42" s="33"/>
      <c r="E42" s="73" t="s">
        <v>1215</v>
      </c>
      <c r="F42" s="73">
        <v>-20.801176066</v>
      </c>
      <c r="G42" s="73">
        <v>-42.426123730999997</v>
      </c>
      <c r="H42" s="73"/>
      <c r="I42" s="72">
        <v>790</v>
      </c>
      <c r="J42" s="74" t="s">
        <v>1165</v>
      </c>
      <c r="K42" s="75">
        <v>6</v>
      </c>
      <c r="L42" s="76">
        <v>5.666666666666667</v>
      </c>
      <c r="M42" s="76">
        <v>6.333333333333333</v>
      </c>
      <c r="N42" s="76">
        <v>6.333333333333333</v>
      </c>
      <c r="O42" s="76">
        <v>5.333333333333333</v>
      </c>
      <c r="P42" s="75">
        <v>6</v>
      </c>
      <c r="Q42" s="75">
        <v>6</v>
      </c>
      <c r="R42" s="75">
        <v>6</v>
      </c>
      <c r="S42" s="77">
        <v>83.666666666666671</v>
      </c>
      <c r="U42" s="52" t="s">
        <v>812</v>
      </c>
      <c r="V42" s="52">
        <v>790</v>
      </c>
      <c r="W42" s="51" t="s">
        <v>286</v>
      </c>
      <c r="X42" s="51"/>
      <c r="Y42" s="127">
        <v>34.934558999999993</v>
      </c>
      <c r="Z42" s="127">
        <v>28.012886499999997</v>
      </c>
      <c r="AA42" s="127">
        <v>4.6242804500000014</v>
      </c>
      <c r="AB42" s="127">
        <v>11.05677</v>
      </c>
      <c r="AC42" s="127">
        <v>2.4162055810654901</v>
      </c>
      <c r="AE42" s="58" t="s">
        <v>1090</v>
      </c>
      <c r="AF42" s="58" t="s">
        <v>440</v>
      </c>
      <c r="AG42" s="58" t="s">
        <v>286</v>
      </c>
      <c r="AH42" s="59">
        <v>0.23150000000000001</v>
      </c>
      <c r="AI42" s="59">
        <v>20</v>
      </c>
      <c r="AJ42" s="60">
        <v>1.1575E-2</v>
      </c>
      <c r="AK42" s="60">
        <v>6.5122272031782673</v>
      </c>
      <c r="AL42" s="60"/>
      <c r="AU42" s="122"/>
    </row>
    <row r="43" spans="1:47" customFormat="1" ht="15.75" x14ac:dyDescent="0.25">
      <c r="A43" s="72">
        <v>50</v>
      </c>
      <c r="B43" s="73" t="s">
        <v>1222</v>
      </c>
      <c r="C43" s="33" t="s">
        <v>1163</v>
      </c>
      <c r="D43" s="33"/>
      <c r="E43" s="73" t="s">
        <v>1215</v>
      </c>
      <c r="F43" s="73">
        <v>-20.757608105999999</v>
      </c>
      <c r="G43" s="73">
        <v>-42.448429400000002</v>
      </c>
      <c r="H43" s="73"/>
      <c r="I43" s="72">
        <v>887</v>
      </c>
      <c r="J43" s="74" t="s">
        <v>1165</v>
      </c>
      <c r="K43" s="75">
        <v>7</v>
      </c>
      <c r="L43" s="75">
        <v>8</v>
      </c>
      <c r="M43" s="76">
        <v>7.333333333333333</v>
      </c>
      <c r="N43" s="76">
        <v>7.333333333333333</v>
      </c>
      <c r="O43" s="75">
        <v>7.5</v>
      </c>
      <c r="P43" s="76">
        <v>7.833333333333333</v>
      </c>
      <c r="Q43" s="76">
        <v>7.166666666666667</v>
      </c>
      <c r="R43" s="75">
        <v>7.5</v>
      </c>
      <c r="S43" s="77">
        <v>95.666666666666671</v>
      </c>
      <c r="U43" s="52" t="s">
        <v>618</v>
      </c>
      <c r="V43" s="52">
        <v>887</v>
      </c>
      <c r="W43" s="51" t="s">
        <v>8</v>
      </c>
      <c r="X43" s="51"/>
      <c r="Y43" s="127">
        <v>50.470612500000001</v>
      </c>
      <c r="Z43" s="127">
        <v>30.748601999999998</v>
      </c>
      <c r="AA43" s="127">
        <v>5.4662874500000003</v>
      </c>
      <c r="AB43" s="127">
        <v>12.834463899999999</v>
      </c>
      <c r="AC43" s="127">
        <v>2.3566355117456563</v>
      </c>
      <c r="AE43" s="58" t="s">
        <v>1043</v>
      </c>
      <c r="AF43" s="58" t="s">
        <v>62</v>
      </c>
      <c r="AG43" s="58" t="s">
        <v>8</v>
      </c>
      <c r="AH43" s="59">
        <v>0.2596</v>
      </c>
      <c r="AI43" s="59">
        <v>20</v>
      </c>
      <c r="AJ43" s="60">
        <v>1.298E-2</v>
      </c>
      <c r="AK43" s="60">
        <v>6.602152846750597</v>
      </c>
      <c r="AL43" s="60"/>
      <c r="AU43" s="122"/>
    </row>
    <row r="44" spans="1:47" customFormat="1" ht="15.75" x14ac:dyDescent="0.25">
      <c r="A44" s="72">
        <v>51</v>
      </c>
      <c r="B44" s="73" t="s">
        <v>1223</v>
      </c>
      <c r="C44" s="33" t="s">
        <v>1173</v>
      </c>
      <c r="D44" s="33"/>
      <c r="E44" s="73" t="s">
        <v>1215</v>
      </c>
      <c r="F44" s="73">
        <v>-20.768935075000002</v>
      </c>
      <c r="G44" s="73">
        <v>-42.448542304</v>
      </c>
      <c r="H44" s="73"/>
      <c r="I44" s="72">
        <v>841</v>
      </c>
      <c r="J44" s="74" t="s">
        <v>1165</v>
      </c>
      <c r="K44" s="76">
        <v>6.166666666666667</v>
      </c>
      <c r="L44" s="76">
        <v>5.833333333333333</v>
      </c>
      <c r="M44" s="76">
        <v>6.166666666666667</v>
      </c>
      <c r="N44" s="76">
        <v>6.166666666666667</v>
      </c>
      <c r="O44" s="75">
        <v>6</v>
      </c>
      <c r="P44" s="76">
        <v>5.833333333333333</v>
      </c>
      <c r="Q44" s="75">
        <v>6</v>
      </c>
      <c r="R44" s="76">
        <v>6.166666666666667</v>
      </c>
      <c r="S44" s="77">
        <v>84.333333333333329</v>
      </c>
      <c r="U44" s="52" t="s">
        <v>813</v>
      </c>
      <c r="V44" s="52">
        <v>841</v>
      </c>
      <c r="W44" s="51" t="s">
        <v>286</v>
      </c>
      <c r="X44" s="51"/>
      <c r="Y44" s="127">
        <v>41.22211990000001</v>
      </c>
      <c r="Z44" s="127">
        <v>27.756968500000006</v>
      </c>
      <c r="AA44" s="127">
        <v>4.9622790500000002</v>
      </c>
      <c r="AB44" s="127">
        <v>11.666640250000002</v>
      </c>
      <c r="AC44" s="127">
        <v>2.3544511288307604</v>
      </c>
      <c r="AE44" s="58" t="s">
        <v>1098</v>
      </c>
      <c r="AF44" s="58" t="s">
        <v>440</v>
      </c>
      <c r="AG44" s="58" t="s">
        <v>286</v>
      </c>
      <c r="AH44" s="59">
        <v>0.23430000000000001</v>
      </c>
      <c r="AI44" s="59">
        <v>20</v>
      </c>
      <c r="AJ44" s="60">
        <v>1.1715E-2</v>
      </c>
      <c r="AK44" s="60">
        <v>6.4129063431133071</v>
      </c>
      <c r="AL44" s="60"/>
      <c r="AU44" s="122"/>
    </row>
    <row r="45" spans="1:47" customFormat="1" ht="15.75" x14ac:dyDescent="0.25">
      <c r="A45" s="72">
        <v>52</v>
      </c>
      <c r="B45" s="73" t="s">
        <v>1223</v>
      </c>
      <c r="C45" s="33" t="s">
        <v>1173</v>
      </c>
      <c r="D45" s="33"/>
      <c r="E45" s="73" t="s">
        <v>1215</v>
      </c>
      <c r="F45" s="73">
        <v>-20.769324665999999</v>
      </c>
      <c r="G45" s="73">
        <v>-42.448241729000003</v>
      </c>
      <c r="H45" s="73"/>
      <c r="I45" s="72">
        <v>838</v>
      </c>
      <c r="J45" s="74" t="s">
        <v>1210</v>
      </c>
      <c r="K45" s="75">
        <v>7</v>
      </c>
      <c r="L45" s="76">
        <v>7.333333333333333</v>
      </c>
      <c r="M45" s="76">
        <v>6.833333333333333</v>
      </c>
      <c r="N45" s="76">
        <v>6.666666666666667</v>
      </c>
      <c r="O45" s="75">
        <v>7</v>
      </c>
      <c r="P45" s="75">
        <v>7.5</v>
      </c>
      <c r="Q45" s="75">
        <v>7</v>
      </c>
      <c r="R45" s="75">
        <v>7</v>
      </c>
      <c r="S45" s="77">
        <v>92.666666666666671</v>
      </c>
      <c r="U45" s="52" t="s">
        <v>814</v>
      </c>
      <c r="V45" s="52">
        <v>838</v>
      </c>
      <c r="W45" s="51" t="s">
        <v>286</v>
      </c>
      <c r="X45" s="51"/>
      <c r="Y45" s="127">
        <v>32.115482999999998</v>
      </c>
      <c r="Z45" s="127">
        <v>25.114686499999998</v>
      </c>
      <c r="AA45" s="127">
        <v>4.4590502499999989</v>
      </c>
      <c r="AB45" s="127">
        <v>10.336578650000002</v>
      </c>
      <c r="AC45" s="127">
        <v>2.3266483502895161</v>
      </c>
      <c r="AE45" s="58" t="s">
        <v>1095</v>
      </c>
      <c r="AF45" s="58" t="s">
        <v>440</v>
      </c>
      <c r="AG45" s="58" t="s">
        <v>286</v>
      </c>
      <c r="AH45" s="59">
        <v>0.2223</v>
      </c>
      <c r="AI45" s="59">
        <v>19</v>
      </c>
      <c r="AJ45" s="60">
        <v>1.17E-2</v>
      </c>
      <c r="AK45" s="60">
        <v>6.6723244453897026</v>
      </c>
      <c r="AL45" s="60"/>
      <c r="AU45" s="122"/>
    </row>
    <row r="46" spans="1:47" customFormat="1" ht="15.75" x14ac:dyDescent="0.25">
      <c r="A46" s="72">
        <v>56</v>
      </c>
      <c r="B46" s="73" t="s">
        <v>1224</v>
      </c>
      <c r="C46" s="33" t="s">
        <v>1163</v>
      </c>
      <c r="D46" s="33"/>
      <c r="E46" s="73" t="s">
        <v>1215</v>
      </c>
      <c r="F46" s="73">
        <v>-20.889022602000001</v>
      </c>
      <c r="G46" s="73">
        <v>-42.407626798000003</v>
      </c>
      <c r="H46" s="73"/>
      <c r="I46" s="72">
        <v>649</v>
      </c>
      <c r="J46" s="74" t="s">
        <v>1225</v>
      </c>
      <c r="K46" s="76">
        <v>5.333333333333333</v>
      </c>
      <c r="L46" s="76">
        <v>5.333333333333333</v>
      </c>
      <c r="M46" s="76">
        <v>5.666666666666667</v>
      </c>
      <c r="N46" s="75">
        <v>6</v>
      </c>
      <c r="O46" s="76">
        <v>5.333333333333333</v>
      </c>
      <c r="P46" s="76">
        <v>5.333333333333333</v>
      </c>
      <c r="Q46" s="76">
        <v>5.333333333333333</v>
      </c>
      <c r="R46" s="76">
        <v>5.666666666666667</v>
      </c>
      <c r="S46" s="79">
        <v>80</v>
      </c>
      <c r="U46" s="52" t="s">
        <v>620</v>
      </c>
      <c r="V46" s="52">
        <v>649</v>
      </c>
      <c r="W46" s="51" t="s">
        <v>8</v>
      </c>
      <c r="X46" s="51"/>
      <c r="Y46" s="127">
        <v>45.550244500000005</v>
      </c>
      <c r="Z46" s="127">
        <v>30.547197000000001</v>
      </c>
      <c r="AA46" s="127">
        <v>5.1701078000000011</v>
      </c>
      <c r="AB46" s="127">
        <v>12.493817150000002</v>
      </c>
      <c r="AC46" s="127">
        <v>2.4270700250013548</v>
      </c>
      <c r="AE46" s="58" t="s">
        <v>23</v>
      </c>
      <c r="AF46" s="61" t="s">
        <v>20</v>
      </c>
      <c r="AG46" s="58" t="s">
        <v>8</v>
      </c>
      <c r="AH46" s="59">
        <v>0.2094</v>
      </c>
      <c r="AI46" s="59">
        <v>20</v>
      </c>
      <c r="AJ46" s="60">
        <v>1.047E-2</v>
      </c>
      <c r="AK46" s="60">
        <v>5.5002281695433934</v>
      </c>
      <c r="AL46" s="60"/>
      <c r="AM46" s="30" t="s">
        <v>23</v>
      </c>
      <c r="AN46" s="30">
        <v>640.60799999999995</v>
      </c>
      <c r="AO46" s="30" t="s">
        <v>8</v>
      </c>
      <c r="AP46" s="31">
        <v>1987.1481670000001</v>
      </c>
      <c r="AR46" s="24" t="s">
        <v>243</v>
      </c>
      <c r="AS46" s="24" t="s">
        <v>8</v>
      </c>
      <c r="AT46" s="24" t="s">
        <v>20</v>
      </c>
      <c r="AU46" s="121">
        <v>190.51547292044788</v>
      </c>
    </row>
    <row r="47" spans="1:47" customFormat="1" ht="15.75" x14ac:dyDescent="0.25">
      <c r="A47" s="75">
        <v>57</v>
      </c>
      <c r="B47" s="73" t="s">
        <v>1224</v>
      </c>
      <c r="C47" s="83" t="s">
        <v>1194</v>
      </c>
      <c r="D47" s="83"/>
      <c r="E47" s="73" t="s">
        <v>1215</v>
      </c>
      <c r="F47" s="73">
        <v>-20.890451465000002</v>
      </c>
      <c r="G47" s="73">
        <v>-42.407194208</v>
      </c>
      <c r="H47" s="73"/>
      <c r="I47" s="75">
        <v>640</v>
      </c>
      <c r="J47" s="74" t="s">
        <v>1225</v>
      </c>
      <c r="K47" s="75">
        <v>6</v>
      </c>
      <c r="L47" s="76">
        <v>5.333333333333333</v>
      </c>
      <c r="M47" s="75">
        <v>6</v>
      </c>
      <c r="N47" s="76">
        <v>5.666666666666667</v>
      </c>
      <c r="O47" s="76">
        <v>6.333333333333333</v>
      </c>
      <c r="P47" s="76">
        <v>5.333333333333333</v>
      </c>
      <c r="Q47" s="75">
        <v>6</v>
      </c>
      <c r="R47" s="75">
        <v>6</v>
      </c>
      <c r="S47" s="77">
        <v>82.666666666666671</v>
      </c>
      <c r="U47" s="52" t="s">
        <v>750</v>
      </c>
      <c r="V47" s="52">
        <v>640</v>
      </c>
      <c r="W47" s="51" t="s">
        <v>201</v>
      </c>
      <c r="X47" s="51"/>
      <c r="Y47" s="127">
        <v>44.618672499999995</v>
      </c>
      <c r="Z47" s="127">
        <v>29.798614000000004</v>
      </c>
      <c r="AA47" s="127">
        <v>5.4270338000000002</v>
      </c>
      <c r="AB47" s="127">
        <v>12.095627499999999</v>
      </c>
      <c r="AC47" s="127">
        <v>2.2545926061356321</v>
      </c>
      <c r="AE47" s="58" t="s">
        <v>184</v>
      </c>
      <c r="AF47" s="61" t="s">
        <v>20</v>
      </c>
      <c r="AG47" s="58" t="s">
        <v>201</v>
      </c>
      <c r="AH47" s="59">
        <v>0.2082</v>
      </c>
      <c r="AI47" s="59">
        <v>18</v>
      </c>
      <c r="AJ47" s="60">
        <v>1.1566666666666666E-2</v>
      </c>
      <c r="AK47" s="60">
        <v>6.0906433533434967</v>
      </c>
      <c r="AL47" s="60"/>
      <c r="AM47" s="30" t="s">
        <v>184</v>
      </c>
      <c r="AN47" s="30">
        <v>638.32799999999997</v>
      </c>
      <c r="AO47" s="30" t="s">
        <v>201</v>
      </c>
      <c r="AP47" s="31">
        <v>2829.9701669999999</v>
      </c>
      <c r="AU47" s="122"/>
    </row>
    <row r="48" spans="1:47" customFormat="1" ht="15.75" x14ac:dyDescent="0.25">
      <c r="A48" s="72">
        <v>58</v>
      </c>
      <c r="B48" s="73" t="s">
        <v>1226</v>
      </c>
      <c r="C48" s="33" t="s">
        <v>1192</v>
      </c>
      <c r="D48" s="33"/>
      <c r="E48" s="73" t="s">
        <v>1227</v>
      </c>
      <c r="F48" s="73">
        <v>-20.864514419999999</v>
      </c>
      <c r="G48" s="73">
        <v>-42.607457236999998</v>
      </c>
      <c r="H48" s="73"/>
      <c r="I48" s="72">
        <v>815</v>
      </c>
      <c r="J48" s="74" t="s">
        <v>1225</v>
      </c>
      <c r="K48" s="75">
        <v>6</v>
      </c>
      <c r="L48" s="76">
        <v>5.666666666666667</v>
      </c>
      <c r="M48" s="75">
        <v>6</v>
      </c>
      <c r="N48" s="75">
        <v>6</v>
      </c>
      <c r="O48" s="76">
        <v>6.333333333333333</v>
      </c>
      <c r="P48" s="76">
        <v>6.333333333333333</v>
      </c>
      <c r="Q48" s="75">
        <v>6</v>
      </c>
      <c r="R48" s="75">
        <v>6</v>
      </c>
      <c r="S48" s="77">
        <v>84.333333333333329</v>
      </c>
      <c r="U48" s="52" t="s">
        <v>884</v>
      </c>
      <c r="V48" s="52">
        <v>815</v>
      </c>
      <c r="W48" s="51" t="s">
        <v>10</v>
      </c>
      <c r="X48" s="51"/>
      <c r="Y48" s="127">
        <v>35.718700499999997</v>
      </c>
      <c r="Z48" s="127">
        <v>27.294821500000001</v>
      </c>
      <c r="AA48" s="127">
        <v>4.5659828999999998</v>
      </c>
      <c r="AB48" s="127">
        <v>10.552889</v>
      </c>
      <c r="AC48" s="127">
        <v>2.3344544096822095</v>
      </c>
      <c r="AE48" s="58" t="s">
        <v>1120</v>
      </c>
      <c r="AF48" s="58" t="s">
        <v>440</v>
      </c>
      <c r="AG48" s="58" t="s">
        <v>10</v>
      </c>
      <c r="AH48" s="59">
        <v>0.23499999999999999</v>
      </c>
      <c r="AI48" s="59">
        <v>20</v>
      </c>
      <c r="AJ48" s="60">
        <v>1.175E-2</v>
      </c>
      <c r="AK48" s="60">
        <v>6.4491450352991704</v>
      </c>
      <c r="AL48" s="60"/>
      <c r="AU48" s="122"/>
    </row>
    <row r="49" spans="1:47" customFormat="1" ht="15.75" x14ac:dyDescent="0.25">
      <c r="A49" s="75">
        <v>59</v>
      </c>
      <c r="B49" s="73" t="s">
        <v>1226</v>
      </c>
      <c r="C49" s="33" t="s">
        <v>1163</v>
      </c>
      <c r="D49" s="33"/>
      <c r="E49" s="73" t="s">
        <v>1227</v>
      </c>
      <c r="F49" s="73">
        <v>-20.860929479999999</v>
      </c>
      <c r="G49" s="73">
        <v>-42.608175901999999</v>
      </c>
      <c r="H49" s="73"/>
      <c r="I49" s="75">
        <v>814</v>
      </c>
      <c r="J49" s="74" t="s">
        <v>1225</v>
      </c>
      <c r="K49" s="75">
        <v>6</v>
      </c>
      <c r="L49" s="75">
        <v>6</v>
      </c>
      <c r="M49" s="75">
        <v>6</v>
      </c>
      <c r="N49" s="76">
        <v>6.666666666666667</v>
      </c>
      <c r="O49" s="75">
        <v>6.5</v>
      </c>
      <c r="P49" s="75">
        <v>6</v>
      </c>
      <c r="Q49" s="76">
        <v>6.333333333333333</v>
      </c>
      <c r="R49" s="76">
        <v>6.166666666666667</v>
      </c>
      <c r="S49" s="77">
        <v>85.666666666666671</v>
      </c>
      <c r="Y49" s="6"/>
      <c r="Z49" s="6"/>
      <c r="AA49" s="6"/>
      <c r="AB49" s="6"/>
      <c r="AC49" s="6"/>
      <c r="AR49" s="24" t="s">
        <v>443</v>
      </c>
      <c r="AS49" s="24" t="s">
        <v>8</v>
      </c>
      <c r="AT49" s="24" t="s">
        <v>440</v>
      </c>
      <c r="AU49" s="121">
        <v>182.85466682685453</v>
      </c>
    </row>
    <row r="50" spans="1:47" customFormat="1" ht="15.75" x14ac:dyDescent="0.25">
      <c r="A50" s="75">
        <v>60</v>
      </c>
      <c r="B50" s="73" t="s">
        <v>1228</v>
      </c>
      <c r="C50" s="33" t="s">
        <v>1173</v>
      </c>
      <c r="D50" s="33"/>
      <c r="E50" s="73" t="s">
        <v>1227</v>
      </c>
      <c r="F50" s="73">
        <v>-20.838326588000001</v>
      </c>
      <c r="G50" s="73">
        <v>-42.666656355999997</v>
      </c>
      <c r="H50" s="73"/>
      <c r="I50" s="75">
        <v>798</v>
      </c>
      <c r="J50" s="89" t="s">
        <v>1225</v>
      </c>
      <c r="K50" s="76">
        <v>6.25</v>
      </c>
      <c r="L50" s="76">
        <v>6.25</v>
      </c>
      <c r="M50" s="75">
        <v>6</v>
      </c>
      <c r="N50" s="75">
        <v>6</v>
      </c>
      <c r="O50" s="75">
        <v>6</v>
      </c>
      <c r="P50" s="76">
        <v>6.25</v>
      </c>
      <c r="Q50" s="75">
        <v>6</v>
      </c>
      <c r="R50" s="76">
        <v>6.25</v>
      </c>
      <c r="S50" s="77">
        <v>85.333333333333329</v>
      </c>
      <c r="U50" s="52" t="s">
        <v>815</v>
      </c>
      <c r="V50" s="52">
        <v>798</v>
      </c>
      <c r="W50" s="51" t="s">
        <v>286</v>
      </c>
      <c r="X50" s="51"/>
      <c r="Y50" s="127">
        <v>52.482333499999996</v>
      </c>
      <c r="Z50" s="127">
        <v>33.3199185</v>
      </c>
      <c r="AA50" s="127">
        <v>5.7211576500000003</v>
      </c>
      <c r="AB50" s="127">
        <v>13.019807399999996</v>
      </c>
      <c r="AC50" s="127">
        <v>2.281174937321254</v>
      </c>
      <c r="AE50" s="58" t="s">
        <v>1091</v>
      </c>
      <c r="AF50" s="58" t="s">
        <v>440</v>
      </c>
      <c r="AG50" s="58" t="s">
        <v>286</v>
      </c>
      <c r="AH50" s="59">
        <v>0.24060000000000001</v>
      </c>
      <c r="AI50" s="59">
        <v>20</v>
      </c>
      <c r="AJ50" s="60">
        <v>1.2030000000000001E-2</v>
      </c>
      <c r="AK50" s="60">
        <v>6.3202963519716544</v>
      </c>
      <c r="AL50" s="60"/>
      <c r="AR50" s="24" t="s">
        <v>477</v>
      </c>
      <c r="AS50" s="24" t="s">
        <v>286</v>
      </c>
      <c r="AT50" s="24" t="s">
        <v>440</v>
      </c>
      <c r="AU50" s="121">
        <v>176.12684331645775</v>
      </c>
    </row>
    <row r="51" spans="1:47" customFormat="1" ht="15.75" x14ac:dyDescent="0.25">
      <c r="A51" s="75">
        <v>61</v>
      </c>
      <c r="B51" s="73" t="s">
        <v>1229</v>
      </c>
      <c r="C51" s="83" t="s">
        <v>1194</v>
      </c>
      <c r="D51" s="83"/>
      <c r="E51" s="73" t="s">
        <v>1227</v>
      </c>
      <c r="F51" s="73">
        <v>-20.816776296</v>
      </c>
      <c r="G51" s="73">
        <v>-42.677339427</v>
      </c>
      <c r="H51" s="73"/>
      <c r="I51" s="75">
        <v>815</v>
      </c>
      <c r="J51" s="74" t="s">
        <v>1225</v>
      </c>
      <c r="K51" s="75">
        <v>6</v>
      </c>
      <c r="L51" s="75">
        <v>6</v>
      </c>
      <c r="M51" s="76">
        <v>6.666666666666667</v>
      </c>
      <c r="N51" s="75">
        <v>6</v>
      </c>
      <c r="O51" s="76">
        <v>6.333333333333333</v>
      </c>
      <c r="P51" s="75">
        <v>6</v>
      </c>
      <c r="Q51" s="75">
        <v>6</v>
      </c>
      <c r="R51" s="75">
        <v>6</v>
      </c>
      <c r="S51" s="79">
        <v>85</v>
      </c>
      <c r="U51" s="52" t="s">
        <v>751</v>
      </c>
      <c r="V51" s="52">
        <v>815</v>
      </c>
      <c r="W51" s="51" t="s">
        <v>201</v>
      </c>
      <c r="X51" s="51"/>
      <c r="Y51" s="127">
        <v>33.921930500000009</v>
      </c>
      <c r="Z51" s="127">
        <v>27.245274999999999</v>
      </c>
      <c r="AA51" s="127">
        <v>4.5667494999999985</v>
      </c>
      <c r="AB51" s="127">
        <v>11.1113143</v>
      </c>
      <c r="AC51" s="127">
        <v>2.4545428227597998</v>
      </c>
      <c r="AE51" s="58" t="s">
        <v>1055</v>
      </c>
      <c r="AF51" s="58" t="s">
        <v>440</v>
      </c>
      <c r="AG51" s="58" t="s">
        <v>201</v>
      </c>
      <c r="AH51" s="59">
        <v>0.22770000000000001</v>
      </c>
      <c r="AI51" s="59">
        <v>20</v>
      </c>
      <c r="AJ51" s="60">
        <v>1.1385000000000001E-2</v>
      </c>
      <c r="AK51" s="60">
        <v>6.4035111266206757</v>
      </c>
      <c r="AL51" s="60"/>
      <c r="AU51" s="122"/>
    </row>
    <row r="52" spans="1:47" customFormat="1" ht="15.75" x14ac:dyDescent="0.25">
      <c r="A52" s="72">
        <v>62</v>
      </c>
      <c r="B52" s="73" t="s">
        <v>1229</v>
      </c>
      <c r="C52" s="33" t="s">
        <v>1163</v>
      </c>
      <c r="D52" s="33"/>
      <c r="E52" s="73" t="s">
        <v>1227</v>
      </c>
      <c r="F52" s="73">
        <v>-20.817454476000002</v>
      </c>
      <c r="G52" s="73">
        <v>-42.679643863999999</v>
      </c>
      <c r="H52" s="73"/>
      <c r="I52" s="72">
        <v>786</v>
      </c>
      <c r="J52" s="74" t="s">
        <v>1225</v>
      </c>
      <c r="K52" s="75">
        <v>6</v>
      </c>
      <c r="L52" s="75">
        <v>6</v>
      </c>
      <c r="M52" s="76">
        <v>5.666666666666667</v>
      </c>
      <c r="N52" s="75">
        <v>6</v>
      </c>
      <c r="O52" s="75">
        <v>6</v>
      </c>
      <c r="P52" s="76">
        <v>5.666666666666667</v>
      </c>
      <c r="Q52" s="75">
        <v>6</v>
      </c>
      <c r="R52" s="75">
        <v>6</v>
      </c>
      <c r="S52" s="77">
        <v>83.333333333333329</v>
      </c>
      <c r="U52" s="52" t="s">
        <v>621</v>
      </c>
      <c r="V52" s="52">
        <v>786</v>
      </c>
      <c r="W52" s="51" t="s">
        <v>8</v>
      </c>
      <c r="X52" s="51"/>
      <c r="Y52" s="127">
        <v>42.414907499999998</v>
      </c>
      <c r="Z52" s="127">
        <v>29.312532499999993</v>
      </c>
      <c r="AA52" s="127">
        <v>5.1155857000000005</v>
      </c>
      <c r="AB52" s="127">
        <v>11.79796745</v>
      </c>
      <c r="AC52" s="127">
        <v>2.3021017911036883</v>
      </c>
      <c r="AE52" s="58" t="s">
        <v>1017</v>
      </c>
      <c r="AF52" s="58" t="s">
        <v>440</v>
      </c>
      <c r="AG52" s="58" t="s">
        <v>8</v>
      </c>
      <c r="AH52" s="59">
        <v>0.22670000000000001</v>
      </c>
      <c r="AI52" s="59">
        <v>20</v>
      </c>
      <c r="AJ52" s="60">
        <v>1.1335000000000001E-2</v>
      </c>
      <c r="AK52" s="60">
        <v>5.7565833624137657</v>
      </c>
      <c r="AL52" s="60"/>
      <c r="AU52" s="122"/>
    </row>
    <row r="53" spans="1:47" customFormat="1" ht="15.75" x14ac:dyDescent="0.25">
      <c r="A53" s="72">
        <v>63</v>
      </c>
      <c r="B53" s="73" t="s">
        <v>1230</v>
      </c>
      <c r="C53" s="33" t="s">
        <v>1163</v>
      </c>
      <c r="D53" s="33"/>
      <c r="E53" s="73" t="s">
        <v>1227</v>
      </c>
      <c r="F53" s="73">
        <v>-20.865508765000001</v>
      </c>
      <c r="G53" s="73">
        <v>-42.683514543000001</v>
      </c>
      <c r="H53" s="73"/>
      <c r="I53" s="72">
        <v>762</v>
      </c>
      <c r="J53" s="74" t="s">
        <v>1210</v>
      </c>
      <c r="K53" s="75">
        <v>6</v>
      </c>
      <c r="L53" s="75">
        <v>6</v>
      </c>
      <c r="M53" s="75">
        <v>6</v>
      </c>
      <c r="N53" s="75">
        <v>6</v>
      </c>
      <c r="O53" s="75">
        <v>6</v>
      </c>
      <c r="P53" s="76">
        <v>6.333333333333333</v>
      </c>
      <c r="Q53" s="75">
        <v>6</v>
      </c>
      <c r="R53" s="75">
        <v>6</v>
      </c>
      <c r="S53" s="77">
        <v>84.333333333333329</v>
      </c>
      <c r="U53" s="52" t="s">
        <v>622</v>
      </c>
      <c r="V53" s="52">
        <v>762</v>
      </c>
      <c r="W53" s="51" t="s">
        <v>8</v>
      </c>
      <c r="X53" s="51"/>
      <c r="Y53" s="127">
        <v>27.849194999999991</v>
      </c>
      <c r="Z53" s="127">
        <v>25.80248499999999</v>
      </c>
      <c r="AA53" s="127">
        <v>3.9398294999999997</v>
      </c>
      <c r="AB53" s="127">
        <v>9.7772446500000001</v>
      </c>
      <c r="AC53" s="127">
        <v>2.5055687995535214</v>
      </c>
      <c r="AE53" s="58" t="s">
        <v>1000</v>
      </c>
      <c r="AF53" s="61" t="s">
        <v>20</v>
      </c>
      <c r="AG53" s="58" t="s">
        <v>8</v>
      </c>
      <c r="AH53" s="59">
        <v>0.24629999999999999</v>
      </c>
      <c r="AI53" s="59">
        <v>20</v>
      </c>
      <c r="AJ53" s="60">
        <v>1.2315E-2</v>
      </c>
      <c r="AK53" s="60">
        <v>6.7605293533406714</v>
      </c>
      <c r="AL53" s="60"/>
      <c r="AR53" s="24" t="s">
        <v>444</v>
      </c>
      <c r="AS53" s="24" t="s">
        <v>8</v>
      </c>
      <c r="AT53" s="24" t="s">
        <v>440</v>
      </c>
      <c r="AU53" s="121">
        <v>148.50090970941974</v>
      </c>
    </row>
    <row r="54" spans="1:47" customFormat="1" ht="15.75" x14ac:dyDescent="0.25">
      <c r="A54" s="72">
        <v>64</v>
      </c>
      <c r="B54" s="73" t="s">
        <v>1231</v>
      </c>
      <c r="C54" s="33" t="s">
        <v>1194</v>
      </c>
      <c r="D54" s="33"/>
      <c r="E54" s="73" t="s">
        <v>1227</v>
      </c>
      <c r="F54" s="73">
        <v>-20.866544180999998</v>
      </c>
      <c r="G54" s="73">
        <v>-42.681143972999998</v>
      </c>
      <c r="H54" s="73"/>
      <c r="I54" s="72">
        <v>760</v>
      </c>
      <c r="J54" s="74" t="s">
        <v>1225</v>
      </c>
      <c r="K54" s="75">
        <v>6</v>
      </c>
      <c r="L54" s="76">
        <v>5.333333333333333</v>
      </c>
      <c r="M54" s="75">
        <v>6</v>
      </c>
      <c r="N54" s="75">
        <v>6</v>
      </c>
      <c r="O54" s="75">
        <v>6</v>
      </c>
      <c r="P54" s="76">
        <v>5.666666666666667</v>
      </c>
      <c r="Q54" s="76">
        <v>5.333333333333333</v>
      </c>
      <c r="R54" s="76">
        <v>5.666666666666667</v>
      </c>
      <c r="S54" s="79">
        <v>82</v>
      </c>
      <c r="Y54" s="6"/>
      <c r="Z54" s="6"/>
      <c r="AA54" s="6"/>
      <c r="AB54" s="6"/>
      <c r="AC54" s="6"/>
      <c r="AU54" s="122"/>
    </row>
    <row r="55" spans="1:47" customFormat="1" ht="15.75" x14ac:dyDescent="0.25">
      <c r="A55" s="72">
        <v>68</v>
      </c>
      <c r="B55" s="73" t="s">
        <v>1232</v>
      </c>
      <c r="C55" s="33" t="s">
        <v>1173</v>
      </c>
      <c r="D55" s="33"/>
      <c r="E55" s="73" t="s">
        <v>1227</v>
      </c>
      <c r="F55" s="90">
        <v>-20.964744128</v>
      </c>
      <c r="G55" s="73">
        <v>-42.624141667000004</v>
      </c>
      <c r="H55" s="73"/>
      <c r="I55" s="72">
        <v>868</v>
      </c>
      <c r="J55" s="74" t="s">
        <v>1225</v>
      </c>
      <c r="K55" s="76">
        <v>5.666666666666667</v>
      </c>
      <c r="L55" s="76">
        <v>5.333333333333333</v>
      </c>
      <c r="M55" s="76">
        <v>5.333333333333333</v>
      </c>
      <c r="N55" s="76">
        <v>5.666666666666667</v>
      </c>
      <c r="O55" s="75">
        <v>5</v>
      </c>
      <c r="P55" s="76">
        <v>5.333333333333333</v>
      </c>
      <c r="Q55" s="75">
        <v>6</v>
      </c>
      <c r="R55" s="76">
        <v>6.333333333333333</v>
      </c>
      <c r="S55" s="79">
        <v>80</v>
      </c>
      <c r="Y55" s="6"/>
      <c r="Z55" s="6"/>
      <c r="AA55" s="6"/>
      <c r="AB55" s="6"/>
      <c r="AC55" s="6"/>
      <c r="AU55" s="122"/>
    </row>
    <row r="56" spans="1:47" customFormat="1" ht="15.75" x14ac:dyDescent="0.25">
      <c r="A56" s="72">
        <v>69</v>
      </c>
      <c r="B56" s="73" t="s">
        <v>1233</v>
      </c>
      <c r="C56" s="33" t="s">
        <v>1173</v>
      </c>
      <c r="D56" s="33"/>
      <c r="E56" s="73" t="s">
        <v>1227</v>
      </c>
      <c r="F56" s="73">
        <v>-20.968031594999999</v>
      </c>
      <c r="G56" s="73">
        <v>-42.623104742000002</v>
      </c>
      <c r="H56" s="73"/>
      <c r="I56" s="72">
        <v>879</v>
      </c>
      <c r="J56" s="74" t="s">
        <v>1225</v>
      </c>
      <c r="K56" s="76">
        <v>5.666666666666667</v>
      </c>
      <c r="L56" s="76">
        <v>5.666666666666667</v>
      </c>
      <c r="M56" s="76">
        <v>5.666666666666667</v>
      </c>
      <c r="N56" s="76">
        <v>6.333333333333333</v>
      </c>
      <c r="O56" s="75">
        <v>6</v>
      </c>
      <c r="P56" s="75">
        <v>5.5</v>
      </c>
      <c r="Q56" s="75">
        <v>6</v>
      </c>
      <c r="R56" s="75">
        <v>6</v>
      </c>
      <c r="S56" s="77">
        <v>82.833333333333329</v>
      </c>
      <c r="U56" s="52" t="s">
        <v>817</v>
      </c>
      <c r="V56" s="52">
        <v>879</v>
      </c>
      <c r="W56" s="51" t="s">
        <v>286</v>
      </c>
      <c r="X56" s="51"/>
      <c r="Y56" s="127">
        <v>36.659551</v>
      </c>
      <c r="Z56" s="127">
        <v>27.204126499999994</v>
      </c>
      <c r="AA56" s="127">
        <v>4.7352281000000005</v>
      </c>
      <c r="AB56" s="127">
        <v>10.35997695</v>
      </c>
      <c r="AC56" s="127">
        <v>2.1948242417162005</v>
      </c>
      <c r="AE56" s="58" t="s">
        <v>1102</v>
      </c>
      <c r="AF56" s="58" t="s">
        <v>440</v>
      </c>
      <c r="AG56" s="58" t="s">
        <v>286</v>
      </c>
      <c r="AH56" s="59">
        <v>0.2641</v>
      </c>
      <c r="AI56" s="59">
        <v>20</v>
      </c>
      <c r="AJ56" s="60">
        <v>1.3205E-2</v>
      </c>
      <c r="AK56" s="60">
        <v>6.8598502134056316</v>
      </c>
      <c r="AL56" s="60"/>
      <c r="AU56" s="122"/>
    </row>
    <row r="57" spans="1:47" customFormat="1" ht="15.75" x14ac:dyDescent="0.25">
      <c r="A57" s="75">
        <v>70</v>
      </c>
      <c r="B57" s="73" t="s">
        <v>1233</v>
      </c>
      <c r="C57" s="83" t="s">
        <v>1163</v>
      </c>
      <c r="D57" s="83"/>
      <c r="E57" s="73" t="s">
        <v>1227</v>
      </c>
      <c r="F57" s="73">
        <v>-20.968472482999999</v>
      </c>
      <c r="G57" s="73">
        <v>-42.623559794999998</v>
      </c>
      <c r="H57" s="73"/>
      <c r="I57" s="75">
        <v>887</v>
      </c>
      <c r="J57" s="74" t="s">
        <v>1225</v>
      </c>
      <c r="K57" s="75">
        <v>5</v>
      </c>
      <c r="L57" s="75">
        <v>5</v>
      </c>
      <c r="M57" s="75">
        <v>5</v>
      </c>
      <c r="N57" s="75">
        <v>6</v>
      </c>
      <c r="O57" s="75">
        <v>5</v>
      </c>
      <c r="P57" s="76">
        <v>5.333333333333333</v>
      </c>
      <c r="Q57" s="76">
        <v>5.333333333333333</v>
      </c>
      <c r="R57" s="76">
        <v>5.333333333333333</v>
      </c>
      <c r="S57" s="77">
        <v>78.333333333333329</v>
      </c>
      <c r="U57" s="52" t="s">
        <v>625</v>
      </c>
      <c r="V57" s="52">
        <v>887</v>
      </c>
      <c r="W57" s="51" t="s">
        <v>8</v>
      </c>
      <c r="X57" s="51"/>
      <c r="Y57" s="127">
        <v>28.621181499999999</v>
      </c>
      <c r="Z57" s="127">
        <v>23.203222999999998</v>
      </c>
      <c r="AA57" s="127">
        <v>4.1312683999999997</v>
      </c>
      <c r="AB57" s="127">
        <v>9.9143829500000002</v>
      </c>
      <c r="AC57" s="127">
        <v>2.410897549540544</v>
      </c>
      <c r="AE57" s="58" t="s">
        <v>1041</v>
      </c>
      <c r="AF57" s="58" t="s">
        <v>440</v>
      </c>
      <c r="AG57" s="58" t="s">
        <v>8</v>
      </c>
      <c r="AH57" s="59">
        <v>0.27189999999999998</v>
      </c>
      <c r="AI57" s="59">
        <v>20</v>
      </c>
      <c r="AJ57" s="60">
        <v>1.3594999999999999E-2</v>
      </c>
      <c r="AK57" s="60">
        <v>6.9954097656564569</v>
      </c>
      <c r="AL57" s="60"/>
      <c r="AU57" s="122"/>
    </row>
    <row r="58" spans="1:47" customFormat="1" ht="15.75" x14ac:dyDescent="0.25">
      <c r="A58" s="72">
        <v>71</v>
      </c>
      <c r="B58" s="73" t="s">
        <v>1234</v>
      </c>
      <c r="C58" s="33" t="s">
        <v>1192</v>
      </c>
      <c r="D58" s="33"/>
      <c r="E58" s="73" t="s">
        <v>1227</v>
      </c>
      <c r="F58" s="73">
        <v>-20.973054282</v>
      </c>
      <c r="G58" s="73">
        <v>-42.620386406999998</v>
      </c>
      <c r="H58" s="73"/>
      <c r="I58" s="72">
        <v>906</v>
      </c>
      <c r="J58" s="74" t="s">
        <v>1210</v>
      </c>
      <c r="K58" s="75">
        <v>6</v>
      </c>
      <c r="L58" s="75">
        <v>6</v>
      </c>
      <c r="M58" s="75">
        <v>6</v>
      </c>
      <c r="N58" s="76">
        <v>6.333333333333333</v>
      </c>
      <c r="O58" s="76">
        <v>6.166666666666667</v>
      </c>
      <c r="P58" s="75">
        <v>6.5</v>
      </c>
      <c r="Q58" s="76">
        <v>6.166666666666667</v>
      </c>
      <c r="R58" s="76">
        <v>6.166666666666667</v>
      </c>
      <c r="S58" s="77">
        <v>85.333333333333329</v>
      </c>
      <c r="U58" s="52" t="s">
        <v>886</v>
      </c>
      <c r="V58" s="52">
        <v>906</v>
      </c>
      <c r="W58" s="51" t="s">
        <v>10</v>
      </c>
      <c r="X58" s="51"/>
      <c r="Y58" s="127">
        <v>35.840864999999994</v>
      </c>
      <c r="Z58" s="127">
        <v>27.152978999999995</v>
      </c>
      <c r="AA58" s="127">
        <v>4.7483091500000008</v>
      </c>
      <c r="AB58" s="127">
        <v>10.593107849999999</v>
      </c>
      <c r="AC58" s="127">
        <v>2.2370114610197471</v>
      </c>
      <c r="AE58" s="58" t="s">
        <v>154</v>
      </c>
      <c r="AF58" s="58" t="s">
        <v>62</v>
      </c>
      <c r="AG58" s="58" t="s">
        <v>10</v>
      </c>
      <c r="AH58" s="59">
        <v>0.2641</v>
      </c>
      <c r="AI58" s="59">
        <v>20</v>
      </c>
      <c r="AJ58" s="60">
        <v>1.3205E-2</v>
      </c>
      <c r="AK58" s="60">
        <v>6.8276380425737537</v>
      </c>
      <c r="AL58" s="60"/>
      <c r="AR58" s="24" t="s">
        <v>402</v>
      </c>
      <c r="AS58" s="24" t="s">
        <v>295</v>
      </c>
      <c r="AT58" s="24" t="s">
        <v>62</v>
      </c>
      <c r="AU58" s="121">
        <v>191.14967297112784</v>
      </c>
    </row>
    <row r="59" spans="1:47" customFormat="1" ht="15.75" x14ac:dyDescent="0.25">
      <c r="A59" s="72">
        <v>72</v>
      </c>
      <c r="B59" s="73" t="s">
        <v>1235</v>
      </c>
      <c r="C59" s="33" t="s">
        <v>1192</v>
      </c>
      <c r="D59" s="33"/>
      <c r="E59" s="73" t="s">
        <v>1227</v>
      </c>
      <c r="F59" s="73">
        <v>-20.981625280999999</v>
      </c>
      <c r="G59" s="73">
        <v>-42.614357974000001</v>
      </c>
      <c r="H59" s="73"/>
      <c r="I59" s="72">
        <v>889</v>
      </c>
      <c r="J59" s="74" t="s">
        <v>1225</v>
      </c>
      <c r="K59" s="76">
        <v>6.333333333333333</v>
      </c>
      <c r="L59" s="76">
        <v>6.333333333333333</v>
      </c>
      <c r="M59" s="75">
        <v>7</v>
      </c>
      <c r="N59" s="76">
        <v>6.333333333333333</v>
      </c>
      <c r="O59" s="75">
        <v>6</v>
      </c>
      <c r="P59" s="75">
        <v>7</v>
      </c>
      <c r="Q59" s="75">
        <v>6.5</v>
      </c>
      <c r="R59" s="76">
        <v>6.166666666666667</v>
      </c>
      <c r="S59" s="79">
        <v>88</v>
      </c>
      <c r="Y59" s="6"/>
      <c r="Z59" s="6"/>
      <c r="AA59" s="6"/>
      <c r="AB59" s="6"/>
      <c r="AC59" s="6"/>
      <c r="AU59" s="122"/>
    </row>
    <row r="60" spans="1:47" customFormat="1" ht="15.75" x14ac:dyDescent="0.25">
      <c r="A60" s="75">
        <v>74</v>
      </c>
      <c r="B60" s="73" t="s">
        <v>1236</v>
      </c>
      <c r="C60" s="33" t="s">
        <v>1194</v>
      </c>
      <c r="D60" s="33"/>
      <c r="E60" s="73" t="s">
        <v>1227</v>
      </c>
      <c r="F60" s="73">
        <v>-20.755265447999999</v>
      </c>
      <c r="G60" s="73">
        <v>-42.513261577000002</v>
      </c>
      <c r="H60" s="73"/>
      <c r="I60" s="75">
        <v>1162</v>
      </c>
      <c r="J60" s="74" t="s">
        <v>1210</v>
      </c>
      <c r="K60" s="75">
        <v>6</v>
      </c>
      <c r="L60" s="75">
        <v>7</v>
      </c>
      <c r="M60" s="76">
        <v>6.666666666666667</v>
      </c>
      <c r="N60" s="76">
        <v>6.666666666666667</v>
      </c>
      <c r="O60" s="76">
        <v>6.666666666666667</v>
      </c>
      <c r="P60" s="76">
        <v>6.666666666666667</v>
      </c>
      <c r="Q60" s="76">
        <v>6.666666666666667</v>
      </c>
      <c r="R60" s="76">
        <v>6.333333333333333</v>
      </c>
      <c r="S60" s="77">
        <v>88.666666666666671</v>
      </c>
      <c r="U60" s="52" t="s">
        <v>753</v>
      </c>
      <c r="V60" s="52">
        <v>1162</v>
      </c>
      <c r="W60" s="51" t="s">
        <v>201</v>
      </c>
      <c r="X60" s="51"/>
      <c r="Y60" s="127">
        <v>40.281316499999996</v>
      </c>
      <c r="Z60" s="127">
        <v>27.440363000000001</v>
      </c>
      <c r="AA60" s="127">
        <v>5.2127046999999997</v>
      </c>
      <c r="AB60" s="127">
        <v>11.148823399999999</v>
      </c>
      <c r="AC60" s="127">
        <v>2.1459885350229495</v>
      </c>
      <c r="AE60" s="58" t="s">
        <v>1080</v>
      </c>
      <c r="AF60" s="58" t="s">
        <v>62</v>
      </c>
      <c r="AG60" s="58" t="s">
        <v>201</v>
      </c>
      <c r="AH60" s="59">
        <v>0.29870000000000002</v>
      </c>
      <c r="AI60" s="59">
        <v>20</v>
      </c>
      <c r="AJ60" s="60">
        <v>1.4935E-2</v>
      </c>
      <c r="AK60" s="60">
        <v>8.0194883633532879</v>
      </c>
      <c r="AL60" s="60"/>
      <c r="AU60" s="122"/>
    </row>
    <row r="61" spans="1:47" customFormat="1" ht="15.75" x14ac:dyDescent="0.25">
      <c r="A61" s="75">
        <v>75</v>
      </c>
      <c r="B61" s="73" t="s">
        <v>1237</v>
      </c>
      <c r="C61" s="33" t="s">
        <v>1173</v>
      </c>
      <c r="D61" s="33"/>
      <c r="E61" s="73" t="s">
        <v>1227</v>
      </c>
      <c r="F61" s="73">
        <v>-20.759785976</v>
      </c>
      <c r="G61" s="73">
        <v>-42.518680897000003</v>
      </c>
      <c r="H61" s="73"/>
      <c r="I61" s="75">
        <v>1078</v>
      </c>
      <c r="J61" s="74" t="s">
        <v>1225</v>
      </c>
      <c r="K61" s="75">
        <v>6</v>
      </c>
      <c r="L61" s="76">
        <v>6.166666666666667</v>
      </c>
      <c r="M61" s="76">
        <v>6.166666666666667</v>
      </c>
      <c r="N61" s="75">
        <v>6.5</v>
      </c>
      <c r="O61" s="76">
        <v>6.833333333333333</v>
      </c>
      <c r="P61" s="76">
        <v>6.666666666666667</v>
      </c>
      <c r="Q61" s="76">
        <v>6.166666666666667</v>
      </c>
      <c r="R61" s="76">
        <v>6.166666666666667</v>
      </c>
      <c r="S61" s="77">
        <v>86.666666666666671</v>
      </c>
      <c r="U61" s="52" t="s">
        <v>818</v>
      </c>
      <c r="V61" s="52">
        <v>1078</v>
      </c>
      <c r="W61" s="51" t="s">
        <v>286</v>
      </c>
      <c r="X61" s="51"/>
      <c r="Y61" s="127">
        <v>41.373948499999997</v>
      </c>
      <c r="Z61" s="127">
        <v>27.933024499999998</v>
      </c>
      <c r="AA61" s="127">
        <v>5.0375612999999992</v>
      </c>
      <c r="AB61" s="127">
        <v>11.763394499999999</v>
      </c>
      <c r="AC61" s="127">
        <v>2.3538553589433486</v>
      </c>
      <c r="AE61" s="58" t="s">
        <v>209</v>
      </c>
      <c r="AF61" s="58" t="s">
        <v>62</v>
      </c>
      <c r="AG61" s="58" t="s">
        <v>286</v>
      </c>
      <c r="AH61" s="59">
        <v>0.26850000000000002</v>
      </c>
      <c r="AI61" s="59">
        <v>20</v>
      </c>
      <c r="AJ61" s="60">
        <v>1.3425000000000001E-2</v>
      </c>
      <c r="AK61" s="60">
        <v>6.6571819719217249</v>
      </c>
      <c r="AL61" s="60"/>
      <c r="AU61" s="122"/>
    </row>
    <row r="62" spans="1:47" customFormat="1" ht="15.75" x14ac:dyDescent="0.25">
      <c r="A62" s="75">
        <v>76</v>
      </c>
      <c r="B62" s="73" t="s">
        <v>1238</v>
      </c>
      <c r="C62" s="33" t="s">
        <v>1194</v>
      </c>
      <c r="D62" s="33"/>
      <c r="E62" s="73" t="s">
        <v>1227</v>
      </c>
      <c r="F62" s="73">
        <v>-20.761201261</v>
      </c>
      <c r="G62" s="73">
        <v>-42.511733472000003</v>
      </c>
      <c r="H62" s="73"/>
      <c r="I62" s="75">
        <v>1038</v>
      </c>
      <c r="J62" s="74" t="s">
        <v>1225</v>
      </c>
      <c r="K62" s="76">
        <v>6.333333333333333</v>
      </c>
      <c r="L62" s="76">
        <v>6.5</v>
      </c>
      <c r="M62" s="76">
        <v>6.666666666666667</v>
      </c>
      <c r="N62" s="76">
        <v>6.333333333333333</v>
      </c>
      <c r="O62" s="76">
        <v>6.5</v>
      </c>
      <c r="P62" s="76">
        <v>6.833333333333333</v>
      </c>
      <c r="Q62" s="76">
        <v>6.5</v>
      </c>
      <c r="R62" s="76">
        <v>6.333333333333333</v>
      </c>
      <c r="S62" s="91">
        <v>88</v>
      </c>
      <c r="U62" s="52" t="s">
        <v>754</v>
      </c>
      <c r="V62" s="52">
        <v>1038</v>
      </c>
      <c r="W62" s="51" t="s">
        <v>201</v>
      </c>
      <c r="X62" s="51"/>
      <c r="Y62" s="127">
        <v>49.008761000000007</v>
      </c>
      <c r="Z62" s="127">
        <v>31.316976499999992</v>
      </c>
      <c r="AA62" s="127">
        <v>5.6219575500000003</v>
      </c>
      <c r="AB62" s="127">
        <v>12.1926202</v>
      </c>
      <c r="AC62" s="127">
        <v>2.1959911015849727</v>
      </c>
      <c r="AE62" s="58" t="s">
        <v>1075</v>
      </c>
      <c r="AF62" s="58" t="s">
        <v>62</v>
      </c>
      <c r="AG62" s="58" t="s">
        <v>201</v>
      </c>
      <c r="AH62" s="59">
        <v>0.26469999999999999</v>
      </c>
      <c r="AI62" s="59">
        <v>20</v>
      </c>
      <c r="AJ62" s="60">
        <v>1.3235E-2</v>
      </c>
      <c r="AK62" s="60">
        <v>6.9927254180871339</v>
      </c>
      <c r="AL62" s="60"/>
      <c r="AU62" s="122"/>
    </row>
    <row r="63" spans="1:47" customFormat="1" ht="15.75" x14ac:dyDescent="0.25">
      <c r="A63" s="72">
        <v>77</v>
      </c>
      <c r="B63" s="73" t="s">
        <v>1239</v>
      </c>
      <c r="C63" s="33" t="s">
        <v>1194</v>
      </c>
      <c r="D63" s="33"/>
      <c r="E63" s="73" t="s">
        <v>1227</v>
      </c>
      <c r="F63" s="73">
        <v>-20.755604496</v>
      </c>
      <c r="G63" s="73">
        <v>-42.513330812</v>
      </c>
      <c r="H63" s="73"/>
      <c r="I63" s="72">
        <v>1158</v>
      </c>
      <c r="J63" s="74" t="s">
        <v>1225</v>
      </c>
      <c r="K63" s="75">
        <v>6</v>
      </c>
      <c r="L63" s="76">
        <v>6.333333333333333</v>
      </c>
      <c r="M63" s="76">
        <v>6.333333333333333</v>
      </c>
      <c r="N63" s="76">
        <v>6.666666666666667</v>
      </c>
      <c r="O63" s="76">
        <v>6.666666666666667</v>
      </c>
      <c r="P63" s="76">
        <v>6.666666666666667</v>
      </c>
      <c r="Q63" s="76">
        <v>6.166666666666667</v>
      </c>
      <c r="R63" s="75">
        <v>6.5</v>
      </c>
      <c r="S63" s="77">
        <v>87.333333333333329</v>
      </c>
      <c r="U63" s="52" t="s">
        <v>755</v>
      </c>
      <c r="V63" s="52">
        <v>1158</v>
      </c>
      <c r="W63" s="51" t="s">
        <v>201</v>
      </c>
      <c r="X63" s="51"/>
      <c r="Y63" s="127">
        <v>49.621849000000005</v>
      </c>
      <c r="Z63" s="127">
        <v>31.032375500000008</v>
      </c>
      <c r="AA63" s="127">
        <v>5.583102349999999</v>
      </c>
      <c r="AB63" s="127">
        <v>12.969318499999996</v>
      </c>
      <c r="AC63" s="127">
        <v>2.3377945302738454</v>
      </c>
      <c r="AE63" s="58" t="s">
        <v>1079</v>
      </c>
      <c r="AF63" s="58" t="s">
        <v>62</v>
      </c>
      <c r="AG63" s="58" t="s">
        <v>201</v>
      </c>
      <c r="AH63" s="59">
        <v>0.26860000000000001</v>
      </c>
      <c r="AI63" s="59">
        <v>20</v>
      </c>
      <c r="AJ63" s="60">
        <v>1.3430000000000001E-2</v>
      </c>
      <c r="AK63" s="60">
        <v>7.5067779776125416</v>
      </c>
      <c r="AL63" s="60"/>
      <c r="AU63" s="122"/>
    </row>
    <row r="64" spans="1:47" customFormat="1" ht="15.75" x14ac:dyDescent="0.25">
      <c r="A64" s="72">
        <v>78</v>
      </c>
      <c r="B64" s="73" t="s">
        <v>1240</v>
      </c>
      <c r="C64" s="33" t="s">
        <v>1194</v>
      </c>
      <c r="D64" s="33"/>
      <c r="E64" s="73" t="s">
        <v>1227</v>
      </c>
      <c r="F64" s="73">
        <v>-20.776685569000001</v>
      </c>
      <c r="G64" s="73">
        <v>-42.518962277</v>
      </c>
      <c r="H64" s="73"/>
      <c r="I64" s="72">
        <v>937</v>
      </c>
      <c r="J64" s="74" t="s">
        <v>1241</v>
      </c>
      <c r="K64" s="76">
        <v>6.333333333333333</v>
      </c>
      <c r="L64" s="76">
        <v>6.333333333333333</v>
      </c>
      <c r="M64" s="76">
        <v>6.666666666666667</v>
      </c>
      <c r="N64" s="76">
        <v>6.333333333333333</v>
      </c>
      <c r="O64" s="75">
        <v>7</v>
      </c>
      <c r="P64" s="76">
        <v>6.666666666666667</v>
      </c>
      <c r="Q64" s="76">
        <v>6.333333333333333</v>
      </c>
      <c r="R64" s="76">
        <v>6.333333333333333</v>
      </c>
      <c r="S64" s="79">
        <v>88</v>
      </c>
      <c r="U64" s="52" t="s">
        <v>756</v>
      </c>
      <c r="V64" s="52">
        <v>937</v>
      </c>
      <c r="W64" s="51" t="s">
        <v>201</v>
      </c>
      <c r="X64" s="51"/>
      <c r="Y64" s="127">
        <v>32.919290000000004</v>
      </c>
      <c r="Z64" s="127">
        <v>27.549531500000001</v>
      </c>
      <c r="AA64" s="127">
        <v>4.5376870500000006</v>
      </c>
      <c r="AB64" s="127">
        <v>10.275014049999999</v>
      </c>
      <c r="AC64" s="127">
        <v>2.2731423674308529</v>
      </c>
      <c r="AE64" s="58" t="s">
        <v>1070</v>
      </c>
      <c r="AF64" s="58" t="s">
        <v>62</v>
      </c>
      <c r="AG64" s="58" t="s">
        <v>201</v>
      </c>
      <c r="AH64" s="59">
        <v>0.31130000000000002</v>
      </c>
      <c r="AI64" s="59">
        <v>20</v>
      </c>
      <c r="AJ64" s="60">
        <v>1.5565000000000001E-2</v>
      </c>
      <c r="AK64" s="60">
        <v>8.2597374708077211</v>
      </c>
      <c r="AL64" s="60"/>
      <c r="AU64" s="122"/>
    </row>
    <row r="65" spans="1:47" customFormat="1" ht="15.75" x14ac:dyDescent="0.25">
      <c r="A65" s="75">
        <v>80</v>
      </c>
      <c r="B65" s="73" t="s">
        <v>1242</v>
      </c>
      <c r="C65" s="33" t="s">
        <v>1163</v>
      </c>
      <c r="D65" s="33"/>
      <c r="E65" s="73" t="s">
        <v>1227</v>
      </c>
      <c r="F65" s="73">
        <v>-20.833818046000001</v>
      </c>
      <c r="G65" s="73">
        <v>-42.693122969999997</v>
      </c>
      <c r="H65" s="73"/>
      <c r="I65" s="75">
        <v>824</v>
      </c>
      <c r="J65" s="74" t="s">
        <v>1210</v>
      </c>
      <c r="K65" s="83">
        <v>6</v>
      </c>
      <c r="L65" s="83">
        <v>6</v>
      </c>
      <c r="M65" s="83">
        <v>6</v>
      </c>
      <c r="N65" s="83">
        <v>6</v>
      </c>
      <c r="O65" s="76">
        <v>6.333333333333333</v>
      </c>
      <c r="P65" s="76">
        <v>5.666666666666667</v>
      </c>
      <c r="Q65" s="83">
        <v>6</v>
      </c>
      <c r="R65" s="83">
        <v>6</v>
      </c>
      <c r="S65" s="91">
        <v>84</v>
      </c>
      <c r="U65" s="52" t="s">
        <v>626</v>
      </c>
      <c r="V65" s="52">
        <v>824</v>
      </c>
      <c r="W65" s="51" t="s">
        <v>8</v>
      </c>
      <c r="X65" s="51"/>
      <c r="Y65" s="127">
        <v>48.383338499999994</v>
      </c>
      <c r="Z65" s="127">
        <v>32.542447500000002</v>
      </c>
      <c r="AA65" s="127">
        <v>5.4922473000000007</v>
      </c>
      <c r="AB65" s="127">
        <v>12.628570800000002</v>
      </c>
      <c r="AC65" s="127">
        <v>2.3173708592112408</v>
      </c>
      <c r="AE65" s="58" t="s">
        <v>1027</v>
      </c>
      <c r="AF65" s="58" t="s">
        <v>440</v>
      </c>
      <c r="AG65" s="58" t="s">
        <v>8</v>
      </c>
      <c r="AH65" s="59">
        <v>0.24560000000000001</v>
      </c>
      <c r="AI65" s="59">
        <v>20</v>
      </c>
      <c r="AJ65" s="60">
        <v>1.2280000000000001E-2</v>
      </c>
      <c r="AK65" s="60">
        <v>6.054545942608649</v>
      </c>
      <c r="AL65" s="60"/>
      <c r="AU65" s="122"/>
    </row>
    <row r="66" spans="1:47" customFormat="1" ht="15.75" x14ac:dyDescent="0.25">
      <c r="A66" s="75">
        <v>81</v>
      </c>
      <c r="B66" s="73" t="s">
        <v>1243</v>
      </c>
      <c r="C66" s="33" t="s">
        <v>1163</v>
      </c>
      <c r="D66" s="33"/>
      <c r="E66" s="73" t="s">
        <v>1244</v>
      </c>
      <c r="F66" s="73">
        <v>-20.645197397</v>
      </c>
      <c r="G66" s="73">
        <v>-42.087278505999997</v>
      </c>
      <c r="H66" s="73"/>
      <c r="I66" s="75">
        <v>777</v>
      </c>
      <c r="J66" s="74" t="s">
        <v>1225</v>
      </c>
      <c r="K66" s="83">
        <v>6</v>
      </c>
      <c r="L66" s="83">
        <v>6</v>
      </c>
      <c r="M66" s="83">
        <v>6</v>
      </c>
      <c r="N66" s="83">
        <v>6</v>
      </c>
      <c r="O66" s="76">
        <v>5.666666666666667</v>
      </c>
      <c r="P66" s="76">
        <v>5.666666666666667</v>
      </c>
      <c r="Q66" s="76">
        <v>5.666666666666667</v>
      </c>
      <c r="R66" s="83">
        <v>6</v>
      </c>
      <c r="S66" s="91">
        <v>83</v>
      </c>
      <c r="U66" s="52" t="s">
        <v>627</v>
      </c>
      <c r="V66" s="52">
        <v>777</v>
      </c>
      <c r="W66" s="51" t="s">
        <v>8</v>
      </c>
      <c r="X66" s="51"/>
      <c r="Y66" s="127">
        <v>49.022521499999996</v>
      </c>
      <c r="Z66" s="127">
        <v>30.40314</v>
      </c>
      <c r="AA66" s="127">
        <v>5.51697185</v>
      </c>
      <c r="AB66" s="127">
        <v>12.659701350000001</v>
      </c>
      <c r="AC66" s="127">
        <v>2.306254277731024</v>
      </c>
      <c r="AE66" s="58" t="s">
        <v>1012</v>
      </c>
      <c r="AF66" s="58" t="s">
        <v>440</v>
      </c>
      <c r="AG66" s="58" t="s">
        <v>8</v>
      </c>
      <c r="AH66" s="59">
        <v>0.21890000000000001</v>
      </c>
      <c r="AI66" s="59">
        <v>20</v>
      </c>
      <c r="AJ66" s="60">
        <v>1.0945E-2</v>
      </c>
      <c r="AK66" s="60">
        <v>5.6706842401954196</v>
      </c>
      <c r="AL66" s="60"/>
      <c r="AU66" s="122"/>
    </row>
    <row r="67" spans="1:47" customFormat="1" ht="15.75" x14ac:dyDescent="0.25">
      <c r="A67" s="75">
        <v>83</v>
      </c>
      <c r="B67" s="73" t="s">
        <v>1245</v>
      </c>
      <c r="C67" s="33" t="s">
        <v>1194</v>
      </c>
      <c r="D67" s="33"/>
      <c r="E67" s="73" t="s">
        <v>1244</v>
      </c>
      <c r="F67" s="73">
        <v>-20.650943276</v>
      </c>
      <c r="G67" s="73">
        <v>-42.051840071000001</v>
      </c>
      <c r="H67" s="73"/>
      <c r="I67" s="75">
        <v>843</v>
      </c>
      <c r="J67" s="74" t="s">
        <v>1210</v>
      </c>
      <c r="K67" s="75">
        <v>6</v>
      </c>
      <c r="L67" s="75">
        <v>6</v>
      </c>
      <c r="M67" s="75">
        <v>6</v>
      </c>
      <c r="N67" s="76">
        <v>5.666666666666667</v>
      </c>
      <c r="O67" s="75">
        <v>6</v>
      </c>
      <c r="P67" s="76">
        <v>5.666666666666667</v>
      </c>
      <c r="Q67" s="75">
        <v>6</v>
      </c>
      <c r="R67" s="75">
        <v>6</v>
      </c>
      <c r="S67" s="77">
        <v>83.333333333333329</v>
      </c>
      <c r="U67" s="52" t="s">
        <v>757</v>
      </c>
      <c r="V67" s="52">
        <v>843</v>
      </c>
      <c r="W67" s="51" t="s">
        <v>201</v>
      </c>
      <c r="X67" s="51"/>
      <c r="Y67" s="127">
        <v>42.294771499999996</v>
      </c>
      <c r="Z67" s="127">
        <v>28.374060000000004</v>
      </c>
      <c r="AA67" s="127">
        <v>5.1302304999999997</v>
      </c>
      <c r="AB67" s="127">
        <v>11.606506250000002</v>
      </c>
      <c r="AC67" s="127">
        <v>2.2741254847527652</v>
      </c>
      <c r="AE67" s="58" t="s">
        <v>1062</v>
      </c>
      <c r="AF67" s="58" t="s">
        <v>440</v>
      </c>
      <c r="AG67" s="58" t="s">
        <v>201</v>
      </c>
      <c r="AH67" s="59">
        <v>0.2298</v>
      </c>
      <c r="AI67" s="59">
        <v>20</v>
      </c>
      <c r="AJ67" s="60">
        <v>1.149E-2</v>
      </c>
      <c r="AK67" s="60">
        <v>5.7257133653665475</v>
      </c>
      <c r="AL67" s="60"/>
      <c r="AU67" s="122"/>
    </row>
    <row r="68" spans="1:47" customFormat="1" ht="15.75" x14ac:dyDescent="0.25">
      <c r="A68" s="75">
        <v>84</v>
      </c>
      <c r="B68" s="73" t="s">
        <v>1246</v>
      </c>
      <c r="C68" s="33" t="s">
        <v>1163</v>
      </c>
      <c r="D68" s="33"/>
      <c r="E68" s="73" t="s">
        <v>1244</v>
      </c>
      <c r="F68" s="73">
        <v>-20.716693187000001</v>
      </c>
      <c r="G68" s="73">
        <v>-42.137322406999999</v>
      </c>
      <c r="H68" s="73"/>
      <c r="I68" s="75">
        <v>740</v>
      </c>
      <c r="J68" s="74" t="s">
        <v>1225</v>
      </c>
      <c r="K68" s="75">
        <v>6</v>
      </c>
      <c r="L68" s="76">
        <v>5.333333333333333</v>
      </c>
      <c r="M68" s="76">
        <v>5.333333333333333</v>
      </c>
      <c r="N68" s="76">
        <v>6.333333333333333</v>
      </c>
      <c r="O68" s="76">
        <v>5.666666666666667</v>
      </c>
      <c r="P68" s="76">
        <v>5.666666666666667</v>
      </c>
      <c r="Q68" s="76">
        <v>5.666666666666667</v>
      </c>
      <c r="R68" s="76">
        <v>5.666666666666667</v>
      </c>
      <c r="S68" s="77">
        <v>81.666666666666671</v>
      </c>
      <c r="U68" s="52" t="s">
        <v>628</v>
      </c>
      <c r="V68" s="52">
        <v>740</v>
      </c>
      <c r="W68" s="51" t="s">
        <v>8</v>
      </c>
      <c r="X68" s="51"/>
      <c r="Y68" s="127">
        <v>65.068100999999999</v>
      </c>
      <c r="Z68" s="127">
        <v>35.662943999999996</v>
      </c>
      <c r="AA68" s="127">
        <v>6.2126777999999998</v>
      </c>
      <c r="AB68" s="127">
        <v>14.789927</v>
      </c>
      <c r="AC68" s="127">
        <v>2.3772983531408891</v>
      </c>
      <c r="AE68" s="58" t="s">
        <v>24</v>
      </c>
      <c r="AF68" s="61" t="s">
        <v>20</v>
      </c>
      <c r="AG68" s="58" t="s">
        <v>8</v>
      </c>
      <c r="AH68" s="59">
        <v>0.19409999999999999</v>
      </c>
      <c r="AI68" s="59">
        <v>20</v>
      </c>
      <c r="AJ68" s="60">
        <v>9.7050000000000001E-3</v>
      </c>
      <c r="AK68" s="60">
        <v>5.3535526651785759</v>
      </c>
      <c r="AL68" s="60"/>
      <c r="AM68" s="30" t="s">
        <v>24</v>
      </c>
      <c r="AN68" s="30">
        <v>734.40300000000002</v>
      </c>
      <c r="AO68" s="30" t="s">
        <v>8</v>
      </c>
      <c r="AP68" s="31">
        <v>786.39233300000001</v>
      </c>
      <c r="AR68" s="24" t="s">
        <v>244</v>
      </c>
      <c r="AS68" s="24" t="s">
        <v>8</v>
      </c>
      <c r="AT68" s="24" t="s">
        <v>20</v>
      </c>
      <c r="AU68" s="121">
        <v>134.84900094565114</v>
      </c>
    </row>
    <row r="69" spans="1:47" customFormat="1" ht="15.75" x14ac:dyDescent="0.25">
      <c r="A69" s="75">
        <v>86</v>
      </c>
      <c r="B69" s="73" t="s">
        <v>1247</v>
      </c>
      <c r="C69" s="33" t="s">
        <v>1192</v>
      </c>
      <c r="D69" s="33"/>
      <c r="E69" s="73" t="s">
        <v>1244</v>
      </c>
      <c r="F69" s="73">
        <v>-20.636984892000001</v>
      </c>
      <c r="G69" s="73">
        <v>-42.057884512000001</v>
      </c>
      <c r="H69" s="73"/>
      <c r="I69" s="75">
        <v>780</v>
      </c>
      <c r="J69" s="74" t="s">
        <v>1225</v>
      </c>
      <c r="K69" s="75">
        <v>6</v>
      </c>
      <c r="L69" s="76">
        <v>5.666666666666667</v>
      </c>
      <c r="M69" s="75">
        <v>6</v>
      </c>
      <c r="N69" s="76">
        <v>6.333333333333333</v>
      </c>
      <c r="O69" s="75">
        <v>6</v>
      </c>
      <c r="P69" s="75">
        <v>6</v>
      </c>
      <c r="Q69" s="75">
        <v>6</v>
      </c>
      <c r="R69" s="75">
        <v>6</v>
      </c>
      <c r="S69" s="79">
        <v>84</v>
      </c>
      <c r="U69" s="52" t="s">
        <v>888</v>
      </c>
      <c r="V69" s="52">
        <v>780</v>
      </c>
      <c r="W69" s="51" t="s">
        <v>10</v>
      </c>
      <c r="X69" s="51"/>
      <c r="Y69" s="127">
        <v>46.883941999999998</v>
      </c>
      <c r="Z69" s="127">
        <v>29.704275000000003</v>
      </c>
      <c r="AA69" s="127">
        <v>5.7359740500000012</v>
      </c>
      <c r="AB69" s="127">
        <v>11.947570349999999</v>
      </c>
      <c r="AC69" s="127">
        <v>2.1959284617042973</v>
      </c>
      <c r="AE69" s="58" t="s">
        <v>1108</v>
      </c>
      <c r="AF69" s="58" t="s">
        <v>440</v>
      </c>
      <c r="AG69" s="58" t="s">
        <v>10</v>
      </c>
      <c r="AH69" s="59">
        <v>0.18290000000000001</v>
      </c>
      <c r="AI69" s="59">
        <v>20</v>
      </c>
      <c r="AJ69" s="60">
        <v>9.1450000000000004E-3</v>
      </c>
      <c r="AK69" s="60">
        <v>5.1257616836227964</v>
      </c>
      <c r="AL69" s="60"/>
      <c r="AU69" s="122"/>
    </row>
    <row r="70" spans="1:47" customFormat="1" ht="15.75" x14ac:dyDescent="0.25">
      <c r="A70" s="75">
        <v>89</v>
      </c>
      <c r="B70" s="73" t="s">
        <v>1248</v>
      </c>
      <c r="C70" s="83" t="s">
        <v>1192</v>
      </c>
      <c r="D70" s="83"/>
      <c r="E70" s="73" t="s">
        <v>1244</v>
      </c>
      <c r="F70" s="88">
        <v>-20.609459896000001</v>
      </c>
      <c r="G70" s="73">
        <v>-42.062952545999998</v>
      </c>
      <c r="H70" s="73"/>
      <c r="I70" s="75">
        <v>1030</v>
      </c>
      <c r="J70" s="74" t="s">
        <v>1225</v>
      </c>
      <c r="K70" s="76">
        <v>5.666666666666667</v>
      </c>
      <c r="L70" s="75">
        <v>6</v>
      </c>
      <c r="M70" s="76">
        <v>5.666666666666667</v>
      </c>
      <c r="N70" s="75">
        <v>6</v>
      </c>
      <c r="O70" s="76">
        <v>5.666666666666667</v>
      </c>
      <c r="P70" s="75">
        <v>6</v>
      </c>
      <c r="Q70" s="76">
        <v>5.666666666666667</v>
      </c>
      <c r="R70" s="75">
        <v>6</v>
      </c>
      <c r="S70" s="77">
        <v>82.666666666666671</v>
      </c>
      <c r="Y70" s="6"/>
      <c r="Z70" s="6"/>
      <c r="AA70" s="6"/>
      <c r="AB70" s="6"/>
      <c r="AC70" s="6"/>
      <c r="AR70" s="24" t="s">
        <v>403</v>
      </c>
      <c r="AS70" s="24" t="s">
        <v>295</v>
      </c>
      <c r="AT70" s="24" t="s">
        <v>62</v>
      </c>
      <c r="AU70" s="121">
        <v>230.35042771683348</v>
      </c>
    </row>
    <row r="71" spans="1:47" customFormat="1" ht="15.75" x14ac:dyDescent="0.25">
      <c r="A71" s="72">
        <v>90</v>
      </c>
      <c r="B71" s="73" t="s">
        <v>1249</v>
      </c>
      <c r="C71" s="33" t="s">
        <v>1173</v>
      </c>
      <c r="D71" s="33"/>
      <c r="E71" s="73" t="s">
        <v>1244</v>
      </c>
      <c r="F71" s="73">
        <v>-20.6148679</v>
      </c>
      <c r="G71" s="73">
        <v>-42.063787552000001</v>
      </c>
      <c r="H71" s="73"/>
      <c r="I71" s="72">
        <v>958</v>
      </c>
      <c r="J71" s="74" t="s">
        <v>1210</v>
      </c>
      <c r="K71" s="75">
        <v>6</v>
      </c>
      <c r="L71" s="76">
        <v>6.333333333333333</v>
      </c>
      <c r="M71" s="76">
        <v>6.166666666666667</v>
      </c>
      <c r="N71" s="76">
        <v>6.166666666666667</v>
      </c>
      <c r="O71" s="76">
        <v>5.666666666666667</v>
      </c>
      <c r="P71" s="76">
        <v>5.666666666666667</v>
      </c>
      <c r="Q71" s="76">
        <v>6.166666666666667</v>
      </c>
      <c r="R71" s="76">
        <v>6.166666666666667</v>
      </c>
      <c r="S71" s="77">
        <v>84.333333333333329</v>
      </c>
      <c r="U71" s="52" t="s">
        <v>819</v>
      </c>
      <c r="V71" s="52">
        <v>958</v>
      </c>
      <c r="W71" s="51" t="s">
        <v>286</v>
      </c>
      <c r="X71" s="51"/>
      <c r="Y71" s="127">
        <v>45.992645999999993</v>
      </c>
      <c r="Z71" s="127">
        <v>29.063966499999999</v>
      </c>
      <c r="AA71" s="127">
        <v>5.2411439499999997</v>
      </c>
      <c r="AB71" s="127">
        <v>12.222970500000001</v>
      </c>
      <c r="AC71" s="127">
        <v>2.3445353108910361</v>
      </c>
      <c r="AE71" s="58" t="s">
        <v>210</v>
      </c>
      <c r="AF71" s="58" t="s">
        <v>62</v>
      </c>
      <c r="AG71" s="58" t="s">
        <v>286</v>
      </c>
      <c r="AH71" s="59">
        <v>0.19550000000000001</v>
      </c>
      <c r="AI71" s="59">
        <v>20</v>
      </c>
      <c r="AJ71" s="60">
        <v>9.7750000000000007E-3</v>
      </c>
      <c r="AK71" s="60">
        <v>5.774031621614367</v>
      </c>
      <c r="AL71" s="60"/>
      <c r="AU71" s="122"/>
    </row>
    <row r="72" spans="1:47" customFormat="1" ht="15.75" x14ac:dyDescent="0.25">
      <c r="A72" s="72">
        <v>91</v>
      </c>
      <c r="B72" s="73" t="s">
        <v>1250</v>
      </c>
      <c r="C72" s="33" t="s">
        <v>1163</v>
      </c>
      <c r="D72" s="33"/>
      <c r="E72" s="73" t="s">
        <v>1244</v>
      </c>
      <c r="F72" s="73">
        <v>-20.624003084000002</v>
      </c>
      <c r="G72" s="73">
        <v>-42.051823558000002</v>
      </c>
      <c r="H72" s="73"/>
      <c r="I72" s="72">
        <v>842</v>
      </c>
      <c r="J72" s="74" t="s">
        <v>1210</v>
      </c>
      <c r="K72" s="76">
        <v>5.333333333333333</v>
      </c>
      <c r="L72" s="76">
        <v>5.666666666666667</v>
      </c>
      <c r="M72" s="76">
        <v>5.333333333333333</v>
      </c>
      <c r="N72" s="76">
        <v>5.666666666666667</v>
      </c>
      <c r="O72" s="75">
        <v>5</v>
      </c>
      <c r="P72" s="76">
        <v>5.666666666666667</v>
      </c>
      <c r="Q72" s="76">
        <v>5.333333333333333</v>
      </c>
      <c r="R72" s="75">
        <v>6</v>
      </c>
      <c r="S72" s="79">
        <v>80</v>
      </c>
      <c r="Y72" s="6"/>
      <c r="Z72" s="6"/>
      <c r="AA72" s="6"/>
      <c r="AB72" s="6"/>
      <c r="AC72" s="6"/>
      <c r="AU72" s="122"/>
    </row>
    <row r="73" spans="1:47" customFormat="1" ht="15.75" x14ac:dyDescent="0.25">
      <c r="A73" s="72">
        <v>92</v>
      </c>
      <c r="B73" s="73" t="s">
        <v>1251</v>
      </c>
      <c r="C73" s="33" t="s">
        <v>1173</v>
      </c>
      <c r="D73" s="33"/>
      <c r="E73" s="73" t="s">
        <v>1244</v>
      </c>
      <c r="F73" s="73">
        <v>-20.698533459</v>
      </c>
      <c r="G73" s="73">
        <v>-42.179230666000002</v>
      </c>
      <c r="H73" s="73"/>
      <c r="I73" s="72">
        <v>946</v>
      </c>
      <c r="J73" s="74" t="s">
        <v>1225</v>
      </c>
      <c r="K73" s="75">
        <v>6</v>
      </c>
      <c r="L73" s="76">
        <v>5.666666666666667</v>
      </c>
      <c r="M73" s="75">
        <v>6</v>
      </c>
      <c r="N73" s="75">
        <v>6</v>
      </c>
      <c r="O73" s="76">
        <v>5.666666666666667</v>
      </c>
      <c r="P73" s="76">
        <v>5.333333333333333</v>
      </c>
      <c r="Q73" s="75">
        <v>6</v>
      </c>
      <c r="R73" s="75">
        <v>6</v>
      </c>
      <c r="S73" s="77">
        <v>82.666666666666671</v>
      </c>
      <c r="Y73" s="6"/>
      <c r="Z73" s="6"/>
      <c r="AA73" s="6"/>
      <c r="AB73" s="6"/>
      <c r="AC73" s="6"/>
      <c r="AM73" s="30" t="s">
        <v>211</v>
      </c>
      <c r="AN73" s="30">
        <v>945.37099999999998</v>
      </c>
      <c r="AO73" s="30" t="s">
        <v>286</v>
      </c>
      <c r="AP73" s="31">
        <v>3008.3815</v>
      </c>
      <c r="AU73" s="122"/>
    </row>
    <row r="74" spans="1:47" customFormat="1" ht="15.75" x14ac:dyDescent="0.25">
      <c r="A74" s="72">
        <v>94</v>
      </c>
      <c r="B74" s="73" t="s">
        <v>1252</v>
      </c>
      <c r="C74" s="33" t="s">
        <v>1163</v>
      </c>
      <c r="D74" s="33"/>
      <c r="E74" s="73" t="s">
        <v>1244</v>
      </c>
      <c r="F74" s="73">
        <v>-20.701069739000001</v>
      </c>
      <c r="G74" s="73">
        <v>-42.176012098999998</v>
      </c>
      <c r="H74" s="73"/>
      <c r="I74" s="72">
        <v>908</v>
      </c>
      <c r="J74" s="74" t="s">
        <v>1210</v>
      </c>
      <c r="K74" s="75">
        <v>6</v>
      </c>
      <c r="L74" s="76">
        <v>5.666666666666667</v>
      </c>
      <c r="M74" s="76">
        <v>5.666666666666667</v>
      </c>
      <c r="N74" s="76">
        <v>5.666666666666667</v>
      </c>
      <c r="O74" s="76">
        <v>5.666666666666667</v>
      </c>
      <c r="P74" s="76">
        <v>5.666666666666667</v>
      </c>
      <c r="Q74" s="76">
        <v>5.666666666666667</v>
      </c>
      <c r="R74" s="75">
        <v>6</v>
      </c>
      <c r="S74" s="79">
        <v>82</v>
      </c>
      <c r="U74" s="52" t="s">
        <v>631</v>
      </c>
      <c r="V74" s="52">
        <v>908</v>
      </c>
      <c r="W74" s="51" t="s">
        <v>8</v>
      </c>
      <c r="X74" s="51"/>
      <c r="Y74" s="127">
        <v>60.751395999999986</v>
      </c>
      <c r="Z74" s="127">
        <v>33.504541999999994</v>
      </c>
      <c r="AA74" s="127">
        <v>5.8916548499999992</v>
      </c>
      <c r="AB74" s="127">
        <v>14.221013250000002</v>
      </c>
      <c r="AC74" s="127">
        <v>2.4194656373348025</v>
      </c>
      <c r="AE74" s="58" t="s">
        <v>523</v>
      </c>
      <c r="AF74" s="58" t="s">
        <v>62</v>
      </c>
      <c r="AG74" s="58" t="s">
        <v>8</v>
      </c>
      <c r="AH74" s="59">
        <v>0.19339999999999999</v>
      </c>
      <c r="AI74" s="59">
        <v>20</v>
      </c>
      <c r="AJ74" s="60">
        <v>9.6699999999999998E-3</v>
      </c>
      <c r="AK74" s="60">
        <v>5.1861595039325685</v>
      </c>
      <c r="AL74" s="60"/>
      <c r="AM74" s="30" t="s">
        <v>523</v>
      </c>
      <c r="AN74" s="30">
        <v>896.60599999999999</v>
      </c>
      <c r="AO74" s="30" t="s">
        <v>8</v>
      </c>
      <c r="AP74" s="31">
        <v>4221.5</v>
      </c>
      <c r="AU74" s="122"/>
    </row>
    <row r="75" spans="1:47" customFormat="1" ht="15.75" x14ac:dyDescent="0.25">
      <c r="A75" s="72">
        <v>96</v>
      </c>
      <c r="B75" s="73" t="s">
        <v>1253</v>
      </c>
      <c r="C75" s="33" t="s">
        <v>1173</v>
      </c>
      <c r="D75" s="33"/>
      <c r="E75" s="73" t="s">
        <v>1254</v>
      </c>
      <c r="F75" s="73">
        <v>-20.526781557</v>
      </c>
      <c r="G75" s="73">
        <v>-41.812331295</v>
      </c>
      <c r="H75" s="73"/>
      <c r="I75" s="72">
        <v>1242</v>
      </c>
      <c r="J75" s="74" t="s">
        <v>1225</v>
      </c>
      <c r="K75" s="76">
        <v>6.666666666666667</v>
      </c>
      <c r="L75" s="75">
        <v>7</v>
      </c>
      <c r="M75" s="76">
        <v>7.333333333333333</v>
      </c>
      <c r="N75" s="75">
        <v>7</v>
      </c>
      <c r="O75" s="75">
        <v>7</v>
      </c>
      <c r="P75" s="76">
        <v>7.333333333333333</v>
      </c>
      <c r="Q75" s="76">
        <v>6.666666666666667</v>
      </c>
      <c r="R75" s="75">
        <v>7</v>
      </c>
      <c r="S75" s="79">
        <v>92</v>
      </c>
      <c r="Y75" s="6"/>
      <c r="Z75" s="6"/>
      <c r="AA75" s="6"/>
      <c r="AB75" s="6"/>
      <c r="AC75" s="6"/>
      <c r="AM75" s="30" t="s">
        <v>212</v>
      </c>
      <c r="AN75" s="30">
        <v>1247.9259999999999</v>
      </c>
      <c r="AO75" s="30" t="s">
        <v>286</v>
      </c>
      <c r="AP75" s="31">
        <v>556.84249999999997</v>
      </c>
      <c r="AU75" s="122"/>
    </row>
    <row r="76" spans="1:47" customFormat="1" ht="15.75" x14ac:dyDescent="0.25">
      <c r="A76" s="75">
        <v>98</v>
      </c>
      <c r="B76" s="73" t="s">
        <v>1255</v>
      </c>
      <c r="C76" s="83" t="s">
        <v>1163</v>
      </c>
      <c r="D76" s="83"/>
      <c r="E76" s="73" t="s">
        <v>1254</v>
      </c>
      <c r="F76" s="73">
        <v>-20.665464922999998</v>
      </c>
      <c r="G76" s="73">
        <v>-41.859827852000002</v>
      </c>
      <c r="H76" s="73"/>
      <c r="I76" s="75">
        <v>962</v>
      </c>
      <c r="J76" s="74" t="s">
        <v>1225</v>
      </c>
      <c r="K76" s="76">
        <v>5.666666666666667</v>
      </c>
      <c r="L76" s="76">
        <v>5.666666666666667</v>
      </c>
      <c r="M76" s="76">
        <v>5.666666666666667</v>
      </c>
      <c r="N76" s="76">
        <v>5.666666666666667</v>
      </c>
      <c r="O76" s="76">
        <v>5.333333333333333</v>
      </c>
      <c r="P76" s="76">
        <v>5.333333333333333</v>
      </c>
      <c r="Q76" s="76">
        <v>5.666666666666667</v>
      </c>
      <c r="R76" s="76">
        <v>5.666666666666667</v>
      </c>
      <c r="S76" s="77">
        <v>80.666666666666671</v>
      </c>
      <c r="U76" s="52" t="s">
        <v>632</v>
      </c>
      <c r="V76" s="52">
        <v>962</v>
      </c>
      <c r="W76" s="51" t="s">
        <v>8</v>
      </c>
      <c r="X76" s="51"/>
      <c r="Y76" s="127">
        <v>45.582279499999999</v>
      </c>
      <c r="Z76" s="127">
        <v>29.6984955</v>
      </c>
      <c r="AA76" s="127">
        <v>5.3307659500000009</v>
      </c>
      <c r="AB76" s="127">
        <v>12.261562400000001</v>
      </c>
      <c r="AC76" s="127">
        <v>2.3096532733572102</v>
      </c>
      <c r="AE76" s="58" t="s">
        <v>66</v>
      </c>
      <c r="AF76" s="58" t="s">
        <v>62</v>
      </c>
      <c r="AG76" s="58" t="s">
        <v>8</v>
      </c>
      <c r="AH76" s="59">
        <v>0.217</v>
      </c>
      <c r="AI76" s="59">
        <v>20</v>
      </c>
      <c r="AJ76" s="60">
        <v>1.085E-2</v>
      </c>
      <c r="AK76" s="60">
        <v>5.7995329235229391</v>
      </c>
      <c r="AL76" s="60"/>
      <c r="AM76" s="30" t="s">
        <v>66</v>
      </c>
      <c r="AN76" s="30">
        <v>937.86599999999999</v>
      </c>
      <c r="AO76" s="30" t="s">
        <v>8</v>
      </c>
      <c r="AP76" s="31">
        <v>1556.3213330000001</v>
      </c>
      <c r="AR76" s="24" t="s">
        <v>332</v>
      </c>
      <c r="AS76" s="24" t="s">
        <v>8</v>
      </c>
      <c r="AT76" s="24" t="s">
        <v>62</v>
      </c>
      <c r="AU76" s="121">
        <v>136.29412736070705</v>
      </c>
    </row>
    <row r="77" spans="1:47" customFormat="1" ht="15.75" x14ac:dyDescent="0.25">
      <c r="A77" s="72">
        <v>99</v>
      </c>
      <c r="B77" s="73" t="s">
        <v>1256</v>
      </c>
      <c r="C77" s="33" t="s">
        <v>1163</v>
      </c>
      <c r="D77" s="33"/>
      <c r="E77" s="73" t="s">
        <v>1254</v>
      </c>
      <c r="F77" s="73">
        <v>-20.643879846000001</v>
      </c>
      <c r="G77" s="73">
        <v>-41.833375068000002</v>
      </c>
      <c r="H77" s="73"/>
      <c r="I77" s="72">
        <v>958</v>
      </c>
      <c r="J77" s="74" t="s">
        <v>1210</v>
      </c>
      <c r="K77" s="76">
        <v>5.666666666666667</v>
      </c>
      <c r="L77" s="76">
        <v>5.666666666666667</v>
      </c>
      <c r="M77" s="76">
        <v>5.666666666666667</v>
      </c>
      <c r="N77" s="83">
        <v>6</v>
      </c>
      <c r="O77" s="76">
        <v>5.333333333333333</v>
      </c>
      <c r="P77" s="76">
        <v>5.666666666666667</v>
      </c>
      <c r="Q77" s="76">
        <v>5.666666666666667</v>
      </c>
      <c r="R77" s="76">
        <v>5.666666666666667</v>
      </c>
      <c r="S77" s="77">
        <v>81.333333333333329</v>
      </c>
      <c r="U77" s="52" t="s">
        <v>633</v>
      </c>
      <c r="V77" s="52">
        <v>958</v>
      </c>
      <c r="W77" s="51" t="s">
        <v>8</v>
      </c>
      <c r="X77" s="51"/>
      <c r="Y77" s="127">
        <v>48.002203500000007</v>
      </c>
      <c r="Z77" s="127">
        <v>29.881788999999998</v>
      </c>
      <c r="AA77" s="127">
        <v>5.3994179500000001</v>
      </c>
      <c r="AB77" s="127">
        <v>12.262737499999998</v>
      </c>
      <c r="AC77" s="127">
        <v>2.2913365644393813</v>
      </c>
      <c r="AE77" s="58" t="s">
        <v>67</v>
      </c>
      <c r="AF77" s="58" t="s">
        <v>62</v>
      </c>
      <c r="AG77" s="58" t="s">
        <v>8</v>
      </c>
      <c r="AH77" s="59">
        <v>0.2303</v>
      </c>
      <c r="AI77" s="59">
        <v>20</v>
      </c>
      <c r="AJ77" s="60">
        <v>1.1515000000000001E-2</v>
      </c>
      <c r="AK77" s="60">
        <v>6.0101853782899601</v>
      </c>
      <c r="AL77" s="60"/>
      <c r="AM77" s="30" t="s">
        <v>67</v>
      </c>
      <c r="AN77" s="30">
        <v>952.59299999999996</v>
      </c>
      <c r="AO77" s="30" t="s">
        <v>8</v>
      </c>
      <c r="AP77" s="31">
        <v>4647.8333329999996</v>
      </c>
      <c r="AR77" s="24" t="s">
        <v>333</v>
      </c>
      <c r="AS77" s="24" t="s">
        <v>8</v>
      </c>
      <c r="AT77" s="24" t="s">
        <v>62</v>
      </c>
      <c r="AU77" s="121">
        <v>184.86935970456278</v>
      </c>
    </row>
    <row r="78" spans="1:47" customFormat="1" ht="15.75" x14ac:dyDescent="0.25">
      <c r="A78" s="75">
        <v>101</v>
      </c>
      <c r="B78" s="73" t="s">
        <v>1257</v>
      </c>
      <c r="C78" s="83" t="s">
        <v>1192</v>
      </c>
      <c r="D78" s="83"/>
      <c r="E78" s="73" t="s">
        <v>1254</v>
      </c>
      <c r="F78" s="73">
        <v>-20.661128461000001</v>
      </c>
      <c r="G78" s="73">
        <v>-41.887434823</v>
      </c>
      <c r="H78" s="73"/>
      <c r="I78" s="75">
        <v>893</v>
      </c>
      <c r="J78" s="74" t="s">
        <v>1225</v>
      </c>
      <c r="K78" s="75">
        <v>6</v>
      </c>
      <c r="L78" s="76">
        <v>5.666666666666667</v>
      </c>
      <c r="M78" s="75">
        <v>6</v>
      </c>
      <c r="N78" s="76">
        <v>5.666666666666667</v>
      </c>
      <c r="O78" s="76">
        <v>6.333333333333333</v>
      </c>
      <c r="P78" s="76">
        <v>5.666666666666667</v>
      </c>
      <c r="Q78" s="75">
        <v>6</v>
      </c>
      <c r="R78" s="75">
        <v>6</v>
      </c>
      <c r="S78" s="77">
        <v>83.333333333333329</v>
      </c>
      <c r="U78" s="52" t="s">
        <v>891</v>
      </c>
      <c r="V78" s="52">
        <v>893</v>
      </c>
      <c r="W78" s="51" t="s">
        <v>10</v>
      </c>
      <c r="X78" s="51"/>
      <c r="Y78" s="128">
        <v>58.671729000000006</v>
      </c>
      <c r="Z78" s="128">
        <v>33.324747999999992</v>
      </c>
      <c r="AA78" s="128">
        <v>6.1560257499999995</v>
      </c>
      <c r="AB78" s="128">
        <v>13.306512000000001</v>
      </c>
      <c r="AC78" s="128">
        <v>2.1867683777533236</v>
      </c>
      <c r="AE78" s="58" t="s">
        <v>156</v>
      </c>
      <c r="AF78" s="58" t="s">
        <v>440</v>
      </c>
      <c r="AG78" s="58" t="s">
        <v>10</v>
      </c>
      <c r="AH78" s="59">
        <v>0.1802</v>
      </c>
      <c r="AI78" s="59">
        <v>20</v>
      </c>
      <c r="AJ78" s="60">
        <v>9.0100000000000006E-3</v>
      </c>
      <c r="AK78" s="60">
        <v>5.0264408235578335</v>
      </c>
      <c r="AL78" s="60"/>
      <c r="AM78" s="30" t="s">
        <v>156</v>
      </c>
      <c r="AN78" s="30">
        <v>885.10400000000004</v>
      </c>
      <c r="AO78" s="30" t="s">
        <v>10</v>
      </c>
      <c r="AP78" s="31">
        <v>190.07316700000001</v>
      </c>
      <c r="AU78" s="122"/>
    </row>
    <row r="79" spans="1:47" customFormat="1" ht="15.75" x14ac:dyDescent="0.25">
      <c r="A79" s="75">
        <v>108</v>
      </c>
      <c r="B79" s="73" t="s">
        <v>1258</v>
      </c>
      <c r="C79" s="83" t="s">
        <v>1192</v>
      </c>
      <c r="D79" s="83"/>
      <c r="E79" s="73" t="s">
        <v>1254</v>
      </c>
      <c r="F79" s="73">
        <v>-20.580803593999999</v>
      </c>
      <c r="G79" s="88">
        <v>-41.961537217999997</v>
      </c>
      <c r="H79" s="88"/>
      <c r="I79" s="75">
        <v>799</v>
      </c>
      <c r="J79" s="74" t="s">
        <v>1225</v>
      </c>
      <c r="K79" s="75">
        <v>6</v>
      </c>
      <c r="L79" s="75">
        <v>6</v>
      </c>
      <c r="M79" s="76">
        <v>6.166666666666667</v>
      </c>
      <c r="N79" s="76">
        <v>6.166666666666667</v>
      </c>
      <c r="O79" s="75">
        <v>6</v>
      </c>
      <c r="P79" s="76">
        <v>6.166666666666667</v>
      </c>
      <c r="Q79" s="75">
        <v>6</v>
      </c>
      <c r="R79" s="76">
        <v>6.166666666666667</v>
      </c>
      <c r="S79" s="77">
        <v>84.666666666666671</v>
      </c>
      <c r="U79" s="52" t="s">
        <v>895</v>
      </c>
      <c r="V79" s="52">
        <v>799</v>
      </c>
      <c r="W79" s="51" t="s">
        <v>10</v>
      </c>
      <c r="X79" s="51"/>
      <c r="Y79" s="128">
        <v>45.319305499999999</v>
      </c>
      <c r="Z79" s="128">
        <v>29.421441500000007</v>
      </c>
      <c r="AA79" s="128">
        <v>5.24152285</v>
      </c>
      <c r="AB79" s="128">
        <v>12.161786750000001</v>
      </c>
      <c r="AC79" s="128">
        <v>2.3350469230155797</v>
      </c>
      <c r="AE79" s="58" t="s">
        <v>1115</v>
      </c>
      <c r="AF79" s="58" t="s">
        <v>440</v>
      </c>
      <c r="AG79" s="58" t="s">
        <v>10</v>
      </c>
      <c r="AH79" s="59">
        <v>0.20250000000000001</v>
      </c>
      <c r="AI79" s="59">
        <v>20</v>
      </c>
      <c r="AJ79" s="60">
        <v>1.0125E-2</v>
      </c>
      <c r="AK79" s="60">
        <v>5.2680321047969292</v>
      </c>
      <c r="AL79" s="60"/>
      <c r="AR79" s="24" t="s">
        <v>494</v>
      </c>
      <c r="AS79" s="24" t="s">
        <v>295</v>
      </c>
      <c r="AT79" s="24" t="s">
        <v>440</v>
      </c>
      <c r="AU79" s="121">
        <v>194.48318794510988</v>
      </c>
    </row>
    <row r="80" spans="1:47" customFormat="1" ht="15.75" x14ac:dyDescent="0.25">
      <c r="A80" s="75">
        <v>111</v>
      </c>
      <c r="B80" s="73" t="s">
        <v>1259</v>
      </c>
      <c r="C80" s="33" t="s">
        <v>1163</v>
      </c>
      <c r="D80" s="33"/>
      <c r="E80" s="73" t="s">
        <v>1254</v>
      </c>
      <c r="F80" s="73">
        <v>-20.658261933999999</v>
      </c>
      <c r="G80" s="73">
        <v>-41.971298697999998</v>
      </c>
      <c r="H80" s="73"/>
      <c r="I80" s="75">
        <v>851</v>
      </c>
      <c r="J80" s="74" t="s">
        <v>1225</v>
      </c>
      <c r="K80" s="76">
        <v>5.666666666666667</v>
      </c>
      <c r="L80" s="76">
        <v>5.333333333333333</v>
      </c>
      <c r="M80" s="75">
        <v>6</v>
      </c>
      <c r="N80" s="76">
        <v>5.666666666666667</v>
      </c>
      <c r="O80" s="76">
        <v>5.333333333333333</v>
      </c>
      <c r="P80" s="75">
        <v>5</v>
      </c>
      <c r="Q80" s="76">
        <v>5.333333333333333</v>
      </c>
      <c r="R80" s="76">
        <v>5.666666666666667</v>
      </c>
      <c r="S80" s="77">
        <v>80.333333333333329</v>
      </c>
      <c r="U80" s="52" t="s">
        <v>636</v>
      </c>
      <c r="V80" s="52">
        <v>851</v>
      </c>
      <c r="W80" s="51" t="s">
        <v>8</v>
      </c>
      <c r="X80" s="51"/>
      <c r="Y80" s="128">
        <v>57.209307500000008</v>
      </c>
      <c r="Z80" s="128">
        <v>31.906919000000006</v>
      </c>
      <c r="AA80" s="128">
        <v>6.1100413000000007</v>
      </c>
      <c r="AB80" s="128">
        <v>13.0307545</v>
      </c>
      <c r="AC80" s="128">
        <v>2.1378974233221291</v>
      </c>
      <c r="AE80" s="58" t="s">
        <v>1031</v>
      </c>
      <c r="AF80" s="58" t="s">
        <v>440</v>
      </c>
      <c r="AG80" s="58" t="s">
        <v>8</v>
      </c>
      <c r="AH80" s="59">
        <v>0.2072</v>
      </c>
      <c r="AI80" s="59">
        <v>20</v>
      </c>
      <c r="AJ80" s="60">
        <v>1.0359999999999999E-2</v>
      </c>
      <c r="AK80" s="60">
        <v>5.1875016777172309</v>
      </c>
      <c r="AL80" s="60"/>
      <c r="AU80" s="122"/>
    </row>
    <row r="81" spans="1:47" customFormat="1" ht="15.75" x14ac:dyDescent="0.25">
      <c r="A81" s="72">
        <v>113</v>
      </c>
      <c r="B81" s="73" t="s">
        <v>1260</v>
      </c>
      <c r="C81" s="33" t="s">
        <v>1192</v>
      </c>
      <c r="D81" s="33"/>
      <c r="E81" s="73" t="s">
        <v>1254</v>
      </c>
      <c r="F81" s="73">
        <v>-20.64440866</v>
      </c>
      <c r="G81" s="73">
        <v>-41.970701906999999</v>
      </c>
      <c r="H81" s="73"/>
      <c r="I81" s="72">
        <v>856</v>
      </c>
      <c r="J81" s="74" t="s">
        <v>1210</v>
      </c>
      <c r="K81" s="76">
        <v>5.333333333333333</v>
      </c>
      <c r="L81" s="76">
        <v>5.333333333333333</v>
      </c>
      <c r="M81" s="76">
        <v>5.666666666666667</v>
      </c>
      <c r="N81" s="76">
        <v>5.666666666666667</v>
      </c>
      <c r="O81" s="83">
        <v>5</v>
      </c>
      <c r="P81" s="76">
        <v>5.666666666666667</v>
      </c>
      <c r="Q81" s="76">
        <v>5.666666666666667</v>
      </c>
      <c r="R81" s="76">
        <v>5.666666666666667</v>
      </c>
      <c r="S81" s="91">
        <v>79</v>
      </c>
      <c r="Y81" s="6"/>
      <c r="Z81" s="6"/>
      <c r="AA81" s="6"/>
      <c r="AB81" s="6"/>
      <c r="AC81" s="6"/>
      <c r="AM81" s="30" t="s">
        <v>573</v>
      </c>
      <c r="AN81" s="30">
        <v>851.23500000000001</v>
      </c>
      <c r="AO81" s="30" t="s">
        <v>10</v>
      </c>
      <c r="AP81" s="31">
        <v>4501.6666670000004</v>
      </c>
      <c r="AU81" s="122"/>
    </row>
    <row r="82" spans="1:47" customFormat="1" ht="15.75" x14ac:dyDescent="0.25">
      <c r="A82" s="75">
        <v>117</v>
      </c>
      <c r="B82" s="73" t="s">
        <v>1261</v>
      </c>
      <c r="C82" s="83" t="s">
        <v>1163</v>
      </c>
      <c r="D82" s="83"/>
      <c r="E82" s="73" t="s">
        <v>1262</v>
      </c>
      <c r="F82" s="73">
        <v>-20.798723939999999</v>
      </c>
      <c r="G82" s="73">
        <v>-42.220062855999998</v>
      </c>
      <c r="H82" s="73"/>
      <c r="I82" s="75">
        <v>876</v>
      </c>
      <c r="J82" s="74" t="s">
        <v>1210</v>
      </c>
      <c r="K82" s="76">
        <v>5.666666666666667</v>
      </c>
      <c r="L82" s="76">
        <v>5.333333333333333</v>
      </c>
      <c r="M82" s="76">
        <v>5.666666666666667</v>
      </c>
      <c r="N82" s="76">
        <v>5.666666666666667</v>
      </c>
      <c r="O82" s="75">
        <v>5</v>
      </c>
      <c r="P82" s="75">
        <v>5</v>
      </c>
      <c r="Q82" s="76">
        <v>5.333333333333333</v>
      </c>
      <c r="R82" s="76">
        <v>5.333333333333333</v>
      </c>
      <c r="S82" s="79">
        <v>79</v>
      </c>
      <c r="U82" s="52" t="s">
        <v>637</v>
      </c>
      <c r="V82" s="52">
        <v>876</v>
      </c>
      <c r="W82" s="51" t="s">
        <v>8</v>
      </c>
      <c r="X82" s="51"/>
      <c r="Y82" s="128">
        <v>46.376788499999996</v>
      </c>
      <c r="Z82" s="128">
        <v>29.582261499999998</v>
      </c>
      <c r="AA82" s="128">
        <v>5.3933105999999995</v>
      </c>
      <c r="AB82" s="128">
        <v>12.231085750000002</v>
      </c>
      <c r="AC82" s="128">
        <v>2.2768564155254762</v>
      </c>
      <c r="AE82" s="58" t="s">
        <v>1039</v>
      </c>
      <c r="AF82" s="58" t="s">
        <v>440</v>
      </c>
      <c r="AG82" s="58" t="s">
        <v>8</v>
      </c>
      <c r="AH82" s="59">
        <v>0.22509999999999999</v>
      </c>
      <c r="AI82" s="59">
        <v>20</v>
      </c>
      <c r="AJ82" s="60">
        <v>1.1254999999999999E-2</v>
      </c>
      <c r="AK82" s="60">
        <v>5.8814055243872989</v>
      </c>
      <c r="AL82" s="60"/>
      <c r="AR82" s="24" t="s">
        <v>446</v>
      </c>
      <c r="AS82" s="24" t="s">
        <v>8</v>
      </c>
      <c r="AT82" s="24" t="s">
        <v>440</v>
      </c>
      <c r="AU82" s="121">
        <v>115.50859756149177</v>
      </c>
    </row>
    <row r="83" spans="1:47" customFormat="1" ht="15.75" x14ac:dyDescent="0.25">
      <c r="A83" s="72">
        <v>118</v>
      </c>
      <c r="B83" s="73" t="s">
        <v>1263</v>
      </c>
      <c r="C83" s="33" t="s">
        <v>1192</v>
      </c>
      <c r="D83" s="33"/>
      <c r="E83" s="73" t="s">
        <v>1262</v>
      </c>
      <c r="F83" s="73">
        <v>-20.798528474000001</v>
      </c>
      <c r="G83" s="73">
        <v>-42.214717129</v>
      </c>
      <c r="H83" s="73"/>
      <c r="I83" s="72">
        <v>922</v>
      </c>
      <c r="J83" s="74" t="s">
        <v>1225</v>
      </c>
      <c r="K83" s="75">
        <v>6</v>
      </c>
      <c r="L83" s="76">
        <v>5.666666666666667</v>
      </c>
      <c r="M83" s="75">
        <v>6</v>
      </c>
      <c r="N83" s="76">
        <v>6.166666666666667</v>
      </c>
      <c r="O83" s="75">
        <v>6</v>
      </c>
      <c r="P83" s="76">
        <v>5.833333333333333</v>
      </c>
      <c r="Q83" s="75">
        <v>6</v>
      </c>
      <c r="R83" s="75">
        <v>6</v>
      </c>
      <c r="S83" s="77">
        <v>83.666666666666671</v>
      </c>
      <c r="U83" s="52" t="s">
        <v>897</v>
      </c>
      <c r="V83" s="52">
        <v>922</v>
      </c>
      <c r="W83" s="51" t="s">
        <v>10</v>
      </c>
      <c r="X83" s="51"/>
      <c r="Y83" s="128">
        <v>51.830231500000004</v>
      </c>
      <c r="Z83" s="128">
        <v>31.2141685</v>
      </c>
      <c r="AA83" s="128">
        <v>5.4731442500000007</v>
      </c>
      <c r="AB83" s="128">
        <v>13.071211700000003</v>
      </c>
      <c r="AC83" s="128">
        <v>2.3908433722399938</v>
      </c>
      <c r="AE83" s="58" t="s">
        <v>157</v>
      </c>
      <c r="AF83" s="58" t="s">
        <v>62</v>
      </c>
      <c r="AG83" s="58" t="s">
        <v>10</v>
      </c>
      <c r="AH83" s="59">
        <v>0.18090000000000001</v>
      </c>
      <c r="AI83" s="59">
        <v>20</v>
      </c>
      <c r="AJ83" s="60">
        <v>9.045000000000001E-3</v>
      </c>
      <c r="AK83" s="60">
        <v>4.9969130002952777</v>
      </c>
      <c r="AL83" s="60"/>
      <c r="AR83" s="24" t="s">
        <v>404</v>
      </c>
      <c r="AS83" s="24" t="s">
        <v>295</v>
      </c>
      <c r="AT83" s="24" t="s">
        <v>62</v>
      </c>
      <c r="AU83" s="121">
        <v>185.69469576094579</v>
      </c>
    </row>
    <row r="84" spans="1:47" customFormat="1" ht="15.75" x14ac:dyDescent="0.25">
      <c r="A84" s="72">
        <v>119</v>
      </c>
      <c r="B84" s="73" t="s">
        <v>1264</v>
      </c>
      <c r="C84" s="33" t="s">
        <v>1192</v>
      </c>
      <c r="D84" s="33"/>
      <c r="E84" s="73" t="s">
        <v>1262</v>
      </c>
      <c r="F84" s="73">
        <v>-20.808202865999998</v>
      </c>
      <c r="G84" s="73">
        <v>-42.210492817999999</v>
      </c>
      <c r="H84" s="73"/>
      <c r="I84" s="72">
        <v>1002</v>
      </c>
      <c r="J84" s="74" t="s">
        <v>1225</v>
      </c>
      <c r="K84" s="75">
        <v>6.5</v>
      </c>
      <c r="L84" s="75">
        <v>7</v>
      </c>
      <c r="M84" s="76">
        <v>6.833333333333333</v>
      </c>
      <c r="N84" s="75">
        <v>6.5</v>
      </c>
      <c r="O84" s="75">
        <v>7</v>
      </c>
      <c r="P84" s="76">
        <v>6.666666666666667</v>
      </c>
      <c r="Q84" s="75">
        <v>6.5</v>
      </c>
      <c r="R84" s="76">
        <v>6.666666666666667</v>
      </c>
      <c r="S84" s="77">
        <v>89.666666666666671</v>
      </c>
      <c r="U84" s="52" t="s">
        <v>898</v>
      </c>
      <c r="V84" s="52">
        <v>1002</v>
      </c>
      <c r="W84" s="51" t="s">
        <v>10</v>
      </c>
      <c r="X84" s="51"/>
      <c r="Y84" s="128">
        <v>46.862625500000014</v>
      </c>
      <c r="Z84" s="128">
        <v>29.290378000000004</v>
      </c>
      <c r="AA84" s="128">
        <v>5.6203607999999985</v>
      </c>
      <c r="AB84" s="128">
        <v>11.761166300000001</v>
      </c>
      <c r="AC84" s="128">
        <v>2.0928662833707086</v>
      </c>
      <c r="AE84" s="58" t="s">
        <v>158</v>
      </c>
      <c r="AF84" s="58" t="s">
        <v>62</v>
      </c>
      <c r="AG84" s="58" t="s">
        <v>10</v>
      </c>
      <c r="AH84" s="59">
        <v>0.2336</v>
      </c>
      <c r="AI84" s="59">
        <v>20</v>
      </c>
      <c r="AJ84" s="60">
        <v>1.1679999999999999E-2</v>
      </c>
      <c r="AK84" s="60">
        <v>6.2035272327060911</v>
      </c>
      <c r="AL84" s="60"/>
      <c r="AR84" s="24" t="s">
        <v>405</v>
      </c>
      <c r="AS84" s="24" t="s">
        <v>295</v>
      </c>
      <c r="AT84" s="24" t="s">
        <v>62</v>
      </c>
      <c r="AU84" s="121">
        <v>230.0852282318067</v>
      </c>
    </row>
    <row r="85" spans="1:47" customFormat="1" ht="15.75" x14ac:dyDescent="0.25">
      <c r="A85" s="72">
        <v>120</v>
      </c>
      <c r="B85" s="73" t="s">
        <v>1265</v>
      </c>
      <c r="C85" s="33" t="s">
        <v>1192</v>
      </c>
      <c r="D85" s="33"/>
      <c r="E85" s="73" t="s">
        <v>1262</v>
      </c>
      <c r="F85" s="73">
        <v>-20.806734106</v>
      </c>
      <c r="G85" s="73">
        <v>-42.210571524000002</v>
      </c>
      <c r="H85" s="73"/>
      <c r="I85" s="72">
        <v>982</v>
      </c>
      <c r="J85" s="74" t="s">
        <v>1225</v>
      </c>
      <c r="K85" s="75">
        <v>6</v>
      </c>
      <c r="L85" s="76">
        <v>5.666666666666667</v>
      </c>
      <c r="M85" s="75">
        <v>6</v>
      </c>
      <c r="N85" s="75">
        <v>6</v>
      </c>
      <c r="O85" s="76">
        <v>6.166666666666667</v>
      </c>
      <c r="P85" s="76">
        <v>5.333333333333333</v>
      </c>
      <c r="Q85" s="76">
        <v>6.166666666666667</v>
      </c>
      <c r="R85" s="75">
        <v>6</v>
      </c>
      <c r="S85" s="77">
        <v>83.333333333333329</v>
      </c>
      <c r="U85" s="52" t="s">
        <v>899</v>
      </c>
      <c r="V85" s="52">
        <v>982</v>
      </c>
      <c r="W85" s="51" t="s">
        <v>10</v>
      </c>
      <c r="X85" s="51"/>
      <c r="Y85" s="128">
        <v>36.458660999999992</v>
      </c>
      <c r="Z85" s="128">
        <v>25.506635499999994</v>
      </c>
      <c r="AA85" s="128">
        <v>4.7486513499999994</v>
      </c>
      <c r="AB85" s="128">
        <v>10.611029300000002</v>
      </c>
      <c r="AC85" s="128">
        <v>2.238618244177216</v>
      </c>
      <c r="AE85" s="58" t="s">
        <v>159</v>
      </c>
      <c r="AF85" s="58" t="s">
        <v>62</v>
      </c>
      <c r="AG85" s="58" t="s">
        <v>10</v>
      </c>
      <c r="AH85" s="59">
        <v>0.18049999999999999</v>
      </c>
      <c r="AI85" s="59">
        <v>20</v>
      </c>
      <c r="AJ85" s="60">
        <v>9.025E-3</v>
      </c>
      <c r="AK85" s="60">
        <v>5.0331516924811428</v>
      </c>
      <c r="AL85" s="60"/>
      <c r="AR85" s="24" t="s">
        <v>406</v>
      </c>
      <c r="AS85" s="24" t="s">
        <v>295</v>
      </c>
      <c r="AT85" s="24" t="s">
        <v>62</v>
      </c>
      <c r="AU85" s="121">
        <v>141.50705013441561</v>
      </c>
    </row>
    <row r="86" spans="1:47" customFormat="1" ht="15.75" x14ac:dyDescent="0.25">
      <c r="A86" s="72">
        <v>121</v>
      </c>
      <c r="B86" s="73" t="s">
        <v>1266</v>
      </c>
      <c r="C86" s="33" t="s">
        <v>1192</v>
      </c>
      <c r="D86" s="33"/>
      <c r="E86" s="75" t="s">
        <v>1267</v>
      </c>
      <c r="F86" s="73">
        <v>-20.737715336000001</v>
      </c>
      <c r="G86" s="73">
        <v>-41.923545486999998</v>
      </c>
      <c r="H86" s="73"/>
      <c r="I86" s="72">
        <v>933</v>
      </c>
      <c r="J86" s="74" t="s">
        <v>1225</v>
      </c>
      <c r="K86" s="75">
        <v>6</v>
      </c>
      <c r="L86" s="76">
        <v>6.333333333333333</v>
      </c>
      <c r="M86" s="75">
        <v>6.5</v>
      </c>
      <c r="N86" s="75">
        <v>6.5</v>
      </c>
      <c r="O86" s="76">
        <v>6.666666666666667</v>
      </c>
      <c r="P86" s="75">
        <v>6.5</v>
      </c>
      <c r="Q86" s="76">
        <v>6.666666666666667</v>
      </c>
      <c r="R86" s="76">
        <v>6.166666666666667</v>
      </c>
      <c r="S86" s="77">
        <v>87.333333333333329</v>
      </c>
      <c r="U86" s="52" t="s">
        <v>900</v>
      </c>
      <c r="V86" s="52">
        <v>933</v>
      </c>
      <c r="W86" s="51" t="s">
        <v>10</v>
      </c>
      <c r="X86" s="51"/>
      <c r="Y86" s="128">
        <v>60.140683500000009</v>
      </c>
      <c r="Z86" s="128">
        <v>34.339668500000002</v>
      </c>
      <c r="AA86" s="128">
        <v>6.0704117499999999</v>
      </c>
      <c r="AB86" s="128">
        <v>13.951940499999997</v>
      </c>
      <c r="AC86" s="128">
        <v>2.309928847132583</v>
      </c>
      <c r="AE86" s="58" t="s">
        <v>160</v>
      </c>
      <c r="AF86" s="58" t="s">
        <v>62</v>
      </c>
      <c r="AG86" s="58" t="s">
        <v>10</v>
      </c>
      <c r="AH86" s="59">
        <v>0.20630000000000001</v>
      </c>
      <c r="AI86" s="59">
        <v>20</v>
      </c>
      <c r="AJ86" s="60">
        <v>1.0315000000000001E-2</v>
      </c>
      <c r="AK86" s="60">
        <v>5.7525568410597794</v>
      </c>
      <c r="AL86" s="60"/>
      <c r="AM86" s="30" t="s">
        <v>160</v>
      </c>
      <c r="AN86" s="30">
        <v>920.274</v>
      </c>
      <c r="AO86" s="30" t="s">
        <v>10</v>
      </c>
      <c r="AP86" s="31">
        <v>1125.2791669999999</v>
      </c>
      <c r="AR86" s="24" t="s">
        <v>407</v>
      </c>
      <c r="AS86" s="24" t="s">
        <v>295</v>
      </c>
      <c r="AT86" s="24" t="s">
        <v>62</v>
      </c>
      <c r="AU86" s="121">
        <v>152.10582416103847</v>
      </c>
    </row>
    <row r="87" spans="1:47" customFormat="1" ht="15.75" x14ac:dyDescent="0.25">
      <c r="A87" s="72">
        <v>122</v>
      </c>
      <c r="B87" s="73" t="s">
        <v>1266</v>
      </c>
      <c r="C87" s="33" t="s">
        <v>1163</v>
      </c>
      <c r="D87" s="33"/>
      <c r="E87" s="75" t="s">
        <v>1267</v>
      </c>
      <c r="F87" s="73">
        <v>-20.739679466999998</v>
      </c>
      <c r="G87" s="73">
        <v>-41.93045008</v>
      </c>
      <c r="H87" s="73"/>
      <c r="I87" s="72">
        <v>884</v>
      </c>
      <c r="J87" s="74" t="s">
        <v>1225</v>
      </c>
      <c r="K87" s="76">
        <v>5.666666666666667</v>
      </c>
      <c r="L87" s="76">
        <v>6.333333333333333</v>
      </c>
      <c r="M87" s="76">
        <v>5.666666666666667</v>
      </c>
      <c r="N87" s="75">
        <v>6</v>
      </c>
      <c r="O87" s="76">
        <v>5.666666666666667</v>
      </c>
      <c r="P87" s="76">
        <v>5.333333333333333</v>
      </c>
      <c r="Q87" s="75">
        <v>6</v>
      </c>
      <c r="R87" s="75">
        <v>6</v>
      </c>
      <c r="S87" s="77">
        <v>82.666666666666671</v>
      </c>
      <c r="U87" s="52" t="s">
        <v>638</v>
      </c>
      <c r="V87" s="52">
        <v>884</v>
      </c>
      <c r="W87" s="51" t="s">
        <v>8</v>
      </c>
      <c r="X87" s="51"/>
      <c r="Y87" s="128">
        <v>79.167751999999979</v>
      </c>
      <c r="Z87" s="128">
        <v>38.012171500000001</v>
      </c>
      <c r="AA87" s="128">
        <v>7.0318971000000019</v>
      </c>
      <c r="AB87" s="128">
        <v>15.632923499999999</v>
      </c>
      <c r="AC87" s="128">
        <v>2.2281343696162175</v>
      </c>
      <c r="AE87" s="58" t="s">
        <v>524</v>
      </c>
      <c r="AF87" s="58" t="s">
        <v>440</v>
      </c>
      <c r="AG87" s="58" t="s">
        <v>8</v>
      </c>
      <c r="AH87" s="59">
        <v>0.2233</v>
      </c>
      <c r="AI87" s="59">
        <v>20</v>
      </c>
      <c r="AJ87" s="60">
        <v>1.1165E-2</v>
      </c>
      <c r="AK87" s="60">
        <v>5.8934850884492525</v>
      </c>
      <c r="AL87" s="60"/>
      <c r="AM87" s="30" t="s">
        <v>524</v>
      </c>
      <c r="AN87" s="30">
        <v>868.91099999999994</v>
      </c>
      <c r="AO87" s="30" t="s">
        <v>8</v>
      </c>
      <c r="AP87" s="31">
        <v>776.19816700000001</v>
      </c>
      <c r="AR87" s="24" t="s">
        <v>447</v>
      </c>
      <c r="AS87" s="24" t="s">
        <v>8</v>
      </c>
      <c r="AT87" s="24" t="s">
        <v>440</v>
      </c>
      <c r="AU87" s="121">
        <v>181.21139400025959</v>
      </c>
    </row>
    <row r="88" spans="1:47" customFormat="1" ht="15.75" x14ac:dyDescent="0.25">
      <c r="A88" s="72">
        <v>125</v>
      </c>
      <c r="B88" s="73" t="s">
        <v>1268</v>
      </c>
      <c r="C88" s="33" t="s">
        <v>1163</v>
      </c>
      <c r="D88" s="33"/>
      <c r="E88" s="73" t="s">
        <v>1269</v>
      </c>
      <c r="F88" s="73">
        <v>-20.5848689</v>
      </c>
      <c r="G88" s="73">
        <v>-42.28184117</v>
      </c>
      <c r="H88" s="73"/>
      <c r="I88" s="72">
        <v>851</v>
      </c>
      <c r="J88" s="74" t="s">
        <v>1210</v>
      </c>
      <c r="K88" s="75">
        <v>6</v>
      </c>
      <c r="L88" s="76">
        <v>5.666666666666667</v>
      </c>
      <c r="M88" s="75">
        <v>6</v>
      </c>
      <c r="N88" s="76">
        <v>5.666666666666667</v>
      </c>
      <c r="O88" s="76">
        <v>5.666666666666667</v>
      </c>
      <c r="P88" s="76">
        <v>5.666666666666667</v>
      </c>
      <c r="Q88" s="76">
        <v>6.333333333333333</v>
      </c>
      <c r="R88" s="76">
        <v>5.666666666666667</v>
      </c>
      <c r="S88" s="77">
        <v>82.333333333333329</v>
      </c>
      <c r="U88" s="52" t="s">
        <v>639</v>
      </c>
      <c r="V88" s="52">
        <v>851</v>
      </c>
      <c r="W88" s="51" t="s">
        <v>8</v>
      </c>
      <c r="X88" s="51"/>
      <c r="Y88" s="128">
        <v>51.077742000000001</v>
      </c>
      <c r="Z88" s="128">
        <v>31.055578499999996</v>
      </c>
      <c r="AA88" s="128">
        <v>5.5343361999999985</v>
      </c>
      <c r="AB88" s="128">
        <v>12.592940600000002</v>
      </c>
      <c r="AC88" s="128">
        <v>2.3034425858556689</v>
      </c>
      <c r="AE88" s="58" t="s">
        <v>525</v>
      </c>
      <c r="AF88" s="58" t="s">
        <v>440</v>
      </c>
      <c r="AG88" s="58" t="s">
        <v>8</v>
      </c>
      <c r="AH88" s="59">
        <v>0.2097</v>
      </c>
      <c r="AI88" s="59">
        <v>20</v>
      </c>
      <c r="AJ88" s="60">
        <v>1.0485E-2</v>
      </c>
      <c r="AK88" s="60">
        <v>5.2572947145196354</v>
      </c>
      <c r="AL88" s="60"/>
      <c r="AM88" s="30" t="s">
        <v>525</v>
      </c>
      <c r="AN88" s="30">
        <v>831.88900000000001</v>
      </c>
      <c r="AO88" s="30" t="s">
        <v>8</v>
      </c>
      <c r="AP88" s="31">
        <v>3370.333333</v>
      </c>
      <c r="AU88" s="122"/>
    </row>
    <row r="89" spans="1:47" customFormat="1" ht="15.75" x14ac:dyDescent="0.25">
      <c r="A89" s="72">
        <v>126</v>
      </c>
      <c r="B89" s="73" t="s">
        <v>1268</v>
      </c>
      <c r="C89" s="33" t="s">
        <v>1173</v>
      </c>
      <c r="D89" s="33"/>
      <c r="E89" s="73" t="s">
        <v>1269</v>
      </c>
      <c r="F89" s="73">
        <v>-20.587972719</v>
      </c>
      <c r="G89" s="73">
        <v>-42.282232856</v>
      </c>
      <c r="H89" s="73"/>
      <c r="I89" s="72">
        <v>851</v>
      </c>
      <c r="J89" s="74" t="s">
        <v>1210</v>
      </c>
      <c r="K89" s="76">
        <v>5.333333333333333</v>
      </c>
      <c r="L89" s="76">
        <v>5.333333333333333</v>
      </c>
      <c r="M89" s="76">
        <v>5.333333333333333</v>
      </c>
      <c r="N89" s="75">
        <v>6</v>
      </c>
      <c r="O89" s="76">
        <v>5.333333333333333</v>
      </c>
      <c r="P89" s="76">
        <v>5.666666666666667</v>
      </c>
      <c r="Q89" s="76">
        <v>5.666666666666667</v>
      </c>
      <c r="R89" s="75">
        <v>6</v>
      </c>
      <c r="S89" s="79">
        <v>80</v>
      </c>
      <c r="U89" s="52" t="s">
        <v>826</v>
      </c>
      <c r="V89" s="52">
        <v>851</v>
      </c>
      <c r="W89" s="51" t="s">
        <v>286</v>
      </c>
      <c r="X89" s="51"/>
      <c r="Y89" s="128">
        <v>56.919560499999989</v>
      </c>
      <c r="Z89" s="128">
        <v>32.689577999999997</v>
      </c>
      <c r="AA89" s="128">
        <v>5.9279204500000002</v>
      </c>
      <c r="AB89" s="128">
        <v>13.223219500000003</v>
      </c>
      <c r="AC89" s="128">
        <v>2.2444490010847185</v>
      </c>
      <c r="AE89" s="58" t="s">
        <v>558</v>
      </c>
      <c r="AF89" s="58" t="s">
        <v>440</v>
      </c>
      <c r="AG89" s="58" t="s">
        <v>286</v>
      </c>
      <c r="AH89" s="59">
        <v>0.19850000000000001</v>
      </c>
      <c r="AI89" s="59">
        <v>20</v>
      </c>
      <c r="AJ89" s="62">
        <v>9.9249999999999998E-3</v>
      </c>
      <c r="AK89" s="60">
        <v>5.3995651356937708</v>
      </c>
      <c r="AL89" s="60"/>
      <c r="AM89" s="30" t="s">
        <v>558</v>
      </c>
      <c r="AN89" s="30">
        <v>857.16899999999998</v>
      </c>
      <c r="AO89" s="30" t="s">
        <v>286</v>
      </c>
      <c r="AP89" s="31">
        <v>6596.6666670000004</v>
      </c>
      <c r="AU89" s="122"/>
    </row>
    <row r="90" spans="1:47" customFormat="1" ht="15.75" x14ac:dyDescent="0.25">
      <c r="A90" s="72">
        <v>129</v>
      </c>
      <c r="B90" s="73" t="s">
        <v>1270</v>
      </c>
      <c r="C90" s="33" t="s">
        <v>1163</v>
      </c>
      <c r="D90" s="33"/>
      <c r="E90" s="73" t="s">
        <v>1269</v>
      </c>
      <c r="F90" s="73">
        <v>-20.503178369</v>
      </c>
      <c r="G90" s="73">
        <v>-42.154682754</v>
      </c>
      <c r="H90" s="73"/>
      <c r="I90" s="72">
        <v>936</v>
      </c>
      <c r="J90" s="74" t="s">
        <v>1225</v>
      </c>
      <c r="K90" s="76">
        <v>5.666666666666667</v>
      </c>
      <c r="L90" s="75">
        <v>6</v>
      </c>
      <c r="M90" s="75">
        <v>6</v>
      </c>
      <c r="N90" s="75">
        <v>6</v>
      </c>
      <c r="O90" s="76">
        <v>6.333333333333333</v>
      </c>
      <c r="P90" s="76">
        <v>5.666666666666667</v>
      </c>
      <c r="Q90" s="75">
        <v>6</v>
      </c>
      <c r="R90" s="76">
        <v>5.666666666666667</v>
      </c>
      <c r="S90" s="79">
        <v>83</v>
      </c>
      <c r="U90" s="52" t="s">
        <v>641</v>
      </c>
      <c r="V90" s="52">
        <v>936</v>
      </c>
      <c r="W90" s="51" t="s">
        <v>8</v>
      </c>
      <c r="X90" s="51"/>
      <c r="Y90" s="128">
        <v>60.304138000000009</v>
      </c>
      <c r="Z90" s="128">
        <v>32.278276500000004</v>
      </c>
      <c r="AA90" s="128">
        <v>6.4403369999999995</v>
      </c>
      <c r="AB90" s="128">
        <v>12.527235600000001</v>
      </c>
      <c r="AC90" s="128">
        <v>1.9436700593576717</v>
      </c>
      <c r="AE90" s="58" t="s">
        <v>69</v>
      </c>
      <c r="AF90" s="58" t="s">
        <v>62</v>
      </c>
      <c r="AG90" s="58" t="s">
        <v>8</v>
      </c>
      <c r="AH90" s="59">
        <v>0.22189999999999999</v>
      </c>
      <c r="AI90" s="59">
        <v>20</v>
      </c>
      <c r="AJ90" s="62">
        <v>1.1094999999999999E-2</v>
      </c>
      <c r="AK90" s="60">
        <v>5.9431455184817334</v>
      </c>
      <c r="AL90" s="60"/>
      <c r="AM90" s="30" t="s">
        <v>69</v>
      </c>
      <c r="AN90" s="30">
        <v>935.96220000000005</v>
      </c>
      <c r="AO90" s="30" t="s">
        <v>8</v>
      </c>
      <c r="AP90" s="31">
        <v>6318.5</v>
      </c>
      <c r="AR90" s="24" t="s">
        <v>335</v>
      </c>
      <c r="AS90" s="24" t="s">
        <v>8</v>
      </c>
      <c r="AT90" s="24" t="s">
        <v>62</v>
      </c>
      <c r="AU90" s="121">
        <v>138.63997811778006</v>
      </c>
    </row>
    <row r="91" spans="1:47" customFormat="1" ht="15.75" x14ac:dyDescent="0.25">
      <c r="A91" s="72">
        <v>130</v>
      </c>
      <c r="B91" s="73" t="s">
        <v>1271</v>
      </c>
      <c r="C91" s="33" t="s">
        <v>1192</v>
      </c>
      <c r="D91" s="33"/>
      <c r="E91" s="73" t="s">
        <v>1269</v>
      </c>
      <c r="F91" s="73">
        <v>-20.499087161999999</v>
      </c>
      <c r="G91" s="73">
        <v>-42.166827544999997</v>
      </c>
      <c r="H91" s="73"/>
      <c r="I91" s="73">
        <v>1121</v>
      </c>
      <c r="J91" s="74" t="s">
        <v>1225</v>
      </c>
      <c r="K91" s="76">
        <v>6.333333333333333</v>
      </c>
      <c r="L91" s="75">
        <v>6</v>
      </c>
      <c r="M91" s="76">
        <v>6.333333333333333</v>
      </c>
      <c r="N91" s="76">
        <v>6.5</v>
      </c>
      <c r="O91" s="76">
        <v>6.833333333333333</v>
      </c>
      <c r="P91" s="75">
        <v>6.5</v>
      </c>
      <c r="Q91" s="76">
        <v>6.333333333333333</v>
      </c>
      <c r="R91" s="76">
        <v>6.166666666666667</v>
      </c>
      <c r="S91" s="77">
        <v>86.333333333333329</v>
      </c>
      <c r="Y91" s="6"/>
      <c r="Z91" s="6"/>
      <c r="AA91" s="6"/>
      <c r="AB91" s="6"/>
      <c r="AC91" s="6"/>
      <c r="AR91" s="24" t="s">
        <v>408</v>
      </c>
      <c r="AS91" s="24" t="s">
        <v>295</v>
      </c>
      <c r="AT91" s="24" t="s">
        <v>62</v>
      </c>
      <c r="AU91" s="121">
        <v>197.24363387463882</v>
      </c>
    </row>
    <row r="92" spans="1:47" customFormat="1" ht="15.75" x14ac:dyDescent="0.25">
      <c r="A92" s="75">
        <v>131</v>
      </c>
      <c r="B92" s="73" t="s">
        <v>1271</v>
      </c>
      <c r="C92" s="83" t="s">
        <v>1163</v>
      </c>
      <c r="D92" s="83"/>
      <c r="E92" s="73" t="s">
        <v>1269</v>
      </c>
      <c r="F92" s="73">
        <v>-20.499087161999999</v>
      </c>
      <c r="G92" s="73">
        <v>-42.166827544999997</v>
      </c>
      <c r="H92" s="73"/>
      <c r="I92" s="73">
        <v>1121</v>
      </c>
      <c r="J92" s="74" t="s">
        <v>1225</v>
      </c>
      <c r="K92" s="75">
        <v>6</v>
      </c>
      <c r="L92" s="76">
        <v>6.333333333333333</v>
      </c>
      <c r="M92" s="75">
        <v>6.5</v>
      </c>
      <c r="N92" s="75">
        <v>6.5</v>
      </c>
      <c r="O92" s="76">
        <v>6.666666666666667</v>
      </c>
      <c r="P92" s="75">
        <v>6.5</v>
      </c>
      <c r="Q92" s="75">
        <v>6</v>
      </c>
      <c r="R92" s="76">
        <v>6.166666666666667</v>
      </c>
      <c r="S92" s="77">
        <v>86.666666666666671</v>
      </c>
      <c r="Y92" s="6"/>
      <c r="Z92" s="6"/>
      <c r="AA92" s="6"/>
      <c r="AB92" s="6"/>
      <c r="AC92" s="6"/>
      <c r="AR92" s="24" t="s">
        <v>336</v>
      </c>
      <c r="AS92" s="24" t="s">
        <v>8</v>
      </c>
      <c r="AT92" s="24" t="s">
        <v>62</v>
      </c>
      <c r="AU92" s="121">
        <v>155.58900109567813</v>
      </c>
    </row>
    <row r="93" spans="1:47" customFormat="1" ht="15.75" x14ac:dyDescent="0.25">
      <c r="A93" s="75">
        <v>132</v>
      </c>
      <c r="B93" s="73" t="s">
        <v>1272</v>
      </c>
      <c r="C93" s="83" t="s">
        <v>1173</v>
      </c>
      <c r="D93" s="83"/>
      <c r="E93" s="73" t="s">
        <v>1269</v>
      </c>
      <c r="F93" s="73">
        <v>-20.493302308000001</v>
      </c>
      <c r="G93" s="73">
        <v>-42.156374556999999</v>
      </c>
      <c r="H93" s="73"/>
      <c r="I93" s="75">
        <v>974</v>
      </c>
      <c r="J93" s="74" t="s">
        <v>1225</v>
      </c>
      <c r="K93" s="75">
        <v>6</v>
      </c>
      <c r="L93" s="76">
        <v>5.666666666666667</v>
      </c>
      <c r="M93" s="76">
        <v>5.666666666666667</v>
      </c>
      <c r="N93" s="76">
        <v>5.666666666666667</v>
      </c>
      <c r="O93" s="76">
        <v>5.333333333333333</v>
      </c>
      <c r="P93" s="75">
        <v>6</v>
      </c>
      <c r="Q93" s="76">
        <v>5.666666666666667</v>
      </c>
      <c r="R93" s="75">
        <v>6</v>
      </c>
      <c r="S93" s="77">
        <v>83.666666666666671</v>
      </c>
      <c r="Y93" s="6"/>
      <c r="Z93" s="6"/>
      <c r="AA93" s="6"/>
      <c r="AB93" s="6"/>
      <c r="AC93" s="6"/>
      <c r="AU93" s="122"/>
    </row>
    <row r="94" spans="1:47" customFormat="1" ht="15.75" x14ac:dyDescent="0.25">
      <c r="A94" s="75">
        <v>133</v>
      </c>
      <c r="B94" s="73" t="s">
        <v>1273</v>
      </c>
      <c r="C94" s="33" t="s">
        <v>1192</v>
      </c>
      <c r="D94" s="33"/>
      <c r="E94" s="73" t="s">
        <v>1269</v>
      </c>
      <c r="F94" s="73">
        <v>-20.49779023</v>
      </c>
      <c r="G94" s="73">
        <v>-42.147878241000001</v>
      </c>
      <c r="H94" s="73"/>
      <c r="I94" s="75">
        <v>1020</v>
      </c>
      <c r="J94" s="74" t="s">
        <v>1225</v>
      </c>
      <c r="K94" s="75">
        <v>6</v>
      </c>
      <c r="L94" s="75">
        <v>6</v>
      </c>
      <c r="M94" s="75">
        <v>6</v>
      </c>
      <c r="N94" s="75">
        <v>6</v>
      </c>
      <c r="O94" s="75">
        <v>6</v>
      </c>
      <c r="P94" s="75">
        <v>6</v>
      </c>
      <c r="Q94" s="76">
        <v>5.666666666666667</v>
      </c>
      <c r="R94" s="76">
        <v>5.666666666666667</v>
      </c>
      <c r="S94" s="77">
        <v>83.333333333333329</v>
      </c>
      <c r="Y94" s="6"/>
      <c r="Z94" s="6"/>
      <c r="AA94" s="6"/>
      <c r="AB94" s="6"/>
      <c r="AC94" s="6"/>
      <c r="AR94" s="24" t="s">
        <v>409</v>
      </c>
      <c r="AS94" s="24" t="s">
        <v>295</v>
      </c>
      <c r="AT94" s="24" t="s">
        <v>62</v>
      </c>
      <c r="AU94" s="121">
        <v>136.09645577301345</v>
      </c>
    </row>
    <row r="95" spans="1:47" customFormat="1" ht="15.75" x14ac:dyDescent="0.25">
      <c r="A95" s="75">
        <v>134</v>
      </c>
      <c r="B95" s="73" t="s">
        <v>1274</v>
      </c>
      <c r="C95" s="83" t="s">
        <v>1194</v>
      </c>
      <c r="D95" s="83"/>
      <c r="E95" s="73" t="s">
        <v>1269</v>
      </c>
      <c r="F95" s="73">
        <v>-20.565687334</v>
      </c>
      <c r="G95" s="73">
        <v>-42.273381483000001</v>
      </c>
      <c r="H95" s="73"/>
      <c r="I95" s="75">
        <v>988</v>
      </c>
      <c r="J95" s="74" t="s">
        <v>1210</v>
      </c>
      <c r="K95" s="75">
        <v>6</v>
      </c>
      <c r="L95" s="76">
        <v>5.666666666666667</v>
      </c>
      <c r="M95" s="76">
        <v>5.666666666666667</v>
      </c>
      <c r="N95" s="76">
        <v>6.333333333333333</v>
      </c>
      <c r="O95" s="75">
        <v>6</v>
      </c>
      <c r="P95" s="76">
        <v>5.333333333333333</v>
      </c>
      <c r="Q95" s="76">
        <v>6.333333333333333</v>
      </c>
      <c r="R95" s="75">
        <v>6</v>
      </c>
      <c r="S95" s="77">
        <v>83.333333333333329</v>
      </c>
      <c r="U95" s="52" t="s">
        <v>759</v>
      </c>
      <c r="V95" s="52">
        <v>988</v>
      </c>
      <c r="W95" s="51" t="s">
        <v>201</v>
      </c>
      <c r="X95" s="51"/>
      <c r="Y95" s="128">
        <v>55.898993500000003</v>
      </c>
      <c r="Z95" s="128">
        <v>32.115075499999996</v>
      </c>
      <c r="AA95" s="128">
        <v>6.025774649999998</v>
      </c>
      <c r="AB95" s="128">
        <v>13.407727</v>
      </c>
      <c r="AC95" s="128">
        <v>2.2547870789545099</v>
      </c>
      <c r="AE95" s="58" t="s">
        <v>543</v>
      </c>
      <c r="AF95" s="58" t="s">
        <v>62</v>
      </c>
      <c r="AG95" s="58" t="s">
        <v>201</v>
      </c>
      <c r="AH95" s="59">
        <v>0.2145</v>
      </c>
      <c r="AI95" s="59">
        <v>20</v>
      </c>
      <c r="AJ95" s="62">
        <v>1.0725E-2</v>
      </c>
      <c r="AK95" s="60">
        <v>5.795506402168952</v>
      </c>
      <c r="AL95" s="60"/>
      <c r="AM95" s="30" t="s">
        <v>543</v>
      </c>
      <c r="AN95" s="30">
        <v>974.58799999999997</v>
      </c>
      <c r="AO95" s="30" t="s">
        <v>201</v>
      </c>
      <c r="AP95" s="31">
        <v>4663.8333329999996</v>
      </c>
      <c r="AU95" s="122"/>
    </row>
    <row r="96" spans="1:47" customFormat="1" ht="15.75" x14ac:dyDescent="0.25">
      <c r="A96" s="75">
        <v>135</v>
      </c>
      <c r="B96" s="73" t="s">
        <v>1274</v>
      </c>
      <c r="C96" s="83" t="s">
        <v>1163</v>
      </c>
      <c r="D96" s="83"/>
      <c r="E96" s="73" t="s">
        <v>1269</v>
      </c>
      <c r="F96" s="73">
        <v>-20.562703880000001</v>
      </c>
      <c r="G96" s="73">
        <v>-42.27477992</v>
      </c>
      <c r="H96" s="73"/>
      <c r="I96" s="75">
        <v>1018</v>
      </c>
      <c r="J96" s="74" t="s">
        <v>1225</v>
      </c>
      <c r="K96" s="75">
        <v>6</v>
      </c>
      <c r="L96" s="76">
        <v>5.666666666666667</v>
      </c>
      <c r="M96" s="76">
        <v>5.666666666666667</v>
      </c>
      <c r="N96" s="75">
        <v>6</v>
      </c>
      <c r="O96" s="75">
        <v>6</v>
      </c>
      <c r="P96" s="75">
        <v>6</v>
      </c>
      <c r="Q96" s="76">
        <v>6.333333333333333</v>
      </c>
      <c r="R96" s="75">
        <v>6</v>
      </c>
      <c r="S96" s="77">
        <v>83.666666666666671</v>
      </c>
      <c r="U96" s="52" t="s">
        <v>642</v>
      </c>
      <c r="V96" s="52">
        <v>1018</v>
      </c>
      <c r="W96" s="51" t="s">
        <v>8</v>
      </c>
      <c r="X96" s="51"/>
      <c r="Y96" s="128">
        <v>56.312657000000002</v>
      </c>
      <c r="Z96" s="128">
        <v>32.344256000000009</v>
      </c>
      <c r="AA96" s="128">
        <v>5.786344699999999</v>
      </c>
      <c r="AB96" s="128">
        <v>13.161527099999997</v>
      </c>
      <c r="AC96" s="128">
        <v>2.2718050144175455</v>
      </c>
      <c r="AE96" s="58" t="s">
        <v>71</v>
      </c>
      <c r="AF96" s="58" t="s">
        <v>62</v>
      </c>
      <c r="AG96" s="58" t="s">
        <v>8</v>
      </c>
      <c r="AH96" s="59">
        <v>0.21679999999999999</v>
      </c>
      <c r="AI96" s="59">
        <v>20</v>
      </c>
      <c r="AJ96" s="62">
        <v>1.0839999999999999E-2</v>
      </c>
      <c r="AK96" s="60">
        <v>5.3378251415993345</v>
      </c>
      <c r="AL96" s="60"/>
      <c r="AM96" s="30" t="s">
        <v>71</v>
      </c>
      <c r="AN96" s="30">
        <v>1006.741</v>
      </c>
      <c r="AO96" s="30" t="s">
        <v>8</v>
      </c>
      <c r="AP96" s="31">
        <v>1272.992667</v>
      </c>
      <c r="AR96" s="24" t="s">
        <v>337</v>
      </c>
      <c r="AS96" s="24" t="s">
        <v>8</v>
      </c>
      <c r="AT96" s="24" t="s">
        <v>62</v>
      </c>
      <c r="AU96" s="121">
        <v>161.00329075975748</v>
      </c>
    </row>
    <row r="97" spans="1:47" customFormat="1" ht="15.75" x14ac:dyDescent="0.25">
      <c r="A97" s="75">
        <v>136</v>
      </c>
      <c r="B97" s="73" t="s">
        <v>1275</v>
      </c>
      <c r="C97" s="83" t="s">
        <v>1192</v>
      </c>
      <c r="D97" s="83"/>
      <c r="E97" s="73" t="s">
        <v>1269</v>
      </c>
      <c r="F97" s="73">
        <v>-20.580095322999998</v>
      </c>
      <c r="G97" s="73">
        <v>-42.276236191000002</v>
      </c>
      <c r="H97" s="73"/>
      <c r="I97" s="75">
        <v>845</v>
      </c>
      <c r="J97" s="74" t="s">
        <v>1210</v>
      </c>
      <c r="K97" s="75">
        <v>6</v>
      </c>
      <c r="L97" s="75">
        <v>6</v>
      </c>
      <c r="M97" s="75">
        <v>6</v>
      </c>
      <c r="N97" s="76">
        <v>6.333333333333333</v>
      </c>
      <c r="O97" s="76">
        <v>6.333333333333333</v>
      </c>
      <c r="P97" s="76">
        <v>6.166666666666667</v>
      </c>
      <c r="Q97" s="75">
        <v>6</v>
      </c>
      <c r="R97" s="76">
        <v>6.166666666666667</v>
      </c>
      <c r="S97" s="79">
        <v>85</v>
      </c>
      <c r="Y97" s="6"/>
      <c r="Z97" s="6"/>
      <c r="AA97" s="6"/>
      <c r="AB97" s="6"/>
      <c r="AC97" s="6"/>
      <c r="AM97" s="30" t="s">
        <v>575</v>
      </c>
      <c r="AN97" s="30">
        <v>827.49900000000002</v>
      </c>
      <c r="AO97" s="30" t="s">
        <v>10</v>
      </c>
      <c r="AP97" s="31">
        <v>2724.1060000000002</v>
      </c>
      <c r="AR97" s="24" t="s">
        <v>497</v>
      </c>
      <c r="AS97" s="24" t="s">
        <v>295</v>
      </c>
      <c r="AT97" s="24" t="s">
        <v>440</v>
      </c>
      <c r="AU97" s="121">
        <v>164.95619168941943</v>
      </c>
    </row>
    <row r="98" spans="1:47" customFormat="1" ht="15.75" x14ac:dyDescent="0.25">
      <c r="A98" s="75">
        <v>137</v>
      </c>
      <c r="B98" s="73" t="s">
        <v>1276</v>
      </c>
      <c r="C98" s="83" t="s">
        <v>1163</v>
      </c>
      <c r="D98" s="83"/>
      <c r="E98" s="73" t="s">
        <v>1269</v>
      </c>
      <c r="F98" s="73">
        <v>-20.572490338000001</v>
      </c>
      <c r="G98" s="73">
        <v>-42.284777015000003</v>
      </c>
      <c r="H98" s="73"/>
      <c r="I98" s="75">
        <v>849</v>
      </c>
      <c r="J98" s="74" t="s">
        <v>1225</v>
      </c>
      <c r="K98" s="75">
        <v>6</v>
      </c>
      <c r="L98" s="76">
        <v>5.666666666666667</v>
      </c>
      <c r="M98" s="76">
        <v>6.666666666666667</v>
      </c>
      <c r="N98" s="76">
        <v>6.333333333333333</v>
      </c>
      <c r="O98" s="75">
        <v>6</v>
      </c>
      <c r="P98" s="75">
        <v>6</v>
      </c>
      <c r="Q98" s="76">
        <v>5.666666666666667</v>
      </c>
      <c r="R98" s="75">
        <v>6</v>
      </c>
      <c r="S98" s="77">
        <v>84.333333333333329</v>
      </c>
      <c r="Y98" s="6"/>
      <c r="Z98" s="6"/>
      <c r="AA98" s="6"/>
      <c r="AB98" s="6"/>
      <c r="AC98" s="6"/>
      <c r="AM98" s="30" t="s">
        <v>526</v>
      </c>
      <c r="AN98" s="30">
        <v>840.20299999999997</v>
      </c>
      <c r="AO98" s="30" t="s">
        <v>8</v>
      </c>
      <c r="AP98" s="31">
        <v>1436.6453329999999</v>
      </c>
      <c r="AU98" s="122"/>
    </row>
    <row r="99" spans="1:47" customFormat="1" ht="15.75" x14ac:dyDescent="0.25">
      <c r="A99" s="75">
        <v>138</v>
      </c>
      <c r="B99" s="73" t="s">
        <v>1277</v>
      </c>
      <c r="C99" s="33" t="s">
        <v>1163</v>
      </c>
      <c r="D99" s="33"/>
      <c r="E99" s="73" t="s">
        <v>1269</v>
      </c>
      <c r="F99" s="73">
        <v>-20.580690354000001</v>
      </c>
      <c r="G99" s="73">
        <v>-42.251399941999999</v>
      </c>
      <c r="H99" s="73"/>
      <c r="I99" s="75">
        <v>939</v>
      </c>
      <c r="J99" s="74" t="s">
        <v>1210</v>
      </c>
      <c r="K99" s="75">
        <v>6</v>
      </c>
      <c r="L99" s="76">
        <v>5.666666666666667</v>
      </c>
      <c r="M99" s="76">
        <v>5.333333333333333</v>
      </c>
      <c r="N99" s="76">
        <v>6.333333333333333</v>
      </c>
      <c r="O99" s="75">
        <v>6</v>
      </c>
      <c r="P99" s="76">
        <v>5.666666666666667</v>
      </c>
      <c r="Q99" s="75">
        <v>6</v>
      </c>
      <c r="R99" s="76">
        <v>5.666666666666667</v>
      </c>
      <c r="S99" s="77">
        <v>82.666666666666671</v>
      </c>
      <c r="U99" s="52" t="s">
        <v>643</v>
      </c>
      <c r="V99" s="52">
        <v>939</v>
      </c>
      <c r="W99" s="51" t="s">
        <v>8</v>
      </c>
      <c r="X99" s="51"/>
      <c r="Y99" s="128">
        <v>58.455979499999998</v>
      </c>
      <c r="Z99" s="128">
        <v>34.183040499999997</v>
      </c>
      <c r="AA99" s="128">
        <v>5.9967396500000003</v>
      </c>
      <c r="AB99" s="128">
        <v>13.771494000000001</v>
      </c>
      <c r="AC99" s="128">
        <v>2.3164987704142428</v>
      </c>
      <c r="AE99" s="58" t="s">
        <v>72</v>
      </c>
      <c r="AF99" s="58" t="s">
        <v>62</v>
      </c>
      <c r="AG99" s="58" t="s">
        <v>8</v>
      </c>
      <c r="AH99" s="59">
        <v>0.2135</v>
      </c>
      <c r="AI99" s="59">
        <v>20</v>
      </c>
      <c r="AJ99" s="62">
        <v>1.0675E-2</v>
      </c>
      <c r="AK99" s="60">
        <v>5.4371460016642965</v>
      </c>
      <c r="AL99" s="60"/>
      <c r="AM99" s="30" t="s">
        <v>72</v>
      </c>
      <c r="AN99" s="30">
        <v>942.85199999999998</v>
      </c>
      <c r="AO99" s="30" t="s">
        <v>8</v>
      </c>
      <c r="AP99" s="31">
        <v>1707.9886670000001</v>
      </c>
      <c r="AR99" s="24" t="s">
        <v>338</v>
      </c>
      <c r="AS99" s="24" t="s">
        <v>8</v>
      </c>
      <c r="AT99" s="24" t="s">
        <v>62</v>
      </c>
      <c r="AU99" s="121">
        <v>171.19170672429541</v>
      </c>
    </row>
    <row r="100" spans="1:47" customFormat="1" ht="15.75" x14ac:dyDescent="0.25">
      <c r="A100" s="131">
        <v>140</v>
      </c>
      <c r="B100" s="131" t="s">
        <v>1278</v>
      </c>
      <c r="C100" s="140" t="s">
        <v>1544</v>
      </c>
      <c r="D100" s="140"/>
      <c r="E100" s="131" t="s">
        <v>1269</v>
      </c>
      <c r="F100" s="131">
        <v>-20.596727784999999</v>
      </c>
      <c r="G100" s="131">
        <v>-42.256102189000003</v>
      </c>
      <c r="H100" s="131"/>
      <c r="I100" s="131">
        <v>812</v>
      </c>
      <c r="J100" s="133" t="s">
        <v>1210</v>
      </c>
      <c r="K100" s="134">
        <v>5.666666666666667</v>
      </c>
      <c r="L100" s="134">
        <v>5.666666666666667</v>
      </c>
      <c r="M100" s="134">
        <v>5.666666666666667</v>
      </c>
      <c r="N100" s="134">
        <v>6</v>
      </c>
      <c r="O100" s="131">
        <v>6</v>
      </c>
      <c r="P100" s="134">
        <v>5.666666666666667</v>
      </c>
      <c r="Q100" s="134">
        <v>5.666666666666667</v>
      </c>
      <c r="R100" s="134">
        <v>6</v>
      </c>
      <c r="S100" s="135">
        <v>82.333333333333329</v>
      </c>
      <c r="U100" s="52" t="s">
        <v>905</v>
      </c>
      <c r="V100" s="52">
        <v>812</v>
      </c>
      <c r="W100" s="51" t="s">
        <v>10</v>
      </c>
      <c r="X100" s="51"/>
      <c r="Y100" s="128">
        <v>48.739042499999989</v>
      </c>
      <c r="Z100" s="128">
        <v>30.216000999999999</v>
      </c>
      <c r="AA100" s="128">
        <v>5.518435600000001</v>
      </c>
      <c r="AB100" s="128">
        <v>12.029732200000002</v>
      </c>
      <c r="AC100" s="128">
        <v>2.1996702295015758</v>
      </c>
      <c r="AE100" s="58" t="s">
        <v>576</v>
      </c>
      <c r="AF100" s="58" t="s">
        <v>440</v>
      </c>
      <c r="AG100" s="58" t="s">
        <v>10</v>
      </c>
      <c r="AH100" s="59">
        <v>0.186</v>
      </c>
      <c r="AI100" s="59">
        <v>20</v>
      </c>
      <c r="AJ100" s="62">
        <v>9.2999999999999992E-3</v>
      </c>
      <c r="AK100" s="60">
        <v>4.9767803935253534</v>
      </c>
      <c r="AL100" s="60"/>
      <c r="AM100" s="30" t="s">
        <v>576</v>
      </c>
      <c r="AN100" s="30">
        <v>805.43499999999995</v>
      </c>
      <c r="AO100" s="30" t="s">
        <v>10</v>
      </c>
      <c r="AP100" s="31">
        <v>13518.666667</v>
      </c>
      <c r="AR100" s="24" t="s">
        <v>498</v>
      </c>
      <c r="AS100" s="24" t="s">
        <v>295</v>
      </c>
      <c r="AT100" s="24" t="s">
        <v>440</v>
      </c>
      <c r="AU100" s="121">
        <v>108.94887004866334</v>
      </c>
    </row>
    <row r="101" spans="1:47" customFormat="1" ht="15.75" x14ac:dyDescent="0.25">
      <c r="A101" s="72">
        <v>142</v>
      </c>
      <c r="B101" s="73" t="s">
        <v>1279</v>
      </c>
      <c r="C101" s="33" t="s">
        <v>1192</v>
      </c>
      <c r="D101" s="33"/>
      <c r="E101" s="73" t="s">
        <v>1269</v>
      </c>
      <c r="F101" s="73">
        <v>-20.585273998000002</v>
      </c>
      <c r="G101" s="73">
        <v>-42.234008078999999</v>
      </c>
      <c r="H101" s="73"/>
      <c r="I101" s="72">
        <v>813</v>
      </c>
      <c r="J101" s="74" t="s">
        <v>1225</v>
      </c>
      <c r="K101" s="75">
        <v>6</v>
      </c>
      <c r="L101" s="76">
        <v>5.666666666666667</v>
      </c>
      <c r="M101" s="75">
        <v>6</v>
      </c>
      <c r="N101" s="75">
        <v>6</v>
      </c>
      <c r="O101" s="76">
        <v>5.666666666666667</v>
      </c>
      <c r="P101" s="76">
        <v>5.666666666666667</v>
      </c>
      <c r="Q101" s="75">
        <v>6</v>
      </c>
      <c r="R101" s="75">
        <v>6</v>
      </c>
      <c r="S101" s="79">
        <v>83</v>
      </c>
      <c r="U101" s="52" t="s">
        <v>907</v>
      </c>
      <c r="V101" s="52">
        <v>813</v>
      </c>
      <c r="W101" s="51" t="s">
        <v>10</v>
      </c>
      <c r="X101" s="51"/>
      <c r="Y101" s="128">
        <v>51.709065999999993</v>
      </c>
      <c r="Z101" s="128">
        <v>31.200030000000005</v>
      </c>
      <c r="AA101" s="128">
        <v>5.5429962999999995</v>
      </c>
      <c r="AB101" s="128">
        <v>12.719237999999999</v>
      </c>
      <c r="AC101" s="128">
        <v>2.3128813391442415</v>
      </c>
      <c r="AE101" s="58" t="s">
        <v>578</v>
      </c>
      <c r="AF101" s="58" t="s">
        <v>440</v>
      </c>
      <c r="AG101" s="58" t="s">
        <v>10</v>
      </c>
      <c r="AH101" s="59">
        <v>0.21160000000000001</v>
      </c>
      <c r="AI101" s="59">
        <v>20</v>
      </c>
      <c r="AJ101" s="62">
        <v>1.0580000000000001E-2</v>
      </c>
      <c r="AK101" s="60">
        <v>5.8384559632781254</v>
      </c>
      <c r="AL101" s="60"/>
      <c r="AM101" s="30" t="s">
        <v>578</v>
      </c>
      <c r="AN101" s="30">
        <v>800.99099999999999</v>
      </c>
      <c r="AO101" s="30" t="s">
        <v>10</v>
      </c>
      <c r="AP101" s="31">
        <v>1502.1395</v>
      </c>
      <c r="AU101" s="122"/>
    </row>
    <row r="102" spans="1:47" customFormat="1" ht="15.75" x14ac:dyDescent="0.25">
      <c r="A102" s="72">
        <v>147</v>
      </c>
      <c r="B102" s="73" t="s">
        <v>1280</v>
      </c>
      <c r="C102" s="33" t="s">
        <v>1163</v>
      </c>
      <c r="D102" s="33"/>
      <c r="E102" s="73" t="s">
        <v>1269</v>
      </c>
      <c r="F102" s="73">
        <v>-20.560111943999999</v>
      </c>
      <c r="G102" s="73">
        <v>-42.117231824000001</v>
      </c>
      <c r="H102" s="73"/>
      <c r="I102" s="72">
        <v>698</v>
      </c>
      <c r="J102" s="74" t="s">
        <v>1225</v>
      </c>
      <c r="K102" s="75">
        <v>6</v>
      </c>
      <c r="L102" s="75">
        <v>6</v>
      </c>
      <c r="M102" s="75">
        <v>6</v>
      </c>
      <c r="N102" s="75">
        <v>6</v>
      </c>
      <c r="O102" s="75">
        <v>6</v>
      </c>
      <c r="P102" s="75">
        <v>6</v>
      </c>
      <c r="Q102" s="75">
        <v>6</v>
      </c>
      <c r="R102" s="75">
        <v>6</v>
      </c>
      <c r="S102" s="79">
        <v>83</v>
      </c>
      <c r="U102" s="52" t="s">
        <v>646</v>
      </c>
      <c r="V102" s="52">
        <v>698</v>
      </c>
      <c r="W102" s="51" t="s">
        <v>8</v>
      </c>
      <c r="X102" s="51"/>
      <c r="Y102" s="128">
        <v>42.157819499999995</v>
      </c>
      <c r="Z102" s="128">
        <v>28.4229035</v>
      </c>
      <c r="AA102" s="128">
        <v>4.9408174999999996</v>
      </c>
      <c r="AB102" s="128">
        <v>11.755107700000002</v>
      </c>
      <c r="AC102" s="128">
        <v>2.3762728047415296</v>
      </c>
      <c r="AE102" s="58" t="s">
        <v>26</v>
      </c>
      <c r="AF102" s="61" t="s">
        <v>20</v>
      </c>
      <c r="AG102" s="58" t="s">
        <v>8</v>
      </c>
      <c r="AH102" s="59">
        <v>0.19020000000000001</v>
      </c>
      <c r="AI102" s="59">
        <v>18</v>
      </c>
      <c r="AJ102" s="62">
        <v>1.0566666666666667E-2</v>
      </c>
      <c r="AK102" s="60">
        <v>5.5495353959483316</v>
      </c>
      <c r="AL102" s="60"/>
      <c r="AR102" s="24" t="s">
        <v>246</v>
      </c>
      <c r="AS102" s="24" t="s">
        <v>8</v>
      </c>
      <c r="AT102" s="24" t="s">
        <v>20</v>
      </c>
      <c r="AU102" s="123">
        <v>197.45383920792506</v>
      </c>
    </row>
    <row r="103" spans="1:47" customFormat="1" ht="15.75" x14ac:dyDescent="0.25">
      <c r="A103" s="75">
        <v>149</v>
      </c>
      <c r="B103" s="73" t="s">
        <v>1281</v>
      </c>
      <c r="C103" s="83" t="s">
        <v>1163</v>
      </c>
      <c r="D103" s="83"/>
      <c r="E103" s="73" t="s">
        <v>1269</v>
      </c>
      <c r="F103" s="73">
        <v>-20.505884299000002</v>
      </c>
      <c r="G103" s="73">
        <v>-42.111481670000003</v>
      </c>
      <c r="H103" s="73"/>
      <c r="I103" s="75">
        <v>1096</v>
      </c>
      <c r="J103" s="74" t="s">
        <v>1210</v>
      </c>
      <c r="K103" s="76">
        <v>5.666666666666667</v>
      </c>
      <c r="L103" s="75">
        <v>6</v>
      </c>
      <c r="M103" s="76">
        <v>5.666666666666667</v>
      </c>
      <c r="N103" s="75">
        <v>6</v>
      </c>
      <c r="O103" s="75">
        <v>6</v>
      </c>
      <c r="P103" s="76">
        <v>6.333333333333333</v>
      </c>
      <c r="Q103" s="76">
        <v>5.666666666666667</v>
      </c>
      <c r="R103" s="75">
        <v>6</v>
      </c>
      <c r="S103" s="77">
        <v>83.333333333333329</v>
      </c>
      <c r="U103" s="52" t="s">
        <v>647</v>
      </c>
      <c r="V103" s="52">
        <v>1096</v>
      </c>
      <c r="W103" s="51" t="s">
        <v>8</v>
      </c>
      <c r="X103" s="51"/>
      <c r="Y103" s="128">
        <v>41.615497999999995</v>
      </c>
      <c r="Z103" s="128">
        <v>27.943950500000007</v>
      </c>
      <c r="AA103" s="128">
        <v>5.2531379500000002</v>
      </c>
      <c r="AB103" s="128">
        <v>10.685751</v>
      </c>
      <c r="AC103" s="128">
        <v>2.05987024731012</v>
      </c>
      <c r="AE103" s="58" t="s">
        <v>73</v>
      </c>
      <c r="AF103" s="58" t="s">
        <v>62</v>
      </c>
      <c r="AG103" s="58" t="s">
        <v>8</v>
      </c>
      <c r="AH103" s="59">
        <v>0.25540000000000002</v>
      </c>
      <c r="AI103" s="59">
        <v>20</v>
      </c>
      <c r="AJ103" s="62">
        <v>1.277E-2</v>
      </c>
      <c r="AK103" s="60">
        <v>6.7532533586132946</v>
      </c>
      <c r="AL103" s="60"/>
      <c r="AR103" s="24" t="s">
        <v>339</v>
      </c>
      <c r="AS103" s="24" t="s">
        <v>8</v>
      </c>
      <c r="AT103" s="24" t="s">
        <v>62</v>
      </c>
      <c r="AU103" s="121">
        <v>157.86074604361647</v>
      </c>
    </row>
    <row r="104" spans="1:47" customFormat="1" ht="15.75" x14ac:dyDescent="0.25">
      <c r="A104" s="75">
        <v>158</v>
      </c>
      <c r="B104" s="73" t="s">
        <v>1282</v>
      </c>
      <c r="C104" s="83" t="s">
        <v>1163</v>
      </c>
      <c r="D104" s="83"/>
      <c r="E104" s="73" t="s">
        <v>1269</v>
      </c>
      <c r="F104" s="73">
        <v>-20.619386751</v>
      </c>
      <c r="G104" s="73">
        <v>-42.140374760999997</v>
      </c>
      <c r="H104" s="73"/>
      <c r="I104" s="75">
        <v>661</v>
      </c>
      <c r="J104" s="74" t="s">
        <v>1210</v>
      </c>
      <c r="K104" s="76">
        <v>5.666666666666667</v>
      </c>
      <c r="L104" s="76">
        <v>5.666666666666667</v>
      </c>
      <c r="M104" s="76">
        <v>5.666666666666667</v>
      </c>
      <c r="N104" s="75">
        <v>6</v>
      </c>
      <c r="O104" s="76">
        <v>5.333333333333333</v>
      </c>
      <c r="P104" s="76">
        <v>5.333333333333333</v>
      </c>
      <c r="Q104" s="76">
        <v>5.666666666666667</v>
      </c>
      <c r="R104" s="76">
        <v>5.666666666666667</v>
      </c>
      <c r="S104" s="79">
        <v>81</v>
      </c>
      <c r="U104" s="52" t="s">
        <v>649</v>
      </c>
      <c r="V104" s="52">
        <v>661</v>
      </c>
      <c r="W104" s="51" t="s">
        <v>8</v>
      </c>
      <c r="X104" s="51"/>
      <c r="Y104" s="128">
        <v>44.670093499999993</v>
      </c>
      <c r="Z104" s="128">
        <v>29.108656000000003</v>
      </c>
      <c r="AA104" s="128">
        <v>5.2049371499999992</v>
      </c>
      <c r="AB104" s="128">
        <v>11.468663500000002</v>
      </c>
      <c r="AC104" s="128">
        <v>2.2101927710551657</v>
      </c>
      <c r="AE104" s="58" t="s">
        <v>27</v>
      </c>
      <c r="AF104" s="61" t="s">
        <v>20</v>
      </c>
      <c r="AG104" s="58" t="s">
        <v>8</v>
      </c>
      <c r="AH104" s="59">
        <v>0.21229999999999999</v>
      </c>
      <c r="AI104" s="59">
        <v>20</v>
      </c>
      <c r="AJ104" s="62">
        <v>1.0614999999999999E-2</v>
      </c>
      <c r="AK104" s="60">
        <v>5.510483753846704</v>
      </c>
      <c r="AL104" s="60"/>
      <c r="AR104" s="24" t="s">
        <v>248</v>
      </c>
      <c r="AS104" s="24" t="s">
        <v>8</v>
      </c>
      <c r="AT104" s="24" t="s">
        <v>20</v>
      </c>
      <c r="AU104" s="121">
        <v>151.27029893584023</v>
      </c>
    </row>
    <row r="105" spans="1:47" customFormat="1" ht="15.75" x14ac:dyDescent="0.25">
      <c r="A105" s="75">
        <v>159</v>
      </c>
      <c r="B105" s="73" t="s">
        <v>1283</v>
      </c>
      <c r="C105" s="83" t="s">
        <v>1173</v>
      </c>
      <c r="D105" s="83"/>
      <c r="E105" s="73" t="s">
        <v>1284</v>
      </c>
      <c r="F105" s="73">
        <v>-20.237644790000001</v>
      </c>
      <c r="G105" s="73">
        <v>-41.974327834</v>
      </c>
      <c r="H105" s="73"/>
      <c r="I105" s="75">
        <v>636</v>
      </c>
      <c r="J105" s="74" t="s">
        <v>1210</v>
      </c>
      <c r="K105" s="75">
        <v>6</v>
      </c>
      <c r="L105" s="76">
        <v>6.333333333333333</v>
      </c>
      <c r="M105" s="76">
        <v>6.333333333333333</v>
      </c>
      <c r="N105" s="76">
        <v>6.333333333333333</v>
      </c>
      <c r="O105" s="76">
        <v>6.333333333333333</v>
      </c>
      <c r="P105" s="75">
        <v>6.5</v>
      </c>
      <c r="Q105" s="75">
        <v>6</v>
      </c>
      <c r="R105" s="76">
        <v>6.166666666666667</v>
      </c>
      <c r="S105" s="79">
        <v>86</v>
      </c>
      <c r="U105" s="52" t="s">
        <v>828</v>
      </c>
      <c r="V105" s="52">
        <v>636</v>
      </c>
      <c r="W105" s="51" t="s">
        <v>286</v>
      </c>
      <c r="X105" s="51"/>
      <c r="Y105" s="128">
        <v>49.73657</v>
      </c>
      <c r="Z105" s="128">
        <v>32.588352499999999</v>
      </c>
      <c r="AA105" s="128">
        <v>5.9332519500000007</v>
      </c>
      <c r="AB105" s="128">
        <v>12.191793500000001</v>
      </c>
      <c r="AC105" s="128">
        <v>2.0648685964628615</v>
      </c>
      <c r="AE105" s="58" t="s">
        <v>1082</v>
      </c>
      <c r="AF105" s="61" t="s">
        <v>20</v>
      </c>
      <c r="AG105" s="58" t="s">
        <v>286</v>
      </c>
      <c r="AH105" s="59">
        <v>0.22670000000000001</v>
      </c>
      <c r="AI105" s="59">
        <v>20</v>
      </c>
      <c r="AJ105" s="62">
        <v>1.1335000000000001E-2</v>
      </c>
      <c r="AK105" s="60">
        <v>5.9283816068504551</v>
      </c>
      <c r="AL105" s="60"/>
      <c r="AM105" s="30" t="s">
        <v>27</v>
      </c>
      <c r="AN105" s="30">
        <v>649.06700000000001</v>
      </c>
      <c r="AO105" s="30" t="s">
        <v>8</v>
      </c>
      <c r="AP105" s="31">
        <v>2457.466167</v>
      </c>
      <c r="AR105" s="24" t="s">
        <v>285</v>
      </c>
      <c r="AS105" s="24" t="s">
        <v>286</v>
      </c>
      <c r="AT105" s="24" t="s">
        <v>20</v>
      </c>
      <c r="AU105" s="121">
        <v>154.04906140793827</v>
      </c>
    </row>
    <row r="106" spans="1:47" customFormat="1" ht="15.75" x14ac:dyDescent="0.25">
      <c r="A106" s="75">
        <v>160</v>
      </c>
      <c r="B106" s="73" t="s">
        <v>1285</v>
      </c>
      <c r="C106" s="83" t="s">
        <v>1194</v>
      </c>
      <c r="D106" s="83"/>
      <c r="E106" s="73" t="s">
        <v>1284</v>
      </c>
      <c r="F106" s="73">
        <v>-20.230368543000001</v>
      </c>
      <c r="G106" s="73">
        <v>-41.979059167000003</v>
      </c>
      <c r="H106" s="73"/>
      <c r="I106" s="75">
        <v>621</v>
      </c>
      <c r="J106" s="74" t="s">
        <v>1225</v>
      </c>
      <c r="K106" s="75">
        <v>6</v>
      </c>
      <c r="L106" s="76">
        <v>5.666666666666667</v>
      </c>
      <c r="M106" s="75">
        <v>6</v>
      </c>
      <c r="N106" s="75">
        <v>6</v>
      </c>
      <c r="O106" s="76">
        <v>5.666666666666667</v>
      </c>
      <c r="P106" s="76">
        <v>5.666666666666667</v>
      </c>
      <c r="Q106" s="75">
        <v>6</v>
      </c>
      <c r="R106" s="76">
        <v>5.666666666666667</v>
      </c>
      <c r="S106" s="77">
        <v>82.666666666666671</v>
      </c>
      <c r="U106" s="52" t="s">
        <v>761</v>
      </c>
      <c r="V106" s="52">
        <v>621</v>
      </c>
      <c r="W106" s="51" t="s">
        <v>201</v>
      </c>
      <c r="X106" s="51"/>
      <c r="Y106" s="128">
        <v>37.204308000000005</v>
      </c>
      <c r="Z106" s="128">
        <v>28.062585500000001</v>
      </c>
      <c r="AA106" s="128">
        <v>4.9949778499999997</v>
      </c>
      <c r="AB106" s="128">
        <v>10.756693950000003</v>
      </c>
      <c r="AC106" s="128">
        <v>2.1694564205427689</v>
      </c>
      <c r="AE106" s="58" t="s">
        <v>186</v>
      </c>
      <c r="AF106" s="61" t="s">
        <v>20</v>
      </c>
      <c r="AG106" s="58" t="s">
        <v>201</v>
      </c>
      <c r="AH106" s="59">
        <v>0.2349</v>
      </c>
      <c r="AI106" s="59">
        <v>20</v>
      </c>
      <c r="AJ106" s="62">
        <v>1.1745E-2</v>
      </c>
      <c r="AK106" s="60">
        <v>6.0881002872251901</v>
      </c>
      <c r="AL106" s="60"/>
      <c r="AR106" s="24" t="s">
        <v>278</v>
      </c>
      <c r="AS106" s="24" t="s">
        <v>201</v>
      </c>
      <c r="AT106" s="24" t="s">
        <v>20</v>
      </c>
      <c r="AU106" s="121">
        <v>127.80641150532725</v>
      </c>
    </row>
    <row r="107" spans="1:47" customFormat="1" ht="15.75" x14ac:dyDescent="0.25">
      <c r="A107" s="72">
        <v>167</v>
      </c>
      <c r="B107" s="73" t="s">
        <v>1286</v>
      </c>
      <c r="C107" s="33" t="s">
        <v>1192</v>
      </c>
      <c r="D107" s="33"/>
      <c r="E107" s="73" t="s">
        <v>1287</v>
      </c>
      <c r="F107" s="73">
        <v>-20.077695362</v>
      </c>
      <c r="G107" s="73">
        <v>-42.189095913999999</v>
      </c>
      <c r="H107" s="73"/>
      <c r="I107" s="72">
        <v>826</v>
      </c>
      <c r="J107" s="74" t="s">
        <v>1225</v>
      </c>
      <c r="K107" s="75">
        <v>6</v>
      </c>
      <c r="L107" s="75">
        <v>6</v>
      </c>
      <c r="M107" s="75">
        <v>6.5</v>
      </c>
      <c r="N107" s="76">
        <v>6.166666666666667</v>
      </c>
      <c r="O107" s="75">
        <v>6</v>
      </c>
      <c r="P107" s="76">
        <v>6.166666666666667</v>
      </c>
      <c r="Q107" s="76">
        <v>5.666666666666667</v>
      </c>
      <c r="R107" s="76">
        <v>6.166666666666667</v>
      </c>
      <c r="S107" s="77">
        <v>84.666666666666671</v>
      </c>
      <c r="U107" s="52" t="s">
        <v>913</v>
      </c>
      <c r="V107" s="52">
        <v>826</v>
      </c>
      <c r="W107" s="51" t="s">
        <v>10</v>
      </c>
      <c r="X107" s="51"/>
      <c r="Y107" s="128">
        <v>34.051722499999997</v>
      </c>
      <c r="Z107" s="128">
        <v>25.105266999999998</v>
      </c>
      <c r="AA107" s="128">
        <v>4.7464027</v>
      </c>
      <c r="AB107" s="128">
        <v>9.6807331499999982</v>
      </c>
      <c r="AC107" s="128">
        <v>2.0411858319487028</v>
      </c>
      <c r="AE107" s="58" t="s">
        <v>1122</v>
      </c>
      <c r="AF107" s="58" t="s">
        <v>440</v>
      </c>
      <c r="AG107" s="58" t="s">
        <v>10</v>
      </c>
      <c r="AH107" s="59">
        <v>0.2344</v>
      </c>
      <c r="AI107" s="59">
        <v>20</v>
      </c>
      <c r="AJ107" s="62">
        <v>1.172E-2</v>
      </c>
      <c r="AK107" s="60">
        <v>6.214264622983384</v>
      </c>
      <c r="AL107" s="60"/>
      <c r="AR107" s="24" t="s">
        <v>501</v>
      </c>
      <c r="AS107" s="24" t="s">
        <v>295</v>
      </c>
      <c r="AT107" s="24" t="s">
        <v>440</v>
      </c>
      <c r="AU107" s="121">
        <v>201.03520779854787</v>
      </c>
    </row>
    <row r="108" spans="1:47" customFormat="1" ht="15.75" x14ac:dyDescent="0.25">
      <c r="A108" s="72">
        <v>168</v>
      </c>
      <c r="B108" s="73" t="s">
        <v>1288</v>
      </c>
      <c r="C108" s="33" t="s">
        <v>1192</v>
      </c>
      <c r="D108" s="33"/>
      <c r="E108" s="73" t="s">
        <v>1287</v>
      </c>
      <c r="F108" s="73">
        <v>-20.066122887999999</v>
      </c>
      <c r="G108" s="73">
        <v>-42.172169750999998</v>
      </c>
      <c r="H108" s="73"/>
      <c r="I108" s="72">
        <v>844</v>
      </c>
      <c r="J108" s="74" t="s">
        <v>1225</v>
      </c>
      <c r="K108" s="75">
        <v>6</v>
      </c>
      <c r="L108" s="75">
        <v>7</v>
      </c>
      <c r="M108" s="75">
        <v>7</v>
      </c>
      <c r="N108" s="75">
        <v>6</v>
      </c>
      <c r="O108" s="75">
        <v>7</v>
      </c>
      <c r="P108" s="75">
        <v>6</v>
      </c>
      <c r="Q108" s="75">
        <v>6</v>
      </c>
      <c r="R108" s="75">
        <v>6</v>
      </c>
      <c r="S108" s="79">
        <v>88</v>
      </c>
      <c r="U108" s="52" t="s">
        <v>914</v>
      </c>
      <c r="V108" s="52">
        <v>844</v>
      </c>
      <c r="W108" s="51" t="s">
        <v>10</v>
      </c>
      <c r="X108" s="51"/>
      <c r="Y108" s="128">
        <v>43.531068999999995</v>
      </c>
      <c r="Z108" s="128">
        <v>27.9939745</v>
      </c>
      <c r="AA108" s="128">
        <v>5.3265440000000002</v>
      </c>
      <c r="AB108" s="128">
        <v>10.83448005</v>
      </c>
      <c r="AC108" s="128">
        <v>2.0554634762926991</v>
      </c>
      <c r="AE108" s="58" t="s">
        <v>1127</v>
      </c>
      <c r="AF108" s="58" t="s">
        <v>440</v>
      </c>
      <c r="AG108" s="58" t="s">
        <v>10</v>
      </c>
      <c r="AH108" s="59">
        <v>0.25230000000000002</v>
      </c>
      <c r="AI108" s="59">
        <v>20</v>
      </c>
      <c r="AJ108" s="62">
        <v>1.2615000000000001E-2</v>
      </c>
      <c r="AK108" s="60">
        <v>6.7377123990014232</v>
      </c>
      <c r="AL108" s="60"/>
      <c r="AU108" s="122"/>
    </row>
    <row r="109" spans="1:47" customFormat="1" ht="15.75" x14ac:dyDescent="0.25">
      <c r="A109" s="75">
        <v>169</v>
      </c>
      <c r="B109" s="73" t="s">
        <v>1289</v>
      </c>
      <c r="C109" s="83" t="s">
        <v>1194</v>
      </c>
      <c r="D109" s="83"/>
      <c r="E109" s="73" t="s">
        <v>1287</v>
      </c>
      <c r="F109" s="73">
        <v>-20.316580859999998</v>
      </c>
      <c r="G109" s="73">
        <v>-42.017185511000001</v>
      </c>
      <c r="H109" s="73"/>
      <c r="I109" s="75">
        <v>801</v>
      </c>
      <c r="J109" s="74" t="s">
        <v>1225</v>
      </c>
      <c r="K109" s="76">
        <v>6.666666666666667</v>
      </c>
      <c r="L109" s="76">
        <v>6.666666666666667</v>
      </c>
      <c r="M109" s="75">
        <v>7</v>
      </c>
      <c r="N109" s="76">
        <v>7.333333333333333</v>
      </c>
      <c r="O109" s="76">
        <v>7.333333333333333</v>
      </c>
      <c r="P109" s="75">
        <v>7</v>
      </c>
      <c r="Q109" s="75">
        <v>7</v>
      </c>
      <c r="R109" s="75">
        <v>7</v>
      </c>
      <c r="S109" s="79">
        <v>90</v>
      </c>
      <c r="U109" s="52" t="s">
        <v>763</v>
      </c>
      <c r="V109" s="52">
        <v>801</v>
      </c>
      <c r="W109" s="51" t="s">
        <v>201</v>
      </c>
      <c r="X109" s="51"/>
      <c r="Y109" s="128">
        <v>49.407699000000008</v>
      </c>
      <c r="Z109" s="128">
        <v>30.660424999999993</v>
      </c>
      <c r="AA109" s="128">
        <v>5.4683900500000009</v>
      </c>
      <c r="AB109" s="128">
        <v>12.071681949999999</v>
      </c>
      <c r="AC109" s="128">
        <v>2.2104058606966208</v>
      </c>
      <c r="AE109" s="58" t="s">
        <v>544</v>
      </c>
      <c r="AF109" s="58" t="s">
        <v>440</v>
      </c>
      <c r="AG109" s="58" t="s">
        <v>201</v>
      </c>
      <c r="AH109" s="59">
        <v>0.1928</v>
      </c>
      <c r="AI109" s="59">
        <v>19</v>
      </c>
      <c r="AJ109" s="62">
        <v>1.0147368421052632E-2</v>
      </c>
      <c r="AK109" s="60">
        <v>5.5669238822273481</v>
      </c>
      <c r="AL109" s="60"/>
      <c r="AM109" s="30" t="s">
        <v>544</v>
      </c>
      <c r="AN109" s="30">
        <v>800.65769999999998</v>
      </c>
      <c r="AO109" s="30" t="s">
        <v>201</v>
      </c>
      <c r="AP109" s="31">
        <v>6367</v>
      </c>
      <c r="AU109" s="122"/>
    </row>
    <row r="110" spans="1:47" customFormat="1" ht="15.75" x14ac:dyDescent="0.25">
      <c r="A110" s="75">
        <v>170</v>
      </c>
      <c r="B110" s="73" t="s">
        <v>1290</v>
      </c>
      <c r="C110" s="33" t="s">
        <v>1194</v>
      </c>
      <c r="D110" s="33"/>
      <c r="E110" s="73" t="s">
        <v>1287</v>
      </c>
      <c r="F110" s="73">
        <v>-20.202845139000001</v>
      </c>
      <c r="G110" s="73">
        <v>-42.172935688999999</v>
      </c>
      <c r="H110" s="73"/>
      <c r="I110" s="75">
        <v>807</v>
      </c>
      <c r="J110" s="74" t="s">
        <v>1225</v>
      </c>
      <c r="K110" s="75">
        <v>6</v>
      </c>
      <c r="L110" s="76">
        <v>5.666666666666667</v>
      </c>
      <c r="M110" s="75">
        <v>6</v>
      </c>
      <c r="N110" s="75">
        <v>6</v>
      </c>
      <c r="O110" s="76">
        <v>5.666666666666667</v>
      </c>
      <c r="P110" s="76">
        <v>5.333333333333333</v>
      </c>
      <c r="Q110" s="75">
        <v>6</v>
      </c>
      <c r="R110" s="75">
        <v>6</v>
      </c>
      <c r="S110" s="77">
        <v>82.666666666666671</v>
      </c>
      <c r="Y110" s="6"/>
      <c r="Z110" s="6"/>
      <c r="AA110" s="6"/>
      <c r="AB110" s="6"/>
      <c r="AC110" s="6"/>
      <c r="AR110" s="24" t="s">
        <v>467</v>
      </c>
      <c r="AS110" s="24" t="s">
        <v>201</v>
      </c>
      <c r="AT110" s="24" t="s">
        <v>440</v>
      </c>
      <c r="AU110" s="121">
        <v>222.31032611182226</v>
      </c>
    </row>
    <row r="111" spans="1:47" customFormat="1" ht="15.75" x14ac:dyDescent="0.25">
      <c r="A111" s="75">
        <v>171</v>
      </c>
      <c r="B111" s="73" t="s">
        <v>1291</v>
      </c>
      <c r="C111" s="33" t="s">
        <v>1163</v>
      </c>
      <c r="D111" s="33"/>
      <c r="E111" s="73" t="s">
        <v>1287</v>
      </c>
      <c r="F111" s="73">
        <v>-20.107972389</v>
      </c>
      <c r="G111" s="73">
        <v>-42.185375438999998</v>
      </c>
      <c r="H111" s="73"/>
      <c r="I111" s="75">
        <v>749</v>
      </c>
      <c r="J111" s="74" t="s">
        <v>1210</v>
      </c>
      <c r="K111" s="76">
        <v>6.333333333333333</v>
      </c>
      <c r="L111" s="76">
        <v>6.333333333333333</v>
      </c>
      <c r="M111" s="76">
        <v>6.333333333333333</v>
      </c>
      <c r="N111" s="76">
        <v>6.666666666666667</v>
      </c>
      <c r="O111" s="76">
        <v>6.666666666666667</v>
      </c>
      <c r="P111" s="75">
        <v>6.5</v>
      </c>
      <c r="Q111" s="76">
        <v>6.333333333333333</v>
      </c>
      <c r="R111" s="76">
        <v>6.166666666666667</v>
      </c>
      <c r="S111" s="77">
        <v>87.333333333333329</v>
      </c>
      <c r="U111" s="52" t="s">
        <v>651</v>
      </c>
      <c r="V111" s="52">
        <v>749</v>
      </c>
      <c r="W111" s="51" t="s">
        <v>8</v>
      </c>
      <c r="X111" s="51"/>
      <c r="Y111" s="128">
        <v>56.917438000000004</v>
      </c>
      <c r="Z111" s="128">
        <v>32.738981500000001</v>
      </c>
      <c r="AA111" s="128">
        <v>6.0239457500000002</v>
      </c>
      <c r="AB111" s="128">
        <v>12.689870500000001</v>
      </c>
      <c r="AC111" s="128">
        <v>2.1186207363453762</v>
      </c>
      <c r="AE111" s="58" t="s">
        <v>30</v>
      </c>
      <c r="AF111" s="61" t="s">
        <v>20</v>
      </c>
      <c r="AG111" s="58" t="s">
        <v>8</v>
      </c>
      <c r="AH111" s="59">
        <v>0.2455</v>
      </c>
      <c r="AI111" s="59">
        <v>20</v>
      </c>
      <c r="AJ111" s="62">
        <v>1.2274999999999999E-2</v>
      </c>
      <c r="AK111" s="60">
        <v>6.5471237215794709</v>
      </c>
      <c r="AL111" s="60"/>
      <c r="AR111" s="24" t="s">
        <v>251</v>
      </c>
      <c r="AS111" s="24" t="s">
        <v>8</v>
      </c>
      <c r="AT111" s="24" t="s">
        <v>20</v>
      </c>
      <c r="AU111" s="121">
        <v>156.5552385791681</v>
      </c>
    </row>
    <row r="112" spans="1:47" customFormat="1" ht="15.75" x14ac:dyDescent="0.25">
      <c r="A112" s="75">
        <v>172</v>
      </c>
      <c r="B112" s="73" t="s">
        <v>1292</v>
      </c>
      <c r="C112" s="83" t="s">
        <v>1163</v>
      </c>
      <c r="D112" s="83"/>
      <c r="E112" s="73" t="s">
        <v>1287</v>
      </c>
      <c r="F112" s="73">
        <v>-20.103960307000001</v>
      </c>
      <c r="G112" s="73">
        <v>-42.155351377999999</v>
      </c>
      <c r="H112" s="73"/>
      <c r="I112" s="75">
        <v>932</v>
      </c>
      <c r="J112" s="74" t="s">
        <v>1210</v>
      </c>
      <c r="K112" s="76">
        <v>5.333333333333333</v>
      </c>
      <c r="L112" s="76">
        <v>5.666666666666667</v>
      </c>
      <c r="M112" s="76">
        <v>5.666666666666667</v>
      </c>
      <c r="N112" s="75">
        <v>6</v>
      </c>
      <c r="O112" s="76">
        <v>5.333333333333333</v>
      </c>
      <c r="P112" s="76">
        <v>5.333333333333333</v>
      </c>
      <c r="Q112" s="76">
        <v>5.666666666666667</v>
      </c>
      <c r="R112" s="76">
        <v>5.666666666666667</v>
      </c>
      <c r="S112" s="77">
        <v>80.666666666666671</v>
      </c>
      <c r="U112" s="52" t="s">
        <v>652</v>
      </c>
      <c r="V112" s="52">
        <v>932</v>
      </c>
      <c r="W112" s="51" t="s">
        <v>8</v>
      </c>
      <c r="X112" s="51"/>
      <c r="Y112" s="128">
        <v>47.916920499999996</v>
      </c>
      <c r="Z112" s="128">
        <v>30.116687499999994</v>
      </c>
      <c r="AA112" s="128">
        <v>5.583210049999999</v>
      </c>
      <c r="AB112" s="128">
        <v>12.581588150000002</v>
      </c>
      <c r="AC112" s="128">
        <v>2.2614173545811491</v>
      </c>
      <c r="AE112" s="58" t="s">
        <v>74</v>
      </c>
      <c r="AF112" s="58" t="s">
        <v>62</v>
      </c>
      <c r="AG112" s="58" t="s">
        <v>8</v>
      </c>
      <c r="AH112" s="59">
        <v>0.24010000000000001</v>
      </c>
      <c r="AI112" s="59">
        <v>20</v>
      </c>
      <c r="AJ112" s="62">
        <v>1.2005E-2</v>
      </c>
      <c r="AK112" s="60">
        <v>6.2411080986766168</v>
      </c>
      <c r="AL112" s="60"/>
      <c r="AR112" s="24" t="s">
        <v>340</v>
      </c>
      <c r="AS112" s="24" t="s">
        <v>8</v>
      </c>
      <c r="AT112" s="24" t="s">
        <v>62</v>
      </c>
      <c r="AU112" s="121">
        <v>174.44165338274334</v>
      </c>
    </row>
    <row r="113" spans="1:47" customFormat="1" ht="15.75" x14ac:dyDescent="0.25">
      <c r="A113" s="75">
        <v>173</v>
      </c>
      <c r="B113" s="73" t="s">
        <v>1293</v>
      </c>
      <c r="C113" s="33" t="s">
        <v>1194</v>
      </c>
      <c r="D113" s="33"/>
      <c r="E113" s="73" t="s">
        <v>1287</v>
      </c>
      <c r="F113" s="73">
        <v>-20.310880997999998</v>
      </c>
      <c r="G113" s="73">
        <v>-42.003834060999999</v>
      </c>
      <c r="H113" s="73"/>
      <c r="I113" s="75">
        <v>946</v>
      </c>
      <c r="J113" s="74" t="s">
        <v>1210</v>
      </c>
      <c r="K113" s="75">
        <v>6</v>
      </c>
      <c r="L113" s="76">
        <v>6.166666666666667</v>
      </c>
      <c r="M113" s="75">
        <v>6</v>
      </c>
      <c r="N113" s="76">
        <v>6.333333333333333</v>
      </c>
      <c r="O113" s="75">
        <v>6</v>
      </c>
      <c r="P113" s="76">
        <v>6.166666666666667</v>
      </c>
      <c r="Q113" s="76">
        <v>6.333333333333333</v>
      </c>
      <c r="R113" s="75">
        <v>6</v>
      </c>
      <c r="S113" s="79">
        <v>85</v>
      </c>
      <c r="U113" s="52" t="s">
        <v>764</v>
      </c>
      <c r="V113" s="52">
        <v>946</v>
      </c>
      <c r="W113" s="51" t="s">
        <v>201</v>
      </c>
      <c r="X113" s="51"/>
      <c r="Y113" s="128">
        <v>53.090949999999999</v>
      </c>
      <c r="Z113" s="128">
        <v>31.616525500000005</v>
      </c>
      <c r="AA113" s="128">
        <v>5.7349439000000011</v>
      </c>
      <c r="AB113" s="128">
        <v>12.500179249999999</v>
      </c>
      <c r="AC113" s="128">
        <v>2.1850998482174364</v>
      </c>
      <c r="AE113" s="58" t="s">
        <v>545</v>
      </c>
      <c r="AF113" s="58" t="s">
        <v>62</v>
      </c>
      <c r="AG113" s="58" t="s">
        <v>201</v>
      </c>
      <c r="AH113" s="59">
        <v>0.22650000000000001</v>
      </c>
      <c r="AI113" s="59">
        <v>20</v>
      </c>
      <c r="AJ113" s="62">
        <v>1.1325E-2</v>
      </c>
      <c r="AK113" s="60">
        <v>5.9270394330657927</v>
      </c>
      <c r="AL113" s="60"/>
      <c r="AM113" s="30" t="s">
        <v>545</v>
      </c>
      <c r="AN113" s="30">
        <v>945.81539999999995</v>
      </c>
      <c r="AO113" s="30" t="s">
        <v>201</v>
      </c>
      <c r="AP113" s="31">
        <v>2901</v>
      </c>
      <c r="AU113" s="122"/>
    </row>
    <row r="114" spans="1:47" customFormat="1" ht="15.75" x14ac:dyDescent="0.25">
      <c r="A114" s="75">
        <v>174</v>
      </c>
      <c r="B114" s="73" t="s">
        <v>1294</v>
      </c>
      <c r="C114" s="83" t="s">
        <v>1163</v>
      </c>
      <c r="D114" s="83"/>
      <c r="E114" s="73" t="s">
        <v>1287</v>
      </c>
      <c r="F114" s="73">
        <v>-20.296297828</v>
      </c>
      <c r="G114" s="73">
        <v>-42.103935274999998</v>
      </c>
      <c r="H114" s="73"/>
      <c r="I114" s="75">
        <v>941</v>
      </c>
      <c r="J114" s="74" t="s">
        <v>1225</v>
      </c>
      <c r="K114" s="75">
        <v>6</v>
      </c>
      <c r="L114" s="76">
        <v>6.666666666666667</v>
      </c>
      <c r="M114" s="76">
        <v>6.666666666666667</v>
      </c>
      <c r="N114" s="76">
        <v>6.666666666666667</v>
      </c>
      <c r="O114" s="76">
        <v>6.666666666666667</v>
      </c>
      <c r="P114" s="76">
        <v>6.833333333333333</v>
      </c>
      <c r="Q114" s="76">
        <v>6.333333333333333</v>
      </c>
      <c r="R114" s="76">
        <v>6.166666666666667</v>
      </c>
      <c r="S114" s="79">
        <v>88</v>
      </c>
      <c r="U114" s="52" t="s">
        <v>653</v>
      </c>
      <c r="V114" s="52">
        <v>941</v>
      </c>
      <c r="W114" s="51" t="s">
        <v>8</v>
      </c>
      <c r="X114" s="51"/>
      <c r="Y114" s="128">
        <v>76.469109000000017</v>
      </c>
      <c r="Z114" s="128">
        <v>37.624019999999994</v>
      </c>
      <c r="AA114" s="128">
        <v>7.0183018999999991</v>
      </c>
      <c r="AB114" s="128">
        <v>14.888993500000002</v>
      </c>
      <c r="AC114" s="128">
        <v>2.1260481959378943</v>
      </c>
      <c r="AE114" s="58" t="s">
        <v>75</v>
      </c>
      <c r="AF114" s="58" t="s">
        <v>62</v>
      </c>
      <c r="AG114" s="58" t="s">
        <v>8</v>
      </c>
      <c r="AH114" s="59">
        <v>0.22189999999999999</v>
      </c>
      <c r="AI114" s="59">
        <v>20</v>
      </c>
      <c r="AJ114" s="62">
        <v>1.1094999999999999E-2</v>
      </c>
      <c r="AK114" s="60">
        <v>5.8304029205701555</v>
      </c>
      <c r="AL114" s="60"/>
      <c r="AM114" s="30" t="s">
        <v>75</v>
      </c>
      <c r="AN114" s="30">
        <v>941.00900000000001</v>
      </c>
      <c r="AO114" s="30" t="s">
        <v>8</v>
      </c>
      <c r="AP114" s="31">
        <v>1528.5</v>
      </c>
      <c r="AR114" s="24" t="s">
        <v>341</v>
      </c>
      <c r="AS114" s="24" t="s">
        <v>8</v>
      </c>
      <c r="AT114" s="24" t="s">
        <v>62</v>
      </c>
      <c r="AU114" s="121">
        <v>133.073544236515</v>
      </c>
    </row>
    <row r="115" spans="1:47" customFormat="1" ht="15.75" x14ac:dyDescent="0.25">
      <c r="A115" s="75">
        <v>175</v>
      </c>
      <c r="B115" s="73" t="s">
        <v>1295</v>
      </c>
      <c r="C115" s="33" t="s">
        <v>1163</v>
      </c>
      <c r="D115" s="33"/>
      <c r="E115" s="73" t="s">
        <v>1287</v>
      </c>
      <c r="F115" s="73">
        <v>-20.295408424000001</v>
      </c>
      <c r="G115" s="73">
        <v>-42.101110071000001</v>
      </c>
      <c r="H115" s="73"/>
      <c r="I115" s="75">
        <v>961</v>
      </c>
      <c r="J115" s="74" t="s">
        <v>1210</v>
      </c>
      <c r="K115" s="75">
        <v>6</v>
      </c>
      <c r="L115" s="76">
        <v>5.666666666666667</v>
      </c>
      <c r="M115" s="76">
        <v>6.666666666666667</v>
      </c>
      <c r="N115" s="76">
        <v>5.833333333333333</v>
      </c>
      <c r="O115" s="76">
        <v>5.666666666666667</v>
      </c>
      <c r="P115" s="76">
        <v>5.666666666666667</v>
      </c>
      <c r="Q115" s="76">
        <v>6.333333333333333</v>
      </c>
      <c r="R115" s="76">
        <v>6.166666666666667</v>
      </c>
      <c r="S115" s="79">
        <v>84</v>
      </c>
      <c r="U115" s="52" t="s">
        <v>654</v>
      </c>
      <c r="V115" s="52">
        <v>961</v>
      </c>
      <c r="W115" s="51" t="s">
        <v>8</v>
      </c>
      <c r="X115" s="51"/>
      <c r="Y115" s="128">
        <v>62.755414499999993</v>
      </c>
      <c r="Z115" s="128">
        <v>35.211840000000009</v>
      </c>
      <c r="AA115" s="128">
        <v>6.2136384499999995</v>
      </c>
      <c r="AB115" s="128">
        <v>13.904233999999999</v>
      </c>
      <c r="AC115" s="128">
        <v>2.2456937630848031</v>
      </c>
      <c r="AE115" s="58" t="s">
        <v>76</v>
      </c>
      <c r="AF115" s="58" t="s">
        <v>62</v>
      </c>
      <c r="AG115" s="58" t="s">
        <v>8</v>
      </c>
      <c r="AH115" s="59">
        <v>0.21440000000000001</v>
      </c>
      <c r="AI115" s="59">
        <v>20</v>
      </c>
      <c r="AJ115" s="62">
        <v>1.072E-2</v>
      </c>
      <c r="AK115" s="60">
        <v>5.6733685877647444</v>
      </c>
      <c r="AL115" s="60"/>
      <c r="AM115" s="30" t="s">
        <v>76</v>
      </c>
      <c r="AN115" s="30">
        <v>961.19650000000001</v>
      </c>
      <c r="AO115" s="30" t="s">
        <v>8</v>
      </c>
      <c r="AP115" s="31">
        <v>1943.6395</v>
      </c>
      <c r="AR115" s="24" t="s">
        <v>342</v>
      </c>
      <c r="AS115" s="24" t="s">
        <v>8</v>
      </c>
      <c r="AT115" s="24" t="s">
        <v>62</v>
      </c>
      <c r="AU115" s="121">
        <v>154.68521187702839</v>
      </c>
    </row>
    <row r="116" spans="1:47" customFormat="1" ht="15.75" x14ac:dyDescent="0.25">
      <c r="A116" s="75">
        <v>176</v>
      </c>
      <c r="B116" s="73" t="s">
        <v>1296</v>
      </c>
      <c r="C116" s="83" t="s">
        <v>1173</v>
      </c>
      <c r="D116" s="83"/>
      <c r="E116" s="73" t="s">
        <v>1287</v>
      </c>
      <c r="F116" s="73">
        <v>-20.321462899</v>
      </c>
      <c r="G116" s="73">
        <v>-42.036241767999996</v>
      </c>
      <c r="H116" s="73"/>
      <c r="I116" s="75">
        <v>863</v>
      </c>
      <c r="J116" s="74" t="s">
        <v>1225</v>
      </c>
      <c r="K116" s="75">
        <v>6</v>
      </c>
      <c r="L116" s="76">
        <v>5.666666666666667</v>
      </c>
      <c r="M116" s="75">
        <v>6</v>
      </c>
      <c r="N116" s="75">
        <v>6</v>
      </c>
      <c r="O116" s="75">
        <v>6</v>
      </c>
      <c r="P116" s="76">
        <v>5.333333333333333</v>
      </c>
      <c r="Q116" s="75">
        <v>6</v>
      </c>
      <c r="R116" s="76">
        <v>5.666666666666667</v>
      </c>
      <c r="S116" s="77">
        <v>82.666666666666671</v>
      </c>
      <c r="U116" s="52" t="s">
        <v>829</v>
      </c>
      <c r="V116" s="52">
        <v>863</v>
      </c>
      <c r="W116" s="51" t="s">
        <v>286</v>
      </c>
      <c r="X116" s="51"/>
      <c r="Y116" s="128">
        <v>61.888655263157908</v>
      </c>
      <c r="Z116" s="128">
        <v>34.540511578947367</v>
      </c>
      <c r="AA116" s="128">
        <v>6.2419065999999992</v>
      </c>
      <c r="AB116" s="128">
        <v>13.322505749999999</v>
      </c>
      <c r="AC116" s="128">
        <v>2.1329404056593826</v>
      </c>
      <c r="AE116" s="58" t="s">
        <v>559</v>
      </c>
      <c r="AF116" s="58" t="s">
        <v>440</v>
      </c>
      <c r="AG116" s="58" t="s">
        <v>286</v>
      </c>
      <c r="AH116" s="59">
        <v>0.20630000000000001</v>
      </c>
      <c r="AI116" s="59">
        <v>20</v>
      </c>
      <c r="AJ116" s="62">
        <v>1.0315000000000001E-2</v>
      </c>
      <c r="AK116" s="60">
        <v>5.561968163637828</v>
      </c>
      <c r="AL116" s="60"/>
      <c r="AM116" s="30" t="s">
        <v>559</v>
      </c>
      <c r="AN116" s="30">
        <v>863.38329999999996</v>
      </c>
      <c r="AO116" s="30" t="s">
        <v>286</v>
      </c>
      <c r="AP116" s="31">
        <v>2474.2939999999999</v>
      </c>
      <c r="AU116" s="122"/>
    </row>
    <row r="117" spans="1:47" customFormat="1" ht="15.75" x14ac:dyDescent="0.25">
      <c r="A117" s="72">
        <v>177</v>
      </c>
      <c r="B117" s="73" t="s">
        <v>1297</v>
      </c>
      <c r="C117" s="33" t="s">
        <v>1192</v>
      </c>
      <c r="D117" s="33"/>
      <c r="E117" s="73" t="s">
        <v>1287</v>
      </c>
      <c r="F117" s="73">
        <v>-20.336392913000001</v>
      </c>
      <c r="G117" s="73">
        <v>-42.015359513</v>
      </c>
      <c r="H117" s="73"/>
      <c r="I117" s="72">
        <v>1031</v>
      </c>
      <c r="J117" s="74" t="s">
        <v>1225</v>
      </c>
      <c r="K117" s="75">
        <v>7</v>
      </c>
      <c r="L117" s="75">
        <v>7</v>
      </c>
      <c r="M117" s="75">
        <v>7</v>
      </c>
      <c r="N117" s="75">
        <v>7</v>
      </c>
      <c r="O117" s="75">
        <v>7</v>
      </c>
      <c r="P117" s="76">
        <v>7.333333333333333</v>
      </c>
      <c r="Q117" s="76">
        <v>6.666666666666667</v>
      </c>
      <c r="R117" s="75">
        <v>7</v>
      </c>
      <c r="S117" s="77">
        <v>92.333333333333329</v>
      </c>
      <c r="U117" s="52" t="s">
        <v>915</v>
      </c>
      <c r="V117" s="52">
        <v>1031</v>
      </c>
      <c r="W117" s="51" t="s">
        <v>10</v>
      </c>
      <c r="X117" s="51"/>
      <c r="Y117" s="128">
        <v>24.902025500000001</v>
      </c>
      <c r="Z117" s="128">
        <v>21.266399000000003</v>
      </c>
      <c r="AA117" s="128">
        <v>4.2476107499999998</v>
      </c>
      <c r="AB117" s="128">
        <v>7.8769581500000001</v>
      </c>
      <c r="AC117" s="128">
        <v>1.8567997722601315</v>
      </c>
      <c r="AE117" s="58" t="s">
        <v>163</v>
      </c>
      <c r="AF117" s="58" t="s">
        <v>62</v>
      </c>
      <c r="AG117" s="58" t="s">
        <v>10</v>
      </c>
      <c r="AH117" s="59">
        <v>0.25109999999999999</v>
      </c>
      <c r="AI117" s="59">
        <v>20</v>
      </c>
      <c r="AJ117" s="62">
        <v>1.2555E-2</v>
      </c>
      <c r="AK117" s="60">
        <v>6.7457654417093913</v>
      </c>
      <c r="AL117" s="60"/>
      <c r="AM117" s="30" t="s">
        <v>163</v>
      </c>
      <c r="AN117" s="30">
        <v>1030.8920000000001</v>
      </c>
      <c r="AO117" s="30" t="s">
        <v>10</v>
      </c>
      <c r="AP117" s="31">
        <v>1574.166667</v>
      </c>
      <c r="AU117" s="122"/>
    </row>
    <row r="118" spans="1:47" customFormat="1" ht="15.75" x14ac:dyDescent="0.25">
      <c r="A118" s="75">
        <v>178</v>
      </c>
      <c r="B118" s="73" t="s">
        <v>1298</v>
      </c>
      <c r="C118" s="33" t="s">
        <v>1192</v>
      </c>
      <c r="D118" s="33"/>
      <c r="E118" s="73" t="s">
        <v>1287</v>
      </c>
      <c r="F118" s="73">
        <v>-20.325202485999998</v>
      </c>
      <c r="G118" s="73">
        <v>-42.008976359000002</v>
      </c>
      <c r="H118" s="73"/>
      <c r="I118" s="75">
        <v>887</v>
      </c>
      <c r="J118" s="74" t="s">
        <v>1225</v>
      </c>
      <c r="K118" s="76">
        <v>6.333333333333333</v>
      </c>
      <c r="L118" s="76">
        <v>6.333333333333333</v>
      </c>
      <c r="M118" s="75">
        <v>6</v>
      </c>
      <c r="N118" s="76">
        <v>6.333333333333333</v>
      </c>
      <c r="O118" s="76">
        <v>6.333333333333333</v>
      </c>
      <c r="P118" s="75">
        <v>6</v>
      </c>
      <c r="Q118" s="76">
        <v>6.333333333333333</v>
      </c>
      <c r="R118" s="76">
        <v>6.333333333333333</v>
      </c>
      <c r="S118" s="79">
        <v>86</v>
      </c>
      <c r="U118" s="52" t="s">
        <v>916</v>
      </c>
      <c r="V118" s="52">
        <v>887</v>
      </c>
      <c r="W118" s="51" t="s">
        <v>10</v>
      </c>
      <c r="X118" s="51"/>
      <c r="Y118" s="128">
        <v>40.824475999999997</v>
      </c>
      <c r="Z118" s="128">
        <v>28.300170999999999</v>
      </c>
      <c r="AA118" s="128">
        <v>5.1589043999999991</v>
      </c>
      <c r="AB118" s="128">
        <v>11.545053249999999</v>
      </c>
      <c r="AC118" s="128">
        <v>2.2411309938929311</v>
      </c>
      <c r="AE118" s="58" t="s">
        <v>580</v>
      </c>
      <c r="AF118" s="58" t="s">
        <v>440</v>
      </c>
      <c r="AG118" s="58" t="s">
        <v>10</v>
      </c>
      <c r="AH118" s="59">
        <v>0.22259999999999999</v>
      </c>
      <c r="AI118" s="59">
        <v>20</v>
      </c>
      <c r="AJ118" s="62">
        <v>1.1129999999999999E-2</v>
      </c>
      <c r="AK118" s="60">
        <v>6.1672885405202269</v>
      </c>
      <c r="AL118" s="60"/>
      <c r="AM118" s="30" t="s">
        <v>580</v>
      </c>
      <c r="AN118" s="30">
        <v>887.17579999999998</v>
      </c>
      <c r="AO118" s="30" t="s">
        <v>10</v>
      </c>
      <c r="AP118" s="31">
        <v>1963.833333</v>
      </c>
      <c r="AR118" s="24" t="s">
        <v>502</v>
      </c>
      <c r="AS118" s="24" t="s">
        <v>295</v>
      </c>
      <c r="AT118" s="24" t="s">
        <v>440</v>
      </c>
      <c r="AU118" s="121">
        <v>180.48742783067641</v>
      </c>
    </row>
    <row r="119" spans="1:47" customFormat="1" ht="15.75" x14ac:dyDescent="0.25">
      <c r="A119" s="72">
        <v>179</v>
      </c>
      <c r="B119" s="73" t="s">
        <v>1299</v>
      </c>
      <c r="C119" s="33" t="s">
        <v>1194</v>
      </c>
      <c r="D119" s="33"/>
      <c r="E119" s="73" t="s">
        <v>1300</v>
      </c>
      <c r="F119" s="73">
        <v>-20.412580472999998</v>
      </c>
      <c r="G119" s="73">
        <v>-41.860302183999998</v>
      </c>
      <c r="H119" s="73"/>
      <c r="I119" s="72">
        <v>1128</v>
      </c>
      <c r="J119" s="74" t="s">
        <v>1210</v>
      </c>
      <c r="K119" s="75">
        <v>6</v>
      </c>
      <c r="L119" s="76">
        <v>5.833333333333333</v>
      </c>
      <c r="M119" s="75">
        <v>6</v>
      </c>
      <c r="N119" s="76">
        <v>6.166666666666667</v>
      </c>
      <c r="O119" s="76">
        <v>5.333333333333333</v>
      </c>
      <c r="P119" s="76">
        <v>5.833333333333333</v>
      </c>
      <c r="Q119" s="75">
        <v>6</v>
      </c>
      <c r="R119" s="75">
        <v>6.5</v>
      </c>
      <c r="S119" s="77">
        <v>83.666666666666671</v>
      </c>
      <c r="U119" s="52" t="s">
        <v>765</v>
      </c>
      <c r="V119" s="52">
        <v>1128</v>
      </c>
      <c r="W119" s="51" t="s">
        <v>201</v>
      </c>
      <c r="X119" s="51"/>
      <c r="Y119" s="128">
        <v>53.564764499999988</v>
      </c>
      <c r="Z119" s="128">
        <v>31.601354500000003</v>
      </c>
      <c r="AA119" s="128">
        <v>5.7107381499999992</v>
      </c>
      <c r="AB119" s="128">
        <v>13.290803149999999</v>
      </c>
      <c r="AC119" s="128">
        <v>2.3234643756769406</v>
      </c>
      <c r="AE119" s="58" t="s">
        <v>1078</v>
      </c>
      <c r="AF119" s="58" t="s">
        <v>62</v>
      </c>
      <c r="AG119" s="58" t="s">
        <v>201</v>
      </c>
      <c r="AH119" s="59">
        <v>0.1928</v>
      </c>
      <c r="AI119" s="59">
        <v>20</v>
      </c>
      <c r="AJ119" s="62">
        <v>9.6399999999999993E-3</v>
      </c>
      <c r="AK119" s="60">
        <v>5.3405094891686584</v>
      </c>
      <c r="AL119" s="60"/>
      <c r="AR119" s="24" t="s">
        <v>376</v>
      </c>
      <c r="AS119" s="24" t="s">
        <v>201</v>
      </c>
      <c r="AT119" s="24" t="s">
        <v>62</v>
      </c>
      <c r="AU119" s="121">
        <v>169.98503326687404</v>
      </c>
    </row>
    <row r="120" spans="1:47" customFormat="1" ht="15.75" x14ac:dyDescent="0.25">
      <c r="A120" s="75">
        <v>180</v>
      </c>
      <c r="B120" s="73" t="s">
        <v>1299</v>
      </c>
      <c r="C120" s="83" t="s">
        <v>1192</v>
      </c>
      <c r="D120" s="83"/>
      <c r="E120" s="73" t="s">
        <v>1300</v>
      </c>
      <c r="F120" s="73">
        <v>-20.415421435999999</v>
      </c>
      <c r="G120" s="73">
        <v>-41.859599109999998</v>
      </c>
      <c r="H120" s="73"/>
      <c r="I120" s="75">
        <v>1134</v>
      </c>
      <c r="J120" s="74" t="s">
        <v>1225</v>
      </c>
      <c r="K120" s="75">
        <v>6</v>
      </c>
      <c r="L120" s="76">
        <v>6.333333333333333</v>
      </c>
      <c r="M120" s="76">
        <v>6.333333333333333</v>
      </c>
      <c r="N120" s="76">
        <v>6.166666666666667</v>
      </c>
      <c r="O120" s="76">
        <v>6.833333333333333</v>
      </c>
      <c r="P120" s="75">
        <v>6.5</v>
      </c>
      <c r="Q120" s="75">
        <v>6</v>
      </c>
      <c r="R120" s="76">
        <v>6.166666666666667</v>
      </c>
      <c r="S120" s="77">
        <v>86.333333333333329</v>
      </c>
      <c r="U120" s="52" t="s">
        <v>917</v>
      </c>
      <c r="V120" s="52">
        <v>1134</v>
      </c>
      <c r="W120" s="51" t="s">
        <v>10</v>
      </c>
      <c r="X120" s="51"/>
      <c r="Y120" s="128">
        <v>35.855425000000011</v>
      </c>
      <c r="Z120" s="128">
        <v>25.943598999999999</v>
      </c>
      <c r="AA120" s="128">
        <v>4.5771056000000003</v>
      </c>
      <c r="AB120" s="128">
        <v>10.978162450000001</v>
      </c>
      <c r="AC120" s="128">
        <v>2.4099526568294665</v>
      </c>
      <c r="AE120" s="58" t="s">
        <v>164</v>
      </c>
      <c r="AF120" s="58" t="s">
        <v>62</v>
      </c>
      <c r="AG120" s="58" t="s">
        <v>10</v>
      </c>
      <c r="AH120" s="59">
        <v>0.25869999999999999</v>
      </c>
      <c r="AI120" s="59">
        <v>20</v>
      </c>
      <c r="AJ120" s="62">
        <v>1.2934999999999999E-2</v>
      </c>
      <c r="AK120" s="60">
        <v>6.6128902370278908</v>
      </c>
      <c r="AL120" s="60"/>
      <c r="AM120" s="30" t="s">
        <v>164</v>
      </c>
      <c r="AN120" s="30">
        <v>1133.992</v>
      </c>
      <c r="AO120" s="30" t="s">
        <v>10</v>
      </c>
      <c r="AP120" s="31">
        <v>5353.5</v>
      </c>
      <c r="AR120" s="24" t="s">
        <v>410</v>
      </c>
      <c r="AS120" s="24" t="s">
        <v>295</v>
      </c>
      <c r="AT120" s="24" t="s">
        <v>62</v>
      </c>
      <c r="AU120" s="121">
        <v>172.69853046692401</v>
      </c>
    </row>
    <row r="121" spans="1:47" customFormat="1" ht="15.75" x14ac:dyDescent="0.25">
      <c r="A121" s="75">
        <v>181</v>
      </c>
      <c r="B121" s="73" t="s">
        <v>1301</v>
      </c>
      <c r="C121" s="33" t="s">
        <v>1173</v>
      </c>
      <c r="D121" s="33"/>
      <c r="E121" s="73" t="s">
        <v>1300</v>
      </c>
      <c r="F121" s="73">
        <v>-20.429425081000002</v>
      </c>
      <c r="G121" s="73">
        <v>-41.872401377000003</v>
      </c>
      <c r="H121" s="73"/>
      <c r="I121" s="75">
        <v>1007</v>
      </c>
      <c r="J121" s="74" t="s">
        <v>1210</v>
      </c>
      <c r="K121" s="76">
        <v>6.333333333333333</v>
      </c>
      <c r="L121" s="76">
        <v>6.333333333333333</v>
      </c>
      <c r="M121" s="76">
        <v>6.333333333333333</v>
      </c>
      <c r="N121" s="75">
        <v>6</v>
      </c>
      <c r="O121" s="76">
        <v>6.166666666666667</v>
      </c>
      <c r="P121" s="76">
        <v>6.166666666666667</v>
      </c>
      <c r="Q121" s="75">
        <v>6</v>
      </c>
      <c r="R121" s="75">
        <v>6</v>
      </c>
      <c r="S121" s="77">
        <v>85.333333333333329</v>
      </c>
      <c r="U121" s="52" t="s">
        <v>830</v>
      </c>
      <c r="V121" s="52">
        <v>1007</v>
      </c>
      <c r="W121" s="51" t="s">
        <v>286</v>
      </c>
      <c r="X121" s="51"/>
      <c r="Y121" s="128">
        <v>39.043758499999996</v>
      </c>
      <c r="Z121" s="128">
        <v>26.687025500000004</v>
      </c>
      <c r="AA121" s="128">
        <v>4.8515746499999999</v>
      </c>
      <c r="AB121" s="128">
        <v>11.098478400000001</v>
      </c>
      <c r="AC121" s="128">
        <v>2.2959684416088466</v>
      </c>
      <c r="AE121" s="58" t="s">
        <v>214</v>
      </c>
      <c r="AF121" s="58" t="s">
        <v>62</v>
      </c>
      <c r="AG121" s="58" t="s">
        <v>286</v>
      </c>
      <c r="AH121" s="59">
        <v>0.26479999999999998</v>
      </c>
      <c r="AI121" s="59">
        <v>20</v>
      </c>
      <c r="AJ121" s="62">
        <v>1.3239999999999998E-2</v>
      </c>
      <c r="AK121" s="60">
        <v>6.8437441279896927</v>
      </c>
      <c r="AL121" s="60"/>
      <c r="AM121" s="30" t="s">
        <v>214</v>
      </c>
      <c r="AN121" s="30">
        <v>1007.349</v>
      </c>
      <c r="AO121" s="30" t="s">
        <v>286</v>
      </c>
      <c r="AP121" s="31">
        <v>15441.666667</v>
      </c>
      <c r="AU121" s="122"/>
    </row>
    <row r="122" spans="1:47" customFormat="1" ht="15.75" x14ac:dyDescent="0.25">
      <c r="A122" s="75">
        <v>182</v>
      </c>
      <c r="B122" s="73" t="s">
        <v>1302</v>
      </c>
      <c r="C122" s="33" t="s">
        <v>1194</v>
      </c>
      <c r="D122" s="33"/>
      <c r="E122" s="73" t="s">
        <v>1300</v>
      </c>
      <c r="F122" s="73">
        <v>-20.456397962</v>
      </c>
      <c r="G122" s="73">
        <v>-41.898959521000002</v>
      </c>
      <c r="H122" s="73"/>
      <c r="I122" s="75">
        <v>1033</v>
      </c>
      <c r="J122" s="74" t="s">
        <v>1225</v>
      </c>
      <c r="K122" s="75">
        <v>6</v>
      </c>
      <c r="L122" s="76">
        <v>5.666666666666667</v>
      </c>
      <c r="M122" s="75">
        <v>6</v>
      </c>
      <c r="N122" s="76">
        <v>6.333333333333333</v>
      </c>
      <c r="O122" s="75">
        <v>6</v>
      </c>
      <c r="P122" s="75">
        <v>6</v>
      </c>
      <c r="Q122" s="75">
        <v>6</v>
      </c>
      <c r="R122" s="75">
        <v>6</v>
      </c>
      <c r="S122" s="79">
        <v>84</v>
      </c>
      <c r="U122" s="52" t="s">
        <v>766</v>
      </c>
      <c r="V122" s="52">
        <v>1033</v>
      </c>
      <c r="W122" s="51" t="s">
        <v>201</v>
      </c>
      <c r="X122" s="51"/>
      <c r="Y122" s="128">
        <v>56.908510999999997</v>
      </c>
      <c r="Z122" s="128">
        <v>32.080120000000001</v>
      </c>
      <c r="AA122" s="128">
        <v>5.8664344499999999</v>
      </c>
      <c r="AB122" s="128">
        <v>13.416097499999998</v>
      </c>
      <c r="AC122" s="128">
        <v>2.3029118533022679</v>
      </c>
      <c r="AE122" s="58" t="s">
        <v>546</v>
      </c>
      <c r="AF122" s="58" t="s">
        <v>62</v>
      </c>
      <c r="AG122" s="58" t="s">
        <v>201</v>
      </c>
      <c r="AH122" s="59">
        <v>0.23780000000000001</v>
      </c>
      <c r="AI122" s="59">
        <v>20</v>
      </c>
      <c r="AJ122" s="62">
        <v>1.1890000000000001E-2</v>
      </c>
      <c r="AK122" s="60">
        <v>5.8491933535554184</v>
      </c>
      <c r="AL122" s="60"/>
      <c r="AM122" s="30" t="s">
        <v>546</v>
      </c>
      <c r="AN122" s="30">
        <v>1016.043</v>
      </c>
      <c r="AO122" s="30" t="s">
        <v>201</v>
      </c>
      <c r="AP122" s="31">
        <v>14776.666667</v>
      </c>
      <c r="AR122" s="24" t="s">
        <v>377</v>
      </c>
      <c r="AS122" s="24" t="s">
        <v>201</v>
      </c>
      <c r="AT122" s="24" t="s">
        <v>62</v>
      </c>
      <c r="AU122" s="121">
        <v>122.38160488728224</v>
      </c>
    </row>
    <row r="123" spans="1:47" customFormat="1" ht="15.75" x14ac:dyDescent="0.25">
      <c r="A123" s="75">
        <v>184</v>
      </c>
      <c r="B123" s="73" t="s">
        <v>1303</v>
      </c>
      <c r="C123" s="83" t="s">
        <v>1192</v>
      </c>
      <c r="D123" s="83"/>
      <c r="E123" s="73" t="s">
        <v>1304</v>
      </c>
      <c r="F123" s="73">
        <v>-20.483313090999999</v>
      </c>
      <c r="G123" s="73">
        <v>-42.012991206999999</v>
      </c>
      <c r="H123" s="73"/>
      <c r="I123" s="75">
        <v>999</v>
      </c>
      <c r="J123" s="74" t="s">
        <v>1225</v>
      </c>
      <c r="K123" s="75">
        <v>6</v>
      </c>
      <c r="L123" s="76">
        <v>5.666666666666667</v>
      </c>
      <c r="M123" s="75">
        <v>6</v>
      </c>
      <c r="N123" s="75">
        <v>6</v>
      </c>
      <c r="O123" s="76">
        <v>5.666666666666667</v>
      </c>
      <c r="P123" s="76">
        <v>5.333333333333333</v>
      </c>
      <c r="Q123" s="75">
        <v>6</v>
      </c>
      <c r="R123" s="75">
        <v>6</v>
      </c>
      <c r="S123" s="77">
        <v>82.666666666666671</v>
      </c>
      <c r="U123" s="52" t="s">
        <v>918</v>
      </c>
      <c r="V123" s="52">
        <v>999</v>
      </c>
      <c r="W123" s="51" t="s">
        <v>10</v>
      </c>
      <c r="X123" s="51"/>
      <c r="Y123" s="128">
        <v>55.050408000000019</v>
      </c>
      <c r="Z123" s="128">
        <v>31.672372000000006</v>
      </c>
      <c r="AA123" s="128">
        <v>5.8601901999999999</v>
      </c>
      <c r="AB123" s="128">
        <v>13.254700000000003</v>
      </c>
      <c r="AC123" s="128">
        <v>2.2686922427761864</v>
      </c>
      <c r="AE123" s="58" t="s">
        <v>165</v>
      </c>
      <c r="AF123" s="58" t="s">
        <v>62</v>
      </c>
      <c r="AG123" s="58" t="s">
        <v>10</v>
      </c>
      <c r="AH123" s="59">
        <v>0.2475</v>
      </c>
      <c r="AI123" s="59">
        <v>20</v>
      </c>
      <c r="AJ123" s="62">
        <v>1.2375000000000001E-2</v>
      </c>
      <c r="AK123" s="60">
        <v>6.649128929213755</v>
      </c>
      <c r="AL123" s="60"/>
      <c r="AM123" s="30" t="s">
        <v>165</v>
      </c>
      <c r="AN123" s="30">
        <v>979.90300000000002</v>
      </c>
      <c r="AO123" s="30" t="s">
        <v>10</v>
      </c>
      <c r="AP123" s="31">
        <v>10750.5</v>
      </c>
      <c r="AR123" s="24" t="s">
        <v>411</v>
      </c>
      <c r="AS123" s="24" t="s">
        <v>295</v>
      </c>
      <c r="AT123" s="24" t="s">
        <v>62</v>
      </c>
      <c r="AU123" s="121">
        <v>188.30995066839495</v>
      </c>
    </row>
    <row r="124" spans="1:47" customFormat="1" ht="15.75" x14ac:dyDescent="0.25">
      <c r="A124" s="72">
        <v>186</v>
      </c>
      <c r="B124" s="73" t="s">
        <v>1305</v>
      </c>
      <c r="C124" s="33" t="s">
        <v>1194</v>
      </c>
      <c r="D124" s="33"/>
      <c r="E124" s="73" t="s">
        <v>1304</v>
      </c>
      <c r="F124" s="73">
        <v>-20.451478036000001</v>
      </c>
      <c r="G124" s="73">
        <v>-41.940745235999998</v>
      </c>
      <c r="H124" s="73"/>
      <c r="I124" s="89">
        <v>747</v>
      </c>
      <c r="J124" s="74" t="s">
        <v>1225</v>
      </c>
      <c r="K124" s="75">
        <v>5</v>
      </c>
      <c r="L124" s="76">
        <v>5.666666666666667</v>
      </c>
      <c r="M124" s="76">
        <v>5.333333333333333</v>
      </c>
      <c r="N124" s="76">
        <v>5.666666666666667</v>
      </c>
      <c r="O124" s="75">
        <v>5</v>
      </c>
      <c r="P124" s="76">
        <v>5.333333333333333</v>
      </c>
      <c r="Q124" s="76">
        <v>5.333333333333333</v>
      </c>
      <c r="R124" s="76">
        <v>5.666666666666667</v>
      </c>
      <c r="S124" s="79">
        <v>79</v>
      </c>
      <c r="U124" s="52" t="s">
        <v>767</v>
      </c>
      <c r="V124" s="52">
        <v>747</v>
      </c>
      <c r="W124" s="51" t="s">
        <v>201</v>
      </c>
      <c r="X124" s="51"/>
      <c r="Y124" s="128">
        <v>56.885014999999996</v>
      </c>
      <c r="Z124" s="128">
        <v>32.591923999999999</v>
      </c>
      <c r="AA124" s="128">
        <v>5.9983766499999991</v>
      </c>
      <c r="AB124" s="128">
        <v>13.343075000000002</v>
      </c>
      <c r="AC124" s="128">
        <v>2.2360090187739012</v>
      </c>
      <c r="AE124" s="58" t="s">
        <v>188</v>
      </c>
      <c r="AF124" s="61" t="s">
        <v>20</v>
      </c>
      <c r="AG124" s="58" t="s">
        <v>201</v>
      </c>
      <c r="AH124" s="59">
        <v>0.2651</v>
      </c>
      <c r="AI124" s="59">
        <v>19</v>
      </c>
      <c r="AJ124" s="62">
        <v>1.3952631578947369E-2</v>
      </c>
      <c r="AK124" s="60">
        <v>6.9985759191997614</v>
      </c>
      <c r="AL124" s="60"/>
      <c r="AR124" s="24" t="s">
        <v>280</v>
      </c>
      <c r="AS124" s="24" t="s">
        <v>201</v>
      </c>
      <c r="AT124" s="24" t="s">
        <v>20</v>
      </c>
      <c r="AU124" s="121">
        <v>176.07664397988793</v>
      </c>
    </row>
    <row r="125" spans="1:47" customFormat="1" ht="15.75" x14ac:dyDescent="0.25">
      <c r="A125" s="75">
        <v>188</v>
      </c>
      <c r="B125" s="73" t="s">
        <v>1306</v>
      </c>
      <c r="C125" s="33" t="s">
        <v>1194</v>
      </c>
      <c r="D125" s="33"/>
      <c r="E125" s="73" t="s">
        <v>1307</v>
      </c>
      <c r="F125" s="73">
        <v>-20.447234111</v>
      </c>
      <c r="G125" s="73">
        <v>-41.93501981</v>
      </c>
      <c r="H125" s="73"/>
      <c r="I125" s="75">
        <v>848</v>
      </c>
      <c r="J125" s="74" t="s">
        <v>1225</v>
      </c>
      <c r="K125" s="76">
        <v>5.666666666666667</v>
      </c>
      <c r="L125" s="76">
        <v>5.333333333333333</v>
      </c>
      <c r="M125" s="76">
        <v>5.666666666666667</v>
      </c>
      <c r="N125" s="76">
        <v>5.666666666666667</v>
      </c>
      <c r="O125" s="75">
        <v>5</v>
      </c>
      <c r="P125" s="76">
        <v>5.666666666666667</v>
      </c>
      <c r="Q125" s="75">
        <v>6</v>
      </c>
      <c r="R125" s="76">
        <v>5.333333333333333</v>
      </c>
      <c r="S125" s="77">
        <v>80.333333333333329</v>
      </c>
      <c r="U125" s="52" t="s">
        <v>768</v>
      </c>
      <c r="V125" s="52">
        <v>848</v>
      </c>
      <c r="W125" s="51" t="s">
        <v>201</v>
      </c>
      <c r="X125" s="51"/>
      <c r="Y125" s="128">
        <v>53.0002195</v>
      </c>
      <c r="Z125" s="128">
        <v>32.098380500000005</v>
      </c>
      <c r="AA125" s="128">
        <v>5.6567837000000001</v>
      </c>
      <c r="AB125" s="128">
        <v>13.271454</v>
      </c>
      <c r="AC125" s="128">
        <v>2.362370458036767</v>
      </c>
      <c r="AE125" s="58" t="s">
        <v>1059</v>
      </c>
      <c r="AF125" s="58" t="s">
        <v>440</v>
      </c>
      <c r="AG125" s="58" t="s">
        <v>201</v>
      </c>
      <c r="AH125" s="59">
        <v>0.20519999999999999</v>
      </c>
      <c r="AI125" s="59">
        <v>18</v>
      </c>
      <c r="AJ125" s="62">
        <v>1.14E-2</v>
      </c>
      <c r="AK125" s="60">
        <v>5.9705541199790337</v>
      </c>
      <c r="AL125" s="60"/>
      <c r="AU125" s="122"/>
    </row>
    <row r="126" spans="1:47" customFormat="1" ht="15.75" x14ac:dyDescent="0.25">
      <c r="A126" s="75">
        <v>190</v>
      </c>
      <c r="B126" s="75" t="s">
        <v>1308</v>
      </c>
      <c r="C126" s="33" t="s">
        <v>1194</v>
      </c>
      <c r="D126" s="33"/>
      <c r="E126" s="73" t="s">
        <v>1307</v>
      </c>
      <c r="F126" s="73">
        <v>-20.387010974999999</v>
      </c>
      <c r="G126" s="73">
        <v>-41.914448942999996</v>
      </c>
      <c r="H126" s="73"/>
      <c r="I126" s="75">
        <v>777</v>
      </c>
      <c r="J126" s="74" t="s">
        <v>1210</v>
      </c>
      <c r="K126" s="76">
        <v>5.666666666666667</v>
      </c>
      <c r="L126" s="76">
        <v>5.666666666666667</v>
      </c>
      <c r="M126" s="75">
        <v>6</v>
      </c>
      <c r="N126" s="75">
        <v>6</v>
      </c>
      <c r="O126" s="76">
        <v>5.333333333333333</v>
      </c>
      <c r="P126" s="76">
        <v>5.333333333333333</v>
      </c>
      <c r="Q126" s="76">
        <v>5.666666666666667</v>
      </c>
      <c r="R126" s="75">
        <v>6</v>
      </c>
      <c r="S126" s="77">
        <v>81.666666666666671</v>
      </c>
      <c r="U126" s="52" t="s">
        <v>769</v>
      </c>
      <c r="V126" s="52">
        <v>777</v>
      </c>
      <c r="W126" s="51" t="s">
        <v>201</v>
      </c>
      <c r="X126" s="51"/>
      <c r="Y126" s="128">
        <v>52.605337000000006</v>
      </c>
      <c r="Z126" s="128">
        <v>32.512329000000001</v>
      </c>
      <c r="AA126" s="128">
        <v>5.6997100999999999</v>
      </c>
      <c r="AB126" s="128">
        <v>13.421134999999998</v>
      </c>
      <c r="AC126" s="128">
        <v>2.36142818171836</v>
      </c>
      <c r="AE126" s="58" t="s">
        <v>1051</v>
      </c>
      <c r="AF126" s="58" t="s">
        <v>440</v>
      </c>
      <c r="AG126" s="58" t="s">
        <v>201</v>
      </c>
      <c r="AH126" s="59">
        <v>0.23549999999999999</v>
      </c>
      <c r="AI126" s="59">
        <v>20</v>
      </c>
      <c r="AJ126" s="62">
        <v>1.1774999999999999E-2</v>
      </c>
      <c r="AK126" s="60">
        <v>6.1646041929509039</v>
      </c>
      <c r="AL126" s="60"/>
      <c r="AR126" s="24" t="s">
        <v>468</v>
      </c>
      <c r="AS126" s="24" t="s">
        <v>201</v>
      </c>
      <c r="AT126" s="24" t="s">
        <v>440</v>
      </c>
      <c r="AU126" s="121">
        <v>166.19505800431173</v>
      </c>
    </row>
    <row r="127" spans="1:47" customFormat="1" ht="15.75" x14ac:dyDescent="0.25">
      <c r="A127" s="75">
        <v>191</v>
      </c>
      <c r="B127" s="73" t="s">
        <v>1309</v>
      </c>
      <c r="C127" s="33" t="s">
        <v>1163</v>
      </c>
      <c r="D127" s="33"/>
      <c r="E127" s="73" t="s">
        <v>1307</v>
      </c>
      <c r="F127" s="73">
        <v>-20.475992588</v>
      </c>
      <c r="G127" s="73">
        <v>-42.002143011999998</v>
      </c>
      <c r="H127" s="73"/>
      <c r="I127" s="75">
        <v>960</v>
      </c>
      <c r="J127" s="74" t="s">
        <v>1210</v>
      </c>
      <c r="K127" s="76">
        <v>6.333333333333333</v>
      </c>
      <c r="L127" s="75">
        <v>6</v>
      </c>
      <c r="M127" s="75">
        <v>6</v>
      </c>
      <c r="N127" s="76">
        <v>6.333333333333333</v>
      </c>
      <c r="O127" s="75">
        <v>6</v>
      </c>
      <c r="P127" s="76">
        <v>5.833333333333333</v>
      </c>
      <c r="Q127" s="75">
        <v>6</v>
      </c>
      <c r="R127" s="76">
        <v>5.833333333333333</v>
      </c>
      <c r="S127" s="77">
        <v>84.333333333333329</v>
      </c>
      <c r="U127" s="52" t="s">
        <v>658</v>
      </c>
      <c r="V127" s="52">
        <v>960</v>
      </c>
      <c r="W127" s="51" t="s">
        <v>8</v>
      </c>
      <c r="X127" s="51"/>
      <c r="Y127" s="128">
        <v>45.039437</v>
      </c>
      <c r="Z127" s="128">
        <v>29.499565999999998</v>
      </c>
      <c r="AA127" s="128">
        <v>5.2969800500000002</v>
      </c>
      <c r="AB127" s="128">
        <v>12.193814749999998</v>
      </c>
      <c r="AC127" s="128">
        <v>2.310080513065996</v>
      </c>
      <c r="AE127" s="58" t="s">
        <v>78</v>
      </c>
      <c r="AF127" s="58" t="s">
        <v>62</v>
      </c>
      <c r="AG127" s="58" t="s">
        <v>8</v>
      </c>
      <c r="AH127" s="59">
        <v>0.2374</v>
      </c>
      <c r="AI127" s="59">
        <v>20</v>
      </c>
      <c r="AJ127" s="62">
        <v>1.187E-2</v>
      </c>
      <c r="AK127" s="60">
        <v>5.9686468203903038</v>
      </c>
      <c r="AL127" s="60"/>
      <c r="AR127" s="24" t="s">
        <v>344</v>
      </c>
      <c r="AS127" s="24" t="s">
        <v>8</v>
      </c>
      <c r="AT127" s="24" t="s">
        <v>62</v>
      </c>
      <c r="AU127" s="121">
        <v>188.90488069001631</v>
      </c>
    </row>
    <row r="128" spans="1:47" customFormat="1" ht="15.75" x14ac:dyDescent="0.25">
      <c r="A128" s="72">
        <v>192</v>
      </c>
      <c r="B128" s="73" t="s">
        <v>1310</v>
      </c>
      <c r="C128" s="33" t="s">
        <v>1194</v>
      </c>
      <c r="D128" s="33"/>
      <c r="E128" s="95" t="s">
        <v>1311</v>
      </c>
      <c r="F128" s="73">
        <v>-20.437967245999999</v>
      </c>
      <c r="G128" s="73">
        <v>-41.910394365000002</v>
      </c>
      <c r="H128" s="73"/>
      <c r="I128" s="72">
        <v>933</v>
      </c>
      <c r="J128" s="74" t="s">
        <v>1210</v>
      </c>
      <c r="K128" s="75">
        <v>6</v>
      </c>
      <c r="L128" s="76">
        <v>5.666666666666667</v>
      </c>
      <c r="M128" s="76">
        <v>5.666666666666667</v>
      </c>
      <c r="N128" s="75">
        <v>6</v>
      </c>
      <c r="O128" s="76">
        <v>5.333333333333333</v>
      </c>
      <c r="P128" s="76">
        <v>5.333333333333333</v>
      </c>
      <c r="Q128" s="76">
        <v>5.333333333333333</v>
      </c>
      <c r="R128" s="76">
        <v>5.666666666666667</v>
      </c>
      <c r="S128" s="79">
        <v>81</v>
      </c>
      <c r="U128" s="52" t="s">
        <v>770</v>
      </c>
      <c r="V128" s="52">
        <v>933</v>
      </c>
      <c r="W128" s="51" t="s">
        <v>201</v>
      </c>
      <c r="X128" s="51"/>
      <c r="Y128" s="128">
        <v>54.873115500000019</v>
      </c>
      <c r="Z128" s="128">
        <v>32.629735499999995</v>
      </c>
      <c r="AA128" s="128">
        <v>5.9102001500000005</v>
      </c>
      <c r="AB128" s="128">
        <v>13.270557</v>
      </c>
      <c r="AC128" s="128">
        <v>2.2537698278785774</v>
      </c>
      <c r="AE128" s="58" t="s">
        <v>1064</v>
      </c>
      <c r="AF128" s="58" t="s">
        <v>62</v>
      </c>
      <c r="AG128" s="58" t="s">
        <v>201</v>
      </c>
      <c r="AH128" s="59">
        <v>0.24829999999999999</v>
      </c>
      <c r="AI128" s="59">
        <v>20</v>
      </c>
      <c r="AJ128" s="62">
        <v>1.2414999999999999E-2</v>
      </c>
      <c r="AK128" s="60">
        <v>6.5753093710573651</v>
      </c>
      <c r="AL128" s="60"/>
      <c r="AR128" s="24" t="s">
        <v>378</v>
      </c>
      <c r="AS128" s="24" t="s">
        <v>201</v>
      </c>
      <c r="AT128" s="24" t="s">
        <v>62</v>
      </c>
      <c r="AU128" s="121">
        <v>203.29790285841108</v>
      </c>
    </row>
    <row r="129" spans="1:47" customFormat="1" ht="15.75" x14ac:dyDescent="0.25">
      <c r="A129" s="72">
        <v>193</v>
      </c>
      <c r="B129" s="73" t="s">
        <v>1312</v>
      </c>
      <c r="C129" s="33" t="s">
        <v>1192</v>
      </c>
      <c r="D129" s="33"/>
      <c r="E129" s="95" t="s">
        <v>1311</v>
      </c>
      <c r="F129" s="73">
        <v>-20.479993018999998</v>
      </c>
      <c r="G129" s="73">
        <v>-42.005529134</v>
      </c>
      <c r="H129" s="73"/>
      <c r="I129" s="72">
        <v>963</v>
      </c>
      <c r="J129" s="74" t="s">
        <v>1225</v>
      </c>
      <c r="K129" s="76">
        <v>6.333333333333333</v>
      </c>
      <c r="L129" s="75">
        <v>7</v>
      </c>
      <c r="M129" s="76">
        <v>6.666666666666667</v>
      </c>
      <c r="N129" s="76">
        <v>6.666666666666667</v>
      </c>
      <c r="O129" s="76">
        <v>6.666666666666667</v>
      </c>
      <c r="P129" s="75">
        <v>7</v>
      </c>
      <c r="Q129" s="76">
        <v>6.333333333333333</v>
      </c>
      <c r="R129" s="76">
        <v>6.666666666666667</v>
      </c>
      <c r="S129" s="77">
        <v>89.333333333333329</v>
      </c>
      <c r="U129" s="52" t="s">
        <v>919</v>
      </c>
      <c r="V129" s="52">
        <v>963</v>
      </c>
      <c r="W129" s="51" t="s">
        <v>10</v>
      </c>
      <c r="X129" s="51"/>
      <c r="Y129" s="128">
        <v>47.931296499999995</v>
      </c>
      <c r="Z129" s="128">
        <v>29.844096499999999</v>
      </c>
      <c r="AA129" s="128">
        <v>5.4038975499999999</v>
      </c>
      <c r="AB129" s="128">
        <v>12.301192</v>
      </c>
      <c r="AC129" s="128">
        <v>2.2813497572583641</v>
      </c>
      <c r="AE129" s="58" t="s">
        <v>166</v>
      </c>
      <c r="AF129" s="58" t="s">
        <v>62</v>
      </c>
      <c r="AG129" s="58" t="s">
        <v>10</v>
      </c>
      <c r="AH129" s="59">
        <v>0.23930000000000001</v>
      </c>
      <c r="AI129" s="59">
        <v>20</v>
      </c>
      <c r="AJ129" s="62">
        <v>1.1965E-2</v>
      </c>
      <c r="AK129" s="60">
        <v>6.2102381016293986</v>
      </c>
      <c r="AL129" s="60"/>
      <c r="AR129" s="24" t="s">
        <v>412</v>
      </c>
      <c r="AS129" s="24" t="s">
        <v>295</v>
      </c>
      <c r="AT129" s="24" t="s">
        <v>62</v>
      </c>
      <c r="AU129" s="121">
        <v>169.01115757580169</v>
      </c>
    </row>
    <row r="130" spans="1:47" customFormat="1" ht="15.75" x14ac:dyDescent="0.25">
      <c r="A130" s="75">
        <v>194</v>
      </c>
      <c r="B130" s="73" t="s">
        <v>1313</v>
      </c>
      <c r="C130" s="83" t="s">
        <v>1163</v>
      </c>
      <c r="D130" s="83"/>
      <c r="E130" s="73" t="s">
        <v>1307</v>
      </c>
      <c r="F130" s="73">
        <v>-20.464941635999999</v>
      </c>
      <c r="G130" s="73">
        <v>-41.981790828999998</v>
      </c>
      <c r="H130" s="73"/>
      <c r="I130" s="75">
        <v>807</v>
      </c>
      <c r="J130" s="74" t="s">
        <v>1210</v>
      </c>
      <c r="K130" s="76">
        <v>5.666666666666667</v>
      </c>
      <c r="L130" s="76">
        <v>5.333333333333333</v>
      </c>
      <c r="M130" s="76">
        <v>5.666666666666667</v>
      </c>
      <c r="N130" s="76">
        <v>5.666666666666667</v>
      </c>
      <c r="O130" s="75">
        <v>5</v>
      </c>
      <c r="P130" s="75">
        <v>5</v>
      </c>
      <c r="Q130" s="76">
        <v>5.666666666666667</v>
      </c>
      <c r="R130" s="76">
        <v>5.666666666666667</v>
      </c>
      <c r="S130" s="79">
        <v>80</v>
      </c>
      <c r="U130" s="52" t="s">
        <v>659</v>
      </c>
      <c r="V130" s="52">
        <v>807</v>
      </c>
      <c r="W130" s="51" t="s">
        <v>8</v>
      </c>
      <c r="X130" s="51"/>
      <c r="Y130" s="128">
        <v>54.840968999999994</v>
      </c>
      <c r="Z130" s="128">
        <v>31.860141500000005</v>
      </c>
      <c r="AA130" s="128">
        <v>6.1744476500000012</v>
      </c>
      <c r="AB130" s="128">
        <v>12.817075499999998</v>
      </c>
      <c r="AC130" s="128">
        <v>2.1061116956260917</v>
      </c>
      <c r="AE130" s="58" t="s">
        <v>1015</v>
      </c>
      <c r="AF130" s="58" t="s">
        <v>440</v>
      </c>
      <c r="AG130" s="58" t="s">
        <v>8</v>
      </c>
      <c r="AH130" s="59">
        <v>0.20430000000000001</v>
      </c>
      <c r="AI130" s="59">
        <v>20</v>
      </c>
      <c r="AJ130" s="62">
        <v>1.0215E-2</v>
      </c>
      <c r="AK130" s="60">
        <v>5.6881324993960227</v>
      </c>
      <c r="AL130" s="60"/>
      <c r="AR130" s="24" t="s">
        <v>449</v>
      </c>
      <c r="AS130" s="24" t="s">
        <v>8</v>
      </c>
      <c r="AT130" s="24" t="s">
        <v>440</v>
      </c>
      <c r="AU130" s="121">
        <v>134.27015340781017</v>
      </c>
    </row>
    <row r="131" spans="1:47" customFormat="1" ht="15.75" x14ac:dyDescent="0.25">
      <c r="A131" s="72">
        <v>196</v>
      </c>
      <c r="B131" s="73" t="s">
        <v>1314</v>
      </c>
      <c r="C131" s="33" t="s">
        <v>1163</v>
      </c>
      <c r="D131" s="33"/>
      <c r="E131" s="95" t="s">
        <v>1311</v>
      </c>
      <c r="F131" s="73">
        <v>-20.470640576000001</v>
      </c>
      <c r="G131" s="73">
        <v>-41.989230104000001</v>
      </c>
      <c r="H131" s="73"/>
      <c r="I131" s="72">
        <v>938</v>
      </c>
      <c r="J131" s="74" t="s">
        <v>1225</v>
      </c>
      <c r="K131" s="75">
        <v>6</v>
      </c>
      <c r="L131" s="75">
        <v>6</v>
      </c>
      <c r="M131" s="76">
        <v>6.333333333333333</v>
      </c>
      <c r="N131" s="76">
        <v>6.333333333333333</v>
      </c>
      <c r="O131" s="76">
        <v>6.666666666666667</v>
      </c>
      <c r="P131" s="75">
        <v>6</v>
      </c>
      <c r="Q131" s="75">
        <v>6</v>
      </c>
      <c r="R131" s="75">
        <v>6</v>
      </c>
      <c r="S131" s="77">
        <v>85.333333333333329</v>
      </c>
      <c r="U131" s="52" t="s">
        <v>661</v>
      </c>
      <c r="V131" s="52">
        <v>938</v>
      </c>
      <c r="W131" s="51" t="s">
        <v>8</v>
      </c>
      <c r="X131" s="51"/>
      <c r="Y131" s="128">
        <v>51.001595999999992</v>
      </c>
      <c r="Z131" s="128">
        <v>30.905536999999999</v>
      </c>
      <c r="AA131" s="128">
        <v>5.6674538500000002</v>
      </c>
      <c r="AB131" s="128">
        <v>12.664238549999999</v>
      </c>
      <c r="AC131" s="128">
        <v>2.2415295587936104</v>
      </c>
      <c r="AE131" s="58" t="s">
        <v>79</v>
      </c>
      <c r="AF131" s="58" t="s">
        <v>62</v>
      </c>
      <c r="AG131" s="58" t="s">
        <v>8</v>
      </c>
      <c r="AH131" s="59">
        <v>0.19889999999999999</v>
      </c>
      <c r="AI131" s="59">
        <v>19</v>
      </c>
      <c r="AJ131" s="62">
        <v>1.0468421052631578E-2</v>
      </c>
      <c r="AK131" s="60">
        <v>5.8147098117033433</v>
      </c>
      <c r="AL131" s="60"/>
      <c r="AR131" s="24" t="s">
        <v>345</v>
      </c>
      <c r="AS131" s="24" t="s">
        <v>8</v>
      </c>
      <c r="AT131" s="24" t="s">
        <v>62</v>
      </c>
      <c r="AU131" s="121">
        <v>155.85255854767394</v>
      </c>
    </row>
    <row r="132" spans="1:47" customFormat="1" ht="15.75" x14ac:dyDescent="0.25">
      <c r="A132" s="75">
        <v>199</v>
      </c>
      <c r="B132" s="73" t="s">
        <v>1315</v>
      </c>
      <c r="C132" s="83" t="s">
        <v>1194</v>
      </c>
      <c r="D132" s="83"/>
      <c r="E132" s="73" t="s">
        <v>1307</v>
      </c>
      <c r="F132" s="73">
        <v>-20.435445132000002</v>
      </c>
      <c r="G132" s="73">
        <v>-41.944475519000001</v>
      </c>
      <c r="H132" s="73"/>
      <c r="I132" s="75">
        <v>699</v>
      </c>
      <c r="J132" s="74" t="s">
        <v>1225</v>
      </c>
      <c r="K132" s="75">
        <v>6</v>
      </c>
      <c r="L132" s="75">
        <v>6</v>
      </c>
      <c r="M132" s="76">
        <v>6.333333333333333</v>
      </c>
      <c r="N132" s="76">
        <v>6.333333333333333</v>
      </c>
      <c r="O132" s="76">
        <v>5.666666666666667</v>
      </c>
      <c r="P132" s="76">
        <v>6.333333333333333</v>
      </c>
      <c r="Q132" s="75">
        <v>6</v>
      </c>
      <c r="R132" s="75">
        <v>6</v>
      </c>
      <c r="S132" s="77">
        <v>84.666666666666671</v>
      </c>
      <c r="U132" s="52" t="s">
        <v>771</v>
      </c>
      <c r="V132" s="52">
        <v>699</v>
      </c>
      <c r="W132" s="51" t="s">
        <v>201</v>
      </c>
      <c r="X132" s="51"/>
      <c r="Y132" s="128">
        <v>36.184244500000005</v>
      </c>
      <c r="Z132" s="128">
        <v>26.598935999999998</v>
      </c>
      <c r="AA132" s="128">
        <v>4.7889149500000006</v>
      </c>
      <c r="AB132" s="128">
        <v>10.766965899999999</v>
      </c>
      <c r="AC132" s="128">
        <v>2.2446859155144088</v>
      </c>
      <c r="AE132" s="58" t="s">
        <v>189</v>
      </c>
      <c r="AF132" s="61" t="s">
        <v>20</v>
      </c>
      <c r="AG132" s="58" t="s">
        <v>201</v>
      </c>
      <c r="AH132" s="59">
        <v>0.24349999999999999</v>
      </c>
      <c r="AI132" s="59">
        <v>20</v>
      </c>
      <c r="AJ132" s="62">
        <v>1.2175E-2</v>
      </c>
      <c r="AK132" s="60">
        <v>6.5618876332107483</v>
      </c>
      <c r="AL132" s="60"/>
      <c r="AU132" s="122"/>
    </row>
    <row r="133" spans="1:47" customFormat="1" ht="15.75" x14ac:dyDescent="0.25">
      <c r="A133" s="75">
        <v>200</v>
      </c>
      <c r="B133" s="73" t="s">
        <v>1316</v>
      </c>
      <c r="C133" s="83" t="s">
        <v>1194</v>
      </c>
      <c r="D133" s="83"/>
      <c r="E133" s="73" t="s">
        <v>1317</v>
      </c>
      <c r="F133" s="73">
        <v>-20.523984264999999</v>
      </c>
      <c r="G133" s="73">
        <v>-42.015080730999998</v>
      </c>
      <c r="H133" s="73"/>
      <c r="I133" s="75">
        <v>1009</v>
      </c>
      <c r="J133" s="74" t="s">
        <v>1225</v>
      </c>
      <c r="K133" s="76">
        <v>7.166666666666667</v>
      </c>
      <c r="L133" s="76">
        <v>6.833333333333333</v>
      </c>
      <c r="M133" s="76">
        <v>7.166666666666667</v>
      </c>
      <c r="N133" s="76">
        <v>7.166666666666667</v>
      </c>
      <c r="O133" s="76">
        <v>7.333333333333333</v>
      </c>
      <c r="P133" s="76">
        <v>6.833333333333333</v>
      </c>
      <c r="Q133" s="75">
        <v>7</v>
      </c>
      <c r="R133" s="76">
        <v>7.166666666666667</v>
      </c>
      <c r="S133" s="77">
        <v>92.333333333333329</v>
      </c>
      <c r="U133" s="52" t="s">
        <v>772</v>
      </c>
      <c r="V133" s="52">
        <v>1009</v>
      </c>
      <c r="W133" s="51" t="s">
        <v>201</v>
      </c>
      <c r="X133" s="51"/>
      <c r="Y133" s="127">
        <v>36.001795000000001</v>
      </c>
      <c r="Z133" s="127">
        <v>25.193544499999994</v>
      </c>
      <c r="AA133" s="127">
        <v>4.9482746000000004</v>
      </c>
      <c r="AB133" s="127">
        <v>10.398971849999999</v>
      </c>
      <c r="AC133" s="127">
        <v>2.1215537111418716</v>
      </c>
      <c r="AE133" s="58" t="s">
        <v>1073</v>
      </c>
      <c r="AF133" s="58" t="s">
        <v>62</v>
      </c>
      <c r="AG133" s="58" t="s">
        <v>201</v>
      </c>
      <c r="AH133" s="59">
        <v>0.26329999999999998</v>
      </c>
      <c r="AI133" s="59">
        <v>20</v>
      </c>
      <c r="AJ133" s="62">
        <v>1.3165E-2</v>
      </c>
      <c r="AK133" s="60">
        <v>6.7981102193111953</v>
      </c>
      <c r="AL133" s="60"/>
      <c r="AR133" s="24" t="s">
        <v>379</v>
      </c>
      <c r="AS133" s="24" t="s">
        <v>201</v>
      </c>
      <c r="AT133" s="24" t="s">
        <v>62</v>
      </c>
      <c r="AU133" s="121">
        <v>160.82554505340434</v>
      </c>
    </row>
    <row r="134" spans="1:47" customFormat="1" ht="15.75" x14ac:dyDescent="0.25">
      <c r="A134" s="75">
        <v>201</v>
      </c>
      <c r="B134" s="73" t="s">
        <v>1318</v>
      </c>
      <c r="C134" s="83" t="s">
        <v>1163</v>
      </c>
      <c r="D134" s="83"/>
      <c r="E134" s="73" t="s">
        <v>1317</v>
      </c>
      <c r="F134" s="73">
        <v>-20.563687746999999</v>
      </c>
      <c r="G134" s="73">
        <v>-41.896862200999998</v>
      </c>
      <c r="H134" s="73"/>
      <c r="I134" s="75">
        <v>802</v>
      </c>
      <c r="J134" s="74" t="s">
        <v>1210</v>
      </c>
      <c r="K134" s="76">
        <v>5.666666666666667</v>
      </c>
      <c r="L134" s="76">
        <v>5.666666666666667</v>
      </c>
      <c r="M134" s="76">
        <v>5.666666666666667</v>
      </c>
      <c r="N134" s="75">
        <v>6</v>
      </c>
      <c r="O134" s="76">
        <v>5.666666666666667</v>
      </c>
      <c r="P134" s="76">
        <v>5.666666666666667</v>
      </c>
      <c r="Q134" s="76">
        <v>5.666666666666667</v>
      </c>
      <c r="R134" s="75">
        <v>6</v>
      </c>
      <c r="S134" s="79">
        <v>82</v>
      </c>
      <c r="U134" s="52" t="s">
        <v>663</v>
      </c>
      <c r="V134" s="52">
        <v>802</v>
      </c>
      <c r="W134" s="51" t="s">
        <v>8</v>
      </c>
      <c r="X134" s="51"/>
      <c r="Y134" s="127">
        <v>38.474348500000005</v>
      </c>
      <c r="Z134" s="127">
        <v>26.165069500000005</v>
      </c>
      <c r="AA134" s="127">
        <v>4.9180343000000013</v>
      </c>
      <c r="AB134" s="127">
        <v>11.007472500000002</v>
      </c>
      <c r="AC134" s="127">
        <v>2.246508028054405</v>
      </c>
      <c r="AE134" s="58" t="s">
        <v>529</v>
      </c>
      <c r="AF134" s="58" t="s">
        <v>440</v>
      </c>
      <c r="AG134" s="58" t="s">
        <v>8</v>
      </c>
      <c r="AH134" s="59">
        <v>0.25119999999999998</v>
      </c>
      <c r="AI134" s="59">
        <v>20</v>
      </c>
      <c r="AJ134" s="62">
        <v>1.2559999999999998E-2</v>
      </c>
      <c r="AK134" s="60">
        <v>6.4625667731457872</v>
      </c>
      <c r="AL134" s="60"/>
      <c r="AM134" s="30" t="s">
        <v>529</v>
      </c>
      <c r="AN134" s="30">
        <v>786.26599999999996</v>
      </c>
      <c r="AO134" s="30" t="s">
        <v>8</v>
      </c>
      <c r="AP134" s="31">
        <v>13591.666667</v>
      </c>
      <c r="AR134" s="24" t="s">
        <v>451</v>
      </c>
      <c r="AS134" s="24" t="s">
        <v>8</v>
      </c>
      <c r="AT134" s="24" t="s">
        <v>440</v>
      </c>
      <c r="AU134" s="121">
        <v>122.36878158808429</v>
      </c>
    </row>
    <row r="135" spans="1:47" customFormat="1" ht="15.75" x14ac:dyDescent="0.25">
      <c r="A135" s="75">
        <v>202</v>
      </c>
      <c r="B135" s="73" t="s">
        <v>1319</v>
      </c>
      <c r="C135" s="33" t="s">
        <v>1194</v>
      </c>
      <c r="D135" s="33"/>
      <c r="E135" s="73" t="s">
        <v>1317</v>
      </c>
      <c r="F135" s="73">
        <v>-20.567797227</v>
      </c>
      <c r="G135" s="73">
        <v>-41.902706064</v>
      </c>
      <c r="H135" s="73"/>
      <c r="I135" s="75">
        <v>842</v>
      </c>
      <c r="J135" s="74" t="s">
        <v>1225</v>
      </c>
      <c r="K135" s="75">
        <v>6</v>
      </c>
      <c r="L135" s="76">
        <v>5.666666666666667</v>
      </c>
      <c r="M135" s="75">
        <v>6</v>
      </c>
      <c r="N135" s="75">
        <v>6</v>
      </c>
      <c r="O135" s="76">
        <v>5.833333333333333</v>
      </c>
      <c r="P135" s="76">
        <v>5.666666666666667</v>
      </c>
      <c r="Q135" s="76">
        <v>6.166666666666667</v>
      </c>
      <c r="R135" s="76">
        <v>5.666666666666667</v>
      </c>
      <c r="S135" s="79">
        <v>83</v>
      </c>
      <c r="U135" s="52" t="s">
        <v>773</v>
      </c>
      <c r="V135" s="52">
        <v>842</v>
      </c>
      <c r="W135" s="51" t="s">
        <v>201</v>
      </c>
      <c r="X135" s="51"/>
      <c r="Y135" s="127">
        <v>51.193463000000001</v>
      </c>
      <c r="Z135" s="127">
        <v>30.809970500000002</v>
      </c>
      <c r="AA135" s="127">
        <v>5.5836352499999986</v>
      </c>
      <c r="AB135" s="127">
        <v>12.741183000000003</v>
      </c>
      <c r="AC135" s="127">
        <v>2.2892101290925284</v>
      </c>
      <c r="AE135" s="58" t="s">
        <v>547</v>
      </c>
      <c r="AF135" s="58" t="s">
        <v>440</v>
      </c>
      <c r="AG135" s="58" t="s">
        <v>201</v>
      </c>
      <c r="AH135" s="59">
        <v>0.23880000000000001</v>
      </c>
      <c r="AI135" s="59">
        <v>20</v>
      </c>
      <c r="AJ135" s="62">
        <v>1.1940000000000001E-2</v>
      </c>
      <c r="AK135" s="60">
        <v>6.8558236920516471</v>
      </c>
      <c r="AL135" s="60"/>
      <c r="AM135" s="30" t="s">
        <v>547</v>
      </c>
      <c r="AN135" s="30">
        <v>823.90700000000004</v>
      </c>
      <c r="AO135" s="30" t="s">
        <v>201</v>
      </c>
      <c r="AP135" s="31">
        <v>11640.666667</v>
      </c>
      <c r="AU135" s="122"/>
    </row>
    <row r="136" spans="1:47" customFormat="1" ht="15.75" x14ac:dyDescent="0.25">
      <c r="A136" s="75">
        <v>203</v>
      </c>
      <c r="B136" s="73" t="s">
        <v>1320</v>
      </c>
      <c r="C136" s="33" t="s">
        <v>1163</v>
      </c>
      <c r="D136" s="33"/>
      <c r="E136" s="73" t="s">
        <v>1317</v>
      </c>
      <c r="F136" s="73">
        <v>-20.523936404000001</v>
      </c>
      <c r="G136" s="73">
        <v>-42.017659926999997</v>
      </c>
      <c r="H136" s="73"/>
      <c r="I136" s="75">
        <v>1025</v>
      </c>
      <c r="J136" s="74" t="s">
        <v>1210</v>
      </c>
      <c r="K136" s="75">
        <v>6</v>
      </c>
      <c r="L136" s="75">
        <v>6</v>
      </c>
      <c r="M136" s="75">
        <v>6</v>
      </c>
      <c r="N136" s="76">
        <v>6.333333333333333</v>
      </c>
      <c r="O136" s="76">
        <v>6.333333333333333</v>
      </c>
      <c r="P136" s="76">
        <v>5.666666666666667</v>
      </c>
      <c r="Q136" s="76">
        <v>5.666666666666667</v>
      </c>
      <c r="R136" s="75">
        <v>6</v>
      </c>
      <c r="S136" s="79">
        <v>84</v>
      </c>
      <c r="U136" s="52" t="s">
        <v>664</v>
      </c>
      <c r="V136" s="52">
        <v>1025</v>
      </c>
      <c r="W136" s="51" t="s">
        <v>8</v>
      </c>
      <c r="X136" s="51"/>
      <c r="Y136" s="127">
        <v>47.238198499999996</v>
      </c>
      <c r="Z136" s="127">
        <v>29.178904499999998</v>
      </c>
      <c r="AA136" s="127">
        <v>5.3959194999999989</v>
      </c>
      <c r="AB136" s="127">
        <v>12.193035050000002</v>
      </c>
      <c r="AC136" s="127">
        <v>2.2619321202993961</v>
      </c>
      <c r="AE136" s="58" t="s">
        <v>80</v>
      </c>
      <c r="AF136" s="58" t="s">
        <v>62</v>
      </c>
      <c r="AG136" s="58" t="s">
        <v>8</v>
      </c>
      <c r="AH136" s="59">
        <v>0.23319999999999999</v>
      </c>
      <c r="AI136" s="59">
        <v>20</v>
      </c>
      <c r="AJ136" s="62">
        <v>1.166E-2</v>
      </c>
      <c r="AK136" s="60">
        <v>6.0290446407000786</v>
      </c>
      <c r="AL136" s="60"/>
      <c r="AR136" s="24" t="s">
        <v>346</v>
      </c>
      <c r="AS136" s="24" t="s">
        <v>8</v>
      </c>
      <c r="AT136" s="24" t="s">
        <v>62</v>
      </c>
      <c r="AU136" s="121">
        <v>126.05869578105955</v>
      </c>
    </row>
    <row r="137" spans="1:47" customFormat="1" ht="15.75" x14ac:dyDescent="0.25">
      <c r="A137" s="75">
        <v>204</v>
      </c>
      <c r="B137" s="73" t="s">
        <v>1321</v>
      </c>
      <c r="C137" s="83" t="s">
        <v>1194</v>
      </c>
      <c r="D137" s="83"/>
      <c r="E137" s="73" t="s">
        <v>1317</v>
      </c>
      <c r="F137" s="73">
        <v>-20.562051265000001</v>
      </c>
      <c r="G137" s="73">
        <v>-41.883428692999999</v>
      </c>
      <c r="H137" s="73"/>
      <c r="I137" s="75">
        <v>895</v>
      </c>
      <c r="J137" s="74" t="s">
        <v>1210</v>
      </c>
      <c r="K137" s="75">
        <v>6</v>
      </c>
      <c r="L137" s="76">
        <v>5.666666666666667</v>
      </c>
      <c r="M137" s="76">
        <v>5.666666666666667</v>
      </c>
      <c r="N137" s="75">
        <v>6</v>
      </c>
      <c r="O137" s="76">
        <v>5.666666666666667</v>
      </c>
      <c r="P137" s="76">
        <v>5.666666666666667</v>
      </c>
      <c r="Q137" s="76">
        <v>5.666666666666667</v>
      </c>
      <c r="R137" s="75">
        <v>6</v>
      </c>
      <c r="S137" s="77">
        <v>82.333333333333329</v>
      </c>
      <c r="U137" s="52" t="s">
        <v>774</v>
      </c>
      <c r="V137" s="52">
        <v>895</v>
      </c>
      <c r="W137" s="51" t="s">
        <v>201</v>
      </c>
      <c r="X137" s="51"/>
      <c r="Y137" s="127">
        <v>40.351738999999995</v>
      </c>
      <c r="Z137" s="127">
        <v>27.2417525</v>
      </c>
      <c r="AA137" s="127">
        <v>4.9415550000000001</v>
      </c>
      <c r="AB137" s="127">
        <v>11.511366900000002</v>
      </c>
      <c r="AC137" s="127">
        <v>2.3467351857415881</v>
      </c>
      <c r="AE137" s="58" t="s">
        <v>548</v>
      </c>
      <c r="AF137" s="58" t="s">
        <v>440</v>
      </c>
      <c r="AG137" s="58" t="s">
        <v>201</v>
      </c>
      <c r="AH137" s="59">
        <v>0.23780000000000001</v>
      </c>
      <c r="AI137" s="59">
        <v>20</v>
      </c>
      <c r="AJ137" s="62">
        <v>1.1890000000000001E-2</v>
      </c>
      <c r="AK137" s="60">
        <v>6.4169328644672916</v>
      </c>
      <c r="AL137" s="60"/>
      <c r="AM137" s="30" t="s">
        <v>548</v>
      </c>
      <c r="AN137" s="30">
        <v>887.15</v>
      </c>
      <c r="AO137" s="30" t="s">
        <v>201</v>
      </c>
      <c r="AP137" s="31">
        <v>6103.3333329999996</v>
      </c>
      <c r="AR137" s="24" t="s">
        <v>380</v>
      </c>
      <c r="AS137" s="24" t="s">
        <v>201</v>
      </c>
      <c r="AT137" s="24" t="s">
        <v>62</v>
      </c>
      <c r="AU137" s="121">
        <v>143.02941686216204</v>
      </c>
    </row>
    <row r="138" spans="1:47" customFormat="1" ht="15.75" x14ac:dyDescent="0.25">
      <c r="A138" s="75">
        <v>205</v>
      </c>
      <c r="B138" s="73" t="s">
        <v>1322</v>
      </c>
      <c r="C138" s="83" t="s">
        <v>1192</v>
      </c>
      <c r="D138" s="83"/>
      <c r="E138" s="73" t="s">
        <v>1317</v>
      </c>
      <c r="F138" s="73">
        <v>-20.393980443</v>
      </c>
      <c r="G138" s="73">
        <v>-42.059531640000003</v>
      </c>
      <c r="H138" s="73"/>
      <c r="I138" s="75">
        <v>924</v>
      </c>
      <c r="J138" s="74" t="s">
        <v>1225</v>
      </c>
      <c r="K138" s="75">
        <v>5</v>
      </c>
      <c r="L138" s="76">
        <v>5.333333333333333</v>
      </c>
      <c r="M138" s="76">
        <v>5.333333333333333</v>
      </c>
      <c r="N138" s="76">
        <v>5.666666666666667</v>
      </c>
      <c r="O138" s="75">
        <v>5</v>
      </c>
      <c r="P138" s="76">
        <v>5.333333333333333</v>
      </c>
      <c r="Q138" s="76">
        <v>5.333333333333333</v>
      </c>
      <c r="R138" s="76">
        <v>5.666666666666667</v>
      </c>
      <c r="S138" s="77">
        <v>78.666666666666671</v>
      </c>
      <c r="U138" s="52" t="s">
        <v>921</v>
      </c>
      <c r="V138" s="52">
        <v>924</v>
      </c>
      <c r="W138" s="51" t="s">
        <v>10</v>
      </c>
      <c r="X138" s="51"/>
      <c r="Y138" s="127">
        <v>39.208431000000004</v>
      </c>
      <c r="Z138" s="127">
        <v>26.486488999999995</v>
      </c>
      <c r="AA138" s="127">
        <v>4.8494457999999998</v>
      </c>
      <c r="AB138" s="127">
        <v>10.446959249999999</v>
      </c>
      <c r="AC138" s="127">
        <v>2.1604218993863156</v>
      </c>
      <c r="AE138" s="58" t="s">
        <v>167</v>
      </c>
      <c r="AF138" s="58" t="s">
        <v>62</v>
      </c>
      <c r="AG138" s="58" t="s">
        <v>10</v>
      </c>
      <c r="AH138" s="59">
        <v>0.21299999999999999</v>
      </c>
      <c r="AI138" s="59">
        <v>20</v>
      </c>
      <c r="AJ138" s="62">
        <v>1.065E-2</v>
      </c>
      <c r="AK138" s="60">
        <v>5.6438407645021877</v>
      </c>
      <c r="AL138" s="60"/>
      <c r="AM138" s="30" t="s">
        <v>167</v>
      </c>
      <c r="AN138" s="30">
        <v>860.04600000000005</v>
      </c>
      <c r="AO138" s="30" t="s">
        <v>10</v>
      </c>
      <c r="AP138" s="31">
        <v>15088.333333</v>
      </c>
      <c r="AR138" s="24" t="s">
        <v>413</v>
      </c>
      <c r="AS138" s="24" t="s">
        <v>295</v>
      </c>
      <c r="AT138" s="24" t="s">
        <v>62</v>
      </c>
      <c r="AU138" s="121">
        <v>144.83142884605738</v>
      </c>
    </row>
    <row r="139" spans="1:47" customFormat="1" ht="15.75" x14ac:dyDescent="0.25">
      <c r="A139" s="75">
        <v>206</v>
      </c>
      <c r="B139" s="75" t="s">
        <v>1323</v>
      </c>
      <c r="C139" s="83" t="s">
        <v>1173</v>
      </c>
      <c r="D139" s="83"/>
      <c r="E139" s="73" t="s">
        <v>1254</v>
      </c>
      <c r="F139" s="73">
        <v>-20.556018473999998</v>
      </c>
      <c r="G139" s="73">
        <v>-41.950110420999998</v>
      </c>
      <c r="H139" s="73"/>
      <c r="I139" s="75">
        <v>950</v>
      </c>
      <c r="J139" s="74" t="s">
        <v>1210</v>
      </c>
      <c r="K139" s="76">
        <v>5.333333333333333</v>
      </c>
      <c r="L139" s="76">
        <v>5.666666666666667</v>
      </c>
      <c r="M139" s="76">
        <v>5.333333333333333</v>
      </c>
      <c r="N139" s="76">
        <v>5.666666666666667</v>
      </c>
      <c r="O139" s="76">
        <v>5.666666666666667</v>
      </c>
      <c r="P139" s="76">
        <v>5.333333333333333</v>
      </c>
      <c r="Q139" s="76">
        <v>5.333333333333333</v>
      </c>
      <c r="R139" s="76">
        <v>5.666666666666667</v>
      </c>
      <c r="S139" s="79">
        <v>80</v>
      </c>
      <c r="U139" s="52" t="s">
        <v>831</v>
      </c>
      <c r="V139" s="52">
        <v>950</v>
      </c>
      <c r="W139" s="51" t="s">
        <v>286</v>
      </c>
      <c r="X139" s="51"/>
      <c r="Y139" s="127">
        <v>55.676845999999991</v>
      </c>
      <c r="Z139" s="127">
        <v>31.710681999999998</v>
      </c>
      <c r="AA139" s="127">
        <v>5.9442982500000001</v>
      </c>
      <c r="AB139" s="127">
        <v>13.244106500000001</v>
      </c>
      <c r="AC139" s="127">
        <v>2.2425357218233324</v>
      </c>
      <c r="AE139" s="58" t="s">
        <v>215</v>
      </c>
      <c r="AF139" s="58" t="s">
        <v>62</v>
      </c>
      <c r="AG139" s="58" t="s">
        <v>286</v>
      </c>
      <c r="AH139" s="59">
        <v>0.15970000000000001</v>
      </c>
      <c r="AI139" s="59">
        <v>16</v>
      </c>
      <c r="AJ139" s="62">
        <v>9.9812500000000005E-3</v>
      </c>
      <c r="AK139" s="60">
        <v>5.2971125367979317</v>
      </c>
      <c r="AL139" s="60"/>
      <c r="AM139" s="30" t="s">
        <v>215</v>
      </c>
      <c r="AN139" s="30">
        <v>933.78599999999994</v>
      </c>
      <c r="AO139" s="30" t="s">
        <v>286</v>
      </c>
      <c r="AP139" s="31">
        <v>9809.3333330000005</v>
      </c>
      <c r="AR139" s="28" t="s">
        <v>386</v>
      </c>
      <c r="AS139" s="28" t="s">
        <v>286</v>
      </c>
      <c r="AT139" s="24" t="s">
        <v>62</v>
      </c>
      <c r="AU139" s="121">
        <v>195.69950255268944</v>
      </c>
    </row>
    <row r="140" spans="1:47" customFormat="1" ht="15.75" x14ac:dyDescent="0.25">
      <c r="A140" s="75">
        <v>207</v>
      </c>
      <c r="B140" s="75" t="s">
        <v>1323</v>
      </c>
      <c r="C140" s="83" t="s">
        <v>1173</v>
      </c>
      <c r="D140" s="83"/>
      <c r="E140" s="73" t="s">
        <v>1317</v>
      </c>
      <c r="F140" s="73">
        <v>-20.551454611</v>
      </c>
      <c r="G140" s="73">
        <v>-41.937582996000003</v>
      </c>
      <c r="H140" s="73"/>
      <c r="I140" s="75">
        <v>894</v>
      </c>
      <c r="J140" s="74" t="s">
        <v>1225</v>
      </c>
      <c r="K140" s="75">
        <v>6</v>
      </c>
      <c r="L140" s="75">
        <v>6</v>
      </c>
      <c r="M140" s="76">
        <v>6.166666666666667</v>
      </c>
      <c r="N140" s="76">
        <v>6.166666666666667</v>
      </c>
      <c r="O140" s="75">
        <v>6</v>
      </c>
      <c r="P140" s="76">
        <v>5.833333333333333</v>
      </c>
      <c r="Q140" s="75">
        <v>6</v>
      </c>
      <c r="R140" s="76">
        <v>6.166666666666667</v>
      </c>
      <c r="S140" s="77">
        <v>84.333333333333329</v>
      </c>
      <c r="U140" s="52" t="s">
        <v>832</v>
      </c>
      <c r="V140" s="52">
        <v>894</v>
      </c>
      <c r="W140" s="51" t="s">
        <v>286</v>
      </c>
      <c r="X140" s="51"/>
      <c r="Y140" s="127">
        <v>53.780739000000004</v>
      </c>
      <c r="Z140" s="127">
        <v>30.490660500000001</v>
      </c>
      <c r="AA140" s="127">
        <v>5.8333672499999993</v>
      </c>
      <c r="AB140" s="127">
        <v>12.557158349999998</v>
      </c>
      <c r="AC140" s="127">
        <v>2.1517388818677778</v>
      </c>
      <c r="AE140" s="58" t="s">
        <v>216</v>
      </c>
      <c r="AF140" s="58" t="s">
        <v>440</v>
      </c>
      <c r="AG140" s="58" t="s">
        <v>286</v>
      </c>
      <c r="AH140" s="59">
        <v>0.24590000000000001</v>
      </c>
      <c r="AI140" s="59">
        <v>18</v>
      </c>
      <c r="AJ140" s="62">
        <v>1.3661111111111112E-2</v>
      </c>
      <c r="AK140" s="60">
        <v>7.2321974775609741</v>
      </c>
      <c r="AL140" s="60"/>
      <c r="AM140" s="30" t="s">
        <v>216</v>
      </c>
      <c r="AN140" s="30">
        <v>870.64200000000005</v>
      </c>
      <c r="AO140" s="30" t="s">
        <v>286</v>
      </c>
      <c r="AP140" s="31">
        <v>10650.833333</v>
      </c>
      <c r="AR140" s="24" t="s">
        <v>387</v>
      </c>
      <c r="AS140" s="24" t="s">
        <v>286</v>
      </c>
      <c r="AT140" s="24" t="s">
        <v>62</v>
      </c>
      <c r="AU140" s="121">
        <v>171.61983813379572</v>
      </c>
    </row>
    <row r="141" spans="1:47" customFormat="1" ht="15.75" x14ac:dyDescent="0.25">
      <c r="A141" s="72">
        <v>208</v>
      </c>
      <c r="B141" s="73" t="s">
        <v>1324</v>
      </c>
      <c r="C141" s="33" t="s">
        <v>1194</v>
      </c>
      <c r="D141" s="33"/>
      <c r="E141" s="73" t="s">
        <v>1287</v>
      </c>
      <c r="F141" s="73">
        <v>-20.035230378000001</v>
      </c>
      <c r="G141" s="73">
        <v>-42.138904910999997</v>
      </c>
      <c r="H141" s="73"/>
      <c r="I141" s="72">
        <v>899</v>
      </c>
      <c r="J141" s="74" t="s">
        <v>1210</v>
      </c>
      <c r="K141" s="75">
        <v>6</v>
      </c>
      <c r="L141" s="76">
        <v>5.666666666666667</v>
      </c>
      <c r="M141" s="75">
        <v>6</v>
      </c>
      <c r="N141" s="75">
        <v>6</v>
      </c>
      <c r="O141" s="76">
        <v>5.666666666666667</v>
      </c>
      <c r="P141" s="75">
        <v>6</v>
      </c>
      <c r="Q141" s="75">
        <v>6</v>
      </c>
      <c r="R141" s="75">
        <v>6</v>
      </c>
      <c r="S141" s="77">
        <v>83.333333333333329</v>
      </c>
      <c r="U141" s="52" t="s">
        <v>775</v>
      </c>
      <c r="V141" s="52">
        <v>899</v>
      </c>
      <c r="W141" s="51" t="s">
        <v>201</v>
      </c>
      <c r="X141" s="51"/>
      <c r="Y141" s="127">
        <v>56.269907500000002</v>
      </c>
      <c r="Z141" s="127">
        <v>33.224401500000006</v>
      </c>
      <c r="AA141" s="127">
        <v>5.7555554000000013</v>
      </c>
      <c r="AB141" s="127">
        <v>13.213341999999997</v>
      </c>
      <c r="AC141" s="127">
        <v>2.3115224321088546</v>
      </c>
      <c r="AE141" s="58" t="s">
        <v>1065</v>
      </c>
      <c r="AF141" s="58" t="s">
        <v>62</v>
      </c>
      <c r="AG141" s="58" t="s">
        <v>201</v>
      </c>
      <c r="AH141" s="59">
        <v>0.23530000000000001</v>
      </c>
      <c r="AI141" s="59">
        <v>20</v>
      </c>
      <c r="AJ141" s="62">
        <v>1.1765000000000001E-2</v>
      </c>
      <c r="AK141" s="60">
        <v>6.1458137599656402</v>
      </c>
      <c r="AL141" s="60"/>
      <c r="AU141" s="122"/>
    </row>
    <row r="142" spans="1:47" customFormat="1" ht="15.75" x14ac:dyDescent="0.25">
      <c r="A142" s="75">
        <v>209</v>
      </c>
      <c r="B142" s="73" t="s">
        <v>1325</v>
      </c>
      <c r="C142" s="33" t="s">
        <v>1163</v>
      </c>
      <c r="D142" s="33"/>
      <c r="E142" s="73" t="s">
        <v>1287</v>
      </c>
      <c r="F142" s="73">
        <v>-20.338922823000001</v>
      </c>
      <c r="G142" s="73">
        <v>-42.061613370000003</v>
      </c>
      <c r="H142" s="73"/>
      <c r="I142" s="75">
        <v>891</v>
      </c>
      <c r="J142" s="89" t="s">
        <v>1225</v>
      </c>
      <c r="K142" s="76">
        <v>6.333333333333333</v>
      </c>
      <c r="L142" s="75">
        <v>6</v>
      </c>
      <c r="M142" s="76">
        <v>6.666666666666667</v>
      </c>
      <c r="N142" s="76">
        <v>6.666666666666667</v>
      </c>
      <c r="O142" s="75">
        <v>6</v>
      </c>
      <c r="P142" s="75">
        <v>6.5</v>
      </c>
      <c r="Q142" s="75">
        <v>6</v>
      </c>
      <c r="R142" s="76">
        <v>6.166666666666667</v>
      </c>
      <c r="S142" s="77">
        <v>86.333333333333329</v>
      </c>
      <c r="U142" s="52" t="s">
        <v>665</v>
      </c>
      <c r="V142" s="52">
        <v>891</v>
      </c>
      <c r="W142" s="51" t="s">
        <v>8</v>
      </c>
      <c r="X142" s="51"/>
      <c r="Y142" s="127">
        <v>49.36103099999999</v>
      </c>
      <c r="Z142" s="127">
        <v>30.468075000000006</v>
      </c>
      <c r="AA142" s="127">
        <v>5.5610869999999988</v>
      </c>
      <c r="AB142" s="127">
        <v>11.888495950000001</v>
      </c>
      <c r="AC142" s="127">
        <v>2.1401132120282966</v>
      </c>
      <c r="AE142" s="58" t="s">
        <v>81</v>
      </c>
      <c r="AF142" s="58" t="s">
        <v>440</v>
      </c>
      <c r="AG142" s="58" t="s">
        <v>8</v>
      </c>
      <c r="AH142" s="59">
        <v>0.2167</v>
      </c>
      <c r="AI142" s="59">
        <v>20</v>
      </c>
      <c r="AJ142" s="62">
        <v>1.0835000000000001E-2</v>
      </c>
      <c r="AK142" s="60">
        <v>5.5727055539151218</v>
      </c>
      <c r="AL142" s="60"/>
      <c r="AM142" s="30" t="s">
        <v>81</v>
      </c>
      <c r="AN142" s="30">
        <v>891.26120000000003</v>
      </c>
      <c r="AO142" s="30" t="s">
        <v>8</v>
      </c>
      <c r="AP142" s="31">
        <v>5619.6666670000004</v>
      </c>
      <c r="AR142" s="24" t="s">
        <v>347</v>
      </c>
      <c r="AS142" s="24" t="s">
        <v>8</v>
      </c>
      <c r="AT142" s="24" t="s">
        <v>62</v>
      </c>
      <c r="AU142" s="121">
        <v>167.49943993794494</v>
      </c>
    </row>
    <row r="143" spans="1:47" customFormat="1" ht="15.75" x14ac:dyDescent="0.25">
      <c r="A143" s="75">
        <v>211</v>
      </c>
      <c r="B143" s="73" t="s">
        <v>1326</v>
      </c>
      <c r="C143" s="33" t="s">
        <v>1163</v>
      </c>
      <c r="D143" s="33"/>
      <c r="E143" s="73" t="s">
        <v>1287</v>
      </c>
      <c r="F143" s="73">
        <v>-20.344916806000001</v>
      </c>
      <c r="G143" s="73">
        <v>-42.104744297000003</v>
      </c>
      <c r="H143" s="73"/>
      <c r="I143" s="75">
        <v>819</v>
      </c>
      <c r="J143" s="74" t="s">
        <v>1210</v>
      </c>
      <c r="K143" s="76">
        <v>6.166666666666667</v>
      </c>
      <c r="L143" s="75">
        <v>6</v>
      </c>
      <c r="M143" s="75">
        <v>6.5</v>
      </c>
      <c r="N143" s="76">
        <v>5.833333333333333</v>
      </c>
      <c r="O143" s="76">
        <v>5.666666666666667</v>
      </c>
      <c r="P143" s="76">
        <v>6.333333333333333</v>
      </c>
      <c r="Q143" s="76">
        <v>6.333333333333333</v>
      </c>
      <c r="R143" s="75">
        <v>6.5</v>
      </c>
      <c r="S143" s="77">
        <v>85.333333333333329</v>
      </c>
      <c r="U143" s="52" t="s">
        <v>666</v>
      </c>
      <c r="V143" s="52">
        <v>819</v>
      </c>
      <c r="W143" s="51" t="s">
        <v>8</v>
      </c>
      <c r="X143" s="51"/>
      <c r="Y143" s="127">
        <v>47.852169499999988</v>
      </c>
      <c r="Z143" s="127">
        <v>30.104703999999998</v>
      </c>
      <c r="AA143" s="127">
        <v>5.2603504000000001</v>
      </c>
      <c r="AB143" s="127">
        <v>12.801037449999999</v>
      </c>
      <c r="AC143" s="127">
        <v>2.4564613059187606</v>
      </c>
      <c r="AE143" s="58" t="s">
        <v>530</v>
      </c>
      <c r="AF143" s="58" t="s">
        <v>440</v>
      </c>
      <c r="AG143" s="58" t="s">
        <v>8</v>
      </c>
      <c r="AH143" s="59">
        <v>0.21690000000000001</v>
      </c>
      <c r="AI143" s="59">
        <v>20</v>
      </c>
      <c r="AJ143" s="62">
        <v>1.0845E-2</v>
      </c>
      <c r="AK143" s="60">
        <v>5.724371191581886</v>
      </c>
      <c r="AL143" s="60"/>
      <c r="AM143" s="30" t="s">
        <v>530</v>
      </c>
      <c r="AN143" s="30">
        <v>819.40309999999999</v>
      </c>
      <c r="AO143" s="30" t="s">
        <v>8</v>
      </c>
      <c r="AP143" s="31">
        <v>2239.7244999999998</v>
      </c>
      <c r="AU143" s="122"/>
    </row>
    <row r="144" spans="1:47" customFormat="1" ht="15.75" x14ac:dyDescent="0.25">
      <c r="A144" s="75">
        <v>212</v>
      </c>
      <c r="B144" s="73" t="s">
        <v>1327</v>
      </c>
      <c r="C144" s="83" t="s">
        <v>1163</v>
      </c>
      <c r="D144" s="83"/>
      <c r="E144" s="73" t="s">
        <v>1287</v>
      </c>
      <c r="F144" s="73">
        <v>-20.333133275000002</v>
      </c>
      <c r="G144" s="73">
        <v>-42.102398536999999</v>
      </c>
      <c r="H144" s="73"/>
      <c r="I144" s="75">
        <v>938</v>
      </c>
      <c r="J144" s="74" t="s">
        <v>1210</v>
      </c>
      <c r="K144" s="75">
        <v>6</v>
      </c>
      <c r="L144" s="75">
        <v>6</v>
      </c>
      <c r="M144" s="76">
        <v>6.666666666666667</v>
      </c>
      <c r="N144" s="75">
        <v>7</v>
      </c>
      <c r="O144" s="75">
        <v>7</v>
      </c>
      <c r="P144" s="76">
        <v>6.666666666666667</v>
      </c>
      <c r="Q144" s="76">
        <v>6.166666666666667</v>
      </c>
      <c r="R144" s="76">
        <v>6.166666666666667</v>
      </c>
      <c r="S144" s="77">
        <v>87.666666666666671</v>
      </c>
      <c r="U144" s="52" t="s">
        <v>667</v>
      </c>
      <c r="V144" s="52">
        <v>938</v>
      </c>
      <c r="W144" s="51" t="s">
        <v>8</v>
      </c>
      <c r="X144" s="51"/>
      <c r="Y144" s="127">
        <v>57.291353999999998</v>
      </c>
      <c r="Z144" s="127">
        <v>33.131567000000004</v>
      </c>
      <c r="AA144" s="127">
        <v>5.9213201</v>
      </c>
      <c r="AB144" s="127">
        <v>13.463438000000002</v>
      </c>
      <c r="AC144" s="127">
        <v>2.2993584585392233</v>
      </c>
      <c r="AE144" s="58" t="s">
        <v>168</v>
      </c>
      <c r="AF144" s="58" t="s">
        <v>62</v>
      </c>
      <c r="AG144" s="58" t="s">
        <v>8</v>
      </c>
      <c r="AH144" s="59">
        <v>0.24149999999999999</v>
      </c>
      <c r="AI144" s="59">
        <v>20</v>
      </c>
      <c r="AJ144" s="62">
        <v>1.2074999999999999E-2</v>
      </c>
      <c r="AK144" s="60">
        <v>6.3082167879096991</v>
      </c>
      <c r="AL144" s="60"/>
      <c r="AM144" s="30" t="s">
        <v>168</v>
      </c>
      <c r="AN144" s="30">
        <v>937.64449999999999</v>
      </c>
      <c r="AO144" s="30" t="s">
        <v>8</v>
      </c>
      <c r="AP144" s="31">
        <v>4047.666667</v>
      </c>
      <c r="AR144" s="24" t="s">
        <v>348</v>
      </c>
      <c r="AS144" s="24" t="s">
        <v>8</v>
      </c>
      <c r="AT144" s="24" t="s">
        <v>62</v>
      </c>
      <c r="AU144" s="121">
        <v>153.95323029045653</v>
      </c>
    </row>
    <row r="145" spans="1:47" customFormat="1" ht="15.75" x14ac:dyDescent="0.25">
      <c r="A145" s="75">
        <v>213</v>
      </c>
      <c r="B145" s="73" t="s">
        <v>1328</v>
      </c>
      <c r="C145" s="33" t="s">
        <v>1192</v>
      </c>
      <c r="D145" s="33"/>
      <c r="E145" s="73" t="s">
        <v>1287</v>
      </c>
      <c r="F145" s="73">
        <v>-20.331444236999999</v>
      </c>
      <c r="G145" s="73">
        <v>-42.077782061000001</v>
      </c>
      <c r="H145" s="73"/>
      <c r="I145" s="75">
        <v>687</v>
      </c>
      <c r="J145" s="74" t="s">
        <v>1210</v>
      </c>
      <c r="K145" s="75">
        <v>6.5</v>
      </c>
      <c r="L145" s="75">
        <v>6</v>
      </c>
      <c r="M145" s="75">
        <v>6.5</v>
      </c>
      <c r="N145" s="75">
        <v>7</v>
      </c>
      <c r="O145" s="75">
        <v>6</v>
      </c>
      <c r="P145" s="76">
        <v>5.75</v>
      </c>
      <c r="Q145" s="76">
        <v>6.25</v>
      </c>
      <c r="R145" s="75">
        <v>6</v>
      </c>
      <c r="S145" s="77">
        <v>86.333333333333329</v>
      </c>
      <c r="U145" s="52" t="s">
        <v>922</v>
      </c>
      <c r="V145" s="52">
        <v>687</v>
      </c>
      <c r="W145" s="51" t="s">
        <v>10</v>
      </c>
      <c r="X145" s="51"/>
      <c r="Y145" s="127">
        <v>48.379072999999998</v>
      </c>
      <c r="Z145" s="127">
        <v>29.931208999999996</v>
      </c>
      <c r="AA145" s="127">
        <v>5.5993910500000004</v>
      </c>
      <c r="AB145" s="127">
        <v>11.54754075</v>
      </c>
      <c r="AC145" s="127">
        <v>2.0726026612163855</v>
      </c>
      <c r="AE145" s="58" t="s">
        <v>120</v>
      </c>
      <c r="AF145" s="61" t="s">
        <v>20</v>
      </c>
      <c r="AG145" s="58" t="s">
        <v>10</v>
      </c>
      <c r="AH145" s="59">
        <v>0.21229999999999999</v>
      </c>
      <c r="AI145" s="59">
        <v>20</v>
      </c>
      <c r="AJ145" s="62">
        <v>1.0614999999999999E-2</v>
      </c>
      <c r="AK145" s="60">
        <v>5.6800794566880519</v>
      </c>
      <c r="AL145" s="60"/>
      <c r="AM145" s="30" t="s">
        <v>120</v>
      </c>
      <c r="AN145" s="30">
        <v>686.74220000000003</v>
      </c>
      <c r="AO145" s="30" t="s">
        <v>10</v>
      </c>
      <c r="AP145" s="31">
        <v>3391.5</v>
      </c>
      <c r="AR145" s="24" t="s">
        <v>304</v>
      </c>
      <c r="AS145" s="24" t="s">
        <v>295</v>
      </c>
      <c r="AT145" s="24" t="s">
        <v>20</v>
      </c>
      <c r="AU145" s="121">
        <v>143.81874075532039</v>
      </c>
    </row>
    <row r="146" spans="1:47" customFormat="1" ht="15.75" x14ac:dyDescent="0.25">
      <c r="A146" s="72">
        <v>214</v>
      </c>
      <c r="B146" s="73" t="s">
        <v>1329</v>
      </c>
      <c r="C146" s="33" t="s">
        <v>1194</v>
      </c>
      <c r="D146" s="33"/>
      <c r="E146" s="73" t="s">
        <v>1287</v>
      </c>
      <c r="F146" s="73">
        <v>-20.336693403999998</v>
      </c>
      <c r="G146" s="73">
        <v>-42.098836144000003</v>
      </c>
      <c r="H146" s="73"/>
      <c r="I146" s="72">
        <v>851</v>
      </c>
      <c r="J146" s="74" t="s">
        <v>1330</v>
      </c>
      <c r="K146" s="76">
        <v>6.333333333333333</v>
      </c>
      <c r="L146" s="76">
        <v>5.666666666666667</v>
      </c>
      <c r="M146" s="76">
        <v>6.333333333333333</v>
      </c>
      <c r="N146" s="76">
        <v>6.333333333333333</v>
      </c>
      <c r="O146" s="75">
        <v>7</v>
      </c>
      <c r="P146" s="76">
        <v>6.333333333333333</v>
      </c>
      <c r="Q146" s="75">
        <v>6.5</v>
      </c>
      <c r="R146" s="76">
        <v>6.166666666666667</v>
      </c>
      <c r="S146" s="77">
        <v>86.666666666666671</v>
      </c>
      <c r="U146" s="52" t="s">
        <v>776</v>
      </c>
      <c r="V146" s="52">
        <v>851</v>
      </c>
      <c r="W146" s="51" t="s">
        <v>201</v>
      </c>
      <c r="X146" s="51"/>
      <c r="Y146" s="127">
        <v>62.909510000000012</v>
      </c>
      <c r="Z146" s="127">
        <v>34.177286000000002</v>
      </c>
      <c r="AA146" s="127">
        <v>6.285850550000001</v>
      </c>
      <c r="AB146" s="127">
        <v>13.283405500000004</v>
      </c>
      <c r="AC146" s="127">
        <v>2.134128234076635</v>
      </c>
      <c r="AE146" s="58" t="s">
        <v>549</v>
      </c>
      <c r="AF146" s="58" t="s">
        <v>440</v>
      </c>
      <c r="AG146" s="58" t="s">
        <v>201</v>
      </c>
      <c r="AH146" s="59">
        <v>0.2364</v>
      </c>
      <c r="AI146" s="59">
        <v>20</v>
      </c>
      <c r="AJ146" s="62">
        <v>1.1820000000000001E-2</v>
      </c>
      <c r="AK146" s="60">
        <v>6.1793681045821822</v>
      </c>
      <c r="AL146" s="60"/>
      <c r="AM146" s="30" t="s">
        <v>549</v>
      </c>
      <c r="AN146" s="30">
        <v>850.88599999999997</v>
      </c>
      <c r="AO146" s="30" t="s">
        <v>201</v>
      </c>
      <c r="AP146" s="31">
        <v>2948.666667</v>
      </c>
      <c r="AR146" s="24" t="s">
        <v>469</v>
      </c>
      <c r="AS146" s="24" t="s">
        <v>201</v>
      </c>
      <c r="AT146" s="24" t="s">
        <v>440</v>
      </c>
      <c r="AU146" s="121">
        <v>185.61768394334391</v>
      </c>
    </row>
    <row r="147" spans="1:47" customFormat="1" ht="15.75" x14ac:dyDescent="0.25">
      <c r="A147" s="75">
        <v>216</v>
      </c>
      <c r="B147" s="73" t="s">
        <v>1331</v>
      </c>
      <c r="C147" s="83" t="s">
        <v>1173</v>
      </c>
      <c r="D147" s="83"/>
      <c r="E147" s="73" t="s">
        <v>1287</v>
      </c>
      <c r="F147" s="73">
        <v>-20.160020487000001</v>
      </c>
      <c r="G147" s="73">
        <v>-42.131654732000001</v>
      </c>
      <c r="H147" s="73"/>
      <c r="I147" s="75">
        <v>833</v>
      </c>
      <c r="J147" s="74" t="s">
        <v>1225</v>
      </c>
      <c r="K147" s="76">
        <v>5.333333333333333</v>
      </c>
      <c r="L147" s="76">
        <v>5.666666666666667</v>
      </c>
      <c r="M147" s="76">
        <v>5.666666666666667</v>
      </c>
      <c r="N147" s="75">
        <v>6</v>
      </c>
      <c r="O147" s="75">
        <v>5</v>
      </c>
      <c r="P147" s="76">
        <v>5.333333333333333</v>
      </c>
      <c r="Q147" s="75">
        <v>5</v>
      </c>
      <c r="R147" s="76">
        <v>5.666666666666667</v>
      </c>
      <c r="S147" s="77">
        <v>79.666666666666671</v>
      </c>
      <c r="U147" s="52" t="s">
        <v>834</v>
      </c>
      <c r="V147" s="52">
        <v>833</v>
      </c>
      <c r="W147" s="51" t="s">
        <v>286</v>
      </c>
      <c r="X147" s="51"/>
      <c r="Y147" s="127">
        <v>47.277405000000002</v>
      </c>
      <c r="Z147" s="127">
        <v>30.095180999999997</v>
      </c>
      <c r="AA147" s="127">
        <v>5.5157931500000013</v>
      </c>
      <c r="AB147" s="127">
        <v>11.4279531</v>
      </c>
      <c r="AC147" s="127">
        <v>2.0753171974704658</v>
      </c>
      <c r="AE147" s="58" t="s">
        <v>1096</v>
      </c>
      <c r="AF147" s="58" t="s">
        <v>440</v>
      </c>
      <c r="AG147" s="58" t="s">
        <v>286</v>
      </c>
      <c r="AH147" s="59">
        <v>0.25480000000000003</v>
      </c>
      <c r="AI147" s="59">
        <v>20</v>
      </c>
      <c r="AJ147" s="62">
        <v>1.2740000000000001E-2</v>
      </c>
      <c r="AK147" s="60">
        <v>6.577993718626689</v>
      </c>
      <c r="AL147" s="60"/>
      <c r="AR147" s="28" t="s">
        <v>480</v>
      </c>
      <c r="AS147" s="28" t="s">
        <v>286</v>
      </c>
      <c r="AT147" s="28" t="s">
        <v>440</v>
      </c>
      <c r="AU147" s="121">
        <v>133.58239050824704</v>
      </c>
    </row>
    <row r="148" spans="1:47" customFormat="1" ht="15.75" x14ac:dyDescent="0.25">
      <c r="A148" s="75">
        <v>219</v>
      </c>
      <c r="B148" s="73" t="s">
        <v>1332</v>
      </c>
      <c r="C148" s="33" t="s">
        <v>1192</v>
      </c>
      <c r="D148" s="33"/>
      <c r="E148" s="73" t="s">
        <v>1287</v>
      </c>
      <c r="F148" s="73">
        <v>-20.084127970000001</v>
      </c>
      <c r="G148" s="73">
        <v>-42.138634846000002</v>
      </c>
      <c r="H148" s="73"/>
      <c r="I148" s="75">
        <v>1065</v>
      </c>
      <c r="J148" s="74" t="s">
        <v>1210</v>
      </c>
      <c r="K148" s="75">
        <v>6</v>
      </c>
      <c r="L148" s="75">
        <v>6</v>
      </c>
      <c r="M148" s="75">
        <v>6</v>
      </c>
      <c r="N148" s="75">
        <v>6</v>
      </c>
      <c r="O148" s="75">
        <v>6</v>
      </c>
      <c r="P148" s="76">
        <v>6.166666666666667</v>
      </c>
      <c r="Q148" s="75">
        <v>6</v>
      </c>
      <c r="R148" s="76">
        <v>6.166666666666667</v>
      </c>
      <c r="S148" s="77">
        <v>84.333333333333329</v>
      </c>
      <c r="U148" s="52" t="s">
        <v>924</v>
      </c>
      <c r="V148" s="52">
        <v>1065</v>
      </c>
      <c r="W148" s="51" t="s">
        <v>10</v>
      </c>
      <c r="X148" s="51"/>
      <c r="Y148" s="127">
        <v>57.11421949999999</v>
      </c>
      <c r="Z148" s="127">
        <v>33.48819249999999</v>
      </c>
      <c r="AA148" s="127">
        <v>6.0345586499999992</v>
      </c>
      <c r="AB148" s="127">
        <v>13.435904210526315</v>
      </c>
      <c r="AC148" s="127">
        <v>2.1339477668951434</v>
      </c>
      <c r="AE148" s="58" t="s">
        <v>170</v>
      </c>
      <c r="AF148" s="58" t="s">
        <v>62</v>
      </c>
      <c r="AG148" s="58" t="s">
        <v>10</v>
      </c>
      <c r="AH148" s="59">
        <v>0.23449999999999999</v>
      </c>
      <c r="AI148" s="59">
        <v>20</v>
      </c>
      <c r="AJ148" s="62">
        <v>1.1724999999999999E-2</v>
      </c>
      <c r="AK148" s="60">
        <v>6.3739833033581181</v>
      </c>
      <c r="AL148" s="60"/>
      <c r="AR148" s="24" t="s">
        <v>415</v>
      </c>
      <c r="AS148" s="24" t="s">
        <v>295</v>
      </c>
      <c r="AT148" s="24" t="s">
        <v>62</v>
      </c>
      <c r="AU148" s="121">
        <v>227.4217196132744</v>
      </c>
    </row>
    <row r="149" spans="1:47" customFormat="1" ht="15.75" x14ac:dyDescent="0.25">
      <c r="A149" s="75">
        <v>222</v>
      </c>
      <c r="B149" s="73" t="s">
        <v>1333</v>
      </c>
      <c r="C149" s="33" t="s">
        <v>1192</v>
      </c>
      <c r="D149" s="33"/>
      <c r="E149" s="73" t="s">
        <v>1287</v>
      </c>
      <c r="F149" s="73">
        <v>-20.145760439</v>
      </c>
      <c r="G149" s="73">
        <v>-42.180010936999999</v>
      </c>
      <c r="H149" s="73"/>
      <c r="I149" s="75">
        <v>677</v>
      </c>
      <c r="J149" s="89" t="s">
        <v>1225</v>
      </c>
      <c r="K149" s="75">
        <v>6</v>
      </c>
      <c r="L149" s="76">
        <v>5.666666666666667</v>
      </c>
      <c r="M149" s="76">
        <v>6.166666666666667</v>
      </c>
      <c r="N149" s="75">
        <v>6.5</v>
      </c>
      <c r="O149" s="75">
        <v>6</v>
      </c>
      <c r="P149" s="75">
        <v>5.5</v>
      </c>
      <c r="Q149" s="75">
        <v>6</v>
      </c>
      <c r="R149" s="76">
        <v>6.166666666666667</v>
      </c>
      <c r="S149" s="79">
        <v>84</v>
      </c>
      <c r="U149" s="52" t="s">
        <v>926</v>
      </c>
      <c r="V149" s="52">
        <v>677</v>
      </c>
      <c r="W149" s="51" t="s">
        <v>10</v>
      </c>
      <c r="X149" s="51"/>
      <c r="Y149" s="127">
        <v>40.79357850000001</v>
      </c>
      <c r="Z149" s="127">
        <v>28.202386999999998</v>
      </c>
      <c r="AA149" s="127">
        <v>5.1039786500000002</v>
      </c>
      <c r="AB149" s="127">
        <v>10.873921999999999</v>
      </c>
      <c r="AC149" s="127">
        <v>2.1258256256302515</v>
      </c>
      <c r="AE149" s="58" t="s">
        <v>121</v>
      </c>
      <c r="AF149" s="61" t="s">
        <v>20</v>
      </c>
      <c r="AG149" s="58" t="s">
        <v>10</v>
      </c>
      <c r="AH149" s="59">
        <v>0.2351</v>
      </c>
      <c r="AI149" s="59">
        <v>20</v>
      </c>
      <c r="AJ149" s="62">
        <v>1.1755E-2</v>
      </c>
      <c r="AK149" s="60">
        <v>6.0518615950393251</v>
      </c>
      <c r="AL149" s="60"/>
      <c r="AR149" s="24" t="s">
        <v>305</v>
      </c>
      <c r="AS149" s="24" t="s">
        <v>295</v>
      </c>
      <c r="AT149" s="24" t="s">
        <v>20</v>
      </c>
      <c r="AU149" s="121">
        <v>165.125966454196</v>
      </c>
    </row>
    <row r="150" spans="1:47" customFormat="1" ht="15.75" x14ac:dyDescent="0.25">
      <c r="A150" s="75">
        <v>224</v>
      </c>
      <c r="B150" s="73" t="s">
        <v>1334</v>
      </c>
      <c r="C150" s="33" t="s">
        <v>1194</v>
      </c>
      <c r="D150" s="33"/>
      <c r="E150" s="73" t="s">
        <v>1287</v>
      </c>
      <c r="F150" s="73">
        <v>-20.032659815999999</v>
      </c>
      <c r="G150" s="73">
        <v>-42.134163518999998</v>
      </c>
      <c r="H150" s="73"/>
      <c r="I150" s="75">
        <v>1020</v>
      </c>
      <c r="J150" s="74" t="s">
        <v>1210</v>
      </c>
      <c r="K150" s="76">
        <v>6.333333333333333</v>
      </c>
      <c r="L150" s="75">
        <v>7</v>
      </c>
      <c r="M150" s="76">
        <v>6.666666666666667</v>
      </c>
      <c r="N150" s="75">
        <v>6</v>
      </c>
      <c r="O150" s="75">
        <v>7</v>
      </c>
      <c r="P150" s="76">
        <v>6.333333333333333</v>
      </c>
      <c r="Q150" s="76">
        <v>6.333333333333333</v>
      </c>
      <c r="R150" s="76">
        <v>6.333333333333333</v>
      </c>
      <c r="S150" s="79">
        <v>88</v>
      </c>
      <c r="U150" s="52" t="s">
        <v>778</v>
      </c>
      <c r="V150" s="52">
        <v>1020</v>
      </c>
      <c r="W150" s="51" t="s">
        <v>201</v>
      </c>
      <c r="X150" s="51"/>
      <c r="Y150" s="127">
        <v>43.964522500000001</v>
      </c>
      <c r="Z150" s="127">
        <v>28.161405000000002</v>
      </c>
      <c r="AA150" s="127">
        <v>5.2653980000000002</v>
      </c>
      <c r="AB150" s="127">
        <v>11.063906800000002</v>
      </c>
      <c r="AC150" s="127">
        <v>2.1083297028107135</v>
      </c>
      <c r="AE150" s="58" t="s">
        <v>1074</v>
      </c>
      <c r="AF150" s="58" t="s">
        <v>62</v>
      </c>
      <c r="AG150" s="58" t="s">
        <v>201</v>
      </c>
      <c r="AH150" s="59">
        <v>0.25169999999999998</v>
      </c>
      <c r="AI150" s="59">
        <v>20</v>
      </c>
      <c r="AJ150" s="62">
        <v>1.2584999999999999E-2</v>
      </c>
      <c r="AK150" s="60">
        <v>6.5122272031782673</v>
      </c>
      <c r="AL150" s="60"/>
      <c r="AU150" s="122"/>
    </row>
    <row r="151" spans="1:47" customFormat="1" ht="15.75" x14ac:dyDescent="0.25">
      <c r="A151" s="72">
        <v>225</v>
      </c>
      <c r="B151" s="73" t="s">
        <v>1335</v>
      </c>
      <c r="C151" s="33" t="s">
        <v>1163</v>
      </c>
      <c r="D151" s="33"/>
      <c r="E151" s="73" t="s">
        <v>1287</v>
      </c>
      <c r="F151" s="73">
        <v>-20.342523102000001</v>
      </c>
      <c r="G151" s="73">
        <v>-42.085463404999999</v>
      </c>
      <c r="H151" s="73"/>
      <c r="I151" s="72">
        <v>696</v>
      </c>
      <c r="J151" s="74" t="s">
        <v>1210</v>
      </c>
      <c r="K151" s="75">
        <v>6</v>
      </c>
      <c r="L151" s="76">
        <v>6.666666666666667</v>
      </c>
      <c r="M151" s="75">
        <v>6.5</v>
      </c>
      <c r="N151" s="76">
        <v>6.333333333333333</v>
      </c>
      <c r="O151" s="76">
        <v>6.833333333333333</v>
      </c>
      <c r="P151" s="76">
        <v>6.833333333333333</v>
      </c>
      <c r="Q151" s="75">
        <v>6</v>
      </c>
      <c r="R151" s="76">
        <v>6.833333333333333</v>
      </c>
      <c r="S151" s="77">
        <v>87.666666666666671</v>
      </c>
      <c r="U151" s="52" t="s">
        <v>668</v>
      </c>
      <c r="V151" s="52">
        <v>696</v>
      </c>
      <c r="W151" s="51" t="s">
        <v>8</v>
      </c>
      <c r="X151" s="51"/>
      <c r="Y151" s="127">
        <v>49.803662500000002</v>
      </c>
      <c r="Z151" s="127">
        <v>31.399454500000001</v>
      </c>
      <c r="AA151" s="127">
        <v>5.4480977499999996</v>
      </c>
      <c r="AB151" s="127">
        <v>12.325868949999998</v>
      </c>
      <c r="AC151" s="127">
        <v>2.2693692994242354</v>
      </c>
      <c r="AE151" s="58" t="s">
        <v>33</v>
      </c>
      <c r="AF151" s="61" t="s">
        <v>20</v>
      </c>
      <c r="AG151" s="58" t="s">
        <v>8</v>
      </c>
      <c r="AH151" s="59">
        <v>0.1961</v>
      </c>
      <c r="AI151" s="59">
        <v>18</v>
      </c>
      <c r="AJ151" s="62">
        <v>1.0894444444444444E-2</v>
      </c>
      <c r="AK151" s="60">
        <v>5.7091834355975566</v>
      </c>
      <c r="AL151" s="60"/>
      <c r="AM151" s="30" t="s">
        <v>33</v>
      </c>
      <c r="AN151" s="30">
        <v>695.87480000000005</v>
      </c>
      <c r="AO151" s="30" t="s">
        <v>8</v>
      </c>
      <c r="AP151" s="31">
        <v>529.89816699999994</v>
      </c>
      <c r="AR151" s="24" t="s">
        <v>254</v>
      </c>
      <c r="AS151" s="24" t="s">
        <v>8</v>
      </c>
      <c r="AT151" s="24" t="s">
        <v>20</v>
      </c>
      <c r="AU151" s="121">
        <v>200.45486858392829</v>
      </c>
    </row>
    <row r="152" spans="1:47" customFormat="1" ht="15.75" x14ac:dyDescent="0.25">
      <c r="A152" s="75">
        <v>226</v>
      </c>
      <c r="B152" s="73" t="s">
        <v>1336</v>
      </c>
      <c r="C152" s="33" t="s">
        <v>1192</v>
      </c>
      <c r="D152" s="33"/>
      <c r="E152" s="73" t="s">
        <v>1287</v>
      </c>
      <c r="F152" s="73">
        <v>-20.277900723999998</v>
      </c>
      <c r="G152" s="73">
        <v>-42.069799472</v>
      </c>
      <c r="H152" s="73"/>
      <c r="I152" s="75">
        <v>740</v>
      </c>
      <c r="J152" s="74" t="s">
        <v>1225</v>
      </c>
      <c r="K152" s="76">
        <v>6.166666666666667</v>
      </c>
      <c r="L152" s="76">
        <v>6.166666666666667</v>
      </c>
      <c r="M152" s="75">
        <v>6</v>
      </c>
      <c r="N152" s="76">
        <v>6.333333333333333</v>
      </c>
      <c r="O152" s="76">
        <v>6.333333333333333</v>
      </c>
      <c r="P152" s="76">
        <v>6.333333333333333</v>
      </c>
      <c r="Q152" s="75">
        <v>6</v>
      </c>
      <c r="R152" s="75">
        <v>6</v>
      </c>
      <c r="S152" s="77">
        <v>85.333333333333329</v>
      </c>
      <c r="U152" s="52" t="s">
        <v>928</v>
      </c>
      <c r="V152" s="52">
        <v>740</v>
      </c>
      <c r="W152" s="51" t="s">
        <v>10</v>
      </c>
      <c r="X152" s="51"/>
      <c r="Y152" s="127">
        <v>38.202183500000004</v>
      </c>
      <c r="Z152" s="127">
        <v>26.845126000000004</v>
      </c>
      <c r="AA152" s="127">
        <v>4.942060849999999</v>
      </c>
      <c r="AB152" s="127">
        <v>10.594193800000003</v>
      </c>
      <c r="AC152" s="127">
        <v>2.146940207687563</v>
      </c>
      <c r="AE152" s="58" t="s">
        <v>122</v>
      </c>
      <c r="AF152" s="58" t="s">
        <v>440</v>
      </c>
      <c r="AG152" s="58" t="s">
        <v>10</v>
      </c>
      <c r="AH152" s="59">
        <v>0.18709999999999999</v>
      </c>
      <c r="AI152" s="59">
        <v>20</v>
      </c>
      <c r="AJ152" s="62">
        <v>9.3549999999999987E-3</v>
      </c>
      <c r="AK152" s="60">
        <v>5.1405255952540729</v>
      </c>
      <c r="AL152" s="60"/>
      <c r="AM152" s="30" t="s">
        <v>122</v>
      </c>
      <c r="AN152" s="30">
        <v>740.09500000000003</v>
      </c>
      <c r="AO152" s="30" t="s">
        <v>10</v>
      </c>
      <c r="AP152" s="31">
        <v>4681.3333329999996</v>
      </c>
      <c r="AR152" s="24" t="s">
        <v>306</v>
      </c>
      <c r="AS152" s="24" t="s">
        <v>295</v>
      </c>
      <c r="AT152" s="24" t="s">
        <v>20</v>
      </c>
      <c r="AU152" s="121">
        <v>111.23817514743109</v>
      </c>
    </row>
    <row r="153" spans="1:47" customFormat="1" ht="15.75" x14ac:dyDescent="0.25">
      <c r="A153" s="75">
        <v>229</v>
      </c>
      <c r="B153" s="73" t="s">
        <v>1337</v>
      </c>
      <c r="C153" s="83" t="s">
        <v>1192</v>
      </c>
      <c r="D153" s="83"/>
      <c r="E153" s="73" t="s">
        <v>1287</v>
      </c>
      <c r="F153" s="73">
        <v>-20.275377435999999</v>
      </c>
      <c r="G153" s="73">
        <v>-42.049162387999999</v>
      </c>
      <c r="H153" s="73"/>
      <c r="I153" s="75">
        <v>663</v>
      </c>
      <c r="J153" s="74" t="s">
        <v>1225</v>
      </c>
      <c r="K153" s="75">
        <v>6</v>
      </c>
      <c r="L153" s="76">
        <v>5.666666666666667</v>
      </c>
      <c r="M153" s="76">
        <v>5.666666666666667</v>
      </c>
      <c r="N153" s="76">
        <v>6.333333333333333</v>
      </c>
      <c r="O153" s="76">
        <v>5.666666666666667</v>
      </c>
      <c r="P153" s="76">
        <v>5.666666666666667</v>
      </c>
      <c r="Q153" s="75">
        <v>6</v>
      </c>
      <c r="R153" s="75">
        <v>6</v>
      </c>
      <c r="S153" s="79">
        <v>83</v>
      </c>
      <c r="U153" s="52" t="s">
        <v>929</v>
      </c>
      <c r="V153" s="52">
        <v>663</v>
      </c>
      <c r="W153" s="51" t="s">
        <v>10</v>
      </c>
      <c r="X153" s="51"/>
      <c r="Y153" s="127">
        <v>45.576170499999989</v>
      </c>
      <c r="Z153" s="127">
        <v>28.743415499999998</v>
      </c>
      <c r="AA153" s="127">
        <v>5.5324607500000003</v>
      </c>
      <c r="AB153" s="127">
        <v>10.926621150000001</v>
      </c>
      <c r="AC153" s="127">
        <v>1.9767314657590407</v>
      </c>
      <c r="AE153" s="58" t="s">
        <v>123</v>
      </c>
      <c r="AF153" s="61" t="s">
        <v>20</v>
      </c>
      <c r="AG153" s="58" t="s">
        <v>10</v>
      </c>
      <c r="AH153" s="59">
        <v>0.1784</v>
      </c>
      <c r="AI153" s="59">
        <v>20</v>
      </c>
      <c r="AJ153" s="62">
        <v>8.9200000000000008E-3</v>
      </c>
      <c r="AK153" s="60">
        <v>4.7096878103776874</v>
      </c>
      <c r="AL153" s="60"/>
      <c r="AM153" s="30" t="s">
        <v>123</v>
      </c>
      <c r="AN153" s="30">
        <v>662.7097</v>
      </c>
      <c r="AO153" s="30" t="s">
        <v>10</v>
      </c>
      <c r="AP153" s="31">
        <v>8507.1666669999995</v>
      </c>
      <c r="AR153" s="24" t="s">
        <v>307</v>
      </c>
      <c r="AS153" s="24" t="s">
        <v>295</v>
      </c>
      <c r="AT153" s="24" t="s">
        <v>20</v>
      </c>
      <c r="AU153" s="124">
        <v>146.5864531527348</v>
      </c>
    </row>
    <row r="154" spans="1:47" customFormat="1" ht="15.75" x14ac:dyDescent="0.25">
      <c r="A154" s="75">
        <v>230</v>
      </c>
      <c r="B154" s="73" t="s">
        <v>1338</v>
      </c>
      <c r="C154" s="83" t="s">
        <v>1192</v>
      </c>
      <c r="D154" s="83"/>
      <c r="E154" s="73" t="s">
        <v>1287</v>
      </c>
      <c r="F154" s="73">
        <v>-20.347125268999999</v>
      </c>
      <c r="G154" s="73">
        <v>-42.058084756</v>
      </c>
      <c r="H154" s="73"/>
      <c r="I154" s="75">
        <v>912</v>
      </c>
      <c r="J154" s="74" t="s">
        <v>1210</v>
      </c>
      <c r="K154" s="76">
        <v>6.666666666666667</v>
      </c>
      <c r="L154" s="76">
        <v>6.666666666666667</v>
      </c>
      <c r="M154" s="76">
        <v>6.666666666666667</v>
      </c>
      <c r="N154" s="76">
        <v>6.666666666666667</v>
      </c>
      <c r="O154" s="76">
        <v>6.666666666666667</v>
      </c>
      <c r="P154" s="76">
        <v>6.833333333333333</v>
      </c>
      <c r="Q154" s="76">
        <v>6.333333333333333</v>
      </c>
      <c r="R154" s="76">
        <v>6.833333333333333</v>
      </c>
      <c r="S154" s="77">
        <v>89.333333333333329</v>
      </c>
      <c r="Y154" s="6"/>
      <c r="Z154" s="6"/>
      <c r="AA154" s="6"/>
      <c r="AB154" s="6"/>
      <c r="AC154" s="6"/>
      <c r="AM154" s="30" t="s">
        <v>581</v>
      </c>
      <c r="AN154" s="30">
        <v>911.92939999999999</v>
      </c>
      <c r="AO154" s="30" t="s">
        <v>10</v>
      </c>
      <c r="AP154" s="31">
        <v>4483.8333329999996</v>
      </c>
      <c r="AR154" s="24" t="s">
        <v>417</v>
      </c>
      <c r="AS154" s="24" t="s">
        <v>295</v>
      </c>
      <c r="AT154" s="24" t="s">
        <v>62</v>
      </c>
      <c r="AU154" s="121">
        <v>245.13235662657991</v>
      </c>
    </row>
    <row r="155" spans="1:47" customFormat="1" ht="15.75" x14ac:dyDescent="0.25">
      <c r="A155" s="75">
        <v>232</v>
      </c>
      <c r="B155" s="73" t="s">
        <v>1339</v>
      </c>
      <c r="C155" s="33" t="s">
        <v>1163</v>
      </c>
      <c r="D155" s="33"/>
      <c r="E155" s="73" t="s">
        <v>1340</v>
      </c>
      <c r="F155" s="73">
        <v>-20.251297988000001</v>
      </c>
      <c r="G155" s="73">
        <v>-41.840828760000001</v>
      </c>
      <c r="H155" s="73"/>
      <c r="I155" s="73">
        <v>757</v>
      </c>
      <c r="J155" s="74" t="s">
        <v>1225</v>
      </c>
      <c r="K155" s="76">
        <v>5.666666666666667</v>
      </c>
      <c r="L155" s="76">
        <v>5.333333333333333</v>
      </c>
      <c r="M155" s="76">
        <v>5.666666666666667</v>
      </c>
      <c r="N155" s="75">
        <v>6</v>
      </c>
      <c r="O155" s="75">
        <v>5</v>
      </c>
      <c r="P155" s="76">
        <v>5.333333333333333</v>
      </c>
      <c r="Q155" s="76">
        <v>5.333333333333333</v>
      </c>
      <c r="R155" s="76">
        <v>5.666666666666667</v>
      </c>
      <c r="S155" s="79">
        <v>80</v>
      </c>
      <c r="U155" s="52" t="s">
        <v>669</v>
      </c>
      <c r="V155" s="50">
        <v>757</v>
      </c>
      <c r="W155" s="51" t="s">
        <v>8</v>
      </c>
      <c r="X155" s="51"/>
      <c r="Y155" s="127">
        <v>48.908703499999994</v>
      </c>
      <c r="Z155" s="127">
        <v>31.810890499999999</v>
      </c>
      <c r="AA155" s="127">
        <v>5.5557382499999992</v>
      </c>
      <c r="AB155" s="127">
        <v>12.448100499999999</v>
      </c>
      <c r="AC155" s="127">
        <v>2.2488913826795649</v>
      </c>
      <c r="AE155" s="58" t="s">
        <v>531</v>
      </c>
      <c r="AF155" s="58" t="s">
        <v>440</v>
      </c>
      <c r="AG155" s="58" t="s">
        <v>8</v>
      </c>
      <c r="AH155" s="59">
        <v>0.2233</v>
      </c>
      <c r="AI155" s="59">
        <v>20</v>
      </c>
      <c r="AJ155" s="62">
        <v>1.1165E-2</v>
      </c>
      <c r="AK155" s="60">
        <v>5.944487692266395</v>
      </c>
      <c r="AL155" s="60"/>
      <c r="AM155" s="30" t="s">
        <v>531</v>
      </c>
      <c r="AN155" s="30">
        <v>749.75599999999997</v>
      </c>
      <c r="AO155" s="30" t="s">
        <v>8</v>
      </c>
      <c r="AP155" s="31">
        <v>1241.824333</v>
      </c>
      <c r="AR155" s="24" t="s">
        <v>308</v>
      </c>
      <c r="AS155" s="24" t="s">
        <v>295</v>
      </c>
      <c r="AT155" s="24" t="s">
        <v>20</v>
      </c>
      <c r="AU155" s="121">
        <v>146.95644206362141</v>
      </c>
    </row>
    <row r="156" spans="1:47" customFormat="1" ht="15.75" x14ac:dyDescent="0.25">
      <c r="A156" s="75">
        <v>233</v>
      </c>
      <c r="B156" s="73" t="s">
        <v>1341</v>
      </c>
      <c r="C156" s="83" t="s">
        <v>1192</v>
      </c>
      <c r="D156" s="83"/>
      <c r="E156" s="73" t="s">
        <v>1340</v>
      </c>
      <c r="F156" s="73">
        <v>-20.265257210000001</v>
      </c>
      <c r="G156" s="73">
        <v>-41.870895064999999</v>
      </c>
      <c r="H156" s="73"/>
      <c r="I156" s="75">
        <v>756</v>
      </c>
      <c r="J156" s="74" t="s">
        <v>1210</v>
      </c>
      <c r="K156" s="75">
        <v>6</v>
      </c>
      <c r="L156" s="76">
        <v>5.666666666666667</v>
      </c>
      <c r="M156" s="76">
        <v>5.833333333333333</v>
      </c>
      <c r="N156" s="75">
        <v>6</v>
      </c>
      <c r="O156" s="76">
        <v>6.333333333333333</v>
      </c>
      <c r="P156" s="76">
        <v>5.833333333333333</v>
      </c>
      <c r="Q156" s="76">
        <v>6.333333333333333</v>
      </c>
      <c r="R156" s="75">
        <v>6</v>
      </c>
      <c r="S156" s="79">
        <v>84</v>
      </c>
      <c r="U156" s="52" t="s">
        <v>930</v>
      </c>
      <c r="V156" s="52">
        <v>756</v>
      </c>
      <c r="W156" s="51" t="s">
        <v>10</v>
      </c>
      <c r="X156" s="51"/>
      <c r="Y156" s="127">
        <v>54.819203999999999</v>
      </c>
      <c r="Z156" s="127">
        <v>32.673198499999998</v>
      </c>
      <c r="AA156" s="127">
        <v>5.9005115499999992</v>
      </c>
      <c r="AB156" s="127">
        <v>12.881114</v>
      </c>
      <c r="AC156" s="127">
        <v>2.1974073714023339</v>
      </c>
      <c r="AE156" s="58" t="s">
        <v>124</v>
      </c>
      <c r="AF156" s="61" t="s">
        <v>20</v>
      </c>
      <c r="AG156" s="58" t="s">
        <v>10</v>
      </c>
      <c r="AH156" s="59">
        <v>0.16009999999999999</v>
      </c>
      <c r="AI156" s="59">
        <v>20</v>
      </c>
      <c r="AJ156" s="62">
        <v>8.005E-3</v>
      </c>
      <c r="AK156" s="60">
        <v>4.4962821786164868</v>
      </c>
      <c r="AL156" s="60"/>
      <c r="AM156" s="30" t="s">
        <v>124</v>
      </c>
      <c r="AN156" s="30">
        <v>753.64</v>
      </c>
      <c r="AO156" s="30" t="s">
        <v>10</v>
      </c>
      <c r="AP156" s="31">
        <v>6493</v>
      </c>
      <c r="AU156" s="122"/>
    </row>
    <row r="157" spans="1:47" customFormat="1" ht="15.75" x14ac:dyDescent="0.25">
      <c r="A157" s="72">
        <v>234</v>
      </c>
      <c r="B157" s="73" t="s">
        <v>1342</v>
      </c>
      <c r="C157" s="33" t="s">
        <v>1173</v>
      </c>
      <c r="D157" s="33"/>
      <c r="E157" s="95" t="s">
        <v>1343</v>
      </c>
      <c r="F157" s="73">
        <v>-20.266211656999999</v>
      </c>
      <c r="G157" s="73">
        <v>-41.869145091999997</v>
      </c>
      <c r="H157" s="73"/>
      <c r="I157" s="72">
        <v>805</v>
      </c>
      <c r="J157" s="74" t="s">
        <v>1210</v>
      </c>
      <c r="K157" s="76">
        <v>5.666666666666667</v>
      </c>
      <c r="L157" s="76">
        <v>5.666666666666667</v>
      </c>
      <c r="M157" s="76">
        <v>5.333333333333333</v>
      </c>
      <c r="N157" s="76">
        <v>5.666666666666667</v>
      </c>
      <c r="O157" s="83">
        <v>5</v>
      </c>
      <c r="P157" s="76">
        <v>5.666666666666667</v>
      </c>
      <c r="Q157" s="76">
        <v>5.333333333333333</v>
      </c>
      <c r="R157" s="76">
        <v>5.666666666666667</v>
      </c>
      <c r="S157" s="91">
        <v>80</v>
      </c>
      <c r="U157" s="52" t="s">
        <v>838</v>
      </c>
      <c r="V157" s="52">
        <v>805</v>
      </c>
      <c r="W157" s="51" t="s">
        <v>286</v>
      </c>
      <c r="X157" s="51"/>
      <c r="Y157" s="127">
        <v>66.407900500000011</v>
      </c>
      <c r="Z157" s="127">
        <v>35.340816500000003</v>
      </c>
      <c r="AA157" s="127">
        <v>6.4882567500000006</v>
      </c>
      <c r="AB157" s="127">
        <v>13.863364499999999</v>
      </c>
      <c r="AC157" s="127">
        <v>2.1474268886998988</v>
      </c>
      <c r="AE157" s="58" t="s">
        <v>563</v>
      </c>
      <c r="AF157" s="58" t="s">
        <v>440</v>
      </c>
      <c r="AG157" s="58" t="s">
        <v>286</v>
      </c>
      <c r="AH157" s="59">
        <v>0.19819999999999999</v>
      </c>
      <c r="AI157" s="59">
        <v>20</v>
      </c>
      <c r="AJ157" s="62">
        <v>9.9099999999999987E-3</v>
      </c>
      <c r="AK157" s="60">
        <v>4.909671704292272</v>
      </c>
      <c r="AL157" s="60"/>
      <c r="AM157" s="30" t="s">
        <v>563</v>
      </c>
      <c r="AN157" s="30">
        <v>796.654</v>
      </c>
      <c r="AO157" s="30" t="s">
        <v>286</v>
      </c>
      <c r="AP157" s="31">
        <v>4437.6666670000004</v>
      </c>
      <c r="AU157" s="122"/>
    </row>
    <row r="158" spans="1:47" customFormat="1" ht="15.75" x14ac:dyDescent="0.25">
      <c r="A158" s="75">
        <v>237</v>
      </c>
      <c r="B158" s="73" t="s">
        <v>1344</v>
      </c>
      <c r="C158" s="83" t="s">
        <v>1192</v>
      </c>
      <c r="D158" s="83"/>
      <c r="E158" s="73" t="s">
        <v>1345</v>
      </c>
      <c r="F158" s="73">
        <v>-20.306858522999999</v>
      </c>
      <c r="G158" s="73">
        <v>-41.854430493000002</v>
      </c>
      <c r="H158" s="73"/>
      <c r="I158" s="75">
        <v>1026</v>
      </c>
      <c r="J158" s="74" t="s">
        <v>1225</v>
      </c>
      <c r="K158" s="75">
        <v>7</v>
      </c>
      <c r="L158" s="75">
        <v>7.5</v>
      </c>
      <c r="M158" s="75">
        <v>7.5</v>
      </c>
      <c r="N158" s="75">
        <v>7.5</v>
      </c>
      <c r="O158" s="76">
        <v>7.666666666666667</v>
      </c>
      <c r="P158" s="75">
        <v>7.5</v>
      </c>
      <c r="Q158" s="75">
        <v>7</v>
      </c>
      <c r="R158" s="75">
        <v>7</v>
      </c>
      <c r="S158" s="77">
        <v>94.666666666666671</v>
      </c>
      <c r="U158" s="52" t="s">
        <v>931</v>
      </c>
      <c r="V158" s="52">
        <v>1026</v>
      </c>
      <c r="W158" s="51" t="s">
        <v>10</v>
      </c>
      <c r="X158" s="51"/>
      <c r="Y158" s="127">
        <v>69.863370999999987</v>
      </c>
      <c r="Z158" s="127">
        <v>37.827795999999999</v>
      </c>
      <c r="AA158" s="127">
        <v>6.5866541999999999</v>
      </c>
      <c r="AB158" s="127">
        <v>14.934027499999999</v>
      </c>
      <c r="AC158" s="127">
        <v>2.2739610880459802</v>
      </c>
      <c r="AE158" s="58" t="s">
        <v>172</v>
      </c>
      <c r="AF158" s="58" t="s">
        <v>62</v>
      </c>
      <c r="AG158" s="58" t="s">
        <v>10</v>
      </c>
      <c r="AH158" s="59">
        <v>0.2087</v>
      </c>
      <c r="AI158" s="59">
        <v>20</v>
      </c>
      <c r="AJ158" s="62">
        <v>1.0435E-2</v>
      </c>
      <c r="AK158" s="60">
        <v>5.6599468499181276</v>
      </c>
      <c r="AL158" s="60"/>
      <c r="AM158" s="30" t="s">
        <v>172</v>
      </c>
      <c r="AN158" s="30">
        <v>1026.085</v>
      </c>
      <c r="AO158" s="30" t="s">
        <v>10</v>
      </c>
      <c r="AP158" s="31">
        <v>1018.6944999999999</v>
      </c>
      <c r="AR158" s="24" t="s">
        <v>418</v>
      </c>
      <c r="AS158" s="24" t="s">
        <v>295</v>
      </c>
      <c r="AT158" s="24" t="s">
        <v>62</v>
      </c>
      <c r="AU158" s="121">
        <v>158.3874070406315</v>
      </c>
    </row>
    <row r="159" spans="1:47" customFormat="1" ht="15.75" x14ac:dyDescent="0.25">
      <c r="A159" s="75">
        <v>238</v>
      </c>
      <c r="B159" s="73" t="s">
        <v>1346</v>
      </c>
      <c r="C159" s="83" t="s">
        <v>1173</v>
      </c>
      <c r="D159" s="83"/>
      <c r="E159" s="73" t="s">
        <v>1345</v>
      </c>
      <c r="F159" s="73">
        <v>-20.32442674</v>
      </c>
      <c r="G159" s="73">
        <v>-41.987804341999997</v>
      </c>
      <c r="H159" s="73"/>
      <c r="I159" s="75">
        <v>732</v>
      </c>
      <c r="J159" s="74" t="s">
        <v>1210</v>
      </c>
      <c r="K159" s="76">
        <v>5.333333333333333</v>
      </c>
      <c r="L159" s="76">
        <v>5.333333333333333</v>
      </c>
      <c r="M159" s="76">
        <v>5.333333333333333</v>
      </c>
      <c r="N159" s="76">
        <v>5.333333333333333</v>
      </c>
      <c r="O159" s="75">
        <v>5</v>
      </c>
      <c r="P159" s="76">
        <v>5.666666666666667</v>
      </c>
      <c r="Q159" s="76">
        <v>5.333333333333333</v>
      </c>
      <c r="R159" s="76">
        <v>5.666666666666667</v>
      </c>
      <c r="S159" s="77">
        <v>78.333333333333329</v>
      </c>
      <c r="U159" s="52" t="s">
        <v>839</v>
      </c>
      <c r="V159" s="52">
        <v>732</v>
      </c>
      <c r="W159" s="51" t="s">
        <v>286</v>
      </c>
      <c r="X159" s="51"/>
      <c r="Y159" s="127">
        <v>75.736124499999988</v>
      </c>
      <c r="Z159" s="127">
        <v>38.602929500000002</v>
      </c>
      <c r="AA159" s="127">
        <v>7.1205586000000007</v>
      </c>
      <c r="AB159" s="127">
        <v>15.035808999999997</v>
      </c>
      <c r="AC159" s="127">
        <v>2.1293816437837423</v>
      </c>
      <c r="AE159" s="58" t="s">
        <v>564</v>
      </c>
      <c r="AF159" s="61" t="s">
        <v>20</v>
      </c>
      <c r="AG159" s="58" t="s">
        <v>286</v>
      </c>
      <c r="AH159" s="59">
        <v>0.2152</v>
      </c>
      <c r="AI159" s="59">
        <v>20</v>
      </c>
      <c r="AJ159" s="62">
        <v>1.076E-2</v>
      </c>
      <c r="AK159" s="60">
        <v>5.9082490000805308</v>
      </c>
      <c r="AL159" s="60"/>
      <c r="AM159" s="30" t="s">
        <v>564</v>
      </c>
      <c r="AN159" s="30">
        <v>731.92409999999995</v>
      </c>
      <c r="AO159" s="30" t="s">
        <v>286</v>
      </c>
      <c r="AP159" s="31">
        <v>818.31566699999996</v>
      </c>
      <c r="AU159" s="122"/>
    </row>
    <row r="160" spans="1:47" customFormat="1" ht="15.75" x14ac:dyDescent="0.25">
      <c r="A160" s="75">
        <v>240</v>
      </c>
      <c r="B160" s="73" t="s">
        <v>1347</v>
      </c>
      <c r="C160" s="33" t="s">
        <v>1192</v>
      </c>
      <c r="D160" s="33"/>
      <c r="E160" s="73" t="s">
        <v>1345</v>
      </c>
      <c r="F160" s="73">
        <v>-20.300141601</v>
      </c>
      <c r="G160" s="73">
        <v>-41.956369272000003</v>
      </c>
      <c r="H160" s="73"/>
      <c r="I160" s="75">
        <v>669</v>
      </c>
      <c r="J160" s="74" t="s">
        <v>1210</v>
      </c>
      <c r="K160" s="75">
        <v>6</v>
      </c>
      <c r="L160" s="76">
        <v>5.333333333333333</v>
      </c>
      <c r="M160" s="76">
        <v>5.666666666666667</v>
      </c>
      <c r="N160" s="75">
        <v>6</v>
      </c>
      <c r="O160" s="76">
        <v>5.666666666666667</v>
      </c>
      <c r="P160" s="76">
        <v>5.333333333333333</v>
      </c>
      <c r="Q160" s="76">
        <v>5.666666666666667</v>
      </c>
      <c r="R160" s="76">
        <v>5.666666666666667</v>
      </c>
      <c r="S160" s="79">
        <v>81</v>
      </c>
      <c r="U160" s="52" t="s">
        <v>933</v>
      </c>
      <c r="V160" s="52">
        <v>669</v>
      </c>
      <c r="W160" s="51" t="s">
        <v>10</v>
      </c>
      <c r="X160" s="51"/>
      <c r="Y160" s="127">
        <v>44.098706999999997</v>
      </c>
      <c r="Z160" s="127">
        <v>29.882387999999992</v>
      </c>
      <c r="AA160" s="127">
        <v>5.3402753999999995</v>
      </c>
      <c r="AB160" s="127">
        <v>11.861745500000001</v>
      </c>
      <c r="AC160" s="127">
        <v>2.225873688331073</v>
      </c>
      <c r="AE160" s="58" t="s">
        <v>126</v>
      </c>
      <c r="AF160" s="61" t="s">
        <v>20</v>
      </c>
      <c r="AG160" s="58" t="s">
        <v>10</v>
      </c>
      <c r="AH160" s="59">
        <v>0.21779999999999999</v>
      </c>
      <c r="AI160" s="59">
        <v>20</v>
      </c>
      <c r="AJ160" s="62">
        <v>1.089E-2</v>
      </c>
      <c r="AK160" s="60">
        <v>5.886774219525944</v>
      </c>
      <c r="AL160" s="60"/>
      <c r="AM160" s="30" t="s">
        <v>126</v>
      </c>
      <c r="AN160" s="30">
        <v>668.15</v>
      </c>
      <c r="AO160" s="30" t="s">
        <v>10</v>
      </c>
      <c r="AP160" s="31">
        <v>5358.5</v>
      </c>
      <c r="AR160" s="24" t="s">
        <v>310</v>
      </c>
      <c r="AS160" s="24" t="s">
        <v>295</v>
      </c>
      <c r="AT160" s="24" t="s">
        <v>20</v>
      </c>
      <c r="AU160" s="121">
        <v>146.51123381046233</v>
      </c>
    </row>
    <row r="161" spans="1:47" customFormat="1" ht="15.75" x14ac:dyDescent="0.25">
      <c r="A161" s="75">
        <v>241</v>
      </c>
      <c r="B161" s="73" t="s">
        <v>1348</v>
      </c>
      <c r="C161" s="33" t="s">
        <v>1192</v>
      </c>
      <c r="D161" s="33"/>
      <c r="E161" s="73" t="s">
        <v>1345</v>
      </c>
      <c r="F161" s="73">
        <v>-20.334491478</v>
      </c>
      <c r="G161" s="73">
        <v>-41.950475369000003</v>
      </c>
      <c r="H161" s="73"/>
      <c r="I161" s="75">
        <v>668</v>
      </c>
      <c r="J161" s="74" t="s">
        <v>1210</v>
      </c>
      <c r="K161" s="76">
        <v>6.166666666666667</v>
      </c>
      <c r="L161" s="75">
        <v>6.5</v>
      </c>
      <c r="M161" s="76">
        <v>6.166666666666667</v>
      </c>
      <c r="N161" s="76">
        <v>6.333333333333333</v>
      </c>
      <c r="O161" s="76">
        <v>6.833333333333333</v>
      </c>
      <c r="P161" s="75">
        <v>6.5</v>
      </c>
      <c r="Q161" s="76">
        <v>6.333333333333333</v>
      </c>
      <c r="R161" s="76">
        <v>6.166666666666667</v>
      </c>
      <c r="S161" s="79">
        <v>87</v>
      </c>
      <c r="U161" s="52" t="s">
        <v>934</v>
      </c>
      <c r="V161" s="52">
        <v>668</v>
      </c>
      <c r="W161" s="51" t="s">
        <v>10</v>
      </c>
      <c r="X161" s="51"/>
      <c r="Y161" s="127">
        <v>70.70274449999998</v>
      </c>
      <c r="Z161" s="127">
        <v>38.119469999999993</v>
      </c>
      <c r="AA161" s="127">
        <v>6.5896824499999997</v>
      </c>
      <c r="AB161" s="127">
        <v>15.056183999999998</v>
      </c>
      <c r="AC161" s="127">
        <v>2.2989464411978142</v>
      </c>
      <c r="AE161" s="58" t="s">
        <v>127</v>
      </c>
      <c r="AF161" s="61" t="s">
        <v>20</v>
      </c>
      <c r="AG161" s="58" t="s">
        <v>10</v>
      </c>
      <c r="AH161" s="59">
        <v>0.2157</v>
      </c>
      <c r="AI161" s="59">
        <v>20</v>
      </c>
      <c r="AJ161" s="62">
        <v>1.0784999999999999E-2</v>
      </c>
      <c r="AK161" s="60">
        <v>5.7726894478297055</v>
      </c>
      <c r="AL161" s="60"/>
      <c r="AM161" s="30" t="s">
        <v>127</v>
      </c>
      <c r="AN161" s="30">
        <v>668.23710000000005</v>
      </c>
      <c r="AO161" s="30" t="s">
        <v>10</v>
      </c>
      <c r="AP161" s="31">
        <v>3867.6216669999999</v>
      </c>
      <c r="AU161" s="122"/>
    </row>
    <row r="162" spans="1:47" customFormat="1" ht="15.75" x14ac:dyDescent="0.25">
      <c r="A162" s="75">
        <v>242</v>
      </c>
      <c r="B162" s="73" t="s">
        <v>1349</v>
      </c>
      <c r="C162" s="33" t="s">
        <v>1163</v>
      </c>
      <c r="D162" s="33"/>
      <c r="E162" s="73" t="s">
        <v>1340</v>
      </c>
      <c r="F162" s="73">
        <v>-20.256762569999999</v>
      </c>
      <c r="G162" s="73">
        <v>-41.898193917999997</v>
      </c>
      <c r="H162" s="73"/>
      <c r="I162" s="75">
        <v>936</v>
      </c>
      <c r="J162" s="74" t="s">
        <v>1225</v>
      </c>
      <c r="K162" s="75">
        <v>6</v>
      </c>
      <c r="L162" s="75">
        <v>6</v>
      </c>
      <c r="M162" s="76">
        <v>5.666666666666667</v>
      </c>
      <c r="N162" s="75">
        <v>6</v>
      </c>
      <c r="O162" s="75">
        <v>6</v>
      </c>
      <c r="P162" s="76">
        <v>5.333333333333333</v>
      </c>
      <c r="Q162" s="76">
        <v>5.666666666666667</v>
      </c>
      <c r="R162" s="76">
        <v>5.666666666666667</v>
      </c>
      <c r="S162" s="77">
        <v>82.333333333333329</v>
      </c>
      <c r="U162" s="52" t="s">
        <v>670</v>
      </c>
      <c r="V162" s="52">
        <v>936</v>
      </c>
      <c r="W162" s="51" t="s">
        <v>8</v>
      </c>
      <c r="X162" s="51"/>
      <c r="Y162" s="127">
        <v>71.312912999999995</v>
      </c>
      <c r="Z162" s="127">
        <v>37.272081499999999</v>
      </c>
      <c r="AA162" s="127">
        <v>7.0019382999999973</v>
      </c>
      <c r="AB162" s="127">
        <v>14.643246499999998</v>
      </c>
      <c r="AC162" s="127">
        <v>2.097114464737607</v>
      </c>
      <c r="AE162" s="58" t="s">
        <v>82</v>
      </c>
      <c r="AF162" s="58" t="s">
        <v>62</v>
      </c>
      <c r="AG162" s="58" t="s">
        <v>8</v>
      </c>
      <c r="AH162" s="59">
        <v>0.23699999999999999</v>
      </c>
      <c r="AI162" s="59">
        <v>18</v>
      </c>
      <c r="AJ162" s="62">
        <v>1.3166666666666667E-2</v>
      </c>
      <c r="AK162" s="60">
        <v>6.5314414805165812</v>
      </c>
      <c r="AL162" s="60"/>
      <c r="AR162" s="24" t="s">
        <v>349</v>
      </c>
      <c r="AS162" s="24" t="s">
        <v>8</v>
      </c>
      <c r="AT162" s="24" t="s">
        <v>62</v>
      </c>
      <c r="AU162" s="121">
        <v>170.14071223586205</v>
      </c>
    </row>
    <row r="163" spans="1:47" customFormat="1" ht="15.75" x14ac:dyDescent="0.25">
      <c r="A163" s="75">
        <v>243</v>
      </c>
      <c r="B163" s="73" t="s">
        <v>1350</v>
      </c>
      <c r="C163" s="33" t="s">
        <v>1163</v>
      </c>
      <c r="D163" s="33"/>
      <c r="E163" s="73" t="s">
        <v>1340</v>
      </c>
      <c r="F163" s="73">
        <v>-20.256569115000001</v>
      </c>
      <c r="G163" s="73">
        <v>-41.898565488000003</v>
      </c>
      <c r="H163" s="73"/>
      <c r="I163" s="75">
        <v>925</v>
      </c>
      <c r="J163" s="74" t="s">
        <v>1210</v>
      </c>
      <c r="K163" s="75">
        <v>6</v>
      </c>
      <c r="L163" s="75">
        <v>7</v>
      </c>
      <c r="M163" s="76">
        <v>6.666666666666667</v>
      </c>
      <c r="N163" s="76">
        <v>6.333333333333333</v>
      </c>
      <c r="O163" s="75">
        <v>7</v>
      </c>
      <c r="P163" s="76">
        <v>6.666666666666667</v>
      </c>
      <c r="Q163" s="76">
        <v>6.666666666666667</v>
      </c>
      <c r="R163" s="76">
        <v>6.666666666666667</v>
      </c>
      <c r="S163" s="79">
        <v>89</v>
      </c>
      <c r="U163" s="52" t="s">
        <v>671</v>
      </c>
      <c r="V163" s="52">
        <v>925</v>
      </c>
      <c r="W163" s="51" t="s">
        <v>8</v>
      </c>
      <c r="X163" s="51"/>
      <c r="Y163" s="127">
        <v>76.11089299999999</v>
      </c>
      <c r="Z163" s="127">
        <v>37.833078499999999</v>
      </c>
      <c r="AA163" s="127">
        <v>7.0420523500000005</v>
      </c>
      <c r="AB163" s="127">
        <v>14.983725699999997</v>
      </c>
      <c r="AC163" s="127">
        <v>2.1356542479425431</v>
      </c>
      <c r="AE163" s="58" t="s">
        <v>83</v>
      </c>
      <c r="AF163" s="58" t="s">
        <v>62</v>
      </c>
      <c r="AG163" s="58" t="s">
        <v>8</v>
      </c>
      <c r="AH163" s="59">
        <v>0.26490000000000002</v>
      </c>
      <c r="AI163" s="59">
        <v>20</v>
      </c>
      <c r="AJ163" s="62">
        <v>1.3245000000000002E-2</v>
      </c>
      <c r="AK163" s="60">
        <v>6.8746141250369099</v>
      </c>
      <c r="AL163" s="60"/>
      <c r="AR163" s="24" t="s">
        <v>350</v>
      </c>
      <c r="AS163" s="24" t="s">
        <v>8</v>
      </c>
      <c r="AT163" s="24" t="s">
        <v>62</v>
      </c>
      <c r="AU163" s="121">
        <v>149.589578798552</v>
      </c>
    </row>
    <row r="164" spans="1:47" customFormat="1" ht="15.75" x14ac:dyDescent="0.25">
      <c r="A164" s="75">
        <v>244</v>
      </c>
      <c r="B164" s="73" t="s">
        <v>1351</v>
      </c>
      <c r="C164" s="33" t="s">
        <v>1194</v>
      </c>
      <c r="D164" s="33"/>
      <c r="E164" s="73" t="s">
        <v>1352</v>
      </c>
      <c r="F164" s="73">
        <v>-20.149839660000001</v>
      </c>
      <c r="G164" s="73">
        <v>-41.836382159999999</v>
      </c>
      <c r="H164" s="73"/>
      <c r="I164" s="75">
        <v>762</v>
      </c>
      <c r="J164" s="74" t="s">
        <v>1225</v>
      </c>
      <c r="K164" s="75">
        <v>6</v>
      </c>
      <c r="L164" s="75">
        <v>6</v>
      </c>
      <c r="M164" s="76">
        <v>6.666666666666667</v>
      </c>
      <c r="N164" s="75">
        <v>6</v>
      </c>
      <c r="O164" s="76">
        <v>6.333333333333333</v>
      </c>
      <c r="P164" s="76">
        <v>6.333333333333333</v>
      </c>
      <c r="Q164" s="75">
        <v>6</v>
      </c>
      <c r="R164" s="75">
        <v>6</v>
      </c>
      <c r="S164" s="77">
        <v>85.333333333333329</v>
      </c>
      <c r="U164" s="52" t="s">
        <v>779</v>
      </c>
      <c r="V164" s="52">
        <v>762</v>
      </c>
      <c r="W164" s="51" t="s">
        <v>201</v>
      </c>
      <c r="X164" s="51"/>
      <c r="Y164" s="127">
        <v>54.524332500000014</v>
      </c>
      <c r="Z164" s="127">
        <v>32.739826000000008</v>
      </c>
      <c r="AA164" s="127">
        <v>5.8845597999999999</v>
      </c>
      <c r="AB164" s="127">
        <v>12.69769045</v>
      </c>
      <c r="AC164" s="127">
        <v>2.1724392086678788</v>
      </c>
      <c r="AE164" s="58" t="s">
        <v>1049</v>
      </c>
      <c r="AF164" s="58" t="s">
        <v>440</v>
      </c>
      <c r="AG164" s="58" t="s">
        <v>201</v>
      </c>
      <c r="AH164" s="59">
        <v>0.19159999999999999</v>
      </c>
      <c r="AI164" s="59">
        <v>20</v>
      </c>
      <c r="AJ164" s="62">
        <v>9.58E-3</v>
      </c>
      <c r="AK164" s="60">
        <v>5.619681636378278</v>
      </c>
      <c r="AL164" s="60"/>
      <c r="AR164" s="24" t="s">
        <v>470</v>
      </c>
      <c r="AS164" s="24" t="s">
        <v>201</v>
      </c>
      <c r="AT164" s="24" t="s">
        <v>440</v>
      </c>
      <c r="AU164" s="121">
        <v>225.18642101593159</v>
      </c>
    </row>
    <row r="165" spans="1:47" customFormat="1" ht="15.75" x14ac:dyDescent="0.25">
      <c r="A165" s="75">
        <v>245</v>
      </c>
      <c r="B165" s="73" t="s">
        <v>1353</v>
      </c>
      <c r="C165" s="33" t="s">
        <v>1194</v>
      </c>
      <c r="D165" s="33"/>
      <c r="E165" s="73" t="s">
        <v>1352</v>
      </c>
      <c r="F165" s="73">
        <v>-20.163555470999999</v>
      </c>
      <c r="G165" s="73">
        <v>-41.846623252999997</v>
      </c>
      <c r="H165" s="73"/>
      <c r="I165" s="75">
        <v>780</v>
      </c>
      <c r="J165" s="74" t="s">
        <v>1225</v>
      </c>
      <c r="K165" s="75">
        <v>6</v>
      </c>
      <c r="L165" s="76">
        <v>6.333333333333333</v>
      </c>
      <c r="M165" s="75">
        <v>6</v>
      </c>
      <c r="N165" s="76">
        <v>6.833333333333333</v>
      </c>
      <c r="O165" s="75">
        <v>6</v>
      </c>
      <c r="P165" s="76">
        <v>6.333333333333333</v>
      </c>
      <c r="Q165" s="75">
        <v>6</v>
      </c>
      <c r="R165" s="76">
        <v>6.166666666666667</v>
      </c>
      <c r="S165" s="77">
        <v>85.666666666666671</v>
      </c>
      <c r="U165" s="52" t="s">
        <v>780</v>
      </c>
      <c r="V165" s="52">
        <v>780</v>
      </c>
      <c r="W165" s="51" t="s">
        <v>201</v>
      </c>
      <c r="X165" s="51"/>
      <c r="Y165" s="127">
        <v>47.095388999999997</v>
      </c>
      <c r="Z165" s="127">
        <v>31.951869999999996</v>
      </c>
      <c r="AA165" s="127">
        <v>5.5765926999999991</v>
      </c>
      <c r="AB165" s="127">
        <v>12.117234849999999</v>
      </c>
      <c r="AC165" s="127">
        <v>2.1848416302068023</v>
      </c>
      <c r="AE165" s="58" t="s">
        <v>1054</v>
      </c>
      <c r="AF165" s="58" t="s">
        <v>440</v>
      </c>
      <c r="AG165" s="58" t="s">
        <v>201</v>
      </c>
      <c r="AH165" s="59">
        <v>0.21179999999999999</v>
      </c>
      <c r="AI165" s="59">
        <v>20</v>
      </c>
      <c r="AJ165" s="62">
        <v>1.0589999999999999E-2</v>
      </c>
      <c r="AK165" s="60">
        <v>5.8626150914020352</v>
      </c>
      <c r="AL165" s="60"/>
      <c r="AU165" s="122"/>
    </row>
    <row r="166" spans="1:47" customFormat="1" ht="15.75" x14ac:dyDescent="0.25">
      <c r="A166" s="75">
        <v>246</v>
      </c>
      <c r="B166" s="73" t="s">
        <v>1354</v>
      </c>
      <c r="C166" s="83" t="s">
        <v>1173</v>
      </c>
      <c r="D166" s="83"/>
      <c r="E166" s="73" t="s">
        <v>1352</v>
      </c>
      <c r="F166" s="73">
        <v>-20.242943997000001</v>
      </c>
      <c r="G166" s="73">
        <v>-41.803619312000002</v>
      </c>
      <c r="H166" s="73"/>
      <c r="I166" s="75">
        <v>923</v>
      </c>
      <c r="J166" s="74" t="s">
        <v>1225</v>
      </c>
      <c r="K166" s="75">
        <v>6</v>
      </c>
      <c r="L166" s="76">
        <v>5.666666666666667</v>
      </c>
      <c r="M166" s="76">
        <v>5.666666666666667</v>
      </c>
      <c r="N166" s="75">
        <v>6</v>
      </c>
      <c r="O166" s="75">
        <v>6</v>
      </c>
      <c r="P166" s="76">
        <v>5.333333333333333</v>
      </c>
      <c r="Q166" s="76">
        <v>6.333333333333333</v>
      </c>
      <c r="R166" s="75">
        <v>6</v>
      </c>
      <c r="S166" s="79">
        <v>83</v>
      </c>
      <c r="U166" s="52" t="s">
        <v>840</v>
      </c>
      <c r="V166" s="52">
        <v>923</v>
      </c>
      <c r="W166" s="51" t="s">
        <v>286</v>
      </c>
      <c r="X166" s="51"/>
      <c r="Y166" s="127">
        <v>67.240547000000007</v>
      </c>
      <c r="Z166" s="127">
        <v>37.670490000000008</v>
      </c>
      <c r="AA166" s="127">
        <v>6.4902777499999997</v>
      </c>
      <c r="AB166" s="127">
        <v>14.444664999999997</v>
      </c>
      <c r="AC166" s="127">
        <v>2.2316392102593658</v>
      </c>
      <c r="AE166" s="58" t="s">
        <v>218</v>
      </c>
      <c r="AF166" s="58" t="s">
        <v>62</v>
      </c>
      <c r="AG166" s="58" t="s">
        <v>286</v>
      </c>
      <c r="AH166" s="59">
        <v>0.246</v>
      </c>
      <c r="AI166" s="59">
        <v>20</v>
      </c>
      <c r="AJ166" s="62">
        <v>1.23E-2</v>
      </c>
      <c r="AK166" s="60">
        <v>6.7229484873701457</v>
      </c>
      <c r="AL166" s="60"/>
      <c r="AU166" s="122"/>
    </row>
    <row r="167" spans="1:47" customFormat="1" ht="15.75" x14ac:dyDescent="0.25">
      <c r="A167" s="75">
        <v>248</v>
      </c>
      <c r="B167" s="73" t="s">
        <v>1355</v>
      </c>
      <c r="C167" s="33" t="s">
        <v>1163</v>
      </c>
      <c r="D167" s="33"/>
      <c r="E167" s="73" t="s">
        <v>1345</v>
      </c>
      <c r="F167" s="73">
        <v>-20.37282343</v>
      </c>
      <c r="G167" s="73">
        <v>-41.968283560000003</v>
      </c>
      <c r="H167" s="73"/>
      <c r="I167" s="75">
        <v>655</v>
      </c>
      <c r="J167" s="74" t="s">
        <v>1225</v>
      </c>
      <c r="K167" s="76">
        <v>6.333333333333333</v>
      </c>
      <c r="L167" s="75">
        <v>6.5</v>
      </c>
      <c r="M167" s="76">
        <v>6.666666666666667</v>
      </c>
      <c r="N167" s="76">
        <v>6.333333333333333</v>
      </c>
      <c r="O167" s="76">
        <v>6.833333333333333</v>
      </c>
      <c r="P167" s="75">
        <v>6.5</v>
      </c>
      <c r="Q167" s="76">
        <v>6.333333333333333</v>
      </c>
      <c r="R167" s="76">
        <v>6.166666666666667</v>
      </c>
      <c r="S167" s="77">
        <v>87.666666666666671</v>
      </c>
      <c r="U167" s="52" t="s">
        <v>673</v>
      </c>
      <c r="V167" s="52">
        <v>655</v>
      </c>
      <c r="W167" s="51" t="s">
        <v>8</v>
      </c>
      <c r="X167" s="51"/>
      <c r="Y167" s="127">
        <v>47.929198499999998</v>
      </c>
      <c r="Z167" s="127">
        <v>29.524293999999998</v>
      </c>
      <c r="AA167" s="127">
        <v>5.5550680000000003</v>
      </c>
      <c r="AB167" s="127">
        <v>11.330163750000001</v>
      </c>
      <c r="AC167" s="127">
        <v>2.0331572686226869</v>
      </c>
      <c r="AE167" s="58" t="s">
        <v>34</v>
      </c>
      <c r="AF167" s="61" t="s">
        <v>20</v>
      </c>
      <c r="AG167" s="58" t="s">
        <v>8</v>
      </c>
      <c r="AH167" s="59">
        <v>0.17080000000000001</v>
      </c>
      <c r="AI167" s="59">
        <v>20</v>
      </c>
      <c r="AJ167" s="62">
        <v>8.5400000000000007E-3</v>
      </c>
      <c r="AK167" s="60">
        <v>4.4264891418140815</v>
      </c>
      <c r="AL167" s="60"/>
      <c r="AR167" s="24" t="s">
        <v>256</v>
      </c>
      <c r="AS167" s="24" t="s">
        <v>8</v>
      </c>
      <c r="AT167" s="24" t="s">
        <v>20</v>
      </c>
      <c r="AU167" s="121">
        <v>211.64056195491875</v>
      </c>
    </row>
    <row r="168" spans="1:47" customFormat="1" ht="15.75" x14ac:dyDescent="0.25">
      <c r="A168" s="75">
        <v>249</v>
      </c>
      <c r="B168" s="73" t="s">
        <v>1356</v>
      </c>
      <c r="C168" s="33" t="s">
        <v>1192</v>
      </c>
      <c r="D168" s="33"/>
      <c r="E168" s="73" t="s">
        <v>1345</v>
      </c>
      <c r="F168" s="73">
        <v>-20.397294479999999</v>
      </c>
      <c r="G168" s="73">
        <v>-42.013283987000001</v>
      </c>
      <c r="H168" s="73"/>
      <c r="I168" s="75">
        <v>943</v>
      </c>
      <c r="J168" s="74" t="s">
        <v>1225</v>
      </c>
      <c r="K168" s="75">
        <v>6</v>
      </c>
      <c r="L168" s="75">
        <v>6</v>
      </c>
      <c r="M168" s="75">
        <v>6</v>
      </c>
      <c r="N168" s="75">
        <v>6</v>
      </c>
      <c r="O168" s="76">
        <v>5.333333333333333</v>
      </c>
      <c r="P168" s="76">
        <v>5.833333333333333</v>
      </c>
      <c r="Q168" s="75">
        <v>6</v>
      </c>
      <c r="R168" s="76">
        <v>5.833333333333333</v>
      </c>
      <c r="S168" s="79">
        <v>83</v>
      </c>
      <c r="U168" s="52" t="s">
        <v>935</v>
      </c>
      <c r="V168" s="52">
        <v>943</v>
      </c>
      <c r="W168" s="51" t="s">
        <v>10</v>
      </c>
      <c r="X168" s="51"/>
      <c r="Y168" s="127">
        <v>39.674346999999997</v>
      </c>
      <c r="Z168" s="127">
        <v>27.565154499999998</v>
      </c>
      <c r="AA168" s="127">
        <v>4.7844317000000007</v>
      </c>
      <c r="AB168" s="127">
        <v>11.568826000000001</v>
      </c>
      <c r="AC168" s="127">
        <v>2.4576716014883955</v>
      </c>
      <c r="AE168" s="58" t="s">
        <v>173</v>
      </c>
      <c r="AF168" s="58" t="s">
        <v>62</v>
      </c>
      <c r="AG168" s="58" t="s">
        <v>10</v>
      </c>
      <c r="AH168" s="59">
        <v>0.25040000000000001</v>
      </c>
      <c r="AI168" s="59">
        <v>20</v>
      </c>
      <c r="AJ168" s="62">
        <v>1.252E-2</v>
      </c>
      <c r="AK168" s="60">
        <v>6.6236276273051846</v>
      </c>
      <c r="AL168" s="60"/>
      <c r="AR168" s="24" t="s">
        <v>419</v>
      </c>
      <c r="AS168" s="24" t="s">
        <v>295</v>
      </c>
      <c r="AT168" s="24" t="s">
        <v>62</v>
      </c>
      <c r="AU168" s="121">
        <v>166.81222154424336</v>
      </c>
    </row>
    <row r="169" spans="1:47" customFormat="1" ht="15.75" x14ac:dyDescent="0.25">
      <c r="A169" s="75">
        <v>250</v>
      </c>
      <c r="B169" s="73" t="s">
        <v>1357</v>
      </c>
      <c r="C169" s="83" t="s">
        <v>1163</v>
      </c>
      <c r="D169" s="83"/>
      <c r="E169" s="73" t="s">
        <v>1345</v>
      </c>
      <c r="F169" s="73">
        <v>-20.38630195</v>
      </c>
      <c r="G169" s="73">
        <v>-41.990316231000001</v>
      </c>
      <c r="H169" s="73"/>
      <c r="I169" s="75">
        <v>717</v>
      </c>
      <c r="J169" s="74" t="s">
        <v>1225</v>
      </c>
      <c r="K169" s="76">
        <v>5.333333333333333</v>
      </c>
      <c r="L169" s="76">
        <v>5.666666666666667</v>
      </c>
      <c r="M169" s="76">
        <v>5.333333333333333</v>
      </c>
      <c r="N169" s="75">
        <v>6</v>
      </c>
      <c r="O169" s="75">
        <v>5</v>
      </c>
      <c r="P169" s="76">
        <v>5.333333333333333</v>
      </c>
      <c r="Q169" s="76">
        <v>5.333333333333333</v>
      </c>
      <c r="R169" s="76">
        <v>5.666666666666667</v>
      </c>
      <c r="S169" s="77">
        <v>79.3</v>
      </c>
      <c r="U169" s="52" t="s">
        <v>674</v>
      </c>
      <c r="V169" s="52">
        <v>717</v>
      </c>
      <c r="W169" s="51" t="s">
        <v>8</v>
      </c>
      <c r="X169" s="51"/>
      <c r="Y169" s="127">
        <v>40.359739000000005</v>
      </c>
      <c r="Z169" s="127">
        <v>27.909472999999998</v>
      </c>
      <c r="AA169" s="127">
        <v>5.1443279999999998</v>
      </c>
      <c r="AB169" s="127">
        <v>10.62349785</v>
      </c>
      <c r="AC169" s="127">
        <v>2.0634720848183741</v>
      </c>
      <c r="AE169" s="58" t="s">
        <v>35</v>
      </c>
      <c r="AF169" s="61" t="s">
        <v>20</v>
      </c>
      <c r="AG169" s="58" t="s">
        <v>8</v>
      </c>
      <c r="AH169" s="59">
        <v>0.26429999999999998</v>
      </c>
      <c r="AI169" s="59">
        <v>20</v>
      </c>
      <c r="AJ169" s="62">
        <v>1.3214999999999999E-2</v>
      </c>
      <c r="AK169" s="60">
        <v>7.0745980189514936</v>
      </c>
      <c r="AL169" s="60"/>
      <c r="AR169" s="24" t="s">
        <v>257</v>
      </c>
      <c r="AS169" s="24" t="s">
        <v>8</v>
      </c>
      <c r="AT169" s="24" t="s">
        <v>20</v>
      </c>
      <c r="AU169" s="121">
        <v>133.69093970998682</v>
      </c>
    </row>
    <row r="170" spans="1:47" customFormat="1" ht="15.75" x14ac:dyDescent="0.25">
      <c r="A170" s="75">
        <v>251</v>
      </c>
      <c r="B170" s="73" t="s">
        <v>1358</v>
      </c>
      <c r="C170" s="33" t="s">
        <v>1192</v>
      </c>
      <c r="D170" s="33"/>
      <c r="E170" s="73" t="s">
        <v>1345</v>
      </c>
      <c r="F170" s="73">
        <v>-20.379272968999999</v>
      </c>
      <c r="G170" s="73">
        <v>-42.009889399999999</v>
      </c>
      <c r="H170" s="73"/>
      <c r="I170" s="75">
        <v>788</v>
      </c>
      <c r="J170" s="74" t="s">
        <v>1225</v>
      </c>
      <c r="K170" s="75">
        <v>6</v>
      </c>
      <c r="L170" s="75">
        <v>6</v>
      </c>
      <c r="M170" s="75">
        <v>6</v>
      </c>
      <c r="N170" s="76">
        <v>5.666666666666667</v>
      </c>
      <c r="O170" s="76">
        <v>5.666666666666667</v>
      </c>
      <c r="P170" s="76">
        <v>5.666666666666667</v>
      </c>
      <c r="Q170" s="76">
        <v>6.333333333333333</v>
      </c>
      <c r="R170" s="75">
        <v>6</v>
      </c>
      <c r="S170" s="77">
        <v>83.333333333333329</v>
      </c>
      <c r="U170" s="52" t="s">
        <v>936</v>
      </c>
      <c r="V170" s="52">
        <v>788</v>
      </c>
      <c r="W170" s="51" t="s">
        <v>10</v>
      </c>
      <c r="X170" s="51"/>
      <c r="Y170" s="127">
        <v>55.809049999999992</v>
      </c>
      <c r="Z170" s="127">
        <v>34.482176999999993</v>
      </c>
      <c r="AA170" s="127">
        <v>6.0462424500000003</v>
      </c>
      <c r="AB170" s="127">
        <v>13.149500500000002</v>
      </c>
      <c r="AC170" s="127">
        <v>2.1905246281432111</v>
      </c>
      <c r="AE170" s="58" t="s">
        <v>582</v>
      </c>
      <c r="AF170" s="58" t="s">
        <v>440</v>
      </c>
      <c r="AG170" s="58" t="s">
        <v>10</v>
      </c>
      <c r="AH170" s="59">
        <v>0.18179999999999999</v>
      </c>
      <c r="AI170" s="59">
        <v>20</v>
      </c>
      <c r="AJ170" s="62">
        <v>9.0899999999999991E-3</v>
      </c>
      <c r="AK170" s="60">
        <v>4.9848334362333224</v>
      </c>
      <c r="AL170" s="60"/>
      <c r="AM170" s="30" t="s">
        <v>582</v>
      </c>
      <c r="AN170" s="30">
        <v>787.92020000000002</v>
      </c>
      <c r="AO170" s="30" t="s">
        <v>10</v>
      </c>
      <c r="AP170" s="31">
        <v>2241.166667</v>
      </c>
      <c r="AU170" s="122"/>
    </row>
    <row r="171" spans="1:47" customFormat="1" ht="15.75" x14ac:dyDescent="0.25">
      <c r="A171" s="75">
        <v>252</v>
      </c>
      <c r="B171" s="73" t="s">
        <v>1359</v>
      </c>
      <c r="C171" s="83" t="s">
        <v>1194</v>
      </c>
      <c r="D171" s="83"/>
      <c r="E171" s="73" t="s">
        <v>1345</v>
      </c>
      <c r="F171" s="73">
        <v>-20.380895454000001</v>
      </c>
      <c r="G171" s="73">
        <v>-42.019334295999997</v>
      </c>
      <c r="H171" s="73"/>
      <c r="I171" s="75">
        <v>879</v>
      </c>
      <c r="J171" s="74" t="s">
        <v>1210</v>
      </c>
      <c r="K171" s="75">
        <v>6</v>
      </c>
      <c r="L171" s="76">
        <v>5.666666666666667</v>
      </c>
      <c r="M171" s="76">
        <v>5.333333333333333</v>
      </c>
      <c r="N171" s="75">
        <v>6</v>
      </c>
      <c r="O171" s="76">
        <v>5.333333333333333</v>
      </c>
      <c r="P171" s="76">
        <v>5.666666666666667</v>
      </c>
      <c r="Q171" s="76">
        <v>5.666666666666667</v>
      </c>
      <c r="R171" s="76">
        <v>5.666666666666667</v>
      </c>
      <c r="S171" s="77">
        <v>81.333333333333329</v>
      </c>
      <c r="U171" s="52" t="s">
        <v>781</v>
      </c>
      <c r="V171" s="52">
        <v>879</v>
      </c>
      <c r="W171" s="51" t="s">
        <v>201</v>
      </c>
      <c r="X171" s="51"/>
      <c r="Y171" s="127">
        <v>48.839412999999993</v>
      </c>
      <c r="Z171" s="127">
        <v>31.450303000000002</v>
      </c>
      <c r="AA171" s="127">
        <v>5.5283449999999998</v>
      </c>
      <c r="AB171" s="127">
        <v>12.505174999999999</v>
      </c>
      <c r="AC171" s="127">
        <v>2.2729950119370401</v>
      </c>
      <c r="AE171" s="58" t="s">
        <v>550</v>
      </c>
      <c r="AF171" s="58" t="s">
        <v>440</v>
      </c>
      <c r="AG171" s="58" t="s">
        <v>201</v>
      </c>
      <c r="AH171" s="59">
        <v>0.189</v>
      </c>
      <c r="AI171" s="59">
        <v>18</v>
      </c>
      <c r="AJ171" s="62">
        <v>1.0500000000000001E-2</v>
      </c>
      <c r="AK171" s="60">
        <v>5.4944356300516954</v>
      </c>
      <c r="AL171" s="60"/>
      <c r="AM171" s="30" t="s">
        <v>550</v>
      </c>
      <c r="AN171" s="30">
        <v>879.48509999999999</v>
      </c>
      <c r="AO171" s="30" t="s">
        <v>201</v>
      </c>
      <c r="AP171" s="31">
        <v>3208</v>
      </c>
      <c r="AR171" s="24" t="s">
        <v>471</v>
      </c>
      <c r="AS171" s="24" t="s">
        <v>201</v>
      </c>
      <c r="AT171" s="24" t="s">
        <v>440</v>
      </c>
      <c r="AU171" s="121">
        <v>171.34627485464924</v>
      </c>
    </row>
    <row r="172" spans="1:47" customFormat="1" ht="15.75" x14ac:dyDescent="0.25">
      <c r="A172" s="75">
        <v>253</v>
      </c>
      <c r="B172" s="73" t="s">
        <v>1360</v>
      </c>
      <c r="C172" s="83" t="s">
        <v>1173</v>
      </c>
      <c r="D172" s="83"/>
      <c r="E172" s="73" t="s">
        <v>1345</v>
      </c>
      <c r="F172" s="73">
        <v>-20.389954112000002</v>
      </c>
      <c r="G172" s="73">
        <v>-42.034862189999998</v>
      </c>
      <c r="H172" s="73"/>
      <c r="I172" s="75">
        <v>1109</v>
      </c>
      <c r="J172" s="74" t="s">
        <v>1210</v>
      </c>
      <c r="K172" s="75">
        <v>6</v>
      </c>
      <c r="L172" s="76">
        <v>6.666666666666667</v>
      </c>
      <c r="M172" s="76">
        <v>6.333333333333333</v>
      </c>
      <c r="N172" s="76">
        <v>6.666666666666667</v>
      </c>
      <c r="O172" s="76">
        <v>6.333333333333333</v>
      </c>
      <c r="P172" s="76">
        <v>6.833333333333333</v>
      </c>
      <c r="Q172" s="76">
        <v>6.666666666666667</v>
      </c>
      <c r="R172" s="76">
        <v>6.5</v>
      </c>
      <c r="S172" s="77">
        <v>87.666666666666671</v>
      </c>
      <c r="U172" s="52" t="s">
        <v>841</v>
      </c>
      <c r="V172" s="52">
        <v>1109</v>
      </c>
      <c r="W172" s="51" t="s">
        <v>286</v>
      </c>
      <c r="X172" s="51"/>
      <c r="Y172" s="127">
        <v>61.436933499999988</v>
      </c>
      <c r="Z172" s="127">
        <v>34.106996999999993</v>
      </c>
      <c r="AA172" s="127">
        <v>6.0754087500000002</v>
      </c>
      <c r="AB172" s="127">
        <v>14.164658499999998</v>
      </c>
      <c r="AC172" s="127">
        <v>2.3427206214877967</v>
      </c>
      <c r="AE172" s="58" t="s">
        <v>565</v>
      </c>
      <c r="AF172" s="58" t="s">
        <v>62</v>
      </c>
      <c r="AG172" s="58" t="s">
        <v>286</v>
      </c>
      <c r="AH172" s="59">
        <v>0.27979999999999999</v>
      </c>
      <c r="AI172" s="59">
        <v>20</v>
      </c>
      <c r="AJ172" s="62">
        <v>1.3989999999999999E-2</v>
      </c>
      <c r="AK172" s="60">
        <v>7.2262636566182588</v>
      </c>
      <c r="AL172" s="60"/>
      <c r="AM172" s="30" t="s">
        <v>565</v>
      </c>
      <c r="AN172" s="30">
        <v>1108.518</v>
      </c>
      <c r="AO172" s="30" t="s">
        <v>286</v>
      </c>
      <c r="AP172" s="31">
        <v>1161.298667</v>
      </c>
      <c r="AR172" s="24" t="s">
        <v>388</v>
      </c>
      <c r="AS172" s="24" t="s">
        <v>286</v>
      </c>
      <c r="AT172" s="24" t="s">
        <v>62</v>
      </c>
      <c r="AU172" s="121">
        <v>173.8141740195644</v>
      </c>
    </row>
    <row r="173" spans="1:47" customFormat="1" ht="15.75" x14ac:dyDescent="0.25">
      <c r="A173" s="75">
        <v>254</v>
      </c>
      <c r="B173" s="73" t="s">
        <v>1361</v>
      </c>
      <c r="C173" s="33" t="s">
        <v>1173</v>
      </c>
      <c r="D173" s="33"/>
      <c r="E173" s="73" t="s">
        <v>1345</v>
      </c>
      <c r="F173" s="73">
        <v>-20.35692405</v>
      </c>
      <c r="G173" s="73">
        <v>-42.006494644999997</v>
      </c>
      <c r="H173" s="73"/>
      <c r="I173" s="75">
        <v>975</v>
      </c>
      <c r="J173" s="74" t="s">
        <v>1225</v>
      </c>
      <c r="K173" s="75">
        <v>6</v>
      </c>
      <c r="L173" s="75">
        <v>6.5</v>
      </c>
      <c r="M173" s="75">
        <v>6.5</v>
      </c>
      <c r="N173" s="76">
        <v>6.333333333333333</v>
      </c>
      <c r="O173" s="76">
        <v>6.666666666666667</v>
      </c>
      <c r="P173" s="75">
        <v>6.5</v>
      </c>
      <c r="Q173" s="75">
        <v>6</v>
      </c>
      <c r="R173" s="75">
        <v>6.5</v>
      </c>
      <c r="S173" s="79">
        <v>87</v>
      </c>
      <c r="U173" s="52" t="s">
        <v>842</v>
      </c>
      <c r="V173" s="52">
        <v>975</v>
      </c>
      <c r="W173" s="51" t="s">
        <v>286</v>
      </c>
      <c r="X173" s="51"/>
      <c r="Y173" s="127">
        <v>67.904139499999999</v>
      </c>
      <c r="Z173" s="127">
        <v>35.988105999999995</v>
      </c>
      <c r="AA173" s="127">
        <v>6.1832342499999999</v>
      </c>
      <c r="AB173" s="127">
        <v>14.464766000000001</v>
      </c>
      <c r="AC173" s="127">
        <v>2.3491689893954697</v>
      </c>
      <c r="AE173" s="58" t="s">
        <v>219</v>
      </c>
      <c r="AF173" s="58" t="s">
        <v>62</v>
      </c>
      <c r="AG173" s="58" t="s">
        <v>286</v>
      </c>
      <c r="AH173" s="59">
        <v>0.1953</v>
      </c>
      <c r="AI173" s="59">
        <v>20</v>
      </c>
      <c r="AJ173" s="62">
        <v>9.7649999999999994E-3</v>
      </c>
      <c r="AK173" s="60">
        <v>5.2962177542748234</v>
      </c>
      <c r="AL173" s="60"/>
      <c r="AM173" s="30" t="s">
        <v>219</v>
      </c>
      <c r="AN173" s="30">
        <v>975.37570000000005</v>
      </c>
      <c r="AO173" s="30" t="s">
        <v>286</v>
      </c>
      <c r="AP173" s="31">
        <v>990.32466699999998</v>
      </c>
      <c r="AR173" s="24" t="s">
        <v>389</v>
      </c>
      <c r="AS173" s="24" t="s">
        <v>286</v>
      </c>
      <c r="AT173" s="24" t="s">
        <v>62</v>
      </c>
      <c r="AU173" s="121">
        <v>172.55900871823957</v>
      </c>
    </row>
    <row r="174" spans="1:47" customFormat="1" ht="15.75" x14ac:dyDescent="0.25">
      <c r="A174" s="72">
        <v>255</v>
      </c>
      <c r="B174" s="73" t="s">
        <v>1362</v>
      </c>
      <c r="C174" s="33" t="s">
        <v>1163</v>
      </c>
      <c r="D174" s="33"/>
      <c r="E174" s="73" t="s">
        <v>1345</v>
      </c>
      <c r="F174" s="73">
        <v>-20.345081175000001</v>
      </c>
      <c r="G174" s="73">
        <v>-42.004526490000003</v>
      </c>
      <c r="H174" s="73"/>
      <c r="I174" s="72">
        <v>898</v>
      </c>
      <c r="J174" s="74" t="s">
        <v>1225</v>
      </c>
      <c r="K174" s="75">
        <v>6</v>
      </c>
      <c r="L174" s="75">
        <v>6</v>
      </c>
      <c r="M174" s="75">
        <v>6</v>
      </c>
      <c r="N174" s="75">
        <v>6</v>
      </c>
      <c r="O174" s="75">
        <v>6</v>
      </c>
      <c r="P174" s="75">
        <v>6</v>
      </c>
      <c r="Q174" s="75">
        <v>6</v>
      </c>
      <c r="R174" s="75">
        <v>6</v>
      </c>
      <c r="S174" s="79">
        <v>83</v>
      </c>
      <c r="U174" s="52" t="s">
        <v>675</v>
      </c>
      <c r="V174" s="52">
        <v>898</v>
      </c>
      <c r="W174" s="51" t="s">
        <v>8</v>
      </c>
      <c r="X174" s="51"/>
      <c r="Y174" s="127">
        <v>60.820627000000002</v>
      </c>
      <c r="Z174" s="127">
        <v>33.712418499999998</v>
      </c>
      <c r="AA174" s="127">
        <v>6.1073442500000015</v>
      </c>
      <c r="AB174" s="127">
        <v>13.965313999999998</v>
      </c>
      <c r="AC174" s="127">
        <v>2.2979465130260981</v>
      </c>
      <c r="AE174" s="58" t="s">
        <v>84</v>
      </c>
      <c r="AF174" s="58" t="s">
        <v>62</v>
      </c>
      <c r="AG174" s="58" t="s">
        <v>8</v>
      </c>
      <c r="AH174" s="59">
        <v>0.20630000000000001</v>
      </c>
      <c r="AI174" s="59">
        <v>20</v>
      </c>
      <c r="AJ174" s="62">
        <v>1.0315000000000001E-2</v>
      </c>
      <c r="AK174" s="60">
        <v>5.5123077336053479</v>
      </c>
      <c r="AL174" s="60"/>
      <c r="AM174" s="30" t="s">
        <v>84</v>
      </c>
      <c r="AN174" s="30">
        <v>898.23069999999996</v>
      </c>
      <c r="AO174" s="30" t="s">
        <v>8</v>
      </c>
      <c r="AP174" s="31">
        <v>248.5205</v>
      </c>
      <c r="AR174" s="24" t="s">
        <v>351</v>
      </c>
      <c r="AS174" s="24" t="s">
        <v>8</v>
      </c>
      <c r="AT174" s="24" t="s">
        <v>62</v>
      </c>
      <c r="AU174" s="121">
        <v>167.68188792124562</v>
      </c>
    </row>
    <row r="175" spans="1:47" customFormat="1" ht="15.75" x14ac:dyDescent="0.25">
      <c r="A175" s="75">
        <v>256</v>
      </c>
      <c r="B175" s="73" t="s">
        <v>1363</v>
      </c>
      <c r="C175" s="83" t="s">
        <v>1192</v>
      </c>
      <c r="D175" s="83"/>
      <c r="E175" s="73" t="s">
        <v>1345</v>
      </c>
      <c r="F175" s="73">
        <v>-20.351973111</v>
      </c>
      <c r="G175" s="73">
        <v>-41.991898734000003</v>
      </c>
      <c r="H175" s="73"/>
      <c r="I175" s="75">
        <v>818</v>
      </c>
      <c r="J175" s="74" t="s">
        <v>1210</v>
      </c>
      <c r="K175" s="76">
        <v>5.666666666666667</v>
      </c>
      <c r="L175" s="76">
        <v>5.333333333333333</v>
      </c>
      <c r="M175" s="76">
        <v>5.666666666666667</v>
      </c>
      <c r="N175" s="76">
        <v>5.666666666666667</v>
      </c>
      <c r="O175" s="76">
        <v>5.666666666666667</v>
      </c>
      <c r="P175" s="76">
        <v>5.333333333333333</v>
      </c>
      <c r="Q175" s="76">
        <v>5.666666666666667</v>
      </c>
      <c r="R175" s="75">
        <v>6</v>
      </c>
      <c r="S175" s="79">
        <v>81</v>
      </c>
      <c r="Y175" s="6"/>
      <c r="Z175" s="6"/>
      <c r="AA175" s="6"/>
      <c r="AB175" s="6"/>
      <c r="AC175" s="6"/>
      <c r="AM175" s="30" t="s">
        <v>583</v>
      </c>
      <c r="AN175" s="30">
        <v>818.44190000000003</v>
      </c>
      <c r="AO175" s="30" t="s">
        <v>10</v>
      </c>
      <c r="AP175" s="31">
        <v>1519.5</v>
      </c>
      <c r="AR175" s="24" t="s">
        <v>503</v>
      </c>
      <c r="AS175" s="24" t="s">
        <v>295</v>
      </c>
      <c r="AT175" s="24" t="s">
        <v>440</v>
      </c>
      <c r="AU175" s="121">
        <v>155.07512387572052</v>
      </c>
    </row>
    <row r="176" spans="1:47" customFormat="1" ht="15.75" x14ac:dyDescent="0.25">
      <c r="A176" s="75">
        <v>257</v>
      </c>
      <c r="B176" s="73" t="s">
        <v>1364</v>
      </c>
      <c r="C176" s="83" t="s">
        <v>1163</v>
      </c>
      <c r="D176" s="83"/>
      <c r="E176" s="73" t="s">
        <v>1345</v>
      </c>
      <c r="F176" s="73">
        <v>-20.323824165000001</v>
      </c>
      <c r="G176" s="73">
        <v>-41.867001084999998</v>
      </c>
      <c r="H176" s="73"/>
      <c r="I176" s="75">
        <v>981</v>
      </c>
      <c r="J176" s="74" t="s">
        <v>1210</v>
      </c>
      <c r="K176" s="75">
        <v>6</v>
      </c>
      <c r="L176" s="75">
        <v>6</v>
      </c>
      <c r="M176" s="75">
        <v>6</v>
      </c>
      <c r="N176" s="76">
        <v>5.666666666666667</v>
      </c>
      <c r="O176" s="76">
        <v>5.666666666666667</v>
      </c>
      <c r="P176" s="76">
        <v>5.666666666666667</v>
      </c>
      <c r="Q176" s="75">
        <v>6</v>
      </c>
      <c r="R176" s="75">
        <v>6</v>
      </c>
      <c r="S176" s="79">
        <v>83</v>
      </c>
      <c r="U176" s="52" t="s">
        <v>676</v>
      </c>
      <c r="V176" s="52">
        <v>981</v>
      </c>
      <c r="W176" s="51" t="s">
        <v>8</v>
      </c>
      <c r="X176" s="51"/>
      <c r="Y176" s="127">
        <v>60.124576499999989</v>
      </c>
      <c r="Z176" s="127">
        <v>34.472342000000012</v>
      </c>
      <c r="AA176" s="127">
        <v>6.1514384499999988</v>
      </c>
      <c r="AB176" s="127">
        <v>13.563877</v>
      </c>
      <c r="AC176" s="127">
        <v>2.213935331227213</v>
      </c>
      <c r="AE176" s="58" t="s">
        <v>85</v>
      </c>
      <c r="AF176" s="58" t="s">
        <v>62</v>
      </c>
      <c r="AG176" s="58" t="s">
        <v>8</v>
      </c>
      <c r="AH176" s="59">
        <v>0.21859999999999999</v>
      </c>
      <c r="AI176" s="59">
        <v>20</v>
      </c>
      <c r="AJ176" s="62">
        <v>1.0929999999999999E-2</v>
      </c>
      <c r="AK176" s="60">
        <v>5.5780742490537678</v>
      </c>
      <c r="AL176" s="60"/>
      <c r="AM176" s="30" t="s">
        <v>85</v>
      </c>
      <c r="AN176" s="30">
        <v>981.14400000000001</v>
      </c>
      <c r="AO176" s="30" t="s">
        <v>8</v>
      </c>
      <c r="AP176" s="31">
        <v>5318.6666670000004</v>
      </c>
      <c r="AR176" s="24" t="s">
        <v>352</v>
      </c>
      <c r="AS176" s="24" t="s">
        <v>8</v>
      </c>
      <c r="AT176" s="24" t="s">
        <v>62</v>
      </c>
      <c r="AU176" s="121">
        <v>106.1685509941332</v>
      </c>
    </row>
    <row r="177" spans="1:47" customFormat="1" ht="15.75" x14ac:dyDescent="0.25">
      <c r="A177" s="75">
        <v>258</v>
      </c>
      <c r="B177" s="32" t="s">
        <v>1365</v>
      </c>
      <c r="C177" s="33" t="s">
        <v>1163</v>
      </c>
      <c r="D177" s="33"/>
      <c r="E177" s="32" t="s">
        <v>1345</v>
      </c>
      <c r="F177" s="32">
        <v>-20.313599165999999</v>
      </c>
      <c r="G177" s="32">
        <v>-41.949345823000002</v>
      </c>
      <c r="H177" s="32"/>
      <c r="I177" s="34">
        <v>635</v>
      </c>
      <c r="J177" s="96" t="s">
        <v>1210</v>
      </c>
      <c r="K177" s="246" t="s">
        <v>1178</v>
      </c>
      <c r="L177" s="246"/>
      <c r="M177" s="246"/>
      <c r="N177" s="246"/>
      <c r="O177" s="246"/>
      <c r="P177" s="246"/>
      <c r="Q177" s="246"/>
      <c r="R177" s="246"/>
      <c r="S177" s="246"/>
      <c r="Y177" s="6"/>
      <c r="Z177" s="6"/>
      <c r="AA177" s="6"/>
      <c r="AB177" s="6"/>
      <c r="AC177" s="6"/>
      <c r="AM177" s="30" t="s">
        <v>533</v>
      </c>
      <c r="AN177" s="30">
        <v>635.31230000000005</v>
      </c>
      <c r="AO177" s="30" t="s">
        <v>8</v>
      </c>
      <c r="AP177" s="31">
        <v>171.73666700000001</v>
      </c>
      <c r="AU177" s="122"/>
    </row>
    <row r="178" spans="1:47" customFormat="1" ht="15.75" x14ac:dyDescent="0.25">
      <c r="A178" s="75">
        <v>259</v>
      </c>
      <c r="B178" s="73" t="s">
        <v>1366</v>
      </c>
      <c r="C178" s="33" t="s">
        <v>1173</v>
      </c>
      <c r="D178" s="33"/>
      <c r="E178" s="73" t="s">
        <v>1345</v>
      </c>
      <c r="F178" s="73">
        <v>-20.321884927999999</v>
      </c>
      <c r="G178" s="73">
        <v>-41.896580149999998</v>
      </c>
      <c r="H178" s="73"/>
      <c r="I178" s="75">
        <v>829</v>
      </c>
      <c r="J178" s="74" t="s">
        <v>1225</v>
      </c>
      <c r="K178" s="75">
        <v>6</v>
      </c>
      <c r="L178" s="75">
        <v>5</v>
      </c>
      <c r="M178" s="76">
        <v>5.666666666666667</v>
      </c>
      <c r="N178" s="76">
        <v>5.666666666666667</v>
      </c>
      <c r="O178" s="76">
        <v>5.333333333333333</v>
      </c>
      <c r="P178" s="76">
        <v>5.333333333333333</v>
      </c>
      <c r="Q178" s="76">
        <v>5.666666666666667</v>
      </c>
      <c r="R178" s="76">
        <v>5.666666666666667</v>
      </c>
      <c r="S178" s="77">
        <v>80.333333333333329</v>
      </c>
      <c r="U178" s="52" t="s">
        <v>843</v>
      </c>
      <c r="V178" s="52">
        <v>829</v>
      </c>
      <c r="W178" s="51" t="s">
        <v>286</v>
      </c>
      <c r="X178" s="51"/>
      <c r="Y178" s="127">
        <v>65.414864999999992</v>
      </c>
      <c r="Z178" s="127">
        <v>33.028970999999999</v>
      </c>
      <c r="AA178" s="127">
        <v>6.5191649999999992</v>
      </c>
      <c r="AB178" s="127">
        <v>12.926678350000003</v>
      </c>
      <c r="AC178" s="127">
        <v>1.9845798412528404</v>
      </c>
      <c r="AE178" s="58" t="s">
        <v>566</v>
      </c>
      <c r="AF178" s="58" t="s">
        <v>440</v>
      </c>
      <c r="AG178" s="58" t="s">
        <v>286</v>
      </c>
      <c r="AH178" s="59">
        <v>0.1804</v>
      </c>
      <c r="AI178" s="59">
        <v>20</v>
      </c>
      <c r="AJ178" s="62">
        <v>9.0200000000000002E-3</v>
      </c>
      <c r="AK178" s="60">
        <v>4.6326187788479061</v>
      </c>
      <c r="AL178" s="60"/>
      <c r="AM178" s="30" t="s">
        <v>566</v>
      </c>
      <c r="AN178" s="30">
        <v>831.22</v>
      </c>
      <c r="AO178" s="30" t="s">
        <v>286</v>
      </c>
      <c r="AP178" s="31">
        <v>1417.4911669999999</v>
      </c>
      <c r="AR178" s="24" t="s">
        <v>482</v>
      </c>
      <c r="AS178" s="24" t="s">
        <v>286</v>
      </c>
      <c r="AT178" s="24" t="s">
        <v>440</v>
      </c>
      <c r="AU178" s="121">
        <v>142.89785427134612</v>
      </c>
    </row>
    <row r="179" spans="1:47" customFormat="1" ht="15.75" x14ac:dyDescent="0.25">
      <c r="A179" s="75">
        <v>263</v>
      </c>
      <c r="B179" s="73" t="s">
        <v>1367</v>
      </c>
      <c r="C179" s="83" t="s">
        <v>1194</v>
      </c>
      <c r="D179" s="83"/>
      <c r="E179" s="73" t="s">
        <v>1345</v>
      </c>
      <c r="F179" s="73">
        <v>-20.330851134</v>
      </c>
      <c r="G179" s="73">
        <v>-41.975841856999999</v>
      </c>
      <c r="H179" s="73"/>
      <c r="I179" s="75">
        <v>748</v>
      </c>
      <c r="J179" s="74" t="s">
        <v>1225</v>
      </c>
      <c r="K179" s="75">
        <v>6</v>
      </c>
      <c r="L179" s="76">
        <v>5.666666666666667</v>
      </c>
      <c r="M179" s="76">
        <v>5.666666666666667</v>
      </c>
      <c r="N179" s="75">
        <v>6</v>
      </c>
      <c r="O179" s="75">
        <v>6</v>
      </c>
      <c r="P179" s="76">
        <v>5.333333333333333</v>
      </c>
      <c r="Q179" s="75">
        <v>6</v>
      </c>
      <c r="R179" s="75">
        <v>6</v>
      </c>
      <c r="S179" s="77">
        <v>82.666666666666671</v>
      </c>
      <c r="U179" s="52" t="s">
        <v>783</v>
      </c>
      <c r="V179" s="52">
        <v>748</v>
      </c>
      <c r="W179" s="51" t="s">
        <v>201</v>
      </c>
      <c r="X179" s="51"/>
      <c r="Y179" s="127">
        <v>56.890955999999996</v>
      </c>
      <c r="Z179" s="127">
        <v>32.717222499999998</v>
      </c>
      <c r="AA179" s="127">
        <v>5.8666663000000003</v>
      </c>
      <c r="AB179" s="127">
        <v>13.286505500000001</v>
      </c>
      <c r="AC179" s="127">
        <v>2.2802762889969292</v>
      </c>
      <c r="AE179" s="58" t="s">
        <v>191</v>
      </c>
      <c r="AF179" s="61" t="s">
        <v>20</v>
      </c>
      <c r="AG179" s="58" t="s">
        <v>201</v>
      </c>
      <c r="AH179" s="59">
        <v>0.20169999999999999</v>
      </c>
      <c r="AI179" s="59">
        <v>20</v>
      </c>
      <c r="AJ179" s="62">
        <v>1.0085E-2</v>
      </c>
      <c r="AK179" s="60">
        <v>5.2277668912570796</v>
      </c>
      <c r="AL179" s="60"/>
      <c r="AM179" s="30" t="s">
        <v>191</v>
      </c>
      <c r="AN179" s="30">
        <v>748.26610000000005</v>
      </c>
      <c r="AO179" s="30" t="s">
        <v>201</v>
      </c>
      <c r="AP179" s="31">
        <v>5031.1666670000004</v>
      </c>
      <c r="AU179" s="122"/>
    </row>
    <row r="180" spans="1:47" customFormat="1" ht="15.75" x14ac:dyDescent="0.25">
      <c r="A180" s="75">
        <v>266</v>
      </c>
      <c r="B180" s="73" t="s">
        <v>1368</v>
      </c>
      <c r="C180" s="83" t="s">
        <v>1192</v>
      </c>
      <c r="D180" s="83"/>
      <c r="E180" s="73" t="s">
        <v>1345</v>
      </c>
      <c r="F180" s="73">
        <v>-20.371779213</v>
      </c>
      <c r="G180" s="73">
        <v>-41.982298186000001</v>
      </c>
      <c r="H180" s="73"/>
      <c r="I180" s="75">
        <v>665</v>
      </c>
      <c r="J180" s="74" t="s">
        <v>1225</v>
      </c>
      <c r="K180" s="76">
        <v>5.666666666666667</v>
      </c>
      <c r="L180" s="75">
        <v>6</v>
      </c>
      <c r="M180" s="76">
        <v>5.666666666666667</v>
      </c>
      <c r="N180" s="75">
        <v>6</v>
      </c>
      <c r="O180" s="76">
        <v>5.666666666666667</v>
      </c>
      <c r="P180" s="76">
        <v>5.666666666666667</v>
      </c>
      <c r="Q180" s="76">
        <v>5.333333333333333</v>
      </c>
      <c r="R180" s="75">
        <v>6</v>
      </c>
      <c r="S180" s="79">
        <v>82</v>
      </c>
      <c r="U180" s="52" t="s">
        <v>937</v>
      </c>
      <c r="V180" s="52">
        <v>665</v>
      </c>
      <c r="W180" s="51" t="s">
        <v>10</v>
      </c>
      <c r="X180" s="51"/>
      <c r="Y180" s="127">
        <v>49.352152500000003</v>
      </c>
      <c r="Z180" s="127">
        <v>29.800002999999993</v>
      </c>
      <c r="AA180" s="127">
        <v>5.5761390000000004</v>
      </c>
      <c r="AB180" s="127">
        <v>12.057641899999998</v>
      </c>
      <c r="AC180" s="127">
        <v>2.1831938390664942</v>
      </c>
      <c r="AE180" s="58" t="s">
        <v>129</v>
      </c>
      <c r="AF180" s="61" t="s">
        <v>20</v>
      </c>
      <c r="AG180" s="58" t="s">
        <v>10</v>
      </c>
      <c r="AH180" s="59">
        <v>0.20019999999999999</v>
      </c>
      <c r="AI180" s="59">
        <v>20</v>
      </c>
      <c r="AJ180" s="62">
        <v>1.001E-2</v>
      </c>
      <c r="AK180" s="60">
        <v>5.1861595039325685</v>
      </c>
      <c r="AL180" s="60"/>
      <c r="AU180" s="122"/>
    </row>
    <row r="181" spans="1:47" customFormat="1" ht="15.75" x14ac:dyDescent="0.25">
      <c r="A181" s="75">
        <v>267</v>
      </c>
      <c r="B181" s="73" t="s">
        <v>1369</v>
      </c>
      <c r="C181" s="83" t="s">
        <v>1163</v>
      </c>
      <c r="D181" s="83"/>
      <c r="E181" s="73" t="s">
        <v>1345</v>
      </c>
      <c r="F181" s="73">
        <v>-20.426115151000001</v>
      </c>
      <c r="G181" s="73">
        <v>-42.078079283000001</v>
      </c>
      <c r="H181" s="73"/>
      <c r="I181" s="75">
        <v>820</v>
      </c>
      <c r="J181" s="74" t="s">
        <v>1225</v>
      </c>
      <c r="K181" s="75">
        <v>6</v>
      </c>
      <c r="L181" s="76">
        <v>5.666666666666667</v>
      </c>
      <c r="M181" s="76">
        <v>6.333333333333333</v>
      </c>
      <c r="N181" s="76">
        <v>6.166666666666667</v>
      </c>
      <c r="O181" s="76">
        <v>6.666666666666667</v>
      </c>
      <c r="P181" s="75">
        <v>6.5</v>
      </c>
      <c r="Q181" s="75">
        <v>6</v>
      </c>
      <c r="R181" s="75">
        <v>6</v>
      </c>
      <c r="S181" s="77">
        <v>85.333333333333329</v>
      </c>
      <c r="U181" s="52" t="s">
        <v>677</v>
      </c>
      <c r="V181" s="52">
        <v>820</v>
      </c>
      <c r="W181" s="51" t="s">
        <v>8</v>
      </c>
      <c r="X181" s="51"/>
      <c r="Y181" s="127">
        <v>67.468323999999996</v>
      </c>
      <c r="Z181" s="127">
        <v>34.592181499999995</v>
      </c>
      <c r="AA181" s="127">
        <v>6.2883162499999994</v>
      </c>
      <c r="AB181" s="127">
        <v>14.657135499999999</v>
      </c>
      <c r="AC181" s="127">
        <v>2.3386481709920668</v>
      </c>
      <c r="AE181" s="58" t="s">
        <v>1028</v>
      </c>
      <c r="AF181" s="58" t="s">
        <v>440</v>
      </c>
      <c r="AG181" s="58" t="s">
        <v>8</v>
      </c>
      <c r="AH181" s="59">
        <v>0.22320000000000001</v>
      </c>
      <c r="AI181" s="59">
        <v>19</v>
      </c>
      <c r="AJ181" s="62">
        <v>1.1747368421052631E-2</v>
      </c>
      <c r="AK181" s="60">
        <v>6.1493324317794835</v>
      </c>
      <c r="AL181" s="60"/>
      <c r="AR181" s="24" t="s">
        <v>452</v>
      </c>
      <c r="AS181" s="24" t="s">
        <v>8</v>
      </c>
      <c r="AT181" s="24" t="s">
        <v>440</v>
      </c>
      <c r="AU181" s="121">
        <v>142.84708617063274</v>
      </c>
    </row>
    <row r="182" spans="1:47" customFormat="1" ht="15.75" x14ac:dyDescent="0.25">
      <c r="A182" s="72">
        <v>268</v>
      </c>
      <c r="B182" s="73" t="s">
        <v>1370</v>
      </c>
      <c r="C182" s="33" t="s">
        <v>1192</v>
      </c>
      <c r="D182" s="33"/>
      <c r="E182" s="73" t="s">
        <v>1371</v>
      </c>
      <c r="F182" s="73">
        <v>-20.429766392000001</v>
      </c>
      <c r="G182" s="73">
        <v>-42.082221787000002</v>
      </c>
      <c r="H182" s="73"/>
      <c r="I182" s="72">
        <v>806</v>
      </c>
      <c r="J182" s="74" t="s">
        <v>1225</v>
      </c>
      <c r="K182" s="75">
        <v>6</v>
      </c>
      <c r="L182" s="76">
        <v>5.666666666666667</v>
      </c>
      <c r="M182" s="75">
        <v>6</v>
      </c>
      <c r="N182" s="75">
        <v>6</v>
      </c>
      <c r="O182" s="76">
        <v>5.666666666666667</v>
      </c>
      <c r="P182" s="76">
        <v>5.333333333333333</v>
      </c>
      <c r="Q182" s="76">
        <v>6.333333333333333</v>
      </c>
      <c r="R182" s="75">
        <v>6</v>
      </c>
      <c r="S182" s="77">
        <v>82.666666666666671</v>
      </c>
      <c r="U182" s="52" t="s">
        <v>938</v>
      </c>
      <c r="V182" s="52">
        <v>806</v>
      </c>
      <c r="W182" s="51" t="s">
        <v>10</v>
      </c>
      <c r="X182" s="51"/>
      <c r="Y182" s="127">
        <v>36.682432499999997</v>
      </c>
      <c r="Z182" s="127">
        <v>25.354026500000003</v>
      </c>
      <c r="AA182" s="127">
        <v>4.9603384000000004</v>
      </c>
      <c r="AB182" s="127">
        <v>9.7980415000000001</v>
      </c>
      <c r="AC182" s="127">
        <v>1.9772086148492654</v>
      </c>
      <c r="AE182" s="58" t="s">
        <v>1114</v>
      </c>
      <c r="AF182" s="58" t="s">
        <v>440</v>
      </c>
      <c r="AG182" s="58" t="s">
        <v>10</v>
      </c>
      <c r="AH182" s="59">
        <v>0.2374</v>
      </c>
      <c r="AI182" s="59">
        <v>20</v>
      </c>
      <c r="AJ182" s="62">
        <v>1.187E-2</v>
      </c>
      <c r="AK182" s="60">
        <v>6.0599146377472968</v>
      </c>
      <c r="AL182" s="60"/>
      <c r="AU182" s="122"/>
    </row>
    <row r="183" spans="1:47" customFormat="1" ht="15.75" x14ac:dyDescent="0.25">
      <c r="A183" s="75">
        <v>269</v>
      </c>
      <c r="B183" s="73" t="s">
        <v>1372</v>
      </c>
      <c r="C183" s="83" t="s">
        <v>1192</v>
      </c>
      <c r="D183" s="83"/>
      <c r="E183" s="73" t="s">
        <v>1371</v>
      </c>
      <c r="F183" s="73">
        <v>-20.418544196999999</v>
      </c>
      <c r="G183" s="73">
        <v>-42.074358054000001</v>
      </c>
      <c r="H183" s="73"/>
      <c r="I183" s="75">
        <v>827</v>
      </c>
      <c r="J183" s="74" t="s">
        <v>1225</v>
      </c>
      <c r="K183" s="75">
        <v>6</v>
      </c>
      <c r="L183" s="76">
        <v>5.666666666666667</v>
      </c>
      <c r="M183" s="76">
        <v>5.666666666666667</v>
      </c>
      <c r="N183" s="76">
        <v>5.333333333333333</v>
      </c>
      <c r="O183" s="76">
        <v>5.333333333333333</v>
      </c>
      <c r="P183" s="76">
        <v>5.666666666666667</v>
      </c>
      <c r="Q183" s="76">
        <v>5.666666666666667</v>
      </c>
      <c r="R183" s="76">
        <v>5.666666666666667</v>
      </c>
      <c r="S183" s="79">
        <v>81</v>
      </c>
      <c r="U183" s="52" t="s">
        <v>939</v>
      </c>
      <c r="V183" s="52">
        <v>827</v>
      </c>
      <c r="W183" s="51" t="s">
        <v>10</v>
      </c>
      <c r="X183" s="51"/>
      <c r="Y183" s="127">
        <v>57.188201000000007</v>
      </c>
      <c r="Z183" s="127">
        <v>33.195789999999995</v>
      </c>
      <c r="AA183" s="127">
        <v>5.7399534000000001</v>
      </c>
      <c r="AB183" s="127">
        <v>13.526821500000002</v>
      </c>
      <c r="AC183" s="127">
        <v>2.3754713386406032</v>
      </c>
      <c r="AE183" s="58" t="s">
        <v>1125</v>
      </c>
      <c r="AF183" s="58" t="s">
        <v>440</v>
      </c>
      <c r="AG183" s="58" t="s">
        <v>10</v>
      </c>
      <c r="AH183" s="59">
        <v>0.22969999999999999</v>
      </c>
      <c r="AI183" s="59">
        <v>20</v>
      </c>
      <c r="AJ183" s="62">
        <v>1.1484999999999999E-2</v>
      </c>
      <c r="AK183" s="60">
        <v>6.497463291546989</v>
      </c>
      <c r="AL183" s="60"/>
      <c r="AR183" s="24" t="s">
        <v>504</v>
      </c>
      <c r="AS183" s="24" t="s">
        <v>295</v>
      </c>
      <c r="AT183" s="24" t="s">
        <v>440</v>
      </c>
      <c r="AU183" s="121">
        <v>192.0556224661226</v>
      </c>
    </row>
    <row r="184" spans="1:47" customFormat="1" ht="15.75" x14ac:dyDescent="0.25">
      <c r="A184" s="75">
        <v>270</v>
      </c>
      <c r="B184" s="73" t="s">
        <v>1373</v>
      </c>
      <c r="C184" s="33" t="s">
        <v>1192</v>
      </c>
      <c r="D184" s="33"/>
      <c r="E184" s="73" t="s">
        <v>1371</v>
      </c>
      <c r="F184" s="73">
        <v>-20.417245422000001</v>
      </c>
      <c r="G184" s="73">
        <v>-42.074171724000003</v>
      </c>
      <c r="H184" s="73"/>
      <c r="I184" s="75">
        <v>790</v>
      </c>
      <c r="J184" s="74" t="s">
        <v>1210</v>
      </c>
      <c r="K184" s="75">
        <v>6</v>
      </c>
      <c r="L184" s="75">
        <v>7</v>
      </c>
      <c r="M184" s="76">
        <v>6.333333333333333</v>
      </c>
      <c r="N184" s="76">
        <v>6.333333333333333</v>
      </c>
      <c r="O184" s="76">
        <v>6.666666666666667</v>
      </c>
      <c r="P184" s="76">
        <v>6.166666666666667</v>
      </c>
      <c r="Q184" s="76">
        <v>6.333333333333333</v>
      </c>
      <c r="R184" s="76">
        <v>6.166666666666667</v>
      </c>
      <c r="S184" s="79">
        <v>87</v>
      </c>
      <c r="U184" s="52" t="s">
        <v>940</v>
      </c>
      <c r="V184" s="52">
        <v>790</v>
      </c>
      <c r="W184" s="51" t="s">
        <v>10</v>
      </c>
      <c r="X184" s="51"/>
      <c r="Y184" s="127">
        <v>64.591555</v>
      </c>
      <c r="Z184" s="127">
        <v>34.750810000000008</v>
      </c>
      <c r="AA184" s="127">
        <v>6.6537762999999996</v>
      </c>
      <c r="AB184" s="127">
        <v>13.780868000000002</v>
      </c>
      <c r="AC184" s="127">
        <v>2.0810351400155662</v>
      </c>
      <c r="AE184" s="58" t="s">
        <v>584</v>
      </c>
      <c r="AF184" s="58" t="s">
        <v>440</v>
      </c>
      <c r="AG184" s="58" t="s">
        <v>10</v>
      </c>
      <c r="AH184" s="59">
        <v>0.19789999999999999</v>
      </c>
      <c r="AI184" s="59">
        <v>20</v>
      </c>
      <c r="AJ184" s="62">
        <v>9.8949999999999993E-3</v>
      </c>
      <c r="AK184" s="60">
        <v>4.9969130002952777</v>
      </c>
      <c r="AL184" s="60"/>
      <c r="AM184" s="30" t="s">
        <v>584</v>
      </c>
      <c r="AN184" s="30">
        <v>790.08330000000001</v>
      </c>
      <c r="AO184" s="30" t="s">
        <v>10</v>
      </c>
      <c r="AP184" s="31">
        <v>5323.6666670000004</v>
      </c>
      <c r="AU184" s="122"/>
    </row>
    <row r="185" spans="1:47" customFormat="1" ht="15.75" x14ac:dyDescent="0.25">
      <c r="A185" s="75">
        <v>271</v>
      </c>
      <c r="B185" s="73" t="s">
        <v>1374</v>
      </c>
      <c r="C185" s="83" t="s">
        <v>1163</v>
      </c>
      <c r="D185" s="83"/>
      <c r="E185" s="73" t="s">
        <v>1371</v>
      </c>
      <c r="F185" s="73">
        <v>-20.448059645000001</v>
      </c>
      <c r="G185" s="73">
        <v>-42.088255836000002</v>
      </c>
      <c r="H185" s="73"/>
      <c r="I185" s="89">
        <v>918</v>
      </c>
      <c r="J185" s="74" t="s">
        <v>1225</v>
      </c>
      <c r="K185" s="76">
        <v>6</v>
      </c>
      <c r="L185" s="76">
        <v>5.666666666666667</v>
      </c>
      <c r="M185" s="76">
        <v>6</v>
      </c>
      <c r="N185" s="76">
        <v>6</v>
      </c>
      <c r="O185" s="76">
        <v>6</v>
      </c>
      <c r="P185" s="76">
        <v>6.5</v>
      </c>
      <c r="Q185" s="76">
        <v>6.333333333333333</v>
      </c>
      <c r="R185" s="76">
        <v>6.166666666666667</v>
      </c>
      <c r="S185" s="77">
        <v>84.666666666666671</v>
      </c>
      <c r="U185" s="52" t="s">
        <v>678</v>
      </c>
      <c r="V185" s="54">
        <v>918</v>
      </c>
      <c r="W185" s="51" t="s">
        <v>8</v>
      </c>
      <c r="X185" s="51"/>
      <c r="Y185" s="127">
        <v>75.465426499999992</v>
      </c>
      <c r="Z185" s="127">
        <v>37.620128999999999</v>
      </c>
      <c r="AA185" s="127">
        <v>6.9705317000000004</v>
      </c>
      <c r="AB185" s="127">
        <v>14.623496999999997</v>
      </c>
      <c r="AC185" s="127">
        <v>2.1156747143571089</v>
      </c>
      <c r="AE185" s="58" t="s">
        <v>86</v>
      </c>
      <c r="AF185" s="58" t="s">
        <v>62</v>
      </c>
      <c r="AG185" s="58" t="s">
        <v>8</v>
      </c>
      <c r="AH185" s="59">
        <v>0.2404</v>
      </c>
      <c r="AI185" s="59">
        <v>20</v>
      </c>
      <c r="AJ185" s="62">
        <v>1.2019999999999999E-2</v>
      </c>
      <c r="AK185" s="60">
        <v>6.48941024883902</v>
      </c>
      <c r="AL185" s="60"/>
      <c r="AR185" s="24" t="s">
        <v>353</v>
      </c>
      <c r="AS185" s="24" t="s">
        <v>8</v>
      </c>
      <c r="AT185" s="24" t="s">
        <v>62</v>
      </c>
      <c r="AU185" s="121">
        <v>147.85704583196667</v>
      </c>
    </row>
    <row r="186" spans="1:47" customFormat="1" ht="15.75" x14ac:dyDescent="0.25">
      <c r="A186" s="75">
        <v>272</v>
      </c>
      <c r="B186" s="73" t="s">
        <v>1375</v>
      </c>
      <c r="C186" s="33" t="s">
        <v>1173</v>
      </c>
      <c r="D186" s="33"/>
      <c r="E186" s="73" t="s">
        <v>1371</v>
      </c>
      <c r="F186" s="73">
        <v>-20.464522457000001</v>
      </c>
      <c r="G186" s="73">
        <v>-42.115320750000002</v>
      </c>
      <c r="H186" s="73"/>
      <c r="I186" s="75">
        <v>875</v>
      </c>
      <c r="J186" s="74" t="s">
        <v>1225</v>
      </c>
      <c r="K186" s="76">
        <v>6.333333333333333</v>
      </c>
      <c r="L186" s="76">
        <v>6.666666666666667</v>
      </c>
      <c r="M186" s="75">
        <v>7</v>
      </c>
      <c r="N186" s="76">
        <v>6.333333333333333</v>
      </c>
      <c r="O186" s="76">
        <v>6.666666666666667</v>
      </c>
      <c r="P186" s="76">
        <v>6.833333333333333</v>
      </c>
      <c r="Q186" s="76">
        <v>6.666666666666667</v>
      </c>
      <c r="R186" s="75">
        <v>6.5</v>
      </c>
      <c r="S186" s="79">
        <v>89</v>
      </c>
      <c r="U186" s="52" t="s">
        <v>845</v>
      </c>
      <c r="V186" s="52">
        <v>875</v>
      </c>
      <c r="W186" s="51" t="s">
        <v>286</v>
      </c>
      <c r="X186" s="51"/>
      <c r="Y186" s="127">
        <v>50.350072000000011</v>
      </c>
      <c r="Z186" s="127">
        <v>30.599173499999999</v>
      </c>
      <c r="AA186" s="127">
        <v>5.6882706000000001</v>
      </c>
      <c r="AB186" s="127">
        <v>12.275993</v>
      </c>
      <c r="AC186" s="127">
        <v>2.1934479392030743</v>
      </c>
      <c r="AE186" s="58" t="s">
        <v>567</v>
      </c>
      <c r="AF186" s="58" t="s">
        <v>440</v>
      </c>
      <c r="AG186" s="58" t="s">
        <v>286</v>
      </c>
      <c r="AH186" s="59">
        <v>0.20269999999999999</v>
      </c>
      <c r="AI186" s="59">
        <v>20</v>
      </c>
      <c r="AJ186" s="62">
        <v>1.0135E-2</v>
      </c>
      <c r="AK186" s="60">
        <v>5.5284138190212868</v>
      </c>
      <c r="AL186" s="60"/>
      <c r="AM186" s="30" t="s">
        <v>567</v>
      </c>
      <c r="AN186" s="30">
        <v>874.67849999999999</v>
      </c>
      <c r="AO186" s="30" t="s">
        <v>286</v>
      </c>
      <c r="AP186" s="31">
        <v>5747.2749999999996</v>
      </c>
      <c r="AU186" s="122"/>
    </row>
    <row r="187" spans="1:47" customFormat="1" ht="15.75" x14ac:dyDescent="0.25">
      <c r="A187" s="75">
        <v>273</v>
      </c>
      <c r="B187" s="73" t="s">
        <v>1376</v>
      </c>
      <c r="C187" s="33" t="s">
        <v>1192</v>
      </c>
      <c r="D187" s="33"/>
      <c r="E187" s="73" t="s">
        <v>1371</v>
      </c>
      <c r="F187" s="73">
        <v>-20.365970805</v>
      </c>
      <c r="G187" s="73">
        <v>-42.044749566999997</v>
      </c>
      <c r="H187" s="73"/>
      <c r="I187" s="75">
        <v>1041</v>
      </c>
      <c r="J187" s="74" t="s">
        <v>1210</v>
      </c>
      <c r="K187" s="75">
        <v>6</v>
      </c>
      <c r="L187" s="76">
        <v>6.666666666666667</v>
      </c>
      <c r="M187" s="76">
        <v>6.166666666666667</v>
      </c>
      <c r="N187" s="75">
        <v>6.5</v>
      </c>
      <c r="O187" s="75">
        <v>6</v>
      </c>
      <c r="P187" s="75">
        <v>6.5</v>
      </c>
      <c r="Q187" s="76">
        <v>6.333333333333333</v>
      </c>
      <c r="R187" s="76">
        <v>6.166666666666667</v>
      </c>
      <c r="S187" s="77">
        <v>86.333333333333329</v>
      </c>
      <c r="U187" s="52" t="s">
        <v>941</v>
      </c>
      <c r="V187" s="52">
        <v>1041</v>
      </c>
      <c r="W187" s="51" t="s">
        <v>10</v>
      </c>
      <c r="X187" s="51"/>
      <c r="Y187" s="127">
        <v>64.917380000000009</v>
      </c>
      <c r="Z187" s="127">
        <v>34.871777999999999</v>
      </c>
      <c r="AA187" s="127">
        <v>6.3952251000000002</v>
      </c>
      <c r="AB187" s="127">
        <v>13.655760500000003</v>
      </c>
      <c r="AC187" s="127">
        <v>2.1425984884613891</v>
      </c>
      <c r="AE187" s="58" t="s">
        <v>174</v>
      </c>
      <c r="AF187" s="58" t="s">
        <v>62</v>
      </c>
      <c r="AG187" s="58" t="s">
        <v>10</v>
      </c>
      <c r="AH187" s="59">
        <v>0.2205</v>
      </c>
      <c r="AI187" s="59">
        <v>20</v>
      </c>
      <c r="AJ187" s="62">
        <v>1.1025E-2</v>
      </c>
      <c r="AK187" s="60">
        <v>5.71900249644324</v>
      </c>
      <c r="AL187" s="60"/>
      <c r="AR187" s="24" t="s">
        <v>420</v>
      </c>
      <c r="AS187" s="24" t="s">
        <v>295</v>
      </c>
      <c r="AT187" s="24" t="s">
        <v>62</v>
      </c>
      <c r="AU187" s="121">
        <v>137.07719273037989</v>
      </c>
    </row>
    <row r="188" spans="1:47" customFormat="1" ht="15.75" x14ac:dyDescent="0.25">
      <c r="A188" s="75">
        <v>275</v>
      </c>
      <c r="B188" s="73" t="s">
        <v>1377</v>
      </c>
      <c r="C188" s="33" t="s">
        <v>1173</v>
      </c>
      <c r="D188" s="33"/>
      <c r="E188" s="73" t="s">
        <v>1371</v>
      </c>
      <c r="F188" s="73">
        <v>-20.46254064</v>
      </c>
      <c r="G188" s="73">
        <v>-42.118638977000003</v>
      </c>
      <c r="H188" s="73"/>
      <c r="I188" s="75">
        <v>926</v>
      </c>
      <c r="J188" s="74" t="s">
        <v>1210</v>
      </c>
      <c r="K188" s="76">
        <v>6.333333333333333</v>
      </c>
      <c r="L188" s="76">
        <v>6.333333333333333</v>
      </c>
      <c r="M188" s="76">
        <v>6.833333333333333</v>
      </c>
      <c r="N188" s="75">
        <v>6.5</v>
      </c>
      <c r="O188" s="75">
        <v>6.5</v>
      </c>
      <c r="P188" s="76">
        <v>6.166666666666667</v>
      </c>
      <c r="Q188" s="75">
        <v>6.5</v>
      </c>
      <c r="R188" s="75">
        <v>6.5</v>
      </c>
      <c r="S188" s="77">
        <v>87.666666666666671</v>
      </c>
      <c r="Y188" s="6"/>
      <c r="Z188" s="6"/>
      <c r="AA188" s="6"/>
      <c r="AB188" s="6"/>
      <c r="AC188" s="6"/>
      <c r="AM188" s="30" t="s">
        <v>220</v>
      </c>
      <c r="AN188" s="30">
        <v>926.34910000000002</v>
      </c>
      <c r="AO188" s="30" t="s">
        <v>286</v>
      </c>
      <c r="AP188" s="31">
        <v>2013.8516669999999</v>
      </c>
      <c r="AU188" s="122"/>
    </row>
    <row r="189" spans="1:47" customFormat="1" ht="15.75" x14ac:dyDescent="0.25">
      <c r="A189" s="75">
        <v>276</v>
      </c>
      <c r="B189" s="73" t="s">
        <v>1378</v>
      </c>
      <c r="C189" s="83" t="s">
        <v>1163</v>
      </c>
      <c r="D189" s="83"/>
      <c r="E189" s="73" t="s">
        <v>1371</v>
      </c>
      <c r="F189" s="73">
        <v>-20.435519395</v>
      </c>
      <c r="G189" s="73">
        <v>-42.095208624000001</v>
      </c>
      <c r="H189" s="73"/>
      <c r="I189" s="75">
        <v>810</v>
      </c>
      <c r="J189" s="74" t="s">
        <v>1210</v>
      </c>
      <c r="K189" s="76">
        <v>5.666666666666667</v>
      </c>
      <c r="L189" s="76">
        <v>5.333333333333333</v>
      </c>
      <c r="M189" s="76">
        <v>6.333333333333333</v>
      </c>
      <c r="N189" s="76">
        <v>6</v>
      </c>
      <c r="O189" s="76">
        <v>6</v>
      </c>
      <c r="P189" s="76">
        <v>5.333333333333333</v>
      </c>
      <c r="Q189" s="76">
        <v>6</v>
      </c>
      <c r="R189" s="76">
        <v>5.666666666666667</v>
      </c>
      <c r="S189" s="77">
        <v>82.333333333333329</v>
      </c>
      <c r="U189" s="52" t="s">
        <v>679</v>
      </c>
      <c r="V189" s="52">
        <v>810</v>
      </c>
      <c r="W189" s="51" t="s">
        <v>8</v>
      </c>
      <c r="X189" s="51"/>
      <c r="Y189" s="127">
        <v>55.99649549999998</v>
      </c>
      <c r="Z189" s="127">
        <v>32.155255499999996</v>
      </c>
      <c r="AA189" s="127">
        <v>5.9621877999999997</v>
      </c>
      <c r="AB189" s="127">
        <v>12.517972</v>
      </c>
      <c r="AC189" s="127">
        <v>2.110325898652698</v>
      </c>
      <c r="AE189" s="58" t="s">
        <v>534</v>
      </c>
      <c r="AF189" s="58" t="s">
        <v>440</v>
      </c>
      <c r="AG189" s="58" t="s">
        <v>8</v>
      </c>
      <c r="AH189" s="59">
        <v>0.21310000000000001</v>
      </c>
      <c r="AI189" s="59">
        <v>20</v>
      </c>
      <c r="AJ189" s="62">
        <v>1.0655000000000001E-2</v>
      </c>
      <c r="AK189" s="60">
        <v>5.8760368292486511</v>
      </c>
      <c r="AL189" s="60"/>
      <c r="AM189" s="30" t="s">
        <v>534</v>
      </c>
      <c r="AN189" s="30">
        <v>809.79</v>
      </c>
      <c r="AO189" s="30" t="s">
        <v>8</v>
      </c>
      <c r="AP189" s="31">
        <v>3040</v>
      </c>
      <c r="AR189" s="24" t="s">
        <v>453</v>
      </c>
      <c r="AS189" s="24" t="s">
        <v>8</v>
      </c>
      <c r="AT189" s="24" t="s">
        <v>440</v>
      </c>
      <c r="AU189" s="121">
        <v>177.91875118787999</v>
      </c>
    </row>
    <row r="190" spans="1:47" customFormat="1" ht="15.75" x14ac:dyDescent="0.25">
      <c r="A190" s="75">
        <v>279</v>
      </c>
      <c r="B190" s="73" t="s">
        <v>1379</v>
      </c>
      <c r="C190" s="33" t="s">
        <v>1194</v>
      </c>
      <c r="D190" s="33"/>
      <c r="E190" s="73" t="s">
        <v>1371</v>
      </c>
      <c r="F190" s="73">
        <v>-20.381627613999999</v>
      </c>
      <c r="G190" s="73">
        <v>-42.084921598000001</v>
      </c>
      <c r="H190" s="73"/>
      <c r="I190" s="75">
        <v>765</v>
      </c>
      <c r="J190" s="74" t="s">
        <v>1210</v>
      </c>
      <c r="K190" s="75">
        <v>6</v>
      </c>
      <c r="L190" s="75">
        <v>6</v>
      </c>
      <c r="M190" s="76">
        <v>5.333333333333333</v>
      </c>
      <c r="N190" s="75">
        <v>6</v>
      </c>
      <c r="O190" s="76">
        <v>6.666666666666667</v>
      </c>
      <c r="P190" s="75">
        <v>6</v>
      </c>
      <c r="Q190" s="75">
        <v>6</v>
      </c>
      <c r="R190" s="75">
        <v>6</v>
      </c>
      <c r="S190" s="79">
        <v>84</v>
      </c>
      <c r="U190" s="52" t="s">
        <v>785</v>
      </c>
      <c r="V190" s="52">
        <v>765</v>
      </c>
      <c r="W190" s="51" t="s">
        <v>201</v>
      </c>
      <c r="X190" s="51"/>
      <c r="Y190" s="127">
        <v>39.310772499999992</v>
      </c>
      <c r="Z190" s="127">
        <v>27.071616999999996</v>
      </c>
      <c r="AA190" s="127">
        <v>5.0703708499999998</v>
      </c>
      <c r="AB190" s="127">
        <v>11.020518450000001</v>
      </c>
      <c r="AC190" s="127">
        <v>2.18431760183261</v>
      </c>
      <c r="AE190" s="58" t="s">
        <v>551</v>
      </c>
      <c r="AF190" s="58" t="s">
        <v>440</v>
      </c>
      <c r="AG190" s="58" t="s">
        <v>201</v>
      </c>
      <c r="AH190" s="59">
        <v>0.23169999999999999</v>
      </c>
      <c r="AI190" s="59">
        <v>20</v>
      </c>
      <c r="AJ190" s="62">
        <v>1.1585E-2</v>
      </c>
      <c r="AK190" s="60">
        <v>6.4249859071752615</v>
      </c>
      <c r="AL190" s="60"/>
      <c r="AM190" s="30" t="s">
        <v>551</v>
      </c>
      <c r="AN190" s="30">
        <v>764.84889999999996</v>
      </c>
      <c r="AO190" s="30" t="s">
        <v>201</v>
      </c>
      <c r="AP190" s="31">
        <v>1899.333333</v>
      </c>
      <c r="AR190" s="24" t="s">
        <v>472</v>
      </c>
      <c r="AS190" s="24" t="s">
        <v>201</v>
      </c>
      <c r="AT190" s="24" t="s">
        <v>440</v>
      </c>
      <c r="AU190" s="121">
        <v>154.25666812337997</v>
      </c>
    </row>
    <row r="191" spans="1:47" customFormat="1" ht="15.75" x14ac:dyDescent="0.25">
      <c r="A191" s="75">
        <v>281</v>
      </c>
      <c r="B191" s="73" t="s">
        <v>1380</v>
      </c>
      <c r="C191" s="33" t="s">
        <v>1192</v>
      </c>
      <c r="D191" s="33"/>
      <c r="E191" s="73" t="s">
        <v>1371</v>
      </c>
      <c r="F191" s="73">
        <v>-20.378164630000001</v>
      </c>
      <c r="G191" s="73">
        <v>-42.076089084000003</v>
      </c>
      <c r="H191" s="73"/>
      <c r="I191" s="75">
        <v>812</v>
      </c>
      <c r="J191" s="74" t="s">
        <v>1210</v>
      </c>
      <c r="K191" s="75">
        <v>6</v>
      </c>
      <c r="L191" s="76">
        <v>6.333333333333333</v>
      </c>
      <c r="M191" s="76">
        <v>6.666666666666667</v>
      </c>
      <c r="N191" s="76">
        <v>6.666666666666667</v>
      </c>
      <c r="O191" s="75">
        <v>6</v>
      </c>
      <c r="P191" s="76">
        <v>6.166666666666667</v>
      </c>
      <c r="Q191" s="75">
        <v>6</v>
      </c>
      <c r="R191" s="76">
        <v>6.166666666666667</v>
      </c>
      <c r="S191" s="79">
        <v>87</v>
      </c>
      <c r="U191" s="52" t="s">
        <v>942</v>
      </c>
      <c r="V191" s="52">
        <v>812</v>
      </c>
      <c r="W191" s="51" t="s">
        <v>10</v>
      </c>
      <c r="X191" s="51"/>
      <c r="Y191" s="127">
        <v>51.846213333333324</v>
      </c>
      <c r="Z191" s="127">
        <v>31.097027222222223</v>
      </c>
      <c r="AA191" s="127">
        <v>5.8146558888888897</v>
      </c>
      <c r="AB191" s="127">
        <v>12.549932882352941</v>
      </c>
      <c r="AC191" s="127">
        <v>2.0119062001510075</v>
      </c>
      <c r="AE191" s="58" t="s">
        <v>585</v>
      </c>
      <c r="AF191" s="58" t="s">
        <v>440</v>
      </c>
      <c r="AG191" s="58" t="s">
        <v>10</v>
      </c>
      <c r="AH191" s="59">
        <v>0.1923</v>
      </c>
      <c r="AI191" s="59">
        <v>20</v>
      </c>
      <c r="AJ191" s="62">
        <v>9.6150000000000003E-3</v>
      </c>
      <c r="AK191" s="60">
        <v>5.7525568410597794</v>
      </c>
      <c r="AL191" s="60"/>
      <c r="AM191" s="30" t="s">
        <v>585</v>
      </c>
      <c r="AN191" s="30">
        <v>812.43359999999996</v>
      </c>
      <c r="AO191" s="30" t="s">
        <v>10</v>
      </c>
      <c r="AP191" s="31">
        <v>3825.333333</v>
      </c>
      <c r="AR191" s="24" t="s">
        <v>505</v>
      </c>
      <c r="AS191" s="24" t="s">
        <v>295</v>
      </c>
      <c r="AT191" s="24" t="s">
        <v>440</v>
      </c>
      <c r="AU191" s="121">
        <v>152.15986481442411</v>
      </c>
    </row>
    <row r="192" spans="1:47" customFormat="1" ht="15.75" x14ac:dyDescent="0.25">
      <c r="A192" s="75">
        <v>283</v>
      </c>
      <c r="B192" s="73" t="s">
        <v>1381</v>
      </c>
      <c r="C192" s="33" t="s">
        <v>1192</v>
      </c>
      <c r="D192" s="33"/>
      <c r="E192" s="73" t="s">
        <v>1300</v>
      </c>
      <c r="F192" s="73">
        <v>-20.494542578000001</v>
      </c>
      <c r="G192" s="73">
        <v>-41.930539766000003</v>
      </c>
      <c r="H192" s="73"/>
      <c r="I192" s="75">
        <v>976</v>
      </c>
      <c r="J192" s="74" t="s">
        <v>1225</v>
      </c>
      <c r="K192" s="75">
        <v>6</v>
      </c>
      <c r="L192" s="76">
        <v>6.166666666666667</v>
      </c>
      <c r="M192" s="75">
        <v>6.5</v>
      </c>
      <c r="N192" s="75">
        <v>6</v>
      </c>
      <c r="O192" s="76">
        <v>6.333333333333333</v>
      </c>
      <c r="P192" s="76">
        <v>6.666666666666667</v>
      </c>
      <c r="Q192" s="75">
        <v>6</v>
      </c>
      <c r="R192" s="75">
        <v>6</v>
      </c>
      <c r="S192" s="77">
        <v>85.666666666666671</v>
      </c>
      <c r="U192" s="52" t="s">
        <v>943</v>
      </c>
      <c r="V192" s="52">
        <v>976</v>
      </c>
      <c r="W192" s="51" t="s">
        <v>10</v>
      </c>
      <c r="X192" s="51"/>
      <c r="Y192" s="127">
        <v>53.245184500000008</v>
      </c>
      <c r="Z192" s="127">
        <v>31.007446500000004</v>
      </c>
      <c r="AA192" s="127">
        <v>5.8619825000000008</v>
      </c>
      <c r="AB192" s="127">
        <v>12.963642999999999</v>
      </c>
      <c r="AC192" s="127">
        <v>2.2577551205201694</v>
      </c>
      <c r="AE192" s="58" t="s">
        <v>175</v>
      </c>
      <c r="AF192" s="58" t="s">
        <v>62</v>
      </c>
      <c r="AG192" s="58" t="s">
        <v>10</v>
      </c>
      <c r="AH192" s="59">
        <v>0.22359999999999999</v>
      </c>
      <c r="AI192" s="59">
        <v>20</v>
      </c>
      <c r="AJ192" s="62">
        <v>1.1179999999999999E-2</v>
      </c>
      <c r="AK192" s="60">
        <v>5.7807424905376754</v>
      </c>
      <c r="AL192" s="60"/>
      <c r="AR192" s="24" t="s">
        <v>421</v>
      </c>
      <c r="AS192" s="24" t="s">
        <v>295</v>
      </c>
      <c r="AT192" s="24" t="s">
        <v>62</v>
      </c>
      <c r="AU192" s="121">
        <v>133.68091342605584</v>
      </c>
    </row>
    <row r="193" spans="1:47" customFormat="1" ht="15.75" x14ac:dyDescent="0.25">
      <c r="A193" s="75">
        <v>284</v>
      </c>
      <c r="B193" s="73" t="s">
        <v>1382</v>
      </c>
      <c r="C193" s="33" t="s">
        <v>1173</v>
      </c>
      <c r="D193" s="33"/>
      <c r="E193" s="73" t="s">
        <v>1300</v>
      </c>
      <c r="F193" s="73">
        <v>-20.512070563000002</v>
      </c>
      <c r="G193" s="73">
        <v>-41.935804859000001</v>
      </c>
      <c r="H193" s="73"/>
      <c r="I193" s="75">
        <v>900</v>
      </c>
      <c r="J193" s="74" t="s">
        <v>1225</v>
      </c>
      <c r="K193" s="76">
        <v>6.333333333333333</v>
      </c>
      <c r="L193" s="76">
        <v>6.666666666666667</v>
      </c>
      <c r="M193" s="76">
        <v>6.666666666666667</v>
      </c>
      <c r="N193" s="76">
        <v>6.666666666666667</v>
      </c>
      <c r="O193" s="75">
        <v>7</v>
      </c>
      <c r="P193" s="75">
        <v>7</v>
      </c>
      <c r="Q193" s="75">
        <v>7</v>
      </c>
      <c r="R193" s="75">
        <v>7</v>
      </c>
      <c r="S193" s="77">
        <v>90.333333333333329</v>
      </c>
      <c r="U193" s="52" t="s">
        <v>846</v>
      </c>
      <c r="V193" s="52">
        <v>900</v>
      </c>
      <c r="W193" s="51" t="s">
        <v>286</v>
      </c>
      <c r="X193" s="51"/>
      <c r="Y193" s="127">
        <v>36.065887499999988</v>
      </c>
      <c r="Z193" s="127">
        <v>25.922075</v>
      </c>
      <c r="AA193" s="127">
        <v>4.6688433000000007</v>
      </c>
      <c r="AB193" s="127">
        <v>10.86504665</v>
      </c>
      <c r="AC193" s="127">
        <v>2.3321584457858817</v>
      </c>
      <c r="AE193" s="58" t="s">
        <v>221</v>
      </c>
      <c r="AF193" s="58" t="s">
        <v>440</v>
      </c>
      <c r="AG193" s="58" t="s">
        <v>286</v>
      </c>
      <c r="AH193" s="59">
        <v>0.2452</v>
      </c>
      <c r="AI193" s="59">
        <v>20</v>
      </c>
      <c r="AJ193" s="62">
        <v>1.226E-2</v>
      </c>
      <c r="AK193" s="60">
        <v>6.3243228733256389</v>
      </c>
      <c r="AL193" s="60"/>
      <c r="AU193" s="122"/>
    </row>
    <row r="194" spans="1:47" customFormat="1" ht="15.75" x14ac:dyDescent="0.25">
      <c r="A194" s="75">
        <v>285</v>
      </c>
      <c r="B194" s="73" t="s">
        <v>1382</v>
      </c>
      <c r="C194" s="83" t="s">
        <v>1173</v>
      </c>
      <c r="D194" s="83"/>
      <c r="E194" s="73" t="s">
        <v>1300</v>
      </c>
      <c r="F194" s="73">
        <v>-20.512462080999999</v>
      </c>
      <c r="G194" s="73">
        <v>-41.936594602</v>
      </c>
      <c r="H194" s="73"/>
      <c r="I194" s="75">
        <v>908</v>
      </c>
      <c r="J194" s="74" t="s">
        <v>1210</v>
      </c>
      <c r="K194" s="76">
        <v>6</v>
      </c>
      <c r="L194" s="76">
        <v>5.666666666666667</v>
      </c>
      <c r="M194" s="76">
        <v>6</v>
      </c>
      <c r="N194" s="76">
        <v>6</v>
      </c>
      <c r="O194" s="76">
        <v>6</v>
      </c>
      <c r="P194" s="76">
        <v>6</v>
      </c>
      <c r="Q194" s="76">
        <v>6</v>
      </c>
      <c r="R194" s="76">
        <v>6</v>
      </c>
      <c r="S194" s="77">
        <v>83.666666666666671</v>
      </c>
      <c r="U194" s="52" t="s">
        <v>847</v>
      </c>
      <c r="V194" s="52">
        <v>908</v>
      </c>
      <c r="W194" s="51" t="s">
        <v>286</v>
      </c>
      <c r="X194" s="51"/>
      <c r="Y194" s="127">
        <v>52.262906000000001</v>
      </c>
      <c r="Z194" s="127">
        <v>30.052048500000005</v>
      </c>
      <c r="AA194" s="127">
        <v>5.7068769000000001</v>
      </c>
      <c r="AB194" s="127">
        <v>12.427582249999997</v>
      </c>
      <c r="AC194" s="127">
        <v>2.1740242500325735</v>
      </c>
      <c r="AE194" s="58" t="s">
        <v>222</v>
      </c>
      <c r="AF194" s="58" t="s">
        <v>62</v>
      </c>
      <c r="AG194" s="58" t="s">
        <v>286</v>
      </c>
      <c r="AH194" s="59">
        <v>0.2261</v>
      </c>
      <c r="AI194" s="59">
        <v>20</v>
      </c>
      <c r="AJ194" s="62">
        <v>1.1304999999999999E-2</v>
      </c>
      <c r="AK194" s="60">
        <v>5.7619520575524117</v>
      </c>
      <c r="AL194" s="60"/>
      <c r="AU194" s="122"/>
    </row>
    <row r="195" spans="1:47" customFormat="1" ht="15.75" x14ac:dyDescent="0.25">
      <c r="A195" s="75">
        <v>286</v>
      </c>
      <c r="B195" s="73" t="s">
        <v>1383</v>
      </c>
      <c r="C195" s="33" t="s">
        <v>1163</v>
      </c>
      <c r="D195" s="33"/>
      <c r="E195" s="73" t="s">
        <v>1300</v>
      </c>
      <c r="F195" s="73">
        <v>-20.504377316999999</v>
      </c>
      <c r="G195" s="73">
        <v>-41.940138386999998</v>
      </c>
      <c r="H195" s="73"/>
      <c r="I195" s="75">
        <v>938</v>
      </c>
      <c r="J195" s="74" t="s">
        <v>1225</v>
      </c>
      <c r="K195" s="75">
        <v>6</v>
      </c>
      <c r="L195" s="75">
        <v>6</v>
      </c>
      <c r="M195" s="75">
        <v>6</v>
      </c>
      <c r="N195" s="76">
        <v>5.666666666666667</v>
      </c>
      <c r="O195" s="75">
        <v>6</v>
      </c>
      <c r="P195" s="76">
        <v>5.666666666666667</v>
      </c>
      <c r="Q195" s="76">
        <v>5.666666666666667</v>
      </c>
      <c r="R195" s="76">
        <v>5.666666666666667</v>
      </c>
      <c r="S195" s="77">
        <v>82.666666666666671</v>
      </c>
      <c r="U195" s="52" t="s">
        <v>680</v>
      </c>
      <c r="V195" s="52">
        <v>938</v>
      </c>
      <c r="W195" s="51" t="s">
        <v>8</v>
      </c>
      <c r="X195" s="51"/>
      <c r="Y195" s="127">
        <v>62.525150499999995</v>
      </c>
      <c r="Z195" s="127">
        <v>34.106296</v>
      </c>
      <c r="AA195" s="127">
        <v>6.1050211000000001</v>
      </c>
      <c r="AB195" s="127">
        <v>14.27025815</v>
      </c>
      <c r="AC195" s="127">
        <v>2.3482610359478331</v>
      </c>
      <c r="AE195" s="58" t="s">
        <v>87</v>
      </c>
      <c r="AF195" s="58" t="s">
        <v>62</v>
      </c>
      <c r="AG195" s="58" t="s">
        <v>8</v>
      </c>
      <c r="AH195" s="59">
        <v>0.17849999999999999</v>
      </c>
      <c r="AI195" s="59">
        <v>20</v>
      </c>
      <c r="AJ195" s="62">
        <v>8.9249999999999989E-3</v>
      </c>
      <c r="AK195" s="60">
        <v>5.2197138485491106</v>
      </c>
      <c r="AL195" s="60"/>
      <c r="AU195" s="122"/>
    </row>
    <row r="196" spans="1:47" customFormat="1" ht="15.75" x14ac:dyDescent="0.25">
      <c r="A196" s="75">
        <v>287</v>
      </c>
      <c r="B196" s="73" t="s">
        <v>1383</v>
      </c>
      <c r="C196" s="83" t="s">
        <v>1192</v>
      </c>
      <c r="D196" s="83"/>
      <c r="E196" s="73" t="s">
        <v>1300</v>
      </c>
      <c r="F196" s="73">
        <v>-20.499591250000002</v>
      </c>
      <c r="G196" s="73">
        <v>-41.931920433000002</v>
      </c>
      <c r="H196" s="73"/>
      <c r="I196" s="75">
        <v>957</v>
      </c>
      <c r="J196" s="74" t="s">
        <v>1225</v>
      </c>
      <c r="K196" s="76">
        <v>6</v>
      </c>
      <c r="L196" s="76">
        <v>5.666666666666667</v>
      </c>
      <c r="M196" s="76">
        <v>6.333333333333333</v>
      </c>
      <c r="N196" s="76">
        <v>6</v>
      </c>
      <c r="O196" s="76">
        <v>5.666666666666667</v>
      </c>
      <c r="P196" s="76">
        <v>6</v>
      </c>
      <c r="Q196" s="76">
        <v>5.666666666666667</v>
      </c>
      <c r="R196" s="76">
        <v>6</v>
      </c>
      <c r="S196" s="77">
        <v>83.333333333333329</v>
      </c>
      <c r="U196" s="52" t="s">
        <v>944</v>
      </c>
      <c r="V196" s="52">
        <v>957</v>
      </c>
      <c r="W196" s="51" t="s">
        <v>10</v>
      </c>
      <c r="X196" s="51"/>
      <c r="Y196" s="127">
        <v>39.073673499999998</v>
      </c>
      <c r="Z196" s="127">
        <v>26.957968999999999</v>
      </c>
      <c r="AA196" s="127">
        <v>4.9878714999999989</v>
      </c>
      <c r="AB196" s="127">
        <v>11.06307335</v>
      </c>
      <c r="AC196" s="127">
        <v>2.2107833338863303</v>
      </c>
      <c r="AE196" s="58" t="s">
        <v>1142</v>
      </c>
      <c r="AF196" s="58" t="s">
        <v>62</v>
      </c>
      <c r="AG196" s="58" t="s">
        <v>10</v>
      </c>
      <c r="AH196" s="59">
        <v>0.16300000000000001</v>
      </c>
      <c r="AI196" s="59">
        <v>20</v>
      </c>
      <c r="AJ196" s="62">
        <v>8.150000000000001E-3</v>
      </c>
      <c r="AK196" s="60">
        <v>4.3137465439025044</v>
      </c>
      <c r="AL196" s="60"/>
      <c r="AR196" s="24" t="s">
        <v>422</v>
      </c>
      <c r="AS196" s="24" t="s">
        <v>295</v>
      </c>
      <c r="AT196" s="24" t="s">
        <v>62</v>
      </c>
      <c r="AU196" s="121">
        <v>92.329120696539945</v>
      </c>
    </row>
    <row r="197" spans="1:47" customFormat="1" ht="15.75" x14ac:dyDescent="0.25">
      <c r="A197" s="131">
        <v>288</v>
      </c>
      <c r="B197" s="131" t="s">
        <v>1383</v>
      </c>
      <c r="C197" s="132" t="s">
        <v>1173</v>
      </c>
      <c r="D197" s="132"/>
      <c r="E197" s="131" t="s">
        <v>1300</v>
      </c>
      <c r="F197" s="131">
        <v>-20.504510086</v>
      </c>
      <c r="G197" s="131">
        <v>-41.941254604999997</v>
      </c>
      <c r="H197" s="131"/>
      <c r="I197" s="131">
        <v>984</v>
      </c>
      <c r="J197" s="133" t="s">
        <v>1210</v>
      </c>
      <c r="K197" s="131">
        <v>6</v>
      </c>
      <c r="L197" s="134">
        <v>5.666666666666667</v>
      </c>
      <c r="M197" s="131">
        <v>6</v>
      </c>
      <c r="N197" s="134">
        <v>6.333333333333333</v>
      </c>
      <c r="O197" s="134">
        <v>6.166666666666667</v>
      </c>
      <c r="P197" s="134">
        <v>6.166666666666667</v>
      </c>
      <c r="Q197" s="131">
        <v>6</v>
      </c>
      <c r="R197" s="131">
        <v>6</v>
      </c>
      <c r="S197" s="135">
        <v>84.333333333333329</v>
      </c>
      <c r="T197" s="136"/>
      <c r="U197" s="137" t="s">
        <v>848</v>
      </c>
      <c r="V197" s="137">
        <v>984</v>
      </c>
      <c r="W197" s="138" t="s">
        <v>286</v>
      </c>
      <c r="X197" s="138"/>
      <c r="Y197" s="139">
        <v>57.338774705882358</v>
      </c>
      <c r="Z197" s="139">
        <v>29.138806500000005</v>
      </c>
      <c r="AA197" s="139">
        <v>10.376636421052632</v>
      </c>
      <c r="AB197" s="139">
        <v>11.820317500000002</v>
      </c>
      <c r="AC197" s="139" t="e">
        <v>#DIV/0!</v>
      </c>
      <c r="AD197" s="136"/>
      <c r="AE197" s="58" t="s">
        <v>37</v>
      </c>
      <c r="AF197" s="58" t="s">
        <v>62</v>
      </c>
      <c r="AG197" s="58" t="s">
        <v>286</v>
      </c>
      <c r="AH197" s="59">
        <v>0.24940000000000001</v>
      </c>
      <c r="AI197" s="59">
        <v>20</v>
      </c>
      <c r="AJ197" s="62">
        <v>1.247E-2</v>
      </c>
      <c r="AK197" s="60">
        <v>6.4424341663758629</v>
      </c>
      <c r="AL197" s="60"/>
      <c r="AR197" s="24" t="s">
        <v>390</v>
      </c>
      <c r="AS197" s="24" t="s">
        <v>286</v>
      </c>
      <c r="AT197" s="24" t="s">
        <v>62</v>
      </c>
      <c r="AU197" s="121">
        <v>119.78938128400375</v>
      </c>
    </row>
    <row r="198" spans="1:47" customFormat="1" ht="15.75" x14ac:dyDescent="0.25">
      <c r="A198" s="75">
        <v>289</v>
      </c>
      <c r="B198" s="73" t="s">
        <v>1384</v>
      </c>
      <c r="C198" s="83" t="s">
        <v>1163</v>
      </c>
      <c r="D198" s="83"/>
      <c r="E198" s="73" t="s">
        <v>1300</v>
      </c>
      <c r="F198" s="73">
        <v>-20.481277378000001</v>
      </c>
      <c r="G198" s="73">
        <v>-41.900744531000001</v>
      </c>
      <c r="H198" s="73"/>
      <c r="I198" s="75">
        <v>906</v>
      </c>
      <c r="J198" s="74" t="s">
        <v>1210</v>
      </c>
      <c r="K198" s="76">
        <v>5.333333333333333</v>
      </c>
      <c r="L198" s="76">
        <v>5.666666666666667</v>
      </c>
      <c r="M198" s="76">
        <v>5.333333333333333</v>
      </c>
      <c r="N198" s="76">
        <v>6</v>
      </c>
      <c r="O198" s="76">
        <v>5.333333333333333</v>
      </c>
      <c r="P198" s="76">
        <v>5.333333333333333</v>
      </c>
      <c r="Q198" s="76">
        <v>5.666666666666667</v>
      </c>
      <c r="R198" s="76">
        <v>5.333333333333333</v>
      </c>
      <c r="S198" s="77">
        <v>80.666666666666671</v>
      </c>
      <c r="U198" s="52" t="s">
        <v>681</v>
      </c>
      <c r="V198" s="52">
        <v>906</v>
      </c>
      <c r="W198" s="51" t="s">
        <v>8</v>
      </c>
      <c r="X198" s="51"/>
      <c r="Y198" s="127">
        <v>47.956289000000005</v>
      </c>
      <c r="Z198" s="127">
        <v>29.7999735</v>
      </c>
      <c r="AA198" s="127">
        <v>5.3727985500000006</v>
      </c>
      <c r="AB198" s="127">
        <v>12.639623850000003</v>
      </c>
      <c r="AC198" s="127">
        <v>2.3571315791036374</v>
      </c>
      <c r="AE198" s="58" t="s">
        <v>88</v>
      </c>
      <c r="AF198" s="58" t="s">
        <v>62</v>
      </c>
      <c r="AG198" s="58" t="s">
        <v>8</v>
      </c>
      <c r="AH198" s="59">
        <v>0.25090000000000001</v>
      </c>
      <c r="AI198" s="59">
        <v>20</v>
      </c>
      <c r="AJ198" s="62">
        <v>1.2545000000000001E-2</v>
      </c>
      <c r="AK198" s="60">
        <v>5.9028803049418848</v>
      </c>
      <c r="AL198" s="60"/>
      <c r="AM198" s="30" t="s">
        <v>88</v>
      </c>
      <c r="AN198" s="30">
        <v>899.63300000000004</v>
      </c>
      <c r="AO198" s="30" t="s">
        <v>8</v>
      </c>
      <c r="AP198" s="31">
        <v>4811.8333329999996</v>
      </c>
      <c r="AR198" s="24" t="s">
        <v>354</v>
      </c>
      <c r="AS198" s="24" t="s">
        <v>8</v>
      </c>
      <c r="AT198" s="24" t="s">
        <v>62</v>
      </c>
      <c r="AU198" s="121">
        <v>124.69111659307785</v>
      </c>
    </row>
    <row r="199" spans="1:47" customFormat="1" ht="15.75" x14ac:dyDescent="0.25">
      <c r="A199" s="75">
        <v>290</v>
      </c>
      <c r="B199" s="32" t="s">
        <v>1385</v>
      </c>
      <c r="C199" s="33" t="s">
        <v>1163</v>
      </c>
      <c r="D199" s="33"/>
      <c r="E199" s="32" t="s">
        <v>1300</v>
      </c>
      <c r="F199" s="32">
        <v>-20.4880575</v>
      </c>
      <c r="G199" s="32">
        <v>-41.907697151999997</v>
      </c>
      <c r="H199" s="32"/>
      <c r="I199" s="34">
        <v>923</v>
      </c>
      <c r="J199" s="96" t="s">
        <v>1225</v>
      </c>
      <c r="K199" s="76">
        <v>5.666666666666667</v>
      </c>
      <c r="L199" s="76">
        <v>5.666666666666667</v>
      </c>
      <c r="M199" s="76">
        <v>5.666666666666667</v>
      </c>
      <c r="N199" s="76">
        <v>5.666666666666667</v>
      </c>
      <c r="O199" s="76">
        <v>5.666666666666667</v>
      </c>
      <c r="P199" s="76">
        <v>5.666666666666667</v>
      </c>
      <c r="Q199" s="76">
        <v>5.666666666666667</v>
      </c>
      <c r="R199" s="76">
        <v>5.666666666666667</v>
      </c>
      <c r="S199" s="77">
        <v>81.333333333333329</v>
      </c>
      <c r="U199" s="52" t="s">
        <v>682</v>
      </c>
      <c r="V199" s="52">
        <v>923</v>
      </c>
      <c r="W199" s="51" t="s">
        <v>8</v>
      </c>
      <c r="X199" s="51"/>
      <c r="Y199" s="127">
        <v>60.226246000000017</v>
      </c>
      <c r="Z199" s="127">
        <v>32.698083000000004</v>
      </c>
      <c r="AA199" s="127">
        <v>6.1629541000000012</v>
      </c>
      <c r="AB199" s="127">
        <v>13.562102999999999</v>
      </c>
      <c r="AC199" s="127">
        <v>2.2129097393887935</v>
      </c>
      <c r="AE199" s="58" t="s">
        <v>535</v>
      </c>
      <c r="AF199" s="58" t="s">
        <v>62</v>
      </c>
      <c r="AG199" s="58" t="s">
        <v>8</v>
      </c>
      <c r="AH199" s="59">
        <v>0.23749999999999999</v>
      </c>
      <c r="AI199" s="59">
        <v>20</v>
      </c>
      <c r="AJ199" s="62">
        <v>1.1875E-2</v>
      </c>
      <c r="AK199" s="60">
        <v>6.2505033151692482</v>
      </c>
      <c r="AL199" s="60"/>
      <c r="AM199" s="30" t="s">
        <v>535</v>
      </c>
      <c r="AN199" s="30">
        <v>920.50199999999995</v>
      </c>
      <c r="AO199" s="30" t="s">
        <v>8</v>
      </c>
      <c r="AP199" s="114">
        <v>20563.166667000001</v>
      </c>
      <c r="AR199" s="24" t="s">
        <v>355</v>
      </c>
      <c r="AS199" s="24" t="s">
        <v>8</v>
      </c>
      <c r="AT199" s="24" t="s">
        <v>62</v>
      </c>
      <c r="AU199" s="121">
        <v>194.67239019081006</v>
      </c>
    </row>
    <row r="200" spans="1:47" customFormat="1" ht="15.75" x14ac:dyDescent="0.25">
      <c r="A200" s="75">
        <v>291</v>
      </c>
      <c r="B200" s="73" t="s">
        <v>1386</v>
      </c>
      <c r="C200" s="83" t="s">
        <v>1163</v>
      </c>
      <c r="D200" s="83"/>
      <c r="E200" s="73" t="s">
        <v>1300</v>
      </c>
      <c r="F200" s="73">
        <v>-20.418052765999999</v>
      </c>
      <c r="G200" s="73">
        <v>-41.867242064000003</v>
      </c>
      <c r="H200" s="73"/>
      <c r="I200" s="75">
        <v>1047</v>
      </c>
      <c r="J200" s="74" t="s">
        <v>1225</v>
      </c>
      <c r="K200" s="76">
        <v>6</v>
      </c>
      <c r="L200" s="76">
        <v>5.5</v>
      </c>
      <c r="M200" s="76">
        <v>5.5</v>
      </c>
      <c r="N200" s="76">
        <v>6</v>
      </c>
      <c r="O200" s="76">
        <v>6</v>
      </c>
      <c r="P200" s="76">
        <v>6</v>
      </c>
      <c r="Q200" s="76">
        <v>6.5</v>
      </c>
      <c r="R200" s="76">
        <v>6</v>
      </c>
      <c r="S200" s="77">
        <v>84</v>
      </c>
      <c r="U200" s="52" t="s">
        <v>683</v>
      </c>
      <c r="V200" s="52">
        <v>1047</v>
      </c>
      <c r="W200" s="51" t="s">
        <v>8</v>
      </c>
      <c r="X200" s="51"/>
      <c r="Y200" s="127">
        <v>44.471207</v>
      </c>
      <c r="Z200" s="127">
        <v>28.180598000000003</v>
      </c>
      <c r="AA200" s="127">
        <v>5.3608270500000001</v>
      </c>
      <c r="AB200" s="127">
        <v>11.805527649999998</v>
      </c>
      <c r="AC200" s="127">
        <v>2.2098415011718946</v>
      </c>
      <c r="AE200" s="58" t="s">
        <v>89</v>
      </c>
      <c r="AF200" s="58" t="s">
        <v>62</v>
      </c>
      <c r="AG200" s="58" t="s">
        <v>8</v>
      </c>
      <c r="AH200" s="59">
        <v>0.2455</v>
      </c>
      <c r="AI200" s="59">
        <v>20</v>
      </c>
      <c r="AJ200" s="62">
        <v>1.2274999999999999E-2</v>
      </c>
      <c r="AK200" s="60">
        <v>6.3001637452017283</v>
      </c>
      <c r="AL200" s="60"/>
      <c r="AM200" s="30" t="s">
        <v>89</v>
      </c>
      <c r="AN200" s="30">
        <v>1040.7149999999999</v>
      </c>
      <c r="AO200" s="30" t="s">
        <v>8</v>
      </c>
      <c r="AP200" s="31">
        <v>8817.3333330000005</v>
      </c>
      <c r="AR200" s="24" t="s">
        <v>356</v>
      </c>
      <c r="AS200" s="24" t="s">
        <v>8</v>
      </c>
      <c r="AT200" s="24" t="s">
        <v>62</v>
      </c>
      <c r="AU200" s="121">
        <v>145.52157440157481</v>
      </c>
    </row>
    <row r="201" spans="1:47" customFormat="1" ht="15.75" x14ac:dyDescent="0.25">
      <c r="A201" s="75">
        <v>292</v>
      </c>
      <c r="B201" s="73" t="s">
        <v>1387</v>
      </c>
      <c r="C201" s="33" t="s">
        <v>1194</v>
      </c>
      <c r="D201" s="33"/>
      <c r="E201" s="73" t="s">
        <v>1300</v>
      </c>
      <c r="F201" s="73">
        <v>-20.414529769000001</v>
      </c>
      <c r="G201" s="73">
        <v>-41.857944857</v>
      </c>
      <c r="H201" s="73"/>
      <c r="I201" s="75">
        <v>1190</v>
      </c>
      <c r="J201" s="74" t="s">
        <v>1210</v>
      </c>
      <c r="K201" s="76">
        <v>6.333333333333333</v>
      </c>
      <c r="L201" s="75">
        <v>7</v>
      </c>
      <c r="M201" s="76">
        <v>6.833333333333333</v>
      </c>
      <c r="N201" s="75">
        <v>7</v>
      </c>
      <c r="O201" s="75">
        <v>7</v>
      </c>
      <c r="P201" s="76">
        <v>7.166666666666667</v>
      </c>
      <c r="Q201" s="76">
        <v>6.666666666666667</v>
      </c>
      <c r="R201" s="75">
        <v>7</v>
      </c>
      <c r="S201" s="79">
        <v>91</v>
      </c>
      <c r="U201" s="52" t="s">
        <v>786</v>
      </c>
      <c r="V201" s="52">
        <v>1190</v>
      </c>
      <c r="W201" s="51" t="s">
        <v>201</v>
      </c>
      <c r="X201" s="51"/>
      <c r="Y201" s="127">
        <v>44.650360499999991</v>
      </c>
      <c r="Z201" s="127">
        <v>27.829482500000005</v>
      </c>
      <c r="AA201" s="127">
        <v>5.3485782999999989</v>
      </c>
      <c r="AB201" s="127">
        <v>11.586121100000002</v>
      </c>
      <c r="AC201" s="127">
        <v>2.1694307604578222</v>
      </c>
      <c r="AE201" s="58" t="s">
        <v>552</v>
      </c>
      <c r="AF201" s="58" t="s">
        <v>62</v>
      </c>
      <c r="AG201" s="58" t="s">
        <v>201</v>
      </c>
      <c r="AH201" s="59">
        <v>0.29380000000000001</v>
      </c>
      <c r="AI201" s="59">
        <v>20</v>
      </c>
      <c r="AJ201" s="62">
        <v>1.469E-2</v>
      </c>
      <c r="AK201" s="60">
        <v>7.7537379539902833</v>
      </c>
      <c r="AL201" s="60"/>
      <c r="AM201" s="30" t="s">
        <v>552</v>
      </c>
      <c r="AN201" s="30">
        <v>1189.748</v>
      </c>
      <c r="AO201" s="30" t="s">
        <v>201</v>
      </c>
      <c r="AP201" s="31">
        <v>1455.5</v>
      </c>
      <c r="AR201" s="24" t="s">
        <v>381</v>
      </c>
      <c r="AS201" s="24" t="s">
        <v>201</v>
      </c>
      <c r="AT201" s="24" t="s">
        <v>62</v>
      </c>
      <c r="AU201" s="121">
        <v>230.00269595721792</v>
      </c>
    </row>
    <row r="202" spans="1:47" customFormat="1" ht="15.75" x14ac:dyDescent="0.25">
      <c r="A202" s="75">
        <v>293</v>
      </c>
      <c r="B202" s="73" t="s">
        <v>1388</v>
      </c>
      <c r="C202" s="83" t="s">
        <v>1163</v>
      </c>
      <c r="D202" s="83"/>
      <c r="E202" s="73" t="s">
        <v>1300</v>
      </c>
      <c r="F202" s="73">
        <v>-20.450041713000001</v>
      </c>
      <c r="G202" s="73">
        <v>-41.886490936999998</v>
      </c>
      <c r="H202" s="73"/>
      <c r="I202" s="75">
        <v>944</v>
      </c>
      <c r="J202" s="74" t="s">
        <v>1225</v>
      </c>
      <c r="K202" s="76">
        <v>5</v>
      </c>
      <c r="L202" s="76">
        <v>5.666666666666667</v>
      </c>
      <c r="M202" s="76">
        <v>5.666666666666667</v>
      </c>
      <c r="N202" s="76">
        <v>5.666666666666667</v>
      </c>
      <c r="O202" s="76">
        <v>5</v>
      </c>
      <c r="P202" s="76">
        <v>5.333333333333333</v>
      </c>
      <c r="Q202" s="76">
        <v>5.333333333333333</v>
      </c>
      <c r="R202" s="76">
        <v>5.666666666666667</v>
      </c>
      <c r="S202" s="77">
        <v>79.333333333333329</v>
      </c>
      <c r="U202" s="52" t="s">
        <v>684</v>
      </c>
      <c r="V202" s="52">
        <v>944</v>
      </c>
      <c r="W202" s="51" t="s">
        <v>8</v>
      </c>
      <c r="X202" s="51"/>
      <c r="Y202" s="127">
        <v>49.299663500000001</v>
      </c>
      <c r="Z202" s="127">
        <v>30.108886500000001</v>
      </c>
      <c r="AA202" s="127">
        <v>5.5369200000000003</v>
      </c>
      <c r="AB202" s="127">
        <v>12.471342500000002</v>
      </c>
      <c r="AC202" s="127">
        <v>2.2667437399360235</v>
      </c>
      <c r="AE202" s="58" t="s">
        <v>90</v>
      </c>
      <c r="AF202" s="58" t="s">
        <v>62</v>
      </c>
      <c r="AG202" s="58" t="s">
        <v>8</v>
      </c>
      <c r="AH202" s="59">
        <v>0.28370000000000001</v>
      </c>
      <c r="AI202" s="59">
        <v>20</v>
      </c>
      <c r="AJ202" s="62">
        <v>1.4185E-2</v>
      </c>
      <c r="AK202" s="60">
        <v>7.0799667140901406</v>
      </c>
      <c r="AL202" s="60"/>
      <c r="AR202" s="24" t="s">
        <v>357</v>
      </c>
      <c r="AS202" s="24" t="s">
        <v>8</v>
      </c>
      <c r="AT202" s="24" t="s">
        <v>62</v>
      </c>
      <c r="AU202" s="121">
        <v>154.32308720529278</v>
      </c>
    </row>
    <row r="203" spans="1:47" customFormat="1" ht="15.75" x14ac:dyDescent="0.25">
      <c r="A203" s="75">
        <v>294</v>
      </c>
      <c r="B203" s="73" t="s">
        <v>1387</v>
      </c>
      <c r="C203" s="83" t="s">
        <v>1192</v>
      </c>
      <c r="D203" s="83"/>
      <c r="E203" s="73" t="s">
        <v>1300</v>
      </c>
      <c r="F203" s="73">
        <v>-20.414835120999999</v>
      </c>
      <c r="G203" s="73">
        <v>-41.856481711999997</v>
      </c>
      <c r="H203" s="73"/>
      <c r="I203" s="75">
        <v>1192</v>
      </c>
      <c r="J203" s="74" t="s">
        <v>1210</v>
      </c>
      <c r="K203" s="76">
        <v>7</v>
      </c>
      <c r="L203" s="76">
        <v>7.333333333333333</v>
      </c>
      <c r="M203" s="76">
        <v>7</v>
      </c>
      <c r="N203" s="76">
        <v>7.333333333333333</v>
      </c>
      <c r="O203" s="76">
        <v>7.333333333333333</v>
      </c>
      <c r="P203" s="76">
        <v>7.666666666666667</v>
      </c>
      <c r="Q203" s="76">
        <v>7</v>
      </c>
      <c r="R203" s="76">
        <v>7</v>
      </c>
      <c r="S203" s="77">
        <v>93.666666666666671</v>
      </c>
      <c r="U203" s="52" t="s">
        <v>945</v>
      </c>
      <c r="V203" s="52">
        <v>1192</v>
      </c>
      <c r="W203" s="51" t="s">
        <v>10</v>
      </c>
      <c r="X203" s="51"/>
      <c r="Y203" s="127">
        <v>41.260054999999987</v>
      </c>
      <c r="Z203" s="127">
        <v>26.691664000000003</v>
      </c>
      <c r="AA203" s="127">
        <v>5.1601748500000006</v>
      </c>
      <c r="AB203" s="127">
        <v>11.027168899999999</v>
      </c>
      <c r="AC203" s="127">
        <v>2.137440874690463</v>
      </c>
      <c r="AE203" s="58" t="s">
        <v>176</v>
      </c>
      <c r="AF203" s="58" t="s">
        <v>62</v>
      </c>
      <c r="AG203" s="58" t="s">
        <v>10</v>
      </c>
      <c r="AH203" s="59">
        <v>0.30940000000000001</v>
      </c>
      <c r="AI203" s="59">
        <v>20</v>
      </c>
      <c r="AJ203" s="62">
        <v>1.5470000000000001E-2</v>
      </c>
      <c r="AK203" s="60">
        <v>8.0530427079698299</v>
      </c>
      <c r="AL203" s="60"/>
      <c r="AM203" s="30" t="s">
        <v>176</v>
      </c>
      <c r="AN203" s="30">
        <v>1191.9110000000001</v>
      </c>
      <c r="AO203" s="30" t="s">
        <v>10</v>
      </c>
      <c r="AP203" s="31">
        <v>2065.166667</v>
      </c>
      <c r="AR203" s="24" t="s">
        <v>423</v>
      </c>
      <c r="AS203" s="24" t="s">
        <v>295</v>
      </c>
      <c r="AT203" s="24" t="s">
        <v>62</v>
      </c>
      <c r="AU203" s="121">
        <v>163.65559241508109</v>
      </c>
    </row>
    <row r="204" spans="1:47" customFormat="1" ht="15.75" x14ac:dyDescent="0.25">
      <c r="A204" s="75">
        <v>295</v>
      </c>
      <c r="B204" s="73" t="s">
        <v>1389</v>
      </c>
      <c r="C204" s="83" t="s">
        <v>1192</v>
      </c>
      <c r="D204" s="83"/>
      <c r="E204" s="73" t="s">
        <v>1300</v>
      </c>
      <c r="F204" s="73">
        <v>-20.451896963999999</v>
      </c>
      <c r="G204" s="73">
        <v>-41.883656178000003</v>
      </c>
      <c r="H204" s="73"/>
      <c r="I204" s="75">
        <v>957</v>
      </c>
      <c r="J204" s="74" t="s">
        <v>1210</v>
      </c>
      <c r="K204" s="76">
        <v>5.666666666666667</v>
      </c>
      <c r="L204" s="76">
        <v>6</v>
      </c>
      <c r="M204" s="76">
        <v>6.333333333333333</v>
      </c>
      <c r="N204" s="76">
        <v>6</v>
      </c>
      <c r="O204" s="76">
        <v>5.333333333333333</v>
      </c>
      <c r="P204" s="76">
        <v>6</v>
      </c>
      <c r="Q204" s="76">
        <v>5.666666666666667</v>
      </c>
      <c r="R204" s="76">
        <v>5.666666666666667</v>
      </c>
      <c r="S204" s="77">
        <v>82.666666666666671</v>
      </c>
      <c r="U204" s="52" t="s">
        <v>946</v>
      </c>
      <c r="V204" s="52">
        <v>957</v>
      </c>
      <c r="W204" s="51" t="s">
        <v>10</v>
      </c>
      <c r="X204" s="51"/>
      <c r="Y204" s="127">
        <v>45.140860499999995</v>
      </c>
      <c r="Z204" s="127">
        <v>28.203035000000007</v>
      </c>
      <c r="AA204" s="127">
        <v>5.3194002999999999</v>
      </c>
      <c r="AB204" s="127">
        <v>11.609480850000001</v>
      </c>
      <c r="AC204" s="127">
        <v>2.1736814190466278</v>
      </c>
      <c r="AE204" s="58" t="s">
        <v>177</v>
      </c>
      <c r="AF204" s="58" t="s">
        <v>62</v>
      </c>
      <c r="AG204" s="58" t="s">
        <v>10</v>
      </c>
      <c r="AH204" s="59">
        <v>0.23180000000000001</v>
      </c>
      <c r="AI204" s="59">
        <v>20</v>
      </c>
      <c r="AJ204" s="62">
        <v>1.159E-2</v>
      </c>
      <c r="AK204" s="60">
        <v>6.1525246288889495</v>
      </c>
      <c r="AL204" s="60"/>
      <c r="AU204" s="122"/>
    </row>
    <row r="205" spans="1:47" customFormat="1" ht="15.75" x14ac:dyDescent="0.25">
      <c r="A205" s="72">
        <v>296</v>
      </c>
      <c r="B205" s="73" t="s">
        <v>1390</v>
      </c>
      <c r="C205" s="33" t="s">
        <v>1173</v>
      </c>
      <c r="D205" s="33"/>
      <c r="E205" s="73" t="s">
        <v>1300</v>
      </c>
      <c r="F205" s="73">
        <v>-20.458066883000001</v>
      </c>
      <c r="G205" s="73">
        <v>-41.900945026000002</v>
      </c>
      <c r="H205" s="73"/>
      <c r="I205" s="72">
        <v>1008</v>
      </c>
      <c r="J205" s="74" t="s">
        <v>1225</v>
      </c>
      <c r="K205" s="75">
        <v>6</v>
      </c>
      <c r="L205" s="76">
        <v>5.333333333333333</v>
      </c>
      <c r="M205" s="75">
        <v>6.5</v>
      </c>
      <c r="N205" s="75">
        <v>5.5</v>
      </c>
      <c r="O205" s="76">
        <v>5.833333333333333</v>
      </c>
      <c r="P205" s="76">
        <v>5.75</v>
      </c>
      <c r="Q205" s="75">
        <v>6</v>
      </c>
      <c r="R205" s="75">
        <v>6</v>
      </c>
      <c r="S205" s="77">
        <v>83.666666666666671</v>
      </c>
      <c r="U205" s="52" t="s">
        <v>849</v>
      </c>
      <c r="V205" s="52">
        <v>1008</v>
      </c>
      <c r="W205" s="51" t="s">
        <v>286</v>
      </c>
      <c r="X205" s="51"/>
      <c r="Y205" s="127">
        <v>56.512834499999997</v>
      </c>
      <c r="Z205" s="127">
        <v>31.714208000000003</v>
      </c>
      <c r="AA205" s="127">
        <v>5.9945813999999995</v>
      </c>
      <c r="AB205" s="127">
        <v>13.294341000000003</v>
      </c>
      <c r="AC205" s="127">
        <v>2.2236610651003952</v>
      </c>
      <c r="AE205" s="58" t="s">
        <v>223</v>
      </c>
      <c r="AF205" s="58" t="s">
        <v>62</v>
      </c>
      <c r="AG205" s="58" t="s">
        <v>286</v>
      </c>
      <c r="AH205" s="59">
        <v>0.25109999999999999</v>
      </c>
      <c r="AI205" s="59">
        <v>20</v>
      </c>
      <c r="AJ205" s="62">
        <v>1.2555E-2</v>
      </c>
      <c r="AK205" s="60">
        <v>6.6383915389364612</v>
      </c>
      <c r="AL205" s="60"/>
      <c r="AM205" s="30" t="s">
        <v>223</v>
      </c>
      <c r="AN205" s="30">
        <v>1001.568</v>
      </c>
      <c r="AO205" s="30" t="s">
        <v>286</v>
      </c>
      <c r="AP205" s="31">
        <v>6827.3333329999996</v>
      </c>
      <c r="AU205" s="122"/>
    </row>
    <row r="206" spans="1:47" customFormat="1" ht="15.75" x14ac:dyDescent="0.25">
      <c r="A206" s="72">
        <v>297</v>
      </c>
      <c r="B206" s="97" t="s">
        <v>1390</v>
      </c>
      <c r="C206" s="33" t="s">
        <v>1173</v>
      </c>
      <c r="D206" s="33"/>
      <c r="E206" s="32" t="s">
        <v>1300</v>
      </c>
      <c r="F206" s="32">
        <v>-20.458125221</v>
      </c>
      <c r="G206" s="32">
        <v>-41.901015854000001</v>
      </c>
      <c r="H206" s="32"/>
      <c r="I206" s="34">
        <v>1013</v>
      </c>
      <c r="J206" s="96" t="s">
        <v>1210</v>
      </c>
      <c r="K206" s="75">
        <v>6</v>
      </c>
      <c r="L206" s="76">
        <v>5.333333333333333</v>
      </c>
      <c r="M206" s="75">
        <v>6</v>
      </c>
      <c r="N206" s="75">
        <v>6</v>
      </c>
      <c r="O206" s="76">
        <v>5.333333333333333</v>
      </c>
      <c r="P206" s="76">
        <v>5.333333333333333</v>
      </c>
      <c r="Q206" s="76">
        <v>5.666666666666667</v>
      </c>
      <c r="R206" s="76">
        <v>5.666666666666667</v>
      </c>
      <c r="S206" s="77">
        <v>81.333333333333329</v>
      </c>
      <c r="U206" s="52" t="s">
        <v>850</v>
      </c>
      <c r="V206" s="52">
        <v>1013</v>
      </c>
      <c r="W206" s="51" t="s">
        <v>286</v>
      </c>
      <c r="X206" s="51"/>
      <c r="Y206" s="127">
        <v>56.813458500000003</v>
      </c>
      <c r="Z206" s="127">
        <v>32.106444500000002</v>
      </c>
      <c r="AA206" s="127">
        <v>5.9609512499999999</v>
      </c>
      <c r="AB206" s="127">
        <v>13.347669999999999</v>
      </c>
      <c r="AC206" s="127">
        <v>2.2483132721174313</v>
      </c>
      <c r="AE206" s="58" t="s">
        <v>224</v>
      </c>
      <c r="AF206" s="58" t="s">
        <v>62</v>
      </c>
      <c r="AG206" s="58" t="s">
        <v>286</v>
      </c>
      <c r="AH206" s="59">
        <v>0.23430000000000001</v>
      </c>
      <c r="AI206" s="59">
        <v>18</v>
      </c>
      <c r="AJ206" s="62">
        <v>1.3016666666666668E-2</v>
      </c>
      <c r="AK206" s="60">
        <v>6.7716199472455063</v>
      </c>
      <c r="AL206" s="60"/>
      <c r="AM206" s="30" t="s">
        <v>224</v>
      </c>
      <c r="AN206" s="30">
        <v>1004.88</v>
      </c>
      <c r="AO206" s="30" t="s">
        <v>286</v>
      </c>
      <c r="AP206" s="31">
        <v>7452.5</v>
      </c>
      <c r="AU206" s="122"/>
    </row>
    <row r="207" spans="1:47" customFormat="1" ht="15.75" x14ac:dyDescent="0.25">
      <c r="A207" s="72">
        <v>298</v>
      </c>
      <c r="B207" s="32" t="s">
        <v>1381</v>
      </c>
      <c r="C207" s="33" t="s">
        <v>1163</v>
      </c>
      <c r="D207" s="33"/>
      <c r="E207" s="73" t="s">
        <v>1300</v>
      </c>
      <c r="F207" s="32">
        <v>-20.493115642999999</v>
      </c>
      <c r="G207" s="32">
        <v>-41.931123147000001</v>
      </c>
      <c r="H207" s="32"/>
      <c r="I207" s="34">
        <v>973</v>
      </c>
      <c r="J207" s="96" t="s">
        <v>1225</v>
      </c>
      <c r="K207" s="75">
        <v>5</v>
      </c>
      <c r="L207" s="76">
        <v>5.333333333333333</v>
      </c>
      <c r="M207" s="75">
        <v>6</v>
      </c>
      <c r="N207" s="76">
        <v>5.666666666666667</v>
      </c>
      <c r="O207" s="76">
        <v>5.333333333333333</v>
      </c>
      <c r="P207" s="76">
        <v>5.333333333333333</v>
      </c>
      <c r="Q207" s="76">
        <v>5.333333333333333</v>
      </c>
      <c r="R207" s="76">
        <v>6.333333333333333</v>
      </c>
      <c r="S207" s="77">
        <v>80.333333333333329</v>
      </c>
      <c r="U207" s="52" t="s">
        <v>685</v>
      </c>
      <c r="V207" s="52">
        <v>973</v>
      </c>
      <c r="W207" s="51" t="s">
        <v>8</v>
      </c>
      <c r="X207" s="51"/>
      <c r="Y207" s="127">
        <v>42.443570999999999</v>
      </c>
      <c r="Z207" s="127">
        <v>27.490300000000001</v>
      </c>
      <c r="AA207" s="127">
        <v>5.1853949999999998</v>
      </c>
      <c r="AB207" s="127">
        <v>11.503557000000002</v>
      </c>
      <c r="AC207" s="127">
        <v>2.2254685826406493</v>
      </c>
      <c r="AE207" s="58" t="s">
        <v>91</v>
      </c>
      <c r="AF207" s="58" t="s">
        <v>62</v>
      </c>
      <c r="AG207" s="58" t="s">
        <v>8</v>
      </c>
      <c r="AH207" s="59">
        <v>0.30020000000000002</v>
      </c>
      <c r="AI207" s="59">
        <v>20</v>
      </c>
      <c r="AJ207" s="62">
        <v>1.5010000000000001E-2</v>
      </c>
      <c r="AK207" s="60">
        <v>7.7349475210050205</v>
      </c>
      <c r="AL207" s="60"/>
      <c r="AR207" s="24" t="s">
        <v>358</v>
      </c>
      <c r="AS207" s="24" t="s">
        <v>8</v>
      </c>
      <c r="AT207" s="24" t="s">
        <v>62</v>
      </c>
      <c r="AU207" s="121">
        <v>222.93698302893412</v>
      </c>
    </row>
    <row r="208" spans="1:47" customFormat="1" ht="15.75" x14ac:dyDescent="0.25">
      <c r="A208" s="75">
        <v>299</v>
      </c>
      <c r="B208" s="73" t="s">
        <v>1391</v>
      </c>
      <c r="C208" s="83" t="s">
        <v>1192</v>
      </c>
      <c r="D208" s="83"/>
      <c r="E208" s="73" t="s">
        <v>1392</v>
      </c>
      <c r="F208" s="73">
        <v>-20.375525336999999</v>
      </c>
      <c r="G208" s="73">
        <v>-42.109086541000003</v>
      </c>
      <c r="H208" s="73"/>
      <c r="I208" s="75">
        <v>844</v>
      </c>
      <c r="J208" s="74" t="s">
        <v>1210</v>
      </c>
      <c r="K208" s="76">
        <v>6</v>
      </c>
      <c r="L208" s="76">
        <v>5.666666666666667</v>
      </c>
      <c r="M208" s="76">
        <v>6</v>
      </c>
      <c r="N208" s="76">
        <v>6.333333333333333</v>
      </c>
      <c r="O208" s="76">
        <v>6</v>
      </c>
      <c r="P208" s="76">
        <v>5.666666666666667</v>
      </c>
      <c r="Q208" s="76">
        <v>6</v>
      </c>
      <c r="R208" s="76">
        <v>6</v>
      </c>
      <c r="S208" s="77">
        <v>83.666666666666671</v>
      </c>
      <c r="U208" s="52" t="s">
        <v>947</v>
      </c>
      <c r="V208" s="52">
        <v>844</v>
      </c>
      <c r="W208" s="51" t="s">
        <v>10</v>
      </c>
      <c r="X208" s="51"/>
      <c r="Y208" s="127">
        <v>50.144039500000005</v>
      </c>
      <c r="Z208" s="127">
        <v>29.670214499999997</v>
      </c>
      <c r="AA208" s="127">
        <v>5.6855107</v>
      </c>
      <c r="AB208" s="127">
        <v>11.366554199999999</v>
      </c>
      <c r="AC208" s="127">
        <v>1.9968296773547203</v>
      </c>
      <c r="AE208" s="58" t="s">
        <v>586</v>
      </c>
      <c r="AF208" s="58" t="s">
        <v>440</v>
      </c>
      <c r="AG208" s="58" t="s">
        <v>10</v>
      </c>
      <c r="AH208" s="59">
        <v>0.20300000000000001</v>
      </c>
      <c r="AI208" s="59">
        <v>20</v>
      </c>
      <c r="AJ208" s="62">
        <v>1.0150000000000001E-2</v>
      </c>
      <c r="AK208" s="60">
        <v>5.4666738249268523</v>
      </c>
      <c r="AL208" s="60"/>
      <c r="AM208" s="30" t="s">
        <v>586</v>
      </c>
      <c r="AN208" s="30">
        <v>844.15700000000004</v>
      </c>
      <c r="AO208" s="30" t="s">
        <v>10</v>
      </c>
      <c r="AP208" s="31">
        <v>3034.166667</v>
      </c>
      <c r="AR208" s="24" t="s">
        <v>506</v>
      </c>
      <c r="AS208" s="24" t="s">
        <v>295</v>
      </c>
      <c r="AT208" s="24" t="s">
        <v>440</v>
      </c>
      <c r="AU208" s="121">
        <v>188.0747418569315</v>
      </c>
    </row>
    <row r="209" spans="1:47" customFormat="1" ht="15.75" x14ac:dyDescent="0.25">
      <c r="A209" s="75">
        <v>300</v>
      </c>
      <c r="B209" s="73" t="s">
        <v>1391</v>
      </c>
      <c r="C209" s="33" t="s">
        <v>1173</v>
      </c>
      <c r="D209" s="33"/>
      <c r="E209" s="73" t="s">
        <v>1392</v>
      </c>
      <c r="F209" s="73">
        <v>-20.37240006</v>
      </c>
      <c r="G209" s="73">
        <v>-42.111357198999997</v>
      </c>
      <c r="H209" s="73"/>
      <c r="I209" s="75">
        <v>779</v>
      </c>
      <c r="J209" s="74" t="s">
        <v>1225</v>
      </c>
      <c r="K209" s="75">
        <v>6</v>
      </c>
      <c r="L209" s="76">
        <v>6.666666666666667</v>
      </c>
      <c r="M209" s="76">
        <v>6.666666666666667</v>
      </c>
      <c r="N209" s="76">
        <v>6.333333333333333</v>
      </c>
      <c r="O209" s="76">
        <v>6.333333333333333</v>
      </c>
      <c r="P209" s="76">
        <v>6.166666666666667</v>
      </c>
      <c r="Q209" s="75">
        <v>6</v>
      </c>
      <c r="R209" s="76">
        <v>6.166666666666667</v>
      </c>
      <c r="S209" s="77">
        <v>86.333333333333329</v>
      </c>
      <c r="Y209" s="6"/>
      <c r="Z209" s="6"/>
      <c r="AA209" s="6"/>
      <c r="AB209" s="6"/>
      <c r="AC209" s="6"/>
      <c r="AM209" s="30" t="s">
        <v>568</v>
      </c>
      <c r="AN209" s="30">
        <v>779.26829999999995</v>
      </c>
      <c r="AO209" s="30" t="s">
        <v>286</v>
      </c>
      <c r="AP209" s="31">
        <v>4120.5</v>
      </c>
      <c r="AR209" s="24" t="s">
        <v>483</v>
      </c>
      <c r="AS209" s="24" t="s">
        <v>286</v>
      </c>
      <c r="AT209" s="24" t="s">
        <v>440</v>
      </c>
      <c r="AU209" s="121">
        <v>138.69410211208475</v>
      </c>
    </row>
    <row r="210" spans="1:47" customFormat="1" ht="15.75" x14ac:dyDescent="0.25">
      <c r="A210" s="75">
        <v>301</v>
      </c>
      <c r="B210" s="73" t="s">
        <v>1393</v>
      </c>
      <c r="C210" s="33" t="s">
        <v>1194</v>
      </c>
      <c r="D210" s="33"/>
      <c r="E210" s="73" t="s">
        <v>1392</v>
      </c>
      <c r="F210" s="73">
        <v>-20.359839191999999</v>
      </c>
      <c r="G210" s="73">
        <v>-42.116589853999997</v>
      </c>
      <c r="H210" s="73"/>
      <c r="I210" s="75">
        <v>899</v>
      </c>
      <c r="J210" s="74" t="s">
        <v>1225</v>
      </c>
      <c r="K210" s="75">
        <v>6</v>
      </c>
      <c r="L210" s="76">
        <v>5.666666666666667</v>
      </c>
      <c r="M210" s="75">
        <v>6</v>
      </c>
      <c r="N210" s="75">
        <v>6</v>
      </c>
      <c r="O210" s="76">
        <v>5.333333333333333</v>
      </c>
      <c r="P210" s="75">
        <v>6</v>
      </c>
      <c r="Q210" s="76">
        <v>5.666666666666667</v>
      </c>
      <c r="R210" s="76">
        <v>5.666666666666667</v>
      </c>
      <c r="S210" s="77">
        <v>82.333333333333329</v>
      </c>
      <c r="Y210" s="6"/>
      <c r="Z210" s="6"/>
      <c r="AA210" s="6"/>
      <c r="AB210" s="6"/>
      <c r="AC210" s="6"/>
      <c r="AM210" s="30" t="s">
        <v>553</v>
      </c>
      <c r="AN210" s="30">
        <v>898.95169999999996</v>
      </c>
      <c r="AO210" s="30" t="s">
        <v>201</v>
      </c>
      <c r="AP210" s="31">
        <v>3205.166667</v>
      </c>
      <c r="AU210" s="122"/>
    </row>
    <row r="211" spans="1:47" customFormat="1" ht="15.75" x14ac:dyDescent="0.25">
      <c r="A211" s="75">
        <v>303</v>
      </c>
      <c r="B211" s="73" t="s">
        <v>1394</v>
      </c>
      <c r="C211" s="33" t="s">
        <v>1163</v>
      </c>
      <c r="D211" s="33"/>
      <c r="E211" s="75" t="s">
        <v>1395</v>
      </c>
      <c r="F211" s="73">
        <v>-20.095224352999999</v>
      </c>
      <c r="G211" s="73">
        <v>-42.033615298999997</v>
      </c>
      <c r="H211" s="73"/>
      <c r="I211" s="75">
        <v>800</v>
      </c>
      <c r="J211" s="74" t="s">
        <v>1225</v>
      </c>
      <c r="K211" s="75">
        <v>6</v>
      </c>
      <c r="L211" s="75">
        <v>6</v>
      </c>
      <c r="M211" s="75">
        <v>6</v>
      </c>
      <c r="N211" s="75">
        <v>6</v>
      </c>
      <c r="O211" s="76">
        <v>6.333333333333333</v>
      </c>
      <c r="P211" s="75">
        <v>6</v>
      </c>
      <c r="Q211" s="75">
        <v>6</v>
      </c>
      <c r="R211" s="75">
        <v>6</v>
      </c>
      <c r="S211" s="77">
        <v>84.333333333333329</v>
      </c>
      <c r="U211" s="52" t="s">
        <v>686</v>
      </c>
      <c r="V211" s="52">
        <v>800</v>
      </c>
      <c r="W211" s="51" t="s">
        <v>8</v>
      </c>
      <c r="X211" s="51"/>
      <c r="Y211" s="127">
        <v>80.559934500000011</v>
      </c>
      <c r="Z211" s="127">
        <v>37.668214999999989</v>
      </c>
      <c r="AA211" s="127">
        <v>6.9437507500000013</v>
      </c>
      <c r="AB211" s="127">
        <v>15.419415499999999</v>
      </c>
      <c r="AC211" s="127">
        <v>2.2344189786066861</v>
      </c>
      <c r="AE211" s="58" t="s">
        <v>1019</v>
      </c>
      <c r="AF211" s="58" t="s">
        <v>440</v>
      </c>
      <c r="AG211" s="58" t="s">
        <v>8</v>
      </c>
      <c r="AH211" s="59">
        <v>0.2215</v>
      </c>
      <c r="AI211" s="59">
        <v>20</v>
      </c>
      <c r="AJ211" s="62">
        <v>1.1075E-2</v>
      </c>
      <c r="AK211" s="60">
        <v>6.0760207231632348</v>
      </c>
      <c r="AL211" s="60"/>
      <c r="AU211" s="122"/>
    </row>
    <row r="212" spans="1:47" customFormat="1" ht="15.75" x14ac:dyDescent="0.25">
      <c r="A212" s="75">
        <v>304</v>
      </c>
      <c r="B212" s="73" t="s">
        <v>1396</v>
      </c>
      <c r="C212" s="83" t="s">
        <v>1163</v>
      </c>
      <c r="D212" s="83"/>
      <c r="E212" s="75" t="s">
        <v>1395</v>
      </c>
      <c r="F212" s="73">
        <v>-20.095577900999999</v>
      </c>
      <c r="G212" s="73">
        <v>-42.049097762999999</v>
      </c>
      <c r="H212" s="73"/>
      <c r="I212" s="75">
        <v>974</v>
      </c>
      <c r="J212" s="74" t="s">
        <v>1210</v>
      </c>
      <c r="K212" s="76">
        <v>6.333333333333333</v>
      </c>
      <c r="L212" s="76">
        <v>6</v>
      </c>
      <c r="M212" s="76">
        <v>6.333333333333333</v>
      </c>
      <c r="N212" s="76">
        <v>6</v>
      </c>
      <c r="O212" s="76">
        <v>6</v>
      </c>
      <c r="P212" s="76">
        <v>5.666666666666667</v>
      </c>
      <c r="Q212" s="76">
        <v>6</v>
      </c>
      <c r="R212" s="76">
        <v>6</v>
      </c>
      <c r="S212" s="77">
        <v>84.333333333333329</v>
      </c>
      <c r="U212" s="52" t="s">
        <v>687</v>
      </c>
      <c r="V212" s="52">
        <v>974</v>
      </c>
      <c r="W212" s="51" t="s">
        <v>8</v>
      </c>
      <c r="X212" s="51"/>
      <c r="Y212" s="127">
        <v>67.535249999999991</v>
      </c>
      <c r="Z212" s="127">
        <v>35.6179725</v>
      </c>
      <c r="AA212" s="127">
        <v>6.2883187500000002</v>
      </c>
      <c r="AB212" s="127">
        <v>14.866929499999998</v>
      </c>
      <c r="AC212" s="127">
        <v>2.3682022441981996</v>
      </c>
      <c r="AE212" s="58" t="s">
        <v>1044</v>
      </c>
      <c r="AF212" s="58" t="s">
        <v>62</v>
      </c>
      <c r="AG212" s="58" t="s">
        <v>8</v>
      </c>
      <c r="AH212" s="59">
        <v>0.25769999999999998</v>
      </c>
      <c r="AI212" s="59">
        <v>20</v>
      </c>
      <c r="AJ212" s="62">
        <v>1.2884999999999999E-2</v>
      </c>
      <c r="AK212" s="60">
        <v>6.4934367701930054</v>
      </c>
      <c r="AL212" s="60"/>
      <c r="AR212" s="24" t="s">
        <v>359</v>
      </c>
      <c r="AS212" s="24" t="s">
        <v>8</v>
      </c>
      <c r="AT212" s="24" t="s">
        <v>62</v>
      </c>
      <c r="AU212" s="121">
        <v>190.40585333592543</v>
      </c>
    </row>
    <row r="213" spans="1:47" customFormat="1" ht="15.75" x14ac:dyDescent="0.25">
      <c r="A213" s="75">
        <v>305</v>
      </c>
      <c r="B213" s="73" t="s">
        <v>1397</v>
      </c>
      <c r="C213" s="33" t="s">
        <v>1173</v>
      </c>
      <c r="D213" s="33"/>
      <c r="E213" s="75" t="s">
        <v>1395</v>
      </c>
      <c r="F213" s="73">
        <v>-20.095275146999999</v>
      </c>
      <c r="G213" s="73">
        <v>-42.049467573000001</v>
      </c>
      <c r="H213" s="73"/>
      <c r="I213" s="75">
        <v>983</v>
      </c>
      <c r="J213" s="74" t="s">
        <v>1210</v>
      </c>
      <c r="K213" s="75">
        <v>6</v>
      </c>
      <c r="L213" s="75">
        <v>6</v>
      </c>
      <c r="M213" s="75">
        <v>6</v>
      </c>
      <c r="N213" s="75">
        <v>6</v>
      </c>
      <c r="O213" s="76">
        <v>5.666666666666667</v>
      </c>
      <c r="P213" s="76">
        <v>5.666666666666667</v>
      </c>
      <c r="Q213" s="76">
        <v>5.666666666666667</v>
      </c>
      <c r="R213" s="76">
        <v>5.666666666666667</v>
      </c>
      <c r="S213" s="77">
        <v>82.666666666666671</v>
      </c>
      <c r="U213" s="52" t="s">
        <v>852</v>
      </c>
      <c r="V213" s="52">
        <v>983</v>
      </c>
      <c r="W213" s="51" t="s">
        <v>286</v>
      </c>
      <c r="X213" s="51"/>
      <c r="Y213" s="127">
        <v>64.041033500000026</v>
      </c>
      <c r="Z213" s="127">
        <v>34.579881499999999</v>
      </c>
      <c r="AA213" s="127">
        <v>5.974375199999999</v>
      </c>
      <c r="AB213" s="127">
        <v>14.359750999999999</v>
      </c>
      <c r="AC213" s="127">
        <v>2.4166773210344461</v>
      </c>
      <c r="AE213" s="58" t="s">
        <v>226</v>
      </c>
      <c r="AF213" s="58" t="s">
        <v>62</v>
      </c>
      <c r="AG213" s="58" t="s">
        <v>286</v>
      </c>
      <c r="AH213" s="59">
        <v>0.2248</v>
      </c>
      <c r="AI213" s="59">
        <v>20</v>
      </c>
      <c r="AJ213" s="62">
        <v>1.124E-2</v>
      </c>
      <c r="AK213" s="60">
        <v>6.1203124580570689</v>
      </c>
      <c r="AL213" s="60"/>
      <c r="AU213" s="122"/>
    </row>
    <row r="214" spans="1:47" customFormat="1" ht="15.75" x14ac:dyDescent="0.25">
      <c r="A214" s="75">
        <v>306</v>
      </c>
      <c r="B214" s="73" t="s">
        <v>1398</v>
      </c>
      <c r="C214" s="33" t="s">
        <v>1194</v>
      </c>
      <c r="D214" s="33"/>
      <c r="E214" s="75" t="s">
        <v>1395</v>
      </c>
      <c r="F214" s="73">
        <v>-20.092159006999999</v>
      </c>
      <c r="G214" s="73">
        <v>-42.032068502000001</v>
      </c>
      <c r="H214" s="73"/>
      <c r="I214" s="75">
        <v>861</v>
      </c>
      <c r="J214" s="74" t="s">
        <v>1225</v>
      </c>
      <c r="K214" s="76">
        <v>6.166666666666667</v>
      </c>
      <c r="L214" s="75">
        <v>6</v>
      </c>
      <c r="M214" s="76">
        <v>6.166666666666667</v>
      </c>
      <c r="N214" s="76">
        <v>6.333333333333333</v>
      </c>
      <c r="O214" s="75">
        <v>6.5</v>
      </c>
      <c r="P214" s="75">
        <v>6</v>
      </c>
      <c r="Q214" s="76">
        <v>6.333333333333333</v>
      </c>
      <c r="R214" s="76">
        <v>6.166666666666667</v>
      </c>
      <c r="S214" s="77">
        <v>85.666666666666671</v>
      </c>
      <c r="U214" s="52" t="s">
        <v>787</v>
      </c>
      <c r="V214" s="52">
        <v>861</v>
      </c>
      <c r="W214" s="51" t="s">
        <v>201</v>
      </c>
      <c r="X214" s="51"/>
      <c r="Y214" s="127">
        <v>57.717116499999989</v>
      </c>
      <c r="Z214" s="127">
        <v>34.096260500000007</v>
      </c>
      <c r="AA214" s="127">
        <v>5.7307276999999992</v>
      </c>
      <c r="AB214" s="127">
        <v>13.931557999999999</v>
      </c>
      <c r="AC214" s="127">
        <v>2.4361248314378288</v>
      </c>
      <c r="AE214" s="58" t="s">
        <v>1063</v>
      </c>
      <c r="AF214" s="58" t="s">
        <v>440</v>
      </c>
      <c r="AG214" s="58" t="s">
        <v>201</v>
      </c>
      <c r="AH214" s="59">
        <v>0.28189999999999998</v>
      </c>
      <c r="AI214" s="59">
        <v>20</v>
      </c>
      <c r="AJ214" s="62">
        <v>1.4095E-2</v>
      </c>
      <c r="AK214" s="60">
        <v>6.8772984726062329</v>
      </c>
      <c r="AL214" s="60"/>
      <c r="AU214" s="122"/>
    </row>
    <row r="215" spans="1:47" customFormat="1" ht="15.75" x14ac:dyDescent="0.25">
      <c r="A215" s="75">
        <v>307</v>
      </c>
      <c r="B215" s="73" t="s">
        <v>1399</v>
      </c>
      <c r="C215" s="83" t="s">
        <v>1163</v>
      </c>
      <c r="D215" s="83"/>
      <c r="E215" s="75" t="s">
        <v>1395</v>
      </c>
      <c r="F215" s="73">
        <v>-20.094379960000001</v>
      </c>
      <c r="G215" s="73">
        <v>-42.044504480000001</v>
      </c>
      <c r="H215" s="73"/>
      <c r="I215" s="75">
        <v>896</v>
      </c>
      <c r="J215" s="74" t="s">
        <v>1225</v>
      </c>
      <c r="K215" s="76">
        <v>5.666666666666667</v>
      </c>
      <c r="L215" s="76">
        <v>5.666666666666667</v>
      </c>
      <c r="M215" s="76">
        <v>5.666666666666667</v>
      </c>
      <c r="N215" s="76">
        <v>5.666666666666667</v>
      </c>
      <c r="O215" s="76">
        <v>5</v>
      </c>
      <c r="P215" s="76">
        <v>5.333333333333333</v>
      </c>
      <c r="Q215" s="76">
        <v>5.666666666666667</v>
      </c>
      <c r="R215" s="76">
        <v>5.666666666666667</v>
      </c>
      <c r="S215" s="77">
        <v>80.333333333333329</v>
      </c>
      <c r="U215" s="52" t="s">
        <v>688</v>
      </c>
      <c r="V215" s="52">
        <v>896</v>
      </c>
      <c r="W215" s="51" t="s">
        <v>8</v>
      </c>
      <c r="X215" s="51"/>
      <c r="Y215" s="127">
        <v>64.873266000000015</v>
      </c>
      <c r="Z215" s="127">
        <v>35.064074999999995</v>
      </c>
      <c r="AA215" s="127">
        <v>6.0606214500000011</v>
      </c>
      <c r="AB215" s="127">
        <v>14.328816</v>
      </c>
      <c r="AC215" s="127">
        <v>2.3737211687134221</v>
      </c>
      <c r="AE215" s="58" t="s">
        <v>92</v>
      </c>
      <c r="AF215" s="58" t="s">
        <v>440</v>
      </c>
      <c r="AG215" s="58" t="s">
        <v>8</v>
      </c>
      <c r="AH215" s="59">
        <v>0.22600000000000001</v>
      </c>
      <c r="AI215" s="59">
        <v>20</v>
      </c>
      <c r="AJ215" s="62">
        <v>1.1300000000000001E-2</v>
      </c>
      <c r="AK215" s="60">
        <v>6.6316806700131528</v>
      </c>
      <c r="AL215" s="60"/>
      <c r="AR215" s="24" t="s">
        <v>360</v>
      </c>
      <c r="AS215" s="24" t="s">
        <v>8</v>
      </c>
      <c r="AT215" s="24" t="s">
        <v>62</v>
      </c>
      <c r="AU215" s="121">
        <v>228.62718545125171</v>
      </c>
    </row>
    <row r="216" spans="1:47" customFormat="1" ht="15.75" x14ac:dyDescent="0.25">
      <c r="A216" s="72">
        <v>308</v>
      </c>
      <c r="B216" s="73" t="s">
        <v>1396</v>
      </c>
      <c r="C216" s="33" t="s">
        <v>1163</v>
      </c>
      <c r="D216" s="33"/>
      <c r="E216" s="72" t="s">
        <v>1395</v>
      </c>
      <c r="F216" s="73">
        <v>-20.094087850000001</v>
      </c>
      <c r="G216" s="73">
        <v>-42.049911981000001</v>
      </c>
      <c r="H216" s="73"/>
      <c r="I216" s="72">
        <v>999</v>
      </c>
      <c r="J216" s="74" t="s">
        <v>1225</v>
      </c>
      <c r="K216" s="76">
        <v>5.833333333333333</v>
      </c>
      <c r="L216" s="76">
        <v>5.666666666666667</v>
      </c>
      <c r="M216" s="76">
        <v>5.833333333333333</v>
      </c>
      <c r="N216" s="76">
        <v>5.666666666666667</v>
      </c>
      <c r="O216" s="76">
        <v>5.666666666666667</v>
      </c>
      <c r="P216" s="76">
        <v>5.666666666666667</v>
      </c>
      <c r="Q216" s="76">
        <v>5.666666666666667</v>
      </c>
      <c r="R216" s="75">
        <v>6</v>
      </c>
      <c r="S216" s="79">
        <v>82</v>
      </c>
      <c r="U216" s="52" t="s">
        <v>689</v>
      </c>
      <c r="V216" s="52">
        <v>999</v>
      </c>
      <c r="W216" s="51" t="s">
        <v>8</v>
      </c>
      <c r="X216" s="51"/>
      <c r="Y216" s="127">
        <v>58.4949735</v>
      </c>
      <c r="Z216" s="127">
        <v>33.431024000000001</v>
      </c>
      <c r="AA216" s="127">
        <v>5.9527570000000001</v>
      </c>
      <c r="AB216" s="127">
        <v>13.533623</v>
      </c>
      <c r="AC216" s="127">
        <v>2.2764286100740345</v>
      </c>
      <c r="AE216" s="58" t="s">
        <v>93</v>
      </c>
      <c r="AF216" s="58" t="s">
        <v>62</v>
      </c>
      <c r="AG216" s="58" t="s">
        <v>8</v>
      </c>
      <c r="AH216" s="59">
        <v>0.27329999999999999</v>
      </c>
      <c r="AI216" s="59">
        <v>20</v>
      </c>
      <c r="AJ216" s="62">
        <v>1.3665E-2</v>
      </c>
      <c r="AK216" s="60">
        <v>6.7444232679247307</v>
      </c>
      <c r="AL216" s="60"/>
      <c r="AR216" s="24" t="s">
        <v>361</v>
      </c>
      <c r="AS216" s="24" t="s">
        <v>8</v>
      </c>
      <c r="AT216" s="24" t="s">
        <v>62</v>
      </c>
      <c r="AU216" s="121">
        <v>141.76830974991665</v>
      </c>
    </row>
    <row r="217" spans="1:47" customFormat="1" ht="15.75" x14ac:dyDescent="0.25">
      <c r="A217" s="72">
        <v>310</v>
      </c>
      <c r="B217" s="73" t="s">
        <v>1400</v>
      </c>
      <c r="C217" s="33" t="s">
        <v>1163</v>
      </c>
      <c r="D217" s="33"/>
      <c r="E217" s="72" t="s">
        <v>1395</v>
      </c>
      <c r="F217" s="73">
        <v>-20.098313335</v>
      </c>
      <c r="G217" s="73">
        <v>-42.024601986999997</v>
      </c>
      <c r="H217" s="73"/>
      <c r="I217" s="72">
        <v>684</v>
      </c>
      <c r="J217" s="74" t="s">
        <v>1225</v>
      </c>
      <c r="K217" s="75">
        <v>6</v>
      </c>
      <c r="L217" s="76">
        <v>5.666666666666667</v>
      </c>
      <c r="M217" s="76">
        <v>5.666666666666667</v>
      </c>
      <c r="N217" s="76">
        <v>5.666666666666667</v>
      </c>
      <c r="O217" s="76">
        <v>5.666666666666667</v>
      </c>
      <c r="P217" s="75">
        <v>5</v>
      </c>
      <c r="Q217" s="76">
        <v>5.666666666666667</v>
      </c>
      <c r="R217" s="76">
        <v>5.333333333333333</v>
      </c>
      <c r="S217" s="77">
        <v>80.666666666666671</v>
      </c>
      <c r="U217" s="52" t="s">
        <v>690</v>
      </c>
      <c r="V217" s="52">
        <v>684</v>
      </c>
      <c r="W217" s="51" t="s">
        <v>8</v>
      </c>
      <c r="X217" s="51"/>
      <c r="Y217" s="127">
        <v>71.687544000000017</v>
      </c>
      <c r="Z217" s="127">
        <v>36.429769999999998</v>
      </c>
      <c r="AA217" s="127">
        <v>6.871712099999999</v>
      </c>
      <c r="AB217" s="127">
        <v>14.319235550000002</v>
      </c>
      <c r="AC217" s="127">
        <v>2.0734111847199186</v>
      </c>
      <c r="AE217" s="58" t="s">
        <v>38</v>
      </c>
      <c r="AF217" s="61" t="s">
        <v>20</v>
      </c>
      <c r="AG217" s="58" t="s">
        <v>8</v>
      </c>
      <c r="AH217" s="59">
        <v>0.2019</v>
      </c>
      <c r="AI217" s="59">
        <v>20</v>
      </c>
      <c r="AJ217" s="62">
        <v>1.0095E-2</v>
      </c>
      <c r="AK217" s="60">
        <v>2.7098488712318476</v>
      </c>
      <c r="AL217" s="60"/>
      <c r="AR217" s="24" t="s">
        <v>258</v>
      </c>
      <c r="AS217" s="24" t="s">
        <v>8</v>
      </c>
      <c r="AT217" s="24" t="s">
        <v>20</v>
      </c>
      <c r="AU217" s="121">
        <v>168.87311326701587</v>
      </c>
    </row>
    <row r="218" spans="1:47" customFormat="1" ht="15.75" x14ac:dyDescent="0.25">
      <c r="A218" s="75">
        <v>311</v>
      </c>
      <c r="B218" s="73" t="s">
        <v>1401</v>
      </c>
      <c r="C218" s="33" t="s">
        <v>1192</v>
      </c>
      <c r="D218" s="33"/>
      <c r="E218" s="75" t="s">
        <v>1395</v>
      </c>
      <c r="F218" s="73">
        <v>-20.094388844000001</v>
      </c>
      <c r="G218" s="73">
        <v>-42.029427951000002</v>
      </c>
      <c r="H218" s="73"/>
      <c r="I218" s="75">
        <v>778</v>
      </c>
      <c r="J218" s="74" t="s">
        <v>1225</v>
      </c>
      <c r="K218" s="75">
        <v>6</v>
      </c>
      <c r="L218" s="76">
        <v>6.333333333333333</v>
      </c>
      <c r="M218" s="76">
        <v>6.333333333333333</v>
      </c>
      <c r="N218" s="75">
        <v>7</v>
      </c>
      <c r="O218" s="76">
        <v>6.666666666666667</v>
      </c>
      <c r="P218" s="75">
        <v>6.5</v>
      </c>
      <c r="Q218" s="75">
        <v>6</v>
      </c>
      <c r="R218" s="76">
        <v>6.166666666666667</v>
      </c>
      <c r="S218" s="79">
        <v>87</v>
      </c>
      <c r="U218" s="52" t="s">
        <v>948</v>
      </c>
      <c r="V218" s="52">
        <v>778</v>
      </c>
      <c r="W218" s="51" t="s">
        <v>10</v>
      </c>
      <c r="X218" s="51"/>
      <c r="Y218" s="127">
        <v>44.446595499999994</v>
      </c>
      <c r="Z218" s="127">
        <v>29.420756000000004</v>
      </c>
      <c r="AA218" s="127">
        <v>5.0508228000000006</v>
      </c>
      <c r="AB218" s="127">
        <v>11.975469900000002</v>
      </c>
      <c r="AC218" s="127">
        <v>2.3747941561191519</v>
      </c>
      <c r="AE218" s="58" t="s">
        <v>1110</v>
      </c>
      <c r="AF218" s="58" t="s">
        <v>440</v>
      </c>
      <c r="AG218" s="58" t="s">
        <v>10</v>
      </c>
      <c r="AH218" s="59">
        <v>0.25790000000000002</v>
      </c>
      <c r="AI218" s="59">
        <v>20</v>
      </c>
      <c r="AJ218" s="62">
        <v>1.2895E-2</v>
      </c>
      <c r="AK218" s="60">
        <v>6.7940836979572117</v>
      </c>
      <c r="AL218" s="60"/>
      <c r="AR218" s="24" t="s">
        <v>507</v>
      </c>
      <c r="AS218" s="24" t="s">
        <v>295</v>
      </c>
      <c r="AT218" s="24" t="s">
        <v>440</v>
      </c>
      <c r="AU218" s="121">
        <v>153.32120673718271</v>
      </c>
    </row>
    <row r="219" spans="1:47" customFormat="1" ht="15.75" x14ac:dyDescent="0.25">
      <c r="A219" s="75">
        <v>312</v>
      </c>
      <c r="B219" s="73" t="s">
        <v>1402</v>
      </c>
      <c r="C219" s="33" t="s">
        <v>1163</v>
      </c>
      <c r="D219" s="33"/>
      <c r="E219" s="75" t="s">
        <v>1395</v>
      </c>
      <c r="F219" s="73">
        <v>-19.99260773</v>
      </c>
      <c r="G219" s="73">
        <v>-42.005799785000001</v>
      </c>
      <c r="H219" s="73"/>
      <c r="I219" s="75">
        <v>919</v>
      </c>
      <c r="J219" s="74" t="s">
        <v>1225</v>
      </c>
      <c r="K219" s="76">
        <v>6.166666666666667</v>
      </c>
      <c r="L219" s="76">
        <v>6.166666666666667</v>
      </c>
      <c r="M219" s="76">
        <v>6.333333333333333</v>
      </c>
      <c r="N219" s="76">
        <v>6.333333333333333</v>
      </c>
      <c r="O219" s="76">
        <v>6.166666666666667</v>
      </c>
      <c r="P219" s="75">
        <v>6.5</v>
      </c>
      <c r="Q219" s="75">
        <v>6</v>
      </c>
      <c r="R219" s="75">
        <v>6</v>
      </c>
      <c r="S219" s="77">
        <v>85.666666666666671</v>
      </c>
      <c r="U219" s="52" t="s">
        <v>691</v>
      </c>
      <c r="V219" s="52">
        <v>919</v>
      </c>
      <c r="W219" s="51" t="s">
        <v>8</v>
      </c>
      <c r="X219" s="51"/>
      <c r="Y219" s="127">
        <v>65.234875000000002</v>
      </c>
      <c r="Z219" s="127">
        <v>35.452227000000001</v>
      </c>
      <c r="AA219" s="127">
        <v>6.27158295</v>
      </c>
      <c r="AB219" s="127">
        <v>14.068582000000003</v>
      </c>
      <c r="AC219" s="127">
        <v>2.2610519778728362</v>
      </c>
      <c r="AE219" s="58" t="s">
        <v>94</v>
      </c>
      <c r="AF219" s="58" t="s">
        <v>62</v>
      </c>
      <c r="AG219" s="58" t="s">
        <v>8</v>
      </c>
      <c r="AH219" s="59">
        <v>0.22919999999999999</v>
      </c>
      <c r="AI219" s="59">
        <v>20</v>
      </c>
      <c r="AJ219" s="62">
        <v>1.146E-2</v>
      </c>
      <c r="AK219" s="60">
        <v>6.1229968056263928</v>
      </c>
      <c r="AL219" s="60"/>
      <c r="AR219" s="24" t="s">
        <v>362</v>
      </c>
      <c r="AS219" s="24" t="s">
        <v>8</v>
      </c>
      <c r="AT219" s="24" t="s">
        <v>62</v>
      </c>
      <c r="AU219" s="121">
        <v>173.5230588231604</v>
      </c>
    </row>
    <row r="220" spans="1:47" customFormat="1" ht="15.75" x14ac:dyDescent="0.25">
      <c r="A220" s="75">
        <v>313</v>
      </c>
      <c r="B220" s="73" t="s">
        <v>1403</v>
      </c>
      <c r="C220" s="33" t="s">
        <v>1163</v>
      </c>
      <c r="D220" s="33"/>
      <c r="E220" s="75" t="s">
        <v>1395</v>
      </c>
      <c r="F220" s="73">
        <v>-19.990201788</v>
      </c>
      <c r="G220" s="73">
        <v>-42.001142715999997</v>
      </c>
      <c r="H220" s="73"/>
      <c r="I220" s="75">
        <v>977</v>
      </c>
      <c r="J220" s="74" t="s">
        <v>1210</v>
      </c>
      <c r="K220" s="75">
        <v>6</v>
      </c>
      <c r="L220" s="76">
        <v>5.666666666666667</v>
      </c>
      <c r="M220" s="76">
        <v>6.333333333333333</v>
      </c>
      <c r="N220" s="75">
        <v>6</v>
      </c>
      <c r="O220" s="75">
        <v>6</v>
      </c>
      <c r="P220" s="75">
        <v>6</v>
      </c>
      <c r="Q220" s="76">
        <v>5.666666666666667</v>
      </c>
      <c r="R220" s="76">
        <v>5.666666666666667</v>
      </c>
      <c r="S220" s="77">
        <v>83.333333333333329</v>
      </c>
      <c r="U220" s="52" t="s">
        <v>692</v>
      </c>
      <c r="V220" s="52">
        <v>977</v>
      </c>
      <c r="W220" s="51" t="s">
        <v>8</v>
      </c>
      <c r="X220" s="51"/>
      <c r="Y220" s="127">
        <v>53.743458499999996</v>
      </c>
      <c r="Z220" s="127">
        <v>32.611683999999997</v>
      </c>
      <c r="AA220" s="127">
        <v>5.6636759000000003</v>
      </c>
      <c r="AB220" s="127">
        <v>13.875564500000001</v>
      </c>
      <c r="AC220" s="127">
        <v>2.4684770386163128</v>
      </c>
      <c r="AE220" s="58" t="s">
        <v>95</v>
      </c>
      <c r="AF220" s="58" t="s">
        <v>62</v>
      </c>
      <c r="AG220" s="58" t="s">
        <v>8</v>
      </c>
      <c r="AH220" s="59">
        <v>0.25440000000000002</v>
      </c>
      <c r="AI220" s="59">
        <v>20</v>
      </c>
      <c r="AJ220" s="62">
        <v>1.272E-2</v>
      </c>
      <c r="AK220" s="60">
        <v>6.2773467908624809</v>
      </c>
      <c r="AL220" s="60"/>
      <c r="AR220" s="24" t="s">
        <v>363</v>
      </c>
      <c r="AS220" s="24" t="s">
        <v>8</v>
      </c>
      <c r="AT220" s="24" t="s">
        <v>62</v>
      </c>
      <c r="AU220" s="125">
        <v>155.98143374763526</v>
      </c>
    </row>
    <row r="221" spans="1:47" customFormat="1" ht="15.75" x14ac:dyDescent="0.25">
      <c r="A221" s="75">
        <v>314</v>
      </c>
      <c r="B221" s="73" t="s">
        <v>1404</v>
      </c>
      <c r="C221" s="33" t="s">
        <v>1163</v>
      </c>
      <c r="D221" s="33"/>
      <c r="E221" s="75" t="s">
        <v>1395</v>
      </c>
      <c r="F221" s="73">
        <v>-20.04189156</v>
      </c>
      <c r="G221" s="73">
        <v>-42.000086596000003</v>
      </c>
      <c r="H221" s="73"/>
      <c r="I221" s="75">
        <v>683</v>
      </c>
      <c r="J221" s="74" t="s">
        <v>1225</v>
      </c>
      <c r="K221" s="75">
        <v>6</v>
      </c>
      <c r="L221" s="75">
        <v>5</v>
      </c>
      <c r="M221" s="75">
        <v>6</v>
      </c>
      <c r="N221" s="76">
        <v>5.666666666666667</v>
      </c>
      <c r="O221" s="75">
        <v>5</v>
      </c>
      <c r="P221" s="75">
        <v>5</v>
      </c>
      <c r="Q221" s="75">
        <v>6</v>
      </c>
      <c r="R221" s="76">
        <v>5.333333333333333</v>
      </c>
      <c r="S221" s="79">
        <v>80</v>
      </c>
      <c r="U221" s="52" t="s">
        <v>693</v>
      </c>
      <c r="V221" s="52">
        <v>683</v>
      </c>
      <c r="W221" s="51" t="s">
        <v>8</v>
      </c>
      <c r="X221" s="51"/>
      <c r="Y221" s="127">
        <v>59.162524500000004</v>
      </c>
      <c r="Z221" s="127">
        <v>33.644630999999997</v>
      </c>
      <c r="AA221" s="127">
        <v>6.0708309000000007</v>
      </c>
      <c r="AB221" s="127">
        <v>13.375139000000004</v>
      </c>
      <c r="AC221" s="127">
        <v>2.2116443489688784</v>
      </c>
      <c r="AE221" s="58" t="s">
        <v>39</v>
      </c>
      <c r="AF221" s="61" t="s">
        <v>20</v>
      </c>
      <c r="AG221" s="58" t="s">
        <v>8</v>
      </c>
      <c r="AH221" s="59">
        <v>0.20860000000000001</v>
      </c>
      <c r="AI221" s="59">
        <v>20</v>
      </c>
      <c r="AJ221" s="62">
        <v>1.043E-2</v>
      </c>
      <c r="AK221" s="60">
        <v>5.6344455480095572</v>
      </c>
      <c r="AL221" s="60"/>
      <c r="AR221" s="24" t="s">
        <v>259</v>
      </c>
      <c r="AS221" s="24" t="s">
        <v>8</v>
      </c>
      <c r="AT221" s="24" t="s">
        <v>20</v>
      </c>
      <c r="AU221" s="121">
        <v>133.50346217709117</v>
      </c>
    </row>
    <row r="222" spans="1:47" customFormat="1" ht="15.75" x14ac:dyDescent="0.25">
      <c r="A222" s="75">
        <v>316</v>
      </c>
      <c r="B222" s="73" t="s">
        <v>1405</v>
      </c>
      <c r="C222" s="33" t="s">
        <v>1163</v>
      </c>
      <c r="D222" s="33"/>
      <c r="E222" s="75" t="s">
        <v>1395</v>
      </c>
      <c r="F222" s="73">
        <v>-20.046036998000002</v>
      </c>
      <c r="G222" s="73">
        <v>-41.992200482999998</v>
      </c>
      <c r="H222" s="73"/>
      <c r="I222" s="75">
        <v>699</v>
      </c>
      <c r="J222" s="74" t="s">
        <v>1225</v>
      </c>
      <c r="K222" s="75">
        <v>6</v>
      </c>
      <c r="L222" s="76">
        <v>5.666666666666667</v>
      </c>
      <c r="M222" s="76">
        <v>6.333333333333333</v>
      </c>
      <c r="N222" s="75">
        <v>6</v>
      </c>
      <c r="O222" s="75">
        <v>6</v>
      </c>
      <c r="P222" s="76">
        <v>6.333333333333333</v>
      </c>
      <c r="Q222" s="75">
        <v>6</v>
      </c>
      <c r="R222" s="75">
        <v>6</v>
      </c>
      <c r="S222" s="77">
        <v>84.333333333333329</v>
      </c>
      <c r="U222" s="52" t="s">
        <v>694</v>
      </c>
      <c r="V222" s="52">
        <v>699</v>
      </c>
      <c r="W222" s="51" t="s">
        <v>8</v>
      </c>
      <c r="X222" s="51"/>
      <c r="Y222" s="127">
        <v>79.338193000000004</v>
      </c>
      <c r="Z222" s="127">
        <v>38.185712000000009</v>
      </c>
      <c r="AA222" s="127">
        <v>7.1228175499999988</v>
      </c>
      <c r="AB222" s="127">
        <v>15.226880000000003</v>
      </c>
      <c r="AC222" s="127">
        <v>2.1416686855372626</v>
      </c>
      <c r="AE222" s="58" t="s">
        <v>40</v>
      </c>
      <c r="AF222" s="61" t="s">
        <v>20</v>
      </c>
      <c r="AG222" s="58" t="s">
        <v>8</v>
      </c>
      <c r="AH222" s="59">
        <v>0.23960000000000001</v>
      </c>
      <c r="AI222" s="59">
        <v>20</v>
      </c>
      <c r="AJ222" s="62">
        <v>1.1980000000000001E-2</v>
      </c>
      <c r="AK222" s="60">
        <v>6.3619037392961646</v>
      </c>
      <c r="AL222" s="60"/>
      <c r="AR222" s="24" t="s">
        <v>260</v>
      </c>
      <c r="AS222" s="24" t="s">
        <v>8</v>
      </c>
      <c r="AT222" s="24" t="s">
        <v>20</v>
      </c>
      <c r="AU222" s="121">
        <v>162.91562057000766</v>
      </c>
    </row>
    <row r="223" spans="1:47" customFormat="1" ht="15.75" x14ac:dyDescent="0.25">
      <c r="A223" s="72">
        <v>317</v>
      </c>
      <c r="B223" s="73" t="s">
        <v>1406</v>
      </c>
      <c r="C223" s="33" t="s">
        <v>1192</v>
      </c>
      <c r="D223" s="33"/>
      <c r="E223" s="72" t="s">
        <v>1395</v>
      </c>
      <c r="F223" s="73">
        <v>-20.037764897999999</v>
      </c>
      <c r="G223" s="73">
        <v>-41.994495364000002</v>
      </c>
      <c r="H223" s="73"/>
      <c r="I223" s="72">
        <v>677</v>
      </c>
      <c r="J223" s="74" t="s">
        <v>1225</v>
      </c>
      <c r="K223" s="76">
        <v>5.333333333333333</v>
      </c>
      <c r="L223" s="76">
        <v>5.333333333333333</v>
      </c>
      <c r="M223" s="76">
        <v>5.666666666666667</v>
      </c>
      <c r="N223" s="76">
        <v>5.666666666666667</v>
      </c>
      <c r="O223" s="76">
        <v>5.333333333333333</v>
      </c>
      <c r="P223" s="75">
        <v>5</v>
      </c>
      <c r="Q223" s="76">
        <v>5.666666666666667</v>
      </c>
      <c r="R223" s="76">
        <v>5.333333333333333</v>
      </c>
      <c r="S223" s="79">
        <v>79</v>
      </c>
      <c r="U223" s="52" t="s">
        <v>950</v>
      </c>
      <c r="V223" s="52">
        <v>677</v>
      </c>
      <c r="W223" s="51" t="s">
        <v>10</v>
      </c>
      <c r="X223" s="51"/>
      <c r="Y223" s="127">
        <v>50.634113499999998</v>
      </c>
      <c r="Z223" s="127">
        <v>30.786751499999991</v>
      </c>
      <c r="AA223" s="127">
        <v>5.7230907500000017</v>
      </c>
      <c r="AB223" s="127">
        <v>12.164390549999998</v>
      </c>
      <c r="AC223" s="127">
        <v>2.137110409042172</v>
      </c>
      <c r="AE223" s="58" t="s">
        <v>131</v>
      </c>
      <c r="AF223" s="61" t="s">
        <v>20</v>
      </c>
      <c r="AG223" s="58" t="s">
        <v>10</v>
      </c>
      <c r="AH223" s="59">
        <v>0.1769</v>
      </c>
      <c r="AI223" s="59">
        <v>20</v>
      </c>
      <c r="AJ223" s="62">
        <v>8.8450000000000004E-3</v>
      </c>
      <c r="AK223" s="60">
        <v>4.7620325879794914</v>
      </c>
      <c r="AL223" s="60"/>
      <c r="AR223" s="24" t="s">
        <v>313</v>
      </c>
      <c r="AS223" s="24" t="s">
        <v>295</v>
      </c>
      <c r="AT223" s="24" t="s">
        <v>20</v>
      </c>
      <c r="AU223" s="121">
        <v>124.66346984380532</v>
      </c>
    </row>
    <row r="224" spans="1:47" customFormat="1" ht="15.75" x14ac:dyDescent="0.25">
      <c r="A224" s="75">
        <v>318</v>
      </c>
      <c r="B224" s="73" t="s">
        <v>1407</v>
      </c>
      <c r="C224" s="33" t="s">
        <v>1173</v>
      </c>
      <c r="D224" s="33"/>
      <c r="E224" s="75" t="s">
        <v>1395</v>
      </c>
      <c r="F224" s="73">
        <v>-20.016213767</v>
      </c>
      <c r="G224" s="73">
        <v>-42.016646219000002</v>
      </c>
      <c r="H224" s="73"/>
      <c r="I224" s="75">
        <v>977</v>
      </c>
      <c r="J224" s="74" t="s">
        <v>1225</v>
      </c>
      <c r="K224" s="75">
        <v>6</v>
      </c>
      <c r="L224" s="76">
        <v>5.666666666666667</v>
      </c>
      <c r="M224" s="76">
        <v>5.833333333333333</v>
      </c>
      <c r="N224" s="76">
        <v>6.333333333333333</v>
      </c>
      <c r="O224" s="76">
        <v>6.333333333333333</v>
      </c>
      <c r="P224" s="76">
        <v>5.833333333333333</v>
      </c>
      <c r="Q224" s="76">
        <v>6.333333333333333</v>
      </c>
      <c r="R224" s="75">
        <v>6</v>
      </c>
      <c r="S224" s="77">
        <v>84.333333333333329</v>
      </c>
      <c r="U224" s="52" t="s">
        <v>854</v>
      </c>
      <c r="V224" s="52">
        <v>977</v>
      </c>
      <c r="W224" s="51" t="s">
        <v>286</v>
      </c>
      <c r="X224" s="51"/>
      <c r="Y224" s="127">
        <v>75.255228999999986</v>
      </c>
      <c r="Z224" s="127">
        <v>36.419205999999988</v>
      </c>
      <c r="AA224" s="127">
        <v>7.2134776500000015</v>
      </c>
      <c r="AB224" s="127">
        <v>14.241360000000004</v>
      </c>
      <c r="AC224" s="127">
        <v>1.9762261426068526</v>
      </c>
      <c r="AE224" s="58" t="s">
        <v>227</v>
      </c>
      <c r="AF224" s="58" t="s">
        <v>62</v>
      </c>
      <c r="AG224" s="58" t="s">
        <v>286</v>
      </c>
      <c r="AH224" s="59">
        <v>0.28960000000000002</v>
      </c>
      <c r="AI224" s="59">
        <v>20</v>
      </c>
      <c r="AJ224" s="62">
        <v>1.4480000000000002E-2</v>
      </c>
      <c r="AK224" s="60">
        <v>7.9859340187367467</v>
      </c>
      <c r="AL224" s="60"/>
      <c r="AR224" s="24" t="s">
        <v>391</v>
      </c>
      <c r="AS224" s="24" t="s">
        <v>286</v>
      </c>
      <c r="AT224" s="24" t="s">
        <v>62</v>
      </c>
      <c r="AU224" s="121">
        <v>214.99472174675947</v>
      </c>
    </row>
    <row r="225" spans="1:47" customFormat="1" ht="15.75" x14ac:dyDescent="0.25">
      <c r="A225" s="75">
        <v>319</v>
      </c>
      <c r="B225" s="73" t="s">
        <v>1408</v>
      </c>
      <c r="C225" s="33" t="s">
        <v>1173</v>
      </c>
      <c r="D225" s="33"/>
      <c r="E225" s="75" t="s">
        <v>1395</v>
      </c>
      <c r="F225" s="73">
        <v>-20.016167834000001</v>
      </c>
      <c r="G225" s="73">
        <v>-42.016173731999999</v>
      </c>
      <c r="H225" s="73"/>
      <c r="I225" s="75">
        <v>970</v>
      </c>
      <c r="J225" s="74" t="s">
        <v>1210</v>
      </c>
      <c r="K225" s="75">
        <v>6</v>
      </c>
      <c r="L225" s="76">
        <v>5.666666666666667</v>
      </c>
      <c r="M225" s="76">
        <v>6.333333333333333</v>
      </c>
      <c r="N225" s="75">
        <v>6</v>
      </c>
      <c r="O225" s="75">
        <v>6</v>
      </c>
      <c r="P225" s="75">
        <v>6</v>
      </c>
      <c r="Q225" s="76">
        <v>6.333333333333333</v>
      </c>
      <c r="R225" s="75">
        <v>6</v>
      </c>
      <c r="S225" s="77">
        <v>84.333333333333329</v>
      </c>
      <c r="U225" s="52" t="s">
        <v>855</v>
      </c>
      <c r="V225" s="52">
        <v>970</v>
      </c>
      <c r="W225" s="51" t="s">
        <v>286</v>
      </c>
      <c r="X225" s="51"/>
      <c r="Y225" s="127">
        <v>66.079029000000006</v>
      </c>
      <c r="Z225" s="127">
        <v>35.655647999999999</v>
      </c>
      <c r="AA225" s="127">
        <v>6.4993566999999999</v>
      </c>
      <c r="AB225" s="127">
        <v>13.994072999999997</v>
      </c>
      <c r="AC225" s="127">
        <v>2.1653936193234413</v>
      </c>
      <c r="AE225" s="58" t="s">
        <v>228</v>
      </c>
      <c r="AF225" s="58" t="s">
        <v>62</v>
      </c>
      <c r="AG225" s="58" t="s">
        <v>286</v>
      </c>
      <c r="AH225" s="59">
        <v>0.2334</v>
      </c>
      <c r="AI225" s="59">
        <v>20</v>
      </c>
      <c r="AJ225" s="62">
        <v>1.167E-2</v>
      </c>
      <c r="AK225" s="60">
        <v>6.4075376479746593</v>
      </c>
      <c r="AL225" s="60"/>
      <c r="AU225" s="122"/>
    </row>
    <row r="226" spans="1:47" customFormat="1" ht="15.75" x14ac:dyDescent="0.25">
      <c r="A226" s="75">
        <v>320</v>
      </c>
      <c r="B226" s="73" t="s">
        <v>1409</v>
      </c>
      <c r="C226" s="33" t="s">
        <v>1192</v>
      </c>
      <c r="D226" s="33"/>
      <c r="E226" s="75" t="s">
        <v>1395</v>
      </c>
      <c r="F226" s="73">
        <v>-20.045569706999999</v>
      </c>
      <c r="G226" s="73">
        <v>-41.995815765000003</v>
      </c>
      <c r="H226" s="73"/>
      <c r="I226" s="75">
        <v>667</v>
      </c>
      <c r="J226" s="74" t="s">
        <v>1225</v>
      </c>
      <c r="K226" s="76">
        <v>5.666666666666667</v>
      </c>
      <c r="L226" s="76">
        <v>5.666666666666667</v>
      </c>
      <c r="M226" s="76">
        <v>5.333333333333333</v>
      </c>
      <c r="N226" s="75">
        <v>6</v>
      </c>
      <c r="O226" s="76">
        <v>5.666666666666667</v>
      </c>
      <c r="P226" s="76">
        <v>5.666666666666667</v>
      </c>
      <c r="Q226" s="75">
        <v>6</v>
      </c>
      <c r="R226" s="75">
        <v>6</v>
      </c>
      <c r="S226" s="79">
        <v>82</v>
      </c>
      <c r="U226" s="52" t="s">
        <v>951</v>
      </c>
      <c r="V226" s="52">
        <v>667</v>
      </c>
      <c r="W226" s="51" t="s">
        <v>10</v>
      </c>
      <c r="X226" s="51"/>
      <c r="Y226" s="127">
        <v>46.101406999999988</v>
      </c>
      <c r="Z226" s="127">
        <v>30.088803000000002</v>
      </c>
      <c r="AA226" s="127">
        <v>5.4561610500000004</v>
      </c>
      <c r="AB226" s="127">
        <v>11.947055799999999</v>
      </c>
      <c r="AC226" s="127">
        <v>2.1991539751578548</v>
      </c>
      <c r="AE226" s="58" t="s">
        <v>1106</v>
      </c>
      <c r="AF226" s="61" t="s">
        <v>20</v>
      </c>
      <c r="AG226" s="58" t="s">
        <v>10</v>
      </c>
      <c r="AH226" s="59">
        <v>0.23200000000000001</v>
      </c>
      <c r="AI226" s="59">
        <v>20</v>
      </c>
      <c r="AJ226" s="62">
        <v>1.1600000000000001E-2</v>
      </c>
      <c r="AK226" s="60">
        <v>5.9981746436528605</v>
      </c>
      <c r="AL226" s="60"/>
      <c r="AR226" s="24" t="s">
        <v>314</v>
      </c>
      <c r="AS226" s="24" t="s">
        <v>295</v>
      </c>
      <c r="AT226" s="24" t="s">
        <v>20</v>
      </c>
      <c r="AU226" s="121">
        <v>125.74781305933871</v>
      </c>
    </row>
    <row r="227" spans="1:47" customFormat="1" ht="15.75" x14ac:dyDescent="0.25">
      <c r="A227" s="75">
        <v>321</v>
      </c>
      <c r="B227" s="73" t="s">
        <v>1410</v>
      </c>
      <c r="C227" s="33" t="s">
        <v>1192</v>
      </c>
      <c r="D227" s="33"/>
      <c r="E227" s="75" t="s">
        <v>1395</v>
      </c>
      <c r="F227" s="73">
        <v>-20.049006874</v>
      </c>
      <c r="G227" s="73">
        <v>-41.994100912</v>
      </c>
      <c r="H227" s="73"/>
      <c r="I227" s="75">
        <v>700</v>
      </c>
      <c r="J227" s="74" t="s">
        <v>1225</v>
      </c>
      <c r="K227" s="76">
        <v>5.666666666666667</v>
      </c>
      <c r="L227" s="76">
        <v>6.333333333333333</v>
      </c>
      <c r="M227" s="75">
        <v>6.5</v>
      </c>
      <c r="N227" s="76">
        <v>6.333333333333333</v>
      </c>
      <c r="O227" s="76">
        <v>6.833333333333333</v>
      </c>
      <c r="P227" s="76">
        <v>6.833333333333333</v>
      </c>
      <c r="Q227" s="75">
        <v>6</v>
      </c>
      <c r="R227" s="76">
        <v>6.166666666666667</v>
      </c>
      <c r="S227" s="77">
        <v>86.666666666666671</v>
      </c>
      <c r="U227" s="52" t="s">
        <v>952</v>
      </c>
      <c r="V227" s="52">
        <v>700</v>
      </c>
      <c r="W227" s="51" t="s">
        <v>10</v>
      </c>
      <c r="X227" s="51"/>
      <c r="Y227" s="127">
        <v>52.122694500000001</v>
      </c>
      <c r="Z227" s="127">
        <v>31.871857999999996</v>
      </c>
      <c r="AA227" s="127">
        <v>5.8286535499999985</v>
      </c>
      <c r="AB227" s="127">
        <v>12.535495999999998</v>
      </c>
      <c r="AC227" s="127">
        <v>2.1608210205570755</v>
      </c>
      <c r="AE227" s="58" t="s">
        <v>132</v>
      </c>
      <c r="AF227" s="61" t="s">
        <v>20</v>
      </c>
      <c r="AG227" s="58" t="s">
        <v>10</v>
      </c>
      <c r="AH227" s="59">
        <v>0.25650000000000001</v>
      </c>
      <c r="AI227" s="59">
        <v>20</v>
      </c>
      <c r="AJ227" s="62">
        <v>1.2825E-2</v>
      </c>
      <c r="AK227" s="60">
        <v>6.5551767642874408</v>
      </c>
      <c r="AL227" s="60"/>
      <c r="AR227" s="24" t="s">
        <v>315</v>
      </c>
      <c r="AS227" s="24" t="s">
        <v>295</v>
      </c>
      <c r="AT227" s="24" t="s">
        <v>20</v>
      </c>
      <c r="AU227" s="121">
        <v>160.22487588628283</v>
      </c>
    </row>
    <row r="228" spans="1:47" customFormat="1" ht="15.75" x14ac:dyDescent="0.25">
      <c r="A228" s="75">
        <v>322</v>
      </c>
      <c r="B228" s="73" t="s">
        <v>1411</v>
      </c>
      <c r="C228" s="83" t="s">
        <v>1173</v>
      </c>
      <c r="D228" s="83"/>
      <c r="E228" s="75" t="s">
        <v>1395</v>
      </c>
      <c r="F228" s="73">
        <v>-20.050082356000001</v>
      </c>
      <c r="G228" s="73">
        <v>-41.998290857000001</v>
      </c>
      <c r="H228" s="73"/>
      <c r="I228" s="75">
        <v>719</v>
      </c>
      <c r="J228" s="74" t="s">
        <v>1225</v>
      </c>
      <c r="K228" s="76">
        <v>6</v>
      </c>
      <c r="L228" s="76">
        <v>5.666666666666667</v>
      </c>
      <c r="M228" s="76">
        <v>6</v>
      </c>
      <c r="N228" s="76">
        <v>6</v>
      </c>
      <c r="O228" s="76">
        <v>6.166666666666667</v>
      </c>
      <c r="P228" s="76">
        <v>6.333333333333333</v>
      </c>
      <c r="Q228" s="76">
        <v>6.166666666666667</v>
      </c>
      <c r="R228" s="76">
        <v>6</v>
      </c>
      <c r="S228" s="77">
        <v>84.333333333333329</v>
      </c>
      <c r="U228" s="52" t="s">
        <v>856</v>
      </c>
      <c r="V228" s="52">
        <v>719</v>
      </c>
      <c r="W228" s="51" t="s">
        <v>286</v>
      </c>
      <c r="X228" s="51"/>
      <c r="Y228" s="127">
        <v>54.070324000000006</v>
      </c>
      <c r="Z228" s="127">
        <v>31.811957</v>
      </c>
      <c r="AA228" s="127">
        <v>5.8439876000000011</v>
      </c>
      <c r="AB228" s="127">
        <v>12.579567149999999</v>
      </c>
      <c r="AC228" s="127">
        <v>2.1640039795696984</v>
      </c>
      <c r="AE228" s="58" t="s">
        <v>1087</v>
      </c>
      <c r="AF228" s="61" t="s">
        <v>20</v>
      </c>
      <c r="AG228" s="58" t="s">
        <v>286</v>
      </c>
      <c r="AH228" s="59">
        <v>0.2346</v>
      </c>
      <c r="AI228" s="59">
        <v>20</v>
      </c>
      <c r="AJ228" s="62">
        <v>1.1730000000000001E-2</v>
      </c>
      <c r="AK228" s="60">
        <v>6.2585563578772172</v>
      </c>
      <c r="AL228" s="60"/>
      <c r="AR228" s="24" t="s">
        <v>289</v>
      </c>
      <c r="AS228" s="24" t="s">
        <v>286</v>
      </c>
      <c r="AT228" s="24" t="s">
        <v>20</v>
      </c>
      <c r="AU228" s="121">
        <v>151.1535951875677</v>
      </c>
    </row>
    <row r="229" spans="1:47" customFormat="1" ht="15.75" x14ac:dyDescent="0.25">
      <c r="A229" s="75">
        <v>323</v>
      </c>
      <c r="B229" s="73" t="s">
        <v>1410</v>
      </c>
      <c r="C229" s="83" t="s">
        <v>1163</v>
      </c>
      <c r="D229" s="83"/>
      <c r="E229" s="75" t="s">
        <v>1395</v>
      </c>
      <c r="F229" s="73">
        <v>-20.050987434</v>
      </c>
      <c r="G229" s="73">
        <v>-41.998874741000002</v>
      </c>
      <c r="H229" s="73"/>
      <c r="I229" s="75">
        <v>733</v>
      </c>
      <c r="J229" s="74" t="s">
        <v>1225</v>
      </c>
      <c r="K229" s="76">
        <v>6</v>
      </c>
      <c r="L229" s="76">
        <v>6</v>
      </c>
      <c r="M229" s="76">
        <v>5.666666666666667</v>
      </c>
      <c r="N229" s="76">
        <v>6</v>
      </c>
      <c r="O229" s="76">
        <v>6</v>
      </c>
      <c r="P229" s="76">
        <v>6</v>
      </c>
      <c r="Q229" s="76">
        <v>6</v>
      </c>
      <c r="R229" s="76">
        <v>6</v>
      </c>
      <c r="S229" s="77">
        <v>83.666666666666671</v>
      </c>
      <c r="U229" s="52" t="s">
        <v>695</v>
      </c>
      <c r="V229" s="52">
        <v>733</v>
      </c>
      <c r="W229" s="51" t="s">
        <v>8</v>
      </c>
      <c r="X229" s="51"/>
      <c r="Y229" s="127">
        <v>70.334315500000017</v>
      </c>
      <c r="Z229" s="127">
        <v>36.504378500000009</v>
      </c>
      <c r="AA229" s="127">
        <v>6.6198822500000007</v>
      </c>
      <c r="AB229" s="127">
        <v>14.48658</v>
      </c>
      <c r="AC229" s="127">
        <v>2.1991739519427052</v>
      </c>
      <c r="AE229" s="58" t="s">
        <v>41</v>
      </c>
      <c r="AF229" s="61" t="s">
        <v>20</v>
      </c>
      <c r="AG229" s="58" t="s">
        <v>8</v>
      </c>
      <c r="AH229" s="59">
        <v>0.2172</v>
      </c>
      <c r="AI229" s="59">
        <v>20</v>
      </c>
      <c r="AJ229" s="62">
        <v>1.086E-2</v>
      </c>
      <c r="AK229" s="60">
        <v>5.8706681341100051</v>
      </c>
      <c r="AL229" s="60"/>
      <c r="AR229" s="24" t="s">
        <v>290</v>
      </c>
      <c r="AS229" s="24" t="s">
        <v>286</v>
      </c>
      <c r="AT229" s="24" t="s">
        <v>20</v>
      </c>
      <c r="AU229" s="121">
        <v>126.38630264132834</v>
      </c>
    </row>
    <row r="230" spans="1:47" customFormat="1" ht="15.75" x14ac:dyDescent="0.25">
      <c r="A230" s="75">
        <v>326</v>
      </c>
      <c r="B230" s="73" t="s">
        <v>1412</v>
      </c>
      <c r="C230" s="83" t="s">
        <v>1192</v>
      </c>
      <c r="D230" s="83"/>
      <c r="E230" s="73" t="s">
        <v>1413</v>
      </c>
      <c r="F230" s="73">
        <v>-19.963534009</v>
      </c>
      <c r="G230" s="73">
        <v>-42.126523331000001</v>
      </c>
      <c r="H230" s="73"/>
      <c r="I230" s="75">
        <v>774</v>
      </c>
      <c r="J230" s="74" t="s">
        <v>1225</v>
      </c>
      <c r="K230" s="76">
        <v>6</v>
      </c>
      <c r="L230" s="76">
        <v>7</v>
      </c>
      <c r="M230" s="76">
        <v>6.5</v>
      </c>
      <c r="N230" s="76">
        <v>6.5</v>
      </c>
      <c r="O230" s="76">
        <v>6.666666666666667</v>
      </c>
      <c r="P230" s="76">
        <v>6.166666666666667</v>
      </c>
      <c r="Q230" s="76">
        <v>6</v>
      </c>
      <c r="R230" s="76">
        <v>6.166666666666667</v>
      </c>
      <c r="S230" s="77">
        <v>87</v>
      </c>
      <c r="U230" s="52" t="s">
        <v>953</v>
      </c>
      <c r="V230" s="52">
        <v>774</v>
      </c>
      <c r="W230" s="51" t="s">
        <v>10</v>
      </c>
      <c r="X230" s="51"/>
      <c r="Y230" s="127">
        <v>42.056318499999996</v>
      </c>
      <c r="Z230" s="127">
        <v>29.309266499999996</v>
      </c>
      <c r="AA230" s="127">
        <v>5.0963239500000004</v>
      </c>
      <c r="AB230" s="127">
        <v>11.509224549999999</v>
      </c>
      <c r="AC230" s="127">
        <v>2.2789947392856371</v>
      </c>
      <c r="AE230" s="58" t="s">
        <v>1111</v>
      </c>
      <c r="AF230" s="58" t="s">
        <v>440</v>
      </c>
      <c r="AG230" s="58" t="s">
        <v>10</v>
      </c>
      <c r="AH230" s="59">
        <v>0.23619999999999999</v>
      </c>
      <c r="AI230" s="59">
        <v>20</v>
      </c>
      <c r="AJ230" s="62">
        <v>1.1809999999999999E-2</v>
      </c>
      <c r="AK230" s="60">
        <v>6.3055324403403761</v>
      </c>
      <c r="AL230" s="60"/>
      <c r="AU230" s="122"/>
    </row>
    <row r="231" spans="1:47" customFormat="1" ht="15.75" x14ac:dyDescent="0.25">
      <c r="A231" s="75">
        <v>327</v>
      </c>
      <c r="B231" s="73" t="s">
        <v>1414</v>
      </c>
      <c r="C231" s="83" t="s">
        <v>1173</v>
      </c>
      <c r="D231" s="83"/>
      <c r="E231" s="73" t="s">
        <v>1413</v>
      </c>
      <c r="F231" s="73">
        <v>-19.932956826000002</v>
      </c>
      <c r="G231" s="73">
        <v>-42.083363654000003</v>
      </c>
      <c r="H231" s="73"/>
      <c r="I231" s="75">
        <v>1040</v>
      </c>
      <c r="J231" s="74" t="s">
        <v>1225</v>
      </c>
      <c r="K231" s="76">
        <v>6</v>
      </c>
      <c r="L231" s="76">
        <v>6</v>
      </c>
      <c r="M231" s="76">
        <v>6.666666666666667</v>
      </c>
      <c r="N231" s="76">
        <v>6</v>
      </c>
      <c r="O231" s="76">
        <v>6.333333333333333</v>
      </c>
      <c r="P231" s="76">
        <v>6</v>
      </c>
      <c r="Q231" s="76">
        <v>6</v>
      </c>
      <c r="R231" s="76">
        <v>6</v>
      </c>
      <c r="S231" s="77">
        <v>85.333333333333329</v>
      </c>
      <c r="U231" s="52" t="s">
        <v>857</v>
      </c>
      <c r="V231" s="52">
        <v>1040</v>
      </c>
      <c r="W231" s="51" t="s">
        <v>286</v>
      </c>
      <c r="X231" s="51"/>
      <c r="Y231" s="127">
        <v>73.216718</v>
      </c>
      <c r="Z231" s="127">
        <v>38.438264499999995</v>
      </c>
      <c r="AA231" s="127">
        <v>6.9393647999999999</v>
      </c>
      <c r="AB231" s="127">
        <v>15.059487999999998</v>
      </c>
      <c r="AC231" s="127">
        <v>2.1737180186820333</v>
      </c>
      <c r="AE231" s="58" t="s">
        <v>229</v>
      </c>
      <c r="AF231" s="58" t="s">
        <v>62</v>
      </c>
      <c r="AG231" s="58" t="s">
        <v>286</v>
      </c>
      <c r="AH231" s="59">
        <v>0.2782</v>
      </c>
      <c r="AI231" s="59">
        <v>20</v>
      </c>
      <c r="AJ231" s="62">
        <v>1.391E-2</v>
      </c>
      <c r="AK231" s="60">
        <v>7.5631492765683292</v>
      </c>
      <c r="AL231" s="60"/>
      <c r="AU231" s="122"/>
    </row>
    <row r="232" spans="1:47" customFormat="1" ht="15.75" x14ac:dyDescent="0.25">
      <c r="A232" s="72">
        <v>328</v>
      </c>
      <c r="B232" s="73" t="s">
        <v>1415</v>
      </c>
      <c r="C232" s="33" t="s">
        <v>1173</v>
      </c>
      <c r="D232" s="33"/>
      <c r="E232" s="73" t="s">
        <v>1416</v>
      </c>
      <c r="F232" s="73">
        <v>-19.919636473000001</v>
      </c>
      <c r="G232" s="73">
        <v>-42.102305078999997</v>
      </c>
      <c r="H232" s="73"/>
      <c r="I232" s="72">
        <v>972</v>
      </c>
      <c r="J232" s="74" t="s">
        <v>1225</v>
      </c>
      <c r="K232" s="75">
        <v>6</v>
      </c>
      <c r="L232" s="76">
        <v>5.666666666666667</v>
      </c>
      <c r="M232" s="75">
        <v>6</v>
      </c>
      <c r="N232" s="76">
        <v>5.333333333333333</v>
      </c>
      <c r="O232" s="75">
        <v>6</v>
      </c>
      <c r="P232" s="75">
        <v>6</v>
      </c>
      <c r="Q232" s="75">
        <v>6</v>
      </c>
      <c r="R232" s="76">
        <v>5.833333333333333</v>
      </c>
      <c r="S232" s="77">
        <v>82.833333333333329</v>
      </c>
      <c r="U232" s="52" t="s">
        <v>858</v>
      </c>
      <c r="V232" s="52">
        <v>972</v>
      </c>
      <c r="W232" s="51" t="s">
        <v>286</v>
      </c>
      <c r="X232" s="51"/>
      <c r="Y232" s="127">
        <v>58.061246499999996</v>
      </c>
      <c r="Z232" s="127">
        <v>33.798745000000004</v>
      </c>
      <c r="AA232" s="127">
        <v>6.1718940000000009</v>
      </c>
      <c r="AB232" s="127">
        <v>13.026228</v>
      </c>
      <c r="AC232" s="127">
        <v>2.1176831987007501</v>
      </c>
      <c r="AE232" s="58" t="s">
        <v>230</v>
      </c>
      <c r="AF232" s="58" t="s">
        <v>62</v>
      </c>
      <c r="AG232" s="58" t="s">
        <v>286</v>
      </c>
      <c r="AH232" s="59">
        <v>0.30220000000000002</v>
      </c>
      <c r="AI232" s="59">
        <v>20</v>
      </c>
      <c r="AJ232" s="62">
        <v>1.5110000000000002E-2</v>
      </c>
      <c r="AK232" s="60">
        <v>7.8423214237779515</v>
      </c>
      <c r="AL232" s="60"/>
      <c r="AR232" s="24" t="s">
        <v>392</v>
      </c>
      <c r="AS232" s="24" t="s">
        <v>286</v>
      </c>
      <c r="AT232" s="24" t="s">
        <v>62</v>
      </c>
      <c r="AU232" s="121">
        <v>153.22965277328996</v>
      </c>
    </row>
    <row r="233" spans="1:47" customFormat="1" ht="15.75" x14ac:dyDescent="0.25">
      <c r="A233" s="75">
        <v>330</v>
      </c>
      <c r="B233" s="73" t="s">
        <v>1417</v>
      </c>
      <c r="C233" s="33" t="s">
        <v>1163</v>
      </c>
      <c r="D233" s="33"/>
      <c r="E233" s="73" t="s">
        <v>1416</v>
      </c>
      <c r="F233" s="73">
        <v>-19.877848494999999</v>
      </c>
      <c r="G233" s="73">
        <v>-42.143793152999997</v>
      </c>
      <c r="H233" s="73"/>
      <c r="I233" s="75">
        <v>788</v>
      </c>
      <c r="J233" s="74" t="s">
        <v>1210</v>
      </c>
      <c r="K233" s="76">
        <v>6.333333333333333</v>
      </c>
      <c r="L233" s="75">
        <v>6</v>
      </c>
      <c r="M233" s="76">
        <v>6.333333333333333</v>
      </c>
      <c r="N233" s="75">
        <v>6</v>
      </c>
      <c r="O233" s="75">
        <v>6</v>
      </c>
      <c r="P233" s="75">
        <v>6.5</v>
      </c>
      <c r="Q233" s="75">
        <v>6</v>
      </c>
      <c r="R233" s="76">
        <v>6.166666666666667</v>
      </c>
      <c r="S233" s="77">
        <v>85.333333333333329</v>
      </c>
      <c r="U233" s="52" t="s">
        <v>699</v>
      </c>
      <c r="V233" s="52">
        <v>788</v>
      </c>
      <c r="W233" s="51" t="s">
        <v>8</v>
      </c>
      <c r="X233" s="51"/>
      <c r="Y233" s="127">
        <v>44.834788999999994</v>
      </c>
      <c r="Z233" s="127">
        <v>31.717157500000003</v>
      </c>
      <c r="AA233" s="127">
        <v>5.1385047500000001</v>
      </c>
      <c r="AB233" s="127">
        <v>12.424974350000001</v>
      </c>
      <c r="AC233" s="127">
        <v>2.4261827945279264</v>
      </c>
      <c r="AE233" s="58" t="s">
        <v>1005</v>
      </c>
      <c r="AF233" s="58" t="s">
        <v>440</v>
      </c>
      <c r="AG233" s="58" t="s">
        <v>8</v>
      </c>
      <c r="AH233" s="59">
        <v>0.25580000000000003</v>
      </c>
      <c r="AI233" s="59">
        <v>20</v>
      </c>
      <c r="AJ233" s="60">
        <v>1.2790000000000001E-2</v>
      </c>
      <c r="AK233" s="60">
        <v>6.5055163342549598</v>
      </c>
      <c r="AL233" s="60"/>
      <c r="AR233" s="24" t="s">
        <v>454</v>
      </c>
      <c r="AS233" s="24" t="s">
        <v>8</v>
      </c>
      <c r="AT233" s="24" t="s">
        <v>440</v>
      </c>
      <c r="AU233" s="121">
        <v>149.94558820001311</v>
      </c>
    </row>
    <row r="234" spans="1:47" customFormat="1" ht="15.75" x14ac:dyDescent="0.25">
      <c r="A234" s="72">
        <v>331</v>
      </c>
      <c r="B234" s="73" t="s">
        <v>1418</v>
      </c>
      <c r="C234" s="33" t="s">
        <v>1163</v>
      </c>
      <c r="D234" s="33"/>
      <c r="E234" s="73" t="s">
        <v>1416</v>
      </c>
      <c r="F234" s="73">
        <v>-19.874393726000001</v>
      </c>
      <c r="G234" s="73">
        <v>-42.121474071999998</v>
      </c>
      <c r="H234" s="73"/>
      <c r="I234" s="72">
        <v>776</v>
      </c>
      <c r="J234" s="74" t="s">
        <v>1225</v>
      </c>
      <c r="K234" s="75">
        <v>6</v>
      </c>
      <c r="L234" s="75">
        <v>5.5</v>
      </c>
      <c r="M234" s="75">
        <v>5.5</v>
      </c>
      <c r="N234" s="75">
        <v>5.5</v>
      </c>
      <c r="O234" s="75">
        <v>5</v>
      </c>
      <c r="P234" s="75">
        <v>6</v>
      </c>
      <c r="Q234" s="75">
        <v>6</v>
      </c>
      <c r="R234" s="75">
        <v>6</v>
      </c>
      <c r="S234" s="79">
        <v>81</v>
      </c>
      <c r="U234" s="52" t="s">
        <v>700</v>
      </c>
      <c r="V234" s="52">
        <v>776</v>
      </c>
      <c r="W234" s="51" t="s">
        <v>8</v>
      </c>
      <c r="X234" s="51"/>
      <c r="Y234" s="127">
        <v>45.783138499999993</v>
      </c>
      <c r="Z234" s="127">
        <v>30.3507335</v>
      </c>
      <c r="AA234" s="127">
        <v>5.3723565499999992</v>
      </c>
      <c r="AB234" s="127">
        <v>11.9081305</v>
      </c>
      <c r="AC234" s="127">
        <v>2.2259171727090163</v>
      </c>
      <c r="AE234" s="58" t="s">
        <v>1007</v>
      </c>
      <c r="AF234" s="58" t="s">
        <v>440</v>
      </c>
      <c r="AG234" s="58" t="s">
        <v>8</v>
      </c>
      <c r="AH234" s="59">
        <v>0.251</v>
      </c>
      <c r="AI234" s="59">
        <v>20</v>
      </c>
      <c r="AJ234" s="60">
        <v>1.255E-2</v>
      </c>
      <c r="AK234" s="60">
        <v>6.2827154860011269</v>
      </c>
      <c r="AL234" s="60"/>
      <c r="AR234" s="24" t="s">
        <v>455</v>
      </c>
      <c r="AS234" s="24" t="s">
        <v>8</v>
      </c>
      <c r="AT234" s="24" t="s">
        <v>440</v>
      </c>
      <c r="AU234" s="121">
        <v>159.68192329181429</v>
      </c>
    </row>
    <row r="235" spans="1:47" customFormat="1" ht="15.75" x14ac:dyDescent="0.25">
      <c r="A235" s="75">
        <v>332</v>
      </c>
      <c r="B235" s="73" t="s">
        <v>1418</v>
      </c>
      <c r="C235" s="83" t="s">
        <v>1194</v>
      </c>
      <c r="D235" s="83"/>
      <c r="E235" s="73" t="s">
        <v>1416</v>
      </c>
      <c r="F235" s="73">
        <v>-19.874616181</v>
      </c>
      <c r="G235" s="73">
        <v>-42.119689145999999</v>
      </c>
      <c r="H235" s="73"/>
      <c r="I235" s="75">
        <v>781</v>
      </c>
      <c r="J235" s="74" t="s">
        <v>1225</v>
      </c>
      <c r="K235" s="76">
        <v>5.666666666666667</v>
      </c>
      <c r="L235" s="76">
        <v>5.666666666666667</v>
      </c>
      <c r="M235" s="76">
        <v>5.333333333333333</v>
      </c>
      <c r="N235" s="76">
        <v>6.333333333333333</v>
      </c>
      <c r="O235" s="76">
        <v>5.666666666666667</v>
      </c>
      <c r="P235" s="76">
        <v>6</v>
      </c>
      <c r="Q235" s="76">
        <v>5.666666666666667</v>
      </c>
      <c r="R235" s="76">
        <v>6</v>
      </c>
      <c r="S235" s="77">
        <v>82.333333333333329</v>
      </c>
      <c r="U235" s="52" t="s">
        <v>788</v>
      </c>
      <c r="V235" s="52">
        <v>781</v>
      </c>
      <c r="W235" s="51" t="s">
        <v>201</v>
      </c>
      <c r="X235" s="51"/>
      <c r="Y235" s="127">
        <v>44.520526500000003</v>
      </c>
      <c r="Z235" s="127">
        <v>30.072520999999995</v>
      </c>
      <c r="AA235" s="127">
        <v>5.290692</v>
      </c>
      <c r="AB235" s="127">
        <v>11.690904800000002</v>
      </c>
      <c r="AC235" s="127">
        <v>2.2174132541475493</v>
      </c>
      <c r="AE235" s="58" t="s">
        <v>1053</v>
      </c>
      <c r="AF235" s="58" t="s">
        <v>440</v>
      </c>
      <c r="AG235" s="58" t="s">
        <v>201</v>
      </c>
      <c r="AH235" s="59">
        <v>0.26579999999999998</v>
      </c>
      <c r="AI235" s="59">
        <v>20</v>
      </c>
      <c r="AJ235" s="60">
        <v>1.329E-2</v>
      </c>
      <c r="AK235" s="60">
        <v>7.1766032265857786</v>
      </c>
      <c r="AL235" s="60"/>
      <c r="AR235" s="24" t="s">
        <v>473</v>
      </c>
      <c r="AS235" s="24" t="s">
        <v>201</v>
      </c>
      <c r="AT235" s="24" t="s">
        <v>440</v>
      </c>
      <c r="AU235" s="121">
        <v>159.55927143939036</v>
      </c>
    </row>
    <row r="236" spans="1:47" customFormat="1" ht="15.75" x14ac:dyDescent="0.25">
      <c r="A236" s="75">
        <v>333</v>
      </c>
      <c r="B236" s="73" t="s">
        <v>1419</v>
      </c>
      <c r="C236" s="83" t="s">
        <v>1192</v>
      </c>
      <c r="D236" s="83"/>
      <c r="E236" s="73" t="s">
        <v>1413</v>
      </c>
      <c r="F236" s="73">
        <v>-19.960148055000001</v>
      </c>
      <c r="G236" s="73">
        <v>-42.101596221000001</v>
      </c>
      <c r="H236" s="73"/>
      <c r="I236" s="75">
        <v>1124</v>
      </c>
      <c r="J236" s="74" t="s">
        <v>1225</v>
      </c>
      <c r="K236" s="76">
        <v>6</v>
      </c>
      <c r="L236" s="76">
        <v>6</v>
      </c>
      <c r="M236" s="76">
        <v>6.666666666666667</v>
      </c>
      <c r="N236" s="76">
        <v>6.666666666666667</v>
      </c>
      <c r="O236" s="76">
        <v>6</v>
      </c>
      <c r="P236" s="76">
        <v>6.666666666666667</v>
      </c>
      <c r="Q236" s="76">
        <v>6.166666666666667</v>
      </c>
      <c r="R236" s="76">
        <v>6.166666666666667</v>
      </c>
      <c r="S236" s="77">
        <v>86.333333333333329</v>
      </c>
      <c r="U236" s="52" t="s">
        <v>954</v>
      </c>
      <c r="V236" s="52">
        <v>1124</v>
      </c>
      <c r="W236" s="51" t="s">
        <v>10</v>
      </c>
      <c r="X236" s="51"/>
      <c r="Y236" s="127">
        <v>57.303318999999988</v>
      </c>
      <c r="Z236" s="127">
        <v>33.948153000000005</v>
      </c>
      <c r="AA236" s="127">
        <v>6.0689338500000005</v>
      </c>
      <c r="AB236" s="127">
        <v>13.396312</v>
      </c>
      <c r="AC236" s="127">
        <v>2.2191910302883633</v>
      </c>
      <c r="AE236" s="58" t="s">
        <v>178</v>
      </c>
      <c r="AF236" s="58" t="s">
        <v>62</v>
      </c>
      <c r="AG236" s="58" t="s">
        <v>10</v>
      </c>
      <c r="AH236" s="59">
        <v>0.29509999999999997</v>
      </c>
      <c r="AI236" s="59">
        <v>20</v>
      </c>
      <c r="AJ236" s="60">
        <v>1.4754999999999999E-2</v>
      </c>
      <c r="AK236" s="60">
        <v>7.8342683810699807</v>
      </c>
      <c r="AL236" s="60"/>
      <c r="AR236" s="24" t="s">
        <v>424</v>
      </c>
      <c r="AS236" s="24" t="s">
        <v>295</v>
      </c>
      <c r="AT236" s="24" t="s">
        <v>62</v>
      </c>
      <c r="AU236" s="121">
        <v>147.66490060673669</v>
      </c>
    </row>
    <row r="237" spans="1:47" customFormat="1" ht="15.75" x14ac:dyDescent="0.25">
      <c r="A237" s="75">
        <v>334</v>
      </c>
      <c r="B237" s="73" t="s">
        <v>1420</v>
      </c>
      <c r="C237" s="33" t="s">
        <v>1163</v>
      </c>
      <c r="D237" s="33"/>
      <c r="E237" s="73" t="s">
        <v>1416</v>
      </c>
      <c r="F237" s="73">
        <v>-19.873795090000002</v>
      </c>
      <c r="G237" s="73">
        <v>-42.136647328999999</v>
      </c>
      <c r="H237" s="73"/>
      <c r="I237" s="75">
        <v>680</v>
      </c>
      <c r="J237" s="74" t="s">
        <v>1225</v>
      </c>
      <c r="K237" s="76">
        <v>6.166666666666667</v>
      </c>
      <c r="L237" s="76">
        <v>6.666666666666667</v>
      </c>
      <c r="M237" s="76">
        <v>6.666666666666667</v>
      </c>
      <c r="N237" s="76">
        <v>6.166666666666667</v>
      </c>
      <c r="O237" s="76">
        <v>6.333333333333333</v>
      </c>
      <c r="P237" s="76">
        <v>6.833333333333333</v>
      </c>
      <c r="Q237" s="76">
        <v>6.333333333333333</v>
      </c>
      <c r="R237" s="76">
        <v>6.5</v>
      </c>
      <c r="S237" s="77">
        <v>87</v>
      </c>
      <c r="U237" s="52" t="s">
        <v>701</v>
      </c>
      <c r="V237" s="52">
        <v>680</v>
      </c>
      <c r="W237" s="51" t="s">
        <v>8</v>
      </c>
      <c r="X237" s="51"/>
      <c r="Y237" s="127">
        <v>47.358589500000001</v>
      </c>
      <c r="Z237" s="127">
        <v>31.643660999999998</v>
      </c>
      <c r="AA237" s="127">
        <v>5.3448179000000007</v>
      </c>
      <c r="AB237" s="127">
        <v>12.337805999999999</v>
      </c>
      <c r="AC237" s="127">
        <v>2.3105690844539195</v>
      </c>
      <c r="AE237" s="58" t="s">
        <v>44</v>
      </c>
      <c r="AF237" s="61" t="s">
        <v>20</v>
      </c>
      <c r="AG237" s="58" t="s">
        <v>8</v>
      </c>
      <c r="AH237" s="59">
        <v>0.2661</v>
      </c>
      <c r="AI237" s="59">
        <v>20</v>
      </c>
      <c r="AJ237" s="60">
        <v>1.3305000000000001E-2</v>
      </c>
      <c r="AK237" s="60">
        <v>6.8920623842375122</v>
      </c>
      <c r="AL237" s="60"/>
      <c r="AR237" s="24" t="s">
        <v>263</v>
      </c>
      <c r="AS237" s="24" t="s">
        <v>8</v>
      </c>
      <c r="AT237" s="24" t="s">
        <v>20</v>
      </c>
      <c r="AU237" s="121">
        <v>242.25383104205056</v>
      </c>
    </row>
    <row r="238" spans="1:47" customFormat="1" ht="15.75" x14ac:dyDescent="0.25">
      <c r="A238" s="75">
        <v>335</v>
      </c>
      <c r="B238" s="73" t="s">
        <v>1421</v>
      </c>
      <c r="C238" s="83" t="s">
        <v>1192</v>
      </c>
      <c r="D238" s="83"/>
      <c r="E238" s="73" t="s">
        <v>1413</v>
      </c>
      <c r="F238" s="73">
        <v>-19.956383407000001</v>
      </c>
      <c r="G238" s="73">
        <v>-42.086506448999998</v>
      </c>
      <c r="H238" s="73"/>
      <c r="I238" s="75">
        <v>1111</v>
      </c>
      <c r="J238" s="74" t="s">
        <v>1225</v>
      </c>
      <c r="K238" s="76">
        <v>6</v>
      </c>
      <c r="L238" s="76">
        <v>6.666666666666667</v>
      </c>
      <c r="M238" s="76">
        <v>6.166666666666667</v>
      </c>
      <c r="N238" s="76">
        <v>6.833333333333333</v>
      </c>
      <c r="O238" s="76">
        <v>6.333333333333333</v>
      </c>
      <c r="P238" s="76">
        <v>6.833333333333333</v>
      </c>
      <c r="Q238" s="76">
        <v>6</v>
      </c>
      <c r="R238" s="76">
        <v>6.5</v>
      </c>
      <c r="S238" s="77">
        <v>87.666666666666671</v>
      </c>
      <c r="U238" s="52" t="s">
        <v>955</v>
      </c>
      <c r="V238" s="52">
        <v>1111</v>
      </c>
      <c r="W238" s="51" t="s">
        <v>10</v>
      </c>
      <c r="X238" s="51"/>
      <c r="Y238" s="127">
        <v>51.251910500000008</v>
      </c>
      <c r="Z238" s="127">
        <v>32.999108499999998</v>
      </c>
      <c r="AA238" s="127">
        <v>5.7185883999999998</v>
      </c>
      <c r="AB238" s="127">
        <v>12.8151475</v>
      </c>
      <c r="AC238" s="127">
        <v>2.2546029716823979</v>
      </c>
      <c r="AE238" s="58" t="s">
        <v>179</v>
      </c>
      <c r="AF238" s="58" t="s">
        <v>62</v>
      </c>
      <c r="AG238" s="58" t="s">
        <v>10</v>
      </c>
      <c r="AH238" s="59">
        <v>0.2888</v>
      </c>
      <c r="AI238" s="59">
        <v>20</v>
      </c>
      <c r="AJ238" s="60">
        <v>1.444E-2</v>
      </c>
      <c r="AK238" s="60">
        <v>7.951037500335544</v>
      </c>
      <c r="AL238" s="60"/>
      <c r="AR238" s="24" t="s">
        <v>425</v>
      </c>
      <c r="AS238" s="24" t="s">
        <v>295</v>
      </c>
      <c r="AT238" s="24" t="s">
        <v>62</v>
      </c>
      <c r="AU238" s="121">
        <v>207.10442798081053</v>
      </c>
    </row>
    <row r="239" spans="1:47" customFormat="1" ht="15.75" x14ac:dyDescent="0.25">
      <c r="A239" s="75">
        <v>336</v>
      </c>
      <c r="B239" s="73" t="s">
        <v>1422</v>
      </c>
      <c r="C239" s="83" t="s">
        <v>1163</v>
      </c>
      <c r="D239" s="83"/>
      <c r="E239" s="73" t="s">
        <v>1413</v>
      </c>
      <c r="F239" s="73">
        <v>-19.956381898</v>
      </c>
      <c r="G239" s="73">
        <v>-42.090059621000002</v>
      </c>
      <c r="H239" s="73"/>
      <c r="I239" s="75">
        <v>1062</v>
      </c>
      <c r="J239" s="74" t="s">
        <v>1225</v>
      </c>
      <c r="K239" s="76">
        <v>6</v>
      </c>
      <c r="L239" s="76">
        <v>6</v>
      </c>
      <c r="M239" s="76">
        <v>6.333333333333333</v>
      </c>
      <c r="N239" s="76">
        <v>6.666666666666667</v>
      </c>
      <c r="O239" s="76">
        <v>6.333333333333333</v>
      </c>
      <c r="P239" s="76">
        <v>6.833333333333333</v>
      </c>
      <c r="Q239" s="76">
        <v>6.333333333333333</v>
      </c>
      <c r="R239" s="76">
        <v>6.166666666666667</v>
      </c>
      <c r="S239" s="77">
        <v>86.666666666666671</v>
      </c>
      <c r="Y239" s="6"/>
      <c r="Z239" s="6"/>
      <c r="AA239" s="6"/>
      <c r="AB239" s="6"/>
      <c r="AC239" s="6"/>
      <c r="AR239" s="24" t="s">
        <v>365</v>
      </c>
      <c r="AS239" s="24" t="s">
        <v>8</v>
      </c>
      <c r="AT239" s="24" t="s">
        <v>62</v>
      </c>
      <c r="AU239" s="121">
        <v>168.2507533069882</v>
      </c>
    </row>
    <row r="240" spans="1:47" customFormat="1" ht="15.75" x14ac:dyDescent="0.25">
      <c r="A240" s="75">
        <v>337</v>
      </c>
      <c r="B240" s="73" t="s">
        <v>1423</v>
      </c>
      <c r="C240" s="33" t="s">
        <v>1173</v>
      </c>
      <c r="D240" s="33"/>
      <c r="E240" s="73" t="s">
        <v>1413</v>
      </c>
      <c r="F240" s="73">
        <v>-19.942971691</v>
      </c>
      <c r="G240" s="73">
        <v>-42.163393479</v>
      </c>
      <c r="H240" s="73"/>
      <c r="I240" s="75">
        <v>884</v>
      </c>
      <c r="J240" s="74" t="s">
        <v>1210</v>
      </c>
      <c r="K240" s="76">
        <v>6.333333333333333</v>
      </c>
      <c r="L240" s="76">
        <v>6.333333333333333</v>
      </c>
      <c r="M240" s="76">
        <v>7</v>
      </c>
      <c r="N240" s="76">
        <v>6.333333333333333</v>
      </c>
      <c r="O240" s="76">
        <v>7</v>
      </c>
      <c r="P240" s="76">
        <v>6.333333333333333</v>
      </c>
      <c r="Q240" s="76">
        <v>6.333333333333333</v>
      </c>
      <c r="R240" s="76">
        <v>6.333333333333333</v>
      </c>
      <c r="S240" s="77">
        <v>88</v>
      </c>
      <c r="U240" s="52" t="s">
        <v>859</v>
      </c>
      <c r="V240" s="52">
        <v>884</v>
      </c>
      <c r="W240" s="51" t="s">
        <v>286</v>
      </c>
      <c r="X240" s="51"/>
      <c r="Y240" s="127">
        <v>50.339759000000001</v>
      </c>
      <c r="Z240" s="127">
        <v>31.836951500000005</v>
      </c>
      <c r="AA240" s="127">
        <v>5.6040729000000002</v>
      </c>
      <c r="AB240" s="127">
        <v>12.3309453</v>
      </c>
      <c r="AC240" s="127">
        <v>2.2031856118743587</v>
      </c>
      <c r="AE240" s="58" t="s">
        <v>1103</v>
      </c>
      <c r="AF240" s="58" t="s">
        <v>440</v>
      </c>
      <c r="AG240" s="58" t="s">
        <v>286</v>
      </c>
      <c r="AH240" s="59">
        <v>0.28349999999999997</v>
      </c>
      <c r="AI240" s="59">
        <v>20</v>
      </c>
      <c r="AJ240" s="60">
        <v>1.4174999999999998E-2</v>
      </c>
      <c r="AK240" s="60">
        <v>7.5832818833382536</v>
      </c>
      <c r="AL240" s="60"/>
      <c r="AR240" s="24" t="s">
        <v>484</v>
      </c>
      <c r="AS240" s="24" t="s">
        <v>286</v>
      </c>
      <c r="AT240" s="24" t="s">
        <v>440</v>
      </c>
      <c r="AU240" s="121">
        <v>168.62042786198842</v>
      </c>
    </row>
    <row r="241" spans="1:47" customFormat="1" ht="15.75" x14ac:dyDescent="0.25">
      <c r="A241" s="75">
        <v>338</v>
      </c>
      <c r="B241" s="73" t="s">
        <v>1424</v>
      </c>
      <c r="C241" s="33" t="s">
        <v>1173</v>
      </c>
      <c r="D241" s="33"/>
      <c r="E241" s="73" t="s">
        <v>1413</v>
      </c>
      <c r="F241" s="73">
        <v>-19.952414911000002</v>
      </c>
      <c r="G241" s="73">
        <v>-42.164559820999997</v>
      </c>
      <c r="H241" s="73"/>
      <c r="I241" s="75">
        <v>872</v>
      </c>
      <c r="J241" s="74" t="s">
        <v>1225</v>
      </c>
      <c r="K241" s="76">
        <v>6</v>
      </c>
      <c r="L241" s="76">
        <v>6.666666666666667</v>
      </c>
      <c r="M241" s="76">
        <v>6.666666666666667</v>
      </c>
      <c r="N241" s="76">
        <v>6</v>
      </c>
      <c r="O241" s="76">
        <v>6.666666666666667</v>
      </c>
      <c r="P241" s="76">
        <v>6.833333333333333</v>
      </c>
      <c r="Q241" s="76">
        <v>6</v>
      </c>
      <c r="R241" s="76">
        <v>6.166666666666667</v>
      </c>
      <c r="S241" s="77">
        <v>87</v>
      </c>
      <c r="U241" s="52" t="s">
        <v>860</v>
      </c>
      <c r="V241" s="52">
        <v>872</v>
      </c>
      <c r="W241" s="51" t="s">
        <v>286</v>
      </c>
      <c r="X241" s="51"/>
      <c r="Y241" s="127">
        <v>55.030952500000012</v>
      </c>
      <c r="Z241" s="127">
        <v>33.122125499999996</v>
      </c>
      <c r="AA241" s="127">
        <v>6.0042300000000015</v>
      </c>
      <c r="AB241" s="127">
        <v>12.99188</v>
      </c>
      <c r="AC241" s="127">
        <v>2.1862695678713115</v>
      </c>
      <c r="AE241" s="58" t="s">
        <v>1101</v>
      </c>
      <c r="AF241" s="58" t="s">
        <v>440</v>
      </c>
      <c r="AG241" s="58" t="s">
        <v>286</v>
      </c>
      <c r="AH241" s="59">
        <v>0.28349999999999997</v>
      </c>
      <c r="AI241" s="59">
        <v>20</v>
      </c>
      <c r="AJ241" s="60">
        <v>1.4174999999999998E-2</v>
      </c>
      <c r="AK241" s="60">
        <v>7.4879875446272779</v>
      </c>
      <c r="AL241" s="60"/>
      <c r="AU241" s="122"/>
    </row>
    <row r="242" spans="1:47" customFormat="1" ht="15.75" x14ac:dyDescent="0.25">
      <c r="A242" s="75">
        <v>339</v>
      </c>
      <c r="B242" s="73" t="s">
        <v>1425</v>
      </c>
      <c r="C242" s="33" t="s">
        <v>1192</v>
      </c>
      <c r="D242" s="33"/>
      <c r="E242" s="73" t="s">
        <v>1416</v>
      </c>
      <c r="F242" s="73">
        <v>-19.895147989000002</v>
      </c>
      <c r="G242" s="73">
        <v>-42.113642775999999</v>
      </c>
      <c r="H242" s="73"/>
      <c r="I242" s="75">
        <v>782</v>
      </c>
      <c r="J242" s="74" t="s">
        <v>1225</v>
      </c>
      <c r="K242" s="76">
        <v>6</v>
      </c>
      <c r="L242" s="76">
        <v>6.333333333333333</v>
      </c>
      <c r="M242" s="76">
        <v>7</v>
      </c>
      <c r="N242" s="76">
        <v>6</v>
      </c>
      <c r="O242" s="76">
        <v>6.5</v>
      </c>
      <c r="P242" s="76">
        <v>6.333333333333333</v>
      </c>
      <c r="Q242" s="76">
        <v>6</v>
      </c>
      <c r="R242" s="76">
        <v>6.166666666666667</v>
      </c>
      <c r="S242" s="77">
        <v>86.333333333333329</v>
      </c>
      <c r="U242" s="52" t="s">
        <v>956</v>
      </c>
      <c r="V242" s="52">
        <v>782</v>
      </c>
      <c r="W242" s="51" t="s">
        <v>10</v>
      </c>
      <c r="X242" s="51"/>
      <c r="Y242" s="127">
        <v>49.615182499999996</v>
      </c>
      <c r="Z242" s="127">
        <v>31.914077000000002</v>
      </c>
      <c r="AA242" s="127">
        <v>5.644386149999999</v>
      </c>
      <c r="AB242" s="127">
        <v>12.474887499999999</v>
      </c>
      <c r="AC242" s="127">
        <v>2.2157852816652186</v>
      </c>
      <c r="AE242" s="58" t="s">
        <v>1113</v>
      </c>
      <c r="AF242" s="58" t="s">
        <v>440</v>
      </c>
      <c r="AG242" s="58" t="s">
        <v>10</v>
      </c>
      <c r="AH242" s="59">
        <v>0.23080000000000001</v>
      </c>
      <c r="AI242" s="59">
        <v>20</v>
      </c>
      <c r="AJ242" s="60">
        <v>1.154E-2</v>
      </c>
      <c r="AK242" s="60">
        <v>6.1699728880895499</v>
      </c>
      <c r="AL242" s="60"/>
      <c r="AU242" s="122"/>
    </row>
    <row r="243" spans="1:47" customFormat="1" ht="15.75" x14ac:dyDescent="0.25">
      <c r="A243" s="72">
        <v>342</v>
      </c>
      <c r="B243" s="73" t="s">
        <v>1426</v>
      </c>
      <c r="C243" s="33" t="s">
        <v>1194</v>
      </c>
      <c r="D243" s="33"/>
      <c r="E243" s="73" t="s">
        <v>1413</v>
      </c>
      <c r="F243" s="73">
        <v>-19.986160537</v>
      </c>
      <c r="G243" s="73">
        <v>-42.123033106000001</v>
      </c>
      <c r="H243" s="73"/>
      <c r="I243" s="72">
        <v>824</v>
      </c>
      <c r="J243" s="74" t="s">
        <v>1225</v>
      </c>
      <c r="K243" s="75">
        <v>6</v>
      </c>
      <c r="L243" s="76">
        <v>6.333333333333333</v>
      </c>
      <c r="M243" s="76">
        <v>6.666666666666667</v>
      </c>
      <c r="N243" s="76">
        <v>6.333333333333333</v>
      </c>
      <c r="O243" s="76">
        <v>6.333333333333333</v>
      </c>
      <c r="P243" s="76">
        <v>6.666666666666667</v>
      </c>
      <c r="Q243" s="76">
        <v>6.333333333333333</v>
      </c>
      <c r="R243" s="76">
        <v>6.666666666666667</v>
      </c>
      <c r="S243" s="77">
        <v>87.333333333333329</v>
      </c>
      <c r="U243" s="52" t="s">
        <v>789</v>
      </c>
      <c r="V243" s="52">
        <v>824</v>
      </c>
      <c r="W243" s="51" t="s">
        <v>201</v>
      </c>
      <c r="X243" s="51"/>
      <c r="Y243" s="127">
        <v>50.762611000000007</v>
      </c>
      <c r="Z243" s="127">
        <v>32.047412999999999</v>
      </c>
      <c r="AA243" s="127">
        <v>5.5993653499999994</v>
      </c>
      <c r="AB243" s="127">
        <v>12.559724999999998</v>
      </c>
      <c r="AC243" s="127">
        <v>2.2542663266101717</v>
      </c>
      <c r="AE243" s="58" t="s">
        <v>1058</v>
      </c>
      <c r="AF243" s="58" t="s">
        <v>440</v>
      </c>
      <c r="AG243" s="58" t="s">
        <v>201</v>
      </c>
      <c r="AH243" s="59">
        <v>0.29399999999999998</v>
      </c>
      <c r="AI243" s="59">
        <v>20</v>
      </c>
      <c r="AJ243" s="60">
        <v>1.47E-2</v>
      </c>
      <c r="AK243" s="60">
        <v>7.3953775534856252</v>
      </c>
      <c r="AL243" s="60"/>
      <c r="AR243" s="24" t="s">
        <v>474</v>
      </c>
      <c r="AS243" s="24" t="s">
        <v>201</v>
      </c>
      <c r="AT243" s="24" t="s">
        <v>440</v>
      </c>
      <c r="AU243" s="121">
        <v>162.29955542955153</v>
      </c>
    </row>
    <row r="244" spans="1:47" customFormat="1" ht="15.75" x14ac:dyDescent="0.25">
      <c r="A244" s="75">
        <v>343</v>
      </c>
      <c r="B244" s="73" t="s">
        <v>1419</v>
      </c>
      <c r="C244" s="83" t="s">
        <v>1192</v>
      </c>
      <c r="D244" s="83"/>
      <c r="E244" s="73" t="s">
        <v>1413</v>
      </c>
      <c r="F244" s="73">
        <v>-19.964512427999999</v>
      </c>
      <c r="G244" s="73">
        <v>-42.100984844999999</v>
      </c>
      <c r="H244" s="73"/>
      <c r="I244" s="75">
        <v>1125</v>
      </c>
      <c r="J244" s="74" t="s">
        <v>1210</v>
      </c>
      <c r="K244" s="76">
        <v>6</v>
      </c>
      <c r="L244" s="76">
        <v>6</v>
      </c>
      <c r="M244" s="76">
        <v>6</v>
      </c>
      <c r="N244" s="76">
        <v>6</v>
      </c>
      <c r="O244" s="76">
        <v>6</v>
      </c>
      <c r="P244" s="76">
        <v>6</v>
      </c>
      <c r="Q244" s="76">
        <v>6</v>
      </c>
      <c r="R244" s="76">
        <v>6</v>
      </c>
      <c r="S244" s="77">
        <v>84</v>
      </c>
      <c r="U244" s="52" t="s">
        <v>957</v>
      </c>
      <c r="V244" s="52">
        <v>1125</v>
      </c>
      <c r="W244" s="51" t="s">
        <v>10</v>
      </c>
      <c r="X244" s="51"/>
      <c r="Y244" s="127">
        <v>59.576329000000001</v>
      </c>
      <c r="Z244" s="127">
        <v>35.571908499999992</v>
      </c>
      <c r="AA244" s="127">
        <v>5.9909899499999995</v>
      </c>
      <c r="AB244" s="127">
        <v>14.274780999999999</v>
      </c>
      <c r="AC244" s="127">
        <v>2.3863318434035561</v>
      </c>
      <c r="AE244" s="58" t="s">
        <v>180</v>
      </c>
      <c r="AF244" s="58" t="s">
        <v>62</v>
      </c>
      <c r="AG244" s="58" t="s">
        <v>10</v>
      </c>
      <c r="AH244" s="59">
        <v>0.28050000000000003</v>
      </c>
      <c r="AI244" s="59">
        <v>20</v>
      </c>
      <c r="AJ244" s="60">
        <v>1.4025000000000001E-2</v>
      </c>
      <c r="AK244" s="60">
        <v>7.5510697125063757</v>
      </c>
      <c r="AL244" s="60"/>
      <c r="AR244" s="24" t="s">
        <v>426</v>
      </c>
      <c r="AS244" s="24" t="s">
        <v>295</v>
      </c>
      <c r="AT244" s="24" t="s">
        <v>62</v>
      </c>
      <c r="AU244" s="121">
        <v>220.59501163500221</v>
      </c>
    </row>
    <row r="245" spans="1:47" customFormat="1" ht="15.75" x14ac:dyDescent="0.25">
      <c r="A245" s="72">
        <v>350</v>
      </c>
      <c r="B245" s="73" t="s">
        <v>1427</v>
      </c>
      <c r="C245" s="33" t="s">
        <v>1163</v>
      </c>
      <c r="D245" s="33"/>
      <c r="E245" s="72" t="s">
        <v>1428</v>
      </c>
      <c r="F245" s="73">
        <v>-19.799834853</v>
      </c>
      <c r="G245" s="73">
        <v>-42.188784191000003</v>
      </c>
      <c r="H245" s="73"/>
      <c r="I245" s="72">
        <v>715</v>
      </c>
      <c r="J245" s="74" t="s">
        <v>1225</v>
      </c>
      <c r="K245" s="76">
        <v>5.333333333333333</v>
      </c>
      <c r="L245" s="75">
        <v>5</v>
      </c>
      <c r="M245" s="76">
        <v>5.333333333333333</v>
      </c>
      <c r="N245" s="76">
        <v>5.666666666666667</v>
      </c>
      <c r="O245" s="75">
        <v>5</v>
      </c>
      <c r="P245" s="75">
        <v>5</v>
      </c>
      <c r="Q245" s="75">
        <v>5</v>
      </c>
      <c r="R245" s="76">
        <v>5.333333333333333</v>
      </c>
      <c r="S245" s="79">
        <v>78</v>
      </c>
      <c r="U245" s="52" t="s">
        <v>704</v>
      </c>
      <c r="V245" s="52">
        <v>715</v>
      </c>
      <c r="W245" s="51" t="s">
        <v>8</v>
      </c>
      <c r="X245" s="51"/>
      <c r="Y245" s="127">
        <v>67.819176500000012</v>
      </c>
      <c r="Z245" s="127">
        <v>36.489384999999992</v>
      </c>
      <c r="AA245" s="127">
        <v>6.4851452499999995</v>
      </c>
      <c r="AB245" s="127">
        <v>14.306540349999997</v>
      </c>
      <c r="AC245" s="127">
        <v>2.2392318994918994</v>
      </c>
      <c r="AE245" s="58" t="s">
        <v>46</v>
      </c>
      <c r="AF245" s="61" t="s">
        <v>20</v>
      </c>
      <c r="AG245" s="58" t="s">
        <v>8</v>
      </c>
      <c r="AH245" s="59">
        <v>0.2399</v>
      </c>
      <c r="AI245" s="59">
        <v>20</v>
      </c>
      <c r="AJ245" s="60">
        <v>1.1995E-2</v>
      </c>
      <c r="AK245" s="60">
        <v>6.3538506965881956</v>
      </c>
      <c r="AL245" s="60"/>
      <c r="AU245" s="122"/>
    </row>
    <row r="246" spans="1:47" customFormat="1" ht="15.75" x14ac:dyDescent="0.25">
      <c r="A246" s="75">
        <v>351</v>
      </c>
      <c r="B246" s="73" t="s">
        <v>1429</v>
      </c>
      <c r="C246" s="33" t="s">
        <v>1163</v>
      </c>
      <c r="D246" s="33"/>
      <c r="E246" s="75" t="s">
        <v>1428</v>
      </c>
      <c r="F246" s="73">
        <v>-19.673321089000002</v>
      </c>
      <c r="G246" s="73">
        <v>-42.173027554999997</v>
      </c>
      <c r="H246" s="73"/>
      <c r="I246" s="75">
        <v>665</v>
      </c>
      <c r="J246" s="74" t="s">
        <v>1210</v>
      </c>
      <c r="K246" s="76">
        <v>5</v>
      </c>
      <c r="L246" s="76">
        <v>5.333333333333333</v>
      </c>
      <c r="M246" s="76">
        <v>5.333333333333333</v>
      </c>
      <c r="N246" s="76">
        <v>6</v>
      </c>
      <c r="O246" s="76">
        <v>5</v>
      </c>
      <c r="P246" s="76">
        <v>5.333333333333333</v>
      </c>
      <c r="Q246" s="76">
        <v>5.333333333333333</v>
      </c>
      <c r="R246" s="76">
        <v>5.333333333333333</v>
      </c>
      <c r="S246" s="77">
        <v>78.666666666666671</v>
      </c>
      <c r="U246" s="52" t="s">
        <v>705</v>
      </c>
      <c r="V246" s="52">
        <v>665</v>
      </c>
      <c r="W246" s="51" t="s">
        <v>8</v>
      </c>
      <c r="X246" s="51"/>
      <c r="Y246" s="127">
        <v>60.794082500000002</v>
      </c>
      <c r="Z246" s="127">
        <v>34.300689999999996</v>
      </c>
      <c r="AA246" s="127">
        <v>6.1801059999999994</v>
      </c>
      <c r="AB246" s="127">
        <v>13.657195550000003</v>
      </c>
      <c r="AC246" s="127">
        <v>2.2091999478096294</v>
      </c>
      <c r="AE246" s="58" t="s">
        <v>47</v>
      </c>
      <c r="AF246" s="61" t="s">
        <v>20</v>
      </c>
      <c r="AG246" s="58" t="s">
        <v>8</v>
      </c>
      <c r="AH246" s="59">
        <v>0.19739999999999999</v>
      </c>
      <c r="AI246" s="59">
        <v>20</v>
      </c>
      <c r="AJ246" s="60">
        <v>9.8700000000000003E-3</v>
      </c>
      <c r="AK246" s="60">
        <v>5.3874855716318146</v>
      </c>
      <c r="AL246" s="60"/>
      <c r="AR246" s="24" t="s">
        <v>265</v>
      </c>
      <c r="AS246" s="24" t="s">
        <v>8</v>
      </c>
      <c r="AT246" s="24" t="s">
        <v>20</v>
      </c>
      <c r="AU246" s="121">
        <v>125.29989052363119</v>
      </c>
    </row>
    <row r="247" spans="1:47" customFormat="1" ht="15.75" x14ac:dyDescent="0.25">
      <c r="A247" s="75">
        <v>352</v>
      </c>
      <c r="B247" s="73" t="s">
        <v>1429</v>
      </c>
      <c r="C247" s="33" t="s">
        <v>1163</v>
      </c>
      <c r="D247" s="33"/>
      <c r="E247" s="75" t="s">
        <v>1428</v>
      </c>
      <c r="F247" s="73">
        <v>-19.666842128999999</v>
      </c>
      <c r="G247" s="73">
        <v>-42.172630419999997</v>
      </c>
      <c r="H247" s="73"/>
      <c r="I247" s="75">
        <v>647</v>
      </c>
      <c r="J247" s="74" t="s">
        <v>1210</v>
      </c>
      <c r="K247" s="76">
        <v>6</v>
      </c>
      <c r="L247" s="76">
        <v>6</v>
      </c>
      <c r="M247" s="76">
        <v>5.333333333333333</v>
      </c>
      <c r="N247" s="76">
        <v>6</v>
      </c>
      <c r="O247" s="76">
        <v>5.666666666666667</v>
      </c>
      <c r="P247" s="76">
        <v>5.666666666666667</v>
      </c>
      <c r="Q247" s="76">
        <v>6</v>
      </c>
      <c r="R247" s="76">
        <v>5.666666666666667</v>
      </c>
      <c r="S247" s="77">
        <v>82.333333333333329</v>
      </c>
      <c r="U247" s="52" t="s">
        <v>706</v>
      </c>
      <c r="V247" s="52">
        <v>647</v>
      </c>
      <c r="W247" s="51" t="s">
        <v>8</v>
      </c>
      <c r="X247" s="51"/>
      <c r="Y247" s="127">
        <v>57.091568499999994</v>
      </c>
      <c r="Z247" s="127">
        <v>33.498118499999997</v>
      </c>
      <c r="AA247" s="127">
        <v>6.0018200999999998</v>
      </c>
      <c r="AB247" s="127">
        <v>13.321803500000005</v>
      </c>
      <c r="AC247" s="127">
        <v>2.231139228201962</v>
      </c>
      <c r="AE247" s="58" t="s">
        <v>48</v>
      </c>
      <c r="AF247" s="61" t="s">
        <v>20</v>
      </c>
      <c r="AG247" s="58" t="s">
        <v>8</v>
      </c>
      <c r="AH247" s="59">
        <v>0.21940000000000001</v>
      </c>
      <c r="AI247" s="59">
        <v>20</v>
      </c>
      <c r="AJ247" s="60">
        <v>1.0970000000000001E-2</v>
      </c>
      <c r="AK247" s="60">
        <v>5.8102703138002312</v>
      </c>
      <c r="AL247" s="60"/>
      <c r="AR247" s="24" t="s">
        <v>266</v>
      </c>
      <c r="AS247" s="24" t="s">
        <v>8</v>
      </c>
      <c r="AT247" s="24" t="s">
        <v>20</v>
      </c>
      <c r="AU247" s="121">
        <v>149.7079264342577</v>
      </c>
    </row>
    <row r="248" spans="1:47" customFormat="1" ht="15.75" x14ac:dyDescent="0.25">
      <c r="A248" s="72">
        <v>353</v>
      </c>
      <c r="B248" s="73" t="s">
        <v>1429</v>
      </c>
      <c r="C248" s="33" t="s">
        <v>1163</v>
      </c>
      <c r="D248" s="33"/>
      <c r="E248" s="72" t="s">
        <v>1428</v>
      </c>
      <c r="F248" s="73">
        <v>-19.666893258999998</v>
      </c>
      <c r="G248" s="73">
        <v>-42.168345004000003</v>
      </c>
      <c r="H248" s="73"/>
      <c r="I248" s="72">
        <v>702</v>
      </c>
      <c r="J248" s="74" t="s">
        <v>1225</v>
      </c>
      <c r="K248" s="75">
        <v>6</v>
      </c>
      <c r="L248" s="75">
        <v>6</v>
      </c>
      <c r="M248" s="75">
        <v>6</v>
      </c>
      <c r="N248" s="75">
        <v>6</v>
      </c>
      <c r="O248" s="75">
        <v>6</v>
      </c>
      <c r="P248" s="75">
        <v>6</v>
      </c>
      <c r="Q248" s="75">
        <v>6</v>
      </c>
      <c r="R248" s="75">
        <v>6</v>
      </c>
      <c r="S248" s="79">
        <v>84</v>
      </c>
      <c r="U248" s="52" t="s">
        <v>707</v>
      </c>
      <c r="V248" s="52">
        <v>702</v>
      </c>
      <c r="W248" s="51" t="s">
        <v>8</v>
      </c>
      <c r="X248" s="51"/>
      <c r="Y248" s="127">
        <v>56.672593999999989</v>
      </c>
      <c r="Z248" s="127">
        <v>34.026352500000009</v>
      </c>
      <c r="AA248" s="127">
        <v>6.1076330499999996</v>
      </c>
      <c r="AB248" s="127">
        <v>12.905855500000001</v>
      </c>
      <c r="AC248" s="127">
        <v>2.1111172178108562</v>
      </c>
      <c r="AE248" s="58" t="s">
        <v>49</v>
      </c>
      <c r="AF248" s="61" t="s">
        <v>20</v>
      </c>
      <c r="AG248" s="58" t="s">
        <v>8</v>
      </c>
      <c r="AH248" s="59">
        <v>0.2581</v>
      </c>
      <c r="AI248" s="59">
        <v>20</v>
      </c>
      <c r="AJ248" s="60">
        <v>1.2905E-2</v>
      </c>
      <c r="AK248" s="60">
        <v>6.6947628378922506</v>
      </c>
      <c r="AL248" s="60"/>
      <c r="AR248" s="24" t="s">
        <v>267</v>
      </c>
      <c r="AS248" s="24" t="s">
        <v>8</v>
      </c>
      <c r="AT248" s="24" t="s">
        <v>20</v>
      </c>
      <c r="AU248" s="121">
        <v>130.42105050603425</v>
      </c>
    </row>
    <row r="249" spans="1:47" customFormat="1" ht="15.75" x14ac:dyDescent="0.25">
      <c r="A249" s="75">
        <v>354</v>
      </c>
      <c r="B249" s="73" t="s">
        <v>1429</v>
      </c>
      <c r="C249" s="33" t="s">
        <v>1192</v>
      </c>
      <c r="D249" s="33"/>
      <c r="E249" s="75" t="s">
        <v>1428</v>
      </c>
      <c r="F249" s="73">
        <v>-19.674060791999999</v>
      </c>
      <c r="G249" s="73">
        <v>-42.158203991000001</v>
      </c>
      <c r="H249" s="73"/>
      <c r="I249" s="75">
        <v>795</v>
      </c>
      <c r="J249" s="74" t="s">
        <v>1225</v>
      </c>
      <c r="K249" s="76">
        <v>6</v>
      </c>
      <c r="L249" s="76">
        <v>6.166666666666667</v>
      </c>
      <c r="M249" s="76">
        <v>6</v>
      </c>
      <c r="N249" s="76">
        <v>6.5</v>
      </c>
      <c r="O249" s="76">
        <v>6.333333333333333</v>
      </c>
      <c r="P249" s="76">
        <v>6.833333333333333</v>
      </c>
      <c r="Q249" s="76">
        <v>6</v>
      </c>
      <c r="R249" s="76">
        <v>6.166666666666667</v>
      </c>
      <c r="S249" s="77">
        <v>86</v>
      </c>
      <c r="U249" s="52" t="s">
        <v>959</v>
      </c>
      <c r="V249" s="52">
        <v>795</v>
      </c>
      <c r="W249" s="51" t="s">
        <v>10</v>
      </c>
      <c r="X249" s="51"/>
      <c r="Y249" s="127">
        <v>60.085277499999997</v>
      </c>
      <c r="Z249" s="127">
        <v>35.147769999999994</v>
      </c>
      <c r="AA249" s="127">
        <v>6.1172138</v>
      </c>
      <c r="AB249" s="127">
        <v>13.667931000000001</v>
      </c>
      <c r="AC249" s="127">
        <v>2.2350537520124414</v>
      </c>
      <c r="AE249" s="58" t="s">
        <v>1112</v>
      </c>
      <c r="AF249" s="58" t="s">
        <v>440</v>
      </c>
      <c r="AG249" s="58" t="s">
        <v>10</v>
      </c>
      <c r="AH249" s="59">
        <v>0.16969999999999999</v>
      </c>
      <c r="AI249" s="59">
        <v>20</v>
      </c>
      <c r="AJ249" s="60">
        <v>8.4849999999999995E-3</v>
      </c>
      <c r="AK249" s="60">
        <v>4.6264730357286661</v>
      </c>
      <c r="AL249" s="60"/>
      <c r="AU249" s="122"/>
    </row>
    <row r="250" spans="1:47" customFormat="1" ht="15.75" x14ac:dyDescent="0.25">
      <c r="A250" s="75">
        <v>355</v>
      </c>
      <c r="B250" s="73" t="s">
        <v>1429</v>
      </c>
      <c r="C250" s="83" t="s">
        <v>1192</v>
      </c>
      <c r="D250" s="83"/>
      <c r="E250" s="75" t="s">
        <v>1428</v>
      </c>
      <c r="F250" s="73">
        <v>-19.676149059</v>
      </c>
      <c r="G250" s="73">
        <v>-42.164577254999998</v>
      </c>
      <c r="H250" s="73"/>
      <c r="I250" s="75">
        <v>669</v>
      </c>
      <c r="J250" s="74" t="s">
        <v>1225</v>
      </c>
      <c r="K250" s="76">
        <v>6</v>
      </c>
      <c r="L250" s="76">
        <v>5.666666666666667</v>
      </c>
      <c r="M250" s="76">
        <v>6</v>
      </c>
      <c r="N250" s="76">
        <v>5.666666666666667</v>
      </c>
      <c r="O250" s="76">
        <v>5.666666666666667</v>
      </c>
      <c r="P250" s="76">
        <v>5.666666666666667</v>
      </c>
      <c r="Q250" s="76">
        <v>6</v>
      </c>
      <c r="R250" s="76">
        <v>6</v>
      </c>
      <c r="S250" s="77">
        <v>82.666666666666671</v>
      </c>
      <c r="U250" s="52" t="s">
        <v>960</v>
      </c>
      <c r="V250" s="52">
        <v>669</v>
      </c>
      <c r="W250" s="51" t="s">
        <v>10</v>
      </c>
      <c r="X250" s="51"/>
      <c r="Y250" s="127">
        <v>58.310097000000006</v>
      </c>
      <c r="Z250" s="127">
        <v>34.776234999999993</v>
      </c>
      <c r="AA250" s="127">
        <v>6.0627667499999998</v>
      </c>
      <c r="AB250" s="127">
        <v>13.803741350000001</v>
      </c>
      <c r="AC250" s="127">
        <v>2.2852282115616296</v>
      </c>
      <c r="AE250" s="58" t="s">
        <v>135</v>
      </c>
      <c r="AF250" s="61" t="s">
        <v>20</v>
      </c>
      <c r="AG250" s="58" t="s">
        <v>10</v>
      </c>
      <c r="AH250" s="59">
        <v>0.21229999999999999</v>
      </c>
      <c r="AI250" s="59">
        <v>20</v>
      </c>
      <c r="AJ250" s="60">
        <v>1.0614999999999999E-2</v>
      </c>
      <c r="AK250" s="60">
        <v>5.8397981370627869</v>
      </c>
      <c r="AL250" s="60"/>
      <c r="AR250" s="24" t="s">
        <v>318</v>
      </c>
      <c r="AS250" s="24" t="s">
        <v>295</v>
      </c>
      <c r="AT250" s="24" t="s">
        <v>20</v>
      </c>
      <c r="AU250" s="121">
        <v>176.39552578758185</v>
      </c>
    </row>
    <row r="251" spans="1:47" customFormat="1" ht="15.75" x14ac:dyDescent="0.25">
      <c r="A251" s="75">
        <v>356</v>
      </c>
      <c r="B251" s="73" t="s">
        <v>1430</v>
      </c>
      <c r="C251" s="83" t="s">
        <v>1192</v>
      </c>
      <c r="D251" s="83"/>
      <c r="E251" s="75" t="s">
        <v>1428</v>
      </c>
      <c r="F251" s="73">
        <v>-19.802833814</v>
      </c>
      <c r="G251" s="73">
        <v>-42.185110739000002</v>
      </c>
      <c r="H251" s="73"/>
      <c r="I251" s="75">
        <v>716</v>
      </c>
      <c r="J251" s="74" t="s">
        <v>1225</v>
      </c>
      <c r="K251" s="76">
        <v>6</v>
      </c>
      <c r="L251" s="76">
        <v>5.666666666666667</v>
      </c>
      <c r="M251" s="76">
        <v>6</v>
      </c>
      <c r="N251" s="76">
        <v>6</v>
      </c>
      <c r="O251" s="76">
        <v>5.666666666666667</v>
      </c>
      <c r="P251" s="76">
        <v>5.666666666666667</v>
      </c>
      <c r="Q251" s="76">
        <v>6</v>
      </c>
      <c r="R251" s="76">
        <v>6</v>
      </c>
      <c r="S251" s="77">
        <v>83</v>
      </c>
      <c r="U251" s="52" t="s">
        <v>961</v>
      </c>
      <c r="V251" s="52">
        <v>716</v>
      </c>
      <c r="W251" s="51" t="s">
        <v>10</v>
      </c>
      <c r="X251" s="51"/>
      <c r="Y251" s="127">
        <v>48.987043499999999</v>
      </c>
      <c r="Z251" s="127">
        <v>31.790550000000003</v>
      </c>
      <c r="AA251" s="127">
        <v>5.5807012500000006</v>
      </c>
      <c r="AB251" s="127">
        <v>12.520824999999999</v>
      </c>
      <c r="AC251" s="127">
        <v>2.2494522054035273</v>
      </c>
      <c r="AE251" s="58" t="s">
        <v>136</v>
      </c>
      <c r="AF251" s="61" t="s">
        <v>20</v>
      </c>
      <c r="AG251" s="58" t="s">
        <v>10</v>
      </c>
      <c r="AH251" s="59">
        <v>0.24759999999999999</v>
      </c>
      <c r="AI251" s="59">
        <v>20</v>
      </c>
      <c r="AJ251" s="60">
        <v>1.2379999999999999E-2</v>
      </c>
      <c r="AK251" s="60">
        <v>6.5149115507475912</v>
      </c>
      <c r="AL251" s="60"/>
      <c r="AR251" s="24" t="s">
        <v>319</v>
      </c>
      <c r="AS251" s="24" t="s">
        <v>295</v>
      </c>
      <c r="AT251" s="24" t="s">
        <v>20</v>
      </c>
      <c r="AU251" s="121">
        <v>195.49446391036813</v>
      </c>
    </row>
    <row r="252" spans="1:47" customFormat="1" ht="15.75" x14ac:dyDescent="0.25">
      <c r="A252" s="75">
        <v>357</v>
      </c>
      <c r="B252" s="73" t="s">
        <v>1431</v>
      </c>
      <c r="C252" s="33" t="s">
        <v>1163</v>
      </c>
      <c r="D252" s="33"/>
      <c r="E252" s="75" t="s">
        <v>1428</v>
      </c>
      <c r="F252" s="73">
        <v>-19.846701509999999</v>
      </c>
      <c r="G252" s="73">
        <v>-42.099738875</v>
      </c>
      <c r="H252" s="73"/>
      <c r="I252" s="73">
        <v>915</v>
      </c>
      <c r="J252" s="74" t="s">
        <v>1225</v>
      </c>
      <c r="K252" s="76">
        <v>6.333333333333333</v>
      </c>
      <c r="L252" s="76">
        <v>6.666666666666667</v>
      </c>
      <c r="M252" s="76">
        <v>6.666666666666667</v>
      </c>
      <c r="N252" s="76">
        <v>6.333333333333333</v>
      </c>
      <c r="O252" s="76">
        <v>6.666666666666667</v>
      </c>
      <c r="P252" s="76">
        <v>6.666666666666667</v>
      </c>
      <c r="Q252" s="76">
        <v>6.666666666666667</v>
      </c>
      <c r="R252" s="76">
        <v>7</v>
      </c>
      <c r="S252" s="77">
        <v>89</v>
      </c>
      <c r="U252" s="52" t="s">
        <v>708</v>
      </c>
      <c r="V252" s="50">
        <v>915</v>
      </c>
      <c r="W252" s="51" t="s">
        <v>8</v>
      </c>
      <c r="X252" s="51"/>
      <c r="Y252" s="127">
        <v>44.299986500000003</v>
      </c>
      <c r="Z252" s="127">
        <v>29.925912000000004</v>
      </c>
      <c r="AA252" s="127">
        <v>5.2752251000000001</v>
      </c>
      <c r="AB252" s="127">
        <v>11.747768900000001</v>
      </c>
      <c r="AC252" s="127">
        <v>2.237708890389337</v>
      </c>
      <c r="AE252" s="58" t="s">
        <v>98</v>
      </c>
      <c r="AF252" s="58" t="s">
        <v>62</v>
      </c>
      <c r="AG252" s="58" t="s">
        <v>8</v>
      </c>
      <c r="AH252" s="59">
        <v>0.28849999999999998</v>
      </c>
      <c r="AI252" s="59">
        <v>20</v>
      </c>
      <c r="AJ252" s="60">
        <v>1.4424999999999999E-2</v>
      </c>
      <c r="AK252" s="60">
        <v>7.7228679569430643</v>
      </c>
      <c r="AL252" s="60"/>
      <c r="AU252" s="122"/>
    </row>
    <row r="253" spans="1:47" customFormat="1" ht="15.75" x14ac:dyDescent="0.25">
      <c r="A253" s="75">
        <v>358</v>
      </c>
      <c r="B253" s="73" t="s">
        <v>1432</v>
      </c>
      <c r="C253" s="33" t="s">
        <v>1173</v>
      </c>
      <c r="D253" s="33"/>
      <c r="E253" s="75" t="s">
        <v>1428</v>
      </c>
      <c r="F253" s="73">
        <v>-19.845456379000002</v>
      </c>
      <c r="G253" s="73">
        <v>-42.099253730999997</v>
      </c>
      <c r="H253" s="73"/>
      <c r="I253" s="75">
        <v>902</v>
      </c>
      <c r="J253" s="74" t="s">
        <v>1210</v>
      </c>
      <c r="K253" s="76">
        <v>6</v>
      </c>
      <c r="L253" s="76">
        <v>6.333333333333333</v>
      </c>
      <c r="M253" s="76">
        <v>6.666666666666667</v>
      </c>
      <c r="N253" s="76">
        <v>6.333333333333333</v>
      </c>
      <c r="O253" s="76">
        <v>6.666666666666667</v>
      </c>
      <c r="P253" s="76">
        <v>6.5</v>
      </c>
      <c r="Q253" s="76">
        <v>6.333333333333333</v>
      </c>
      <c r="R253" s="76">
        <v>6.166666666666667</v>
      </c>
      <c r="S253" s="77">
        <v>87</v>
      </c>
      <c r="U253" s="52" t="s">
        <v>861</v>
      </c>
      <c r="V253" s="52">
        <v>902</v>
      </c>
      <c r="W253" s="51" t="s">
        <v>286</v>
      </c>
      <c r="X253" s="51"/>
      <c r="Y253" s="127">
        <v>39.758488499999991</v>
      </c>
      <c r="Z253" s="127">
        <v>28.732987999999999</v>
      </c>
      <c r="AA253" s="127">
        <v>4.916783399999999</v>
      </c>
      <c r="AB253" s="127">
        <v>11.287118250000001</v>
      </c>
      <c r="AC253" s="127">
        <v>2.3168161546440373</v>
      </c>
      <c r="AE253" s="58" t="s">
        <v>231</v>
      </c>
      <c r="AF253" s="58" t="s">
        <v>62</v>
      </c>
      <c r="AG253" s="58" t="s">
        <v>286</v>
      </c>
      <c r="AH253" s="59">
        <v>0.2626</v>
      </c>
      <c r="AI253" s="59">
        <v>20</v>
      </c>
      <c r="AJ253" s="60">
        <v>1.3129999999999999E-2</v>
      </c>
      <c r="AK253" s="60">
        <v>6.9779615064558564</v>
      </c>
      <c r="AL253" s="60"/>
      <c r="AU253" s="122"/>
    </row>
    <row r="254" spans="1:47" customFormat="1" ht="15.75" x14ac:dyDescent="0.25">
      <c r="A254" s="75">
        <v>359</v>
      </c>
      <c r="B254" s="73" t="s">
        <v>1433</v>
      </c>
      <c r="C254" s="83" t="s">
        <v>1194</v>
      </c>
      <c r="D254" s="83"/>
      <c r="E254" s="75" t="s">
        <v>1428</v>
      </c>
      <c r="F254" s="73">
        <v>-19.842616253999999</v>
      </c>
      <c r="G254" s="73">
        <v>-42.097281049999999</v>
      </c>
      <c r="H254" s="73"/>
      <c r="I254" s="75">
        <v>916</v>
      </c>
      <c r="J254" s="74" t="s">
        <v>1225</v>
      </c>
      <c r="K254" s="76">
        <v>6</v>
      </c>
      <c r="L254" s="76">
        <v>6.5</v>
      </c>
      <c r="M254" s="76">
        <v>6.5</v>
      </c>
      <c r="N254" s="76">
        <v>6</v>
      </c>
      <c r="O254" s="76">
        <v>6.333333333333333</v>
      </c>
      <c r="P254" s="76">
        <v>6.5</v>
      </c>
      <c r="Q254" s="76">
        <v>6.333333333333333</v>
      </c>
      <c r="R254" s="76">
        <v>6.166666666666667</v>
      </c>
      <c r="S254" s="77">
        <v>86.333333333333329</v>
      </c>
      <c r="U254" s="52" t="s">
        <v>790</v>
      </c>
      <c r="V254" s="52">
        <v>916</v>
      </c>
      <c r="W254" s="51" t="s">
        <v>201</v>
      </c>
      <c r="X254" s="51"/>
      <c r="Y254" s="127">
        <v>52.275365000000001</v>
      </c>
      <c r="Z254" s="127">
        <v>33.159568000000007</v>
      </c>
      <c r="AA254" s="127">
        <v>5.7298996999999989</v>
      </c>
      <c r="AB254" s="127">
        <v>13.177070000000001</v>
      </c>
      <c r="AC254" s="127">
        <v>2.3010582924283383</v>
      </c>
      <c r="AE254" s="58" t="s">
        <v>1066</v>
      </c>
      <c r="AF254" s="58" t="s">
        <v>62</v>
      </c>
      <c r="AG254" s="58" t="s">
        <v>201</v>
      </c>
      <c r="AH254" s="59">
        <v>0.2296</v>
      </c>
      <c r="AI254" s="59">
        <v>20</v>
      </c>
      <c r="AJ254" s="60">
        <v>1.1480000000000001E-2</v>
      </c>
      <c r="AK254" s="60">
        <v>6.3243228733256389</v>
      </c>
      <c r="AL254" s="60"/>
      <c r="AU254" s="122"/>
    </row>
    <row r="255" spans="1:47" customFormat="1" ht="15.75" x14ac:dyDescent="0.25">
      <c r="A255" s="75">
        <v>360</v>
      </c>
      <c r="B255" s="73" t="s">
        <v>1430</v>
      </c>
      <c r="C255" s="83" t="s">
        <v>1192</v>
      </c>
      <c r="D255" s="83"/>
      <c r="E255" s="75" t="s">
        <v>1428</v>
      </c>
      <c r="F255" s="73">
        <v>-19.802945545</v>
      </c>
      <c r="G255" s="73">
        <v>-42.182147987</v>
      </c>
      <c r="H255" s="73"/>
      <c r="I255" s="75">
        <v>819</v>
      </c>
      <c r="J255" s="74" t="s">
        <v>1225</v>
      </c>
      <c r="K255" s="76">
        <v>6</v>
      </c>
      <c r="L255" s="76">
        <v>5.666666666666667</v>
      </c>
      <c r="M255" s="76">
        <v>6.166666666666667</v>
      </c>
      <c r="N255" s="76">
        <v>5.833333333333333</v>
      </c>
      <c r="O255" s="76">
        <v>5.666666666666667</v>
      </c>
      <c r="P255" s="76">
        <v>6.166666666666667</v>
      </c>
      <c r="Q255" s="76">
        <v>6</v>
      </c>
      <c r="R255" s="76">
        <v>6.166666666666667</v>
      </c>
      <c r="S255" s="77">
        <v>83.666666666666671</v>
      </c>
      <c r="U255" s="52" t="s">
        <v>962</v>
      </c>
      <c r="V255" s="52">
        <v>819</v>
      </c>
      <c r="W255" s="51" t="s">
        <v>10</v>
      </c>
      <c r="X255" s="51"/>
      <c r="Y255" s="127">
        <v>52.171560999999997</v>
      </c>
      <c r="Z255" s="127">
        <v>32.684925999999997</v>
      </c>
      <c r="AA255" s="127">
        <v>5.6647518000000003</v>
      </c>
      <c r="AB255" s="127">
        <v>12.920033749999998</v>
      </c>
      <c r="AC255" s="127">
        <v>2.2863889226882352</v>
      </c>
      <c r="AE255" s="58" t="s">
        <v>1121</v>
      </c>
      <c r="AF255" s="58" t="s">
        <v>440</v>
      </c>
      <c r="AG255" s="58" t="s">
        <v>10</v>
      </c>
      <c r="AH255" s="59">
        <v>0.2341</v>
      </c>
      <c r="AI255" s="59">
        <v>20</v>
      </c>
      <c r="AJ255" s="60">
        <v>1.1705E-2</v>
      </c>
      <c r="AK255" s="60">
        <v>6.6813411000456355</v>
      </c>
      <c r="AL255" s="60"/>
      <c r="AU255" s="122"/>
    </row>
    <row r="256" spans="1:47" customFormat="1" ht="15.75" x14ac:dyDescent="0.25">
      <c r="A256" s="75">
        <v>363</v>
      </c>
      <c r="B256" s="73" t="s">
        <v>1434</v>
      </c>
      <c r="C256" s="83" t="s">
        <v>1163</v>
      </c>
      <c r="D256" s="83"/>
      <c r="E256" s="75" t="s">
        <v>1428</v>
      </c>
      <c r="F256" s="73">
        <v>-19.841765993999999</v>
      </c>
      <c r="G256" s="73">
        <v>-42.105373442000001</v>
      </c>
      <c r="H256" s="73"/>
      <c r="I256" s="75">
        <v>965</v>
      </c>
      <c r="J256" s="74" t="s">
        <v>1225</v>
      </c>
      <c r="K256" s="76">
        <v>6.5</v>
      </c>
      <c r="L256" s="76">
        <v>6</v>
      </c>
      <c r="M256" s="76">
        <v>7</v>
      </c>
      <c r="N256" s="76">
        <v>6.5</v>
      </c>
      <c r="O256" s="76">
        <v>7</v>
      </c>
      <c r="P256" s="76">
        <v>6.25</v>
      </c>
      <c r="Q256" s="76">
        <v>6</v>
      </c>
      <c r="R256" s="76">
        <v>6.25</v>
      </c>
      <c r="S256" s="77">
        <v>87.333333333333329</v>
      </c>
      <c r="U256" s="52" t="s">
        <v>709</v>
      </c>
      <c r="V256" s="52">
        <v>965</v>
      </c>
      <c r="W256" s="51" t="s">
        <v>8</v>
      </c>
      <c r="X256" s="51"/>
      <c r="Y256" s="127">
        <v>59.572837499999991</v>
      </c>
      <c r="Z256" s="127">
        <v>34.960875500000007</v>
      </c>
      <c r="AA256" s="127">
        <v>6.0246347499999997</v>
      </c>
      <c r="AB256" s="127">
        <v>14.048747499999999</v>
      </c>
      <c r="AC256" s="127">
        <v>2.3399167904117402</v>
      </c>
      <c r="AE256" s="58" t="s">
        <v>99</v>
      </c>
      <c r="AF256" s="58" t="s">
        <v>62</v>
      </c>
      <c r="AG256" s="58" t="s">
        <v>8</v>
      </c>
      <c r="AH256" s="59">
        <v>0.24299999999999999</v>
      </c>
      <c r="AI256" s="59">
        <v>20</v>
      </c>
      <c r="AJ256" s="60">
        <v>1.2149999999999999E-2</v>
      </c>
      <c r="AK256" s="60">
        <v>6.3860628674200735</v>
      </c>
      <c r="AL256" s="60"/>
      <c r="AR256" s="24" t="s">
        <v>366</v>
      </c>
      <c r="AS256" s="24" t="s">
        <v>8</v>
      </c>
      <c r="AT256" s="24" t="s">
        <v>62</v>
      </c>
      <c r="AU256" s="121">
        <v>159.66204826835218</v>
      </c>
    </row>
    <row r="257" spans="1:47" customFormat="1" ht="15.75" x14ac:dyDescent="0.25">
      <c r="A257" s="75">
        <v>365</v>
      </c>
      <c r="B257" s="73" t="s">
        <v>1435</v>
      </c>
      <c r="C257" s="83" t="s">
        <v>1192</v>
      </c>
      <c r="D257" s="83"/>
      <c r="E257" s="75" t="s">
        <v>1371</v>
      </c>
      <c r="F257" s="73">
        <v>-20.3869492</v>
      </c>
      <c r="G257" s="73">
        <v>-42.043446852000002</v>
      </c>
      <c r="H257" s="73"/>
      <c r="I257" s="75">
        <v>1131</v>
      </c>
      <c r="J257" s="74" t="s">
        <v>1225</v>
      </c>
      <c r="K257" s="76">
        <v>6</v>
      </c>
      <c r="L257" s="76">
        <v>6</v>
      </c>
      <c r="M257" s="76">
        <v>6</v>
      </c>
      <c r="N257" s="76">
        <v>6.666666666666667</v>
      </c>
      <c r="O257" s="76">
        <v>6.333333333333333</v>
      </c>
      <c r="P257" s="76">
        <v>6.166666666666667</v>
      </c>
      <c r="Q257" s="76">
        <v>6</v>
      </c>
      <c r="R257" s="76">
        <v>6.166666666666667</v>
      </c>
      <c r="S257" s="77">
        <v>85.333333333333329</v>
      </c>
      <c r="U257" s="52" t="s">
        <v>964</v>
      </c>
      <c r="V257" s="52">
        <v>1131</v>
      </c>
      <c r="W257" s="51" t="s">
        <v>10</v>
      </c>
      <c r="X257" s="51"/>
      <c r="Y257" s="127">
        <v>56.398664499999995</v>
      </c>
      <c r="Z257" s="127">
        <v>32.3179315</v>
      </c>
      <c r="AA257" s="127">
        <v>6.107256099999999</v>
      </c>
      <c r="AB257" s="127">
        <v>12.835879000000002</v>
      </c>
      <c r="AC257" s="127">
        <v>2.1106214140622273</v>
      </c>
      <c r="AE257" s="58" t="s">
        <v>1143</v>
      </c>
      <c r="AF257" s="58" t="s">
        <v>62</v>
      </c>
      <c r="AG257" s="58" t="s">
        <v>10</v>
      </c>
      <c r="AH257" s="59">
        <v>0.24529999999999999</v>
      </c>
      <c r="AI257" s="59">
        <v>20</v>
      </c>
      <c r="AJ257" s="60">
        <v>1.2265E-2</v>
      </c>
      <c r="AK257" s="60">
        <v>6.8450863017743551</v>
      </c>
      <c r="AL257" s="60"/>
      <c r="AR257" s="24" t="s">
        <v>427</v>
      </c>
      <c r="AS257" s="24" t="s">
        <v>295</v>
      </c>
      <c r="AT257" s="24" t="s">
        <v>62</v>
      </c>
      <c r="AU257" s="121">
        <v>183.95408520819734</v>
      </c>
    </row>
    <row r="258" spans="1:47" customFormat="1" ht="15.75" x14ac:dyDescent="0.25">
      <c r="A258" s="75">
        <v>367</v>
      </c>
      <c r="B258" s="73" t="s">
        <v>1436</v>
      </c>
      <c r="C258" s="33" t="s">
        <v>1192</v>
      </c>
      <c r="D258" s="33"/>
      <c r="E258" s="73" t="s">
        <v>1392</v>
      </c>
      <c r="F258" s="73">
        <v>-20.359905325</v>
      </c>
      <c r="G258" s="73">
        <v>-42.132952418000002</v>
      </c>
      <c r="H258" s="73"/>
      <c r="I258" s="75">
        <v>922</v>
      </c>
      <c r="J258" s="74" t="s">
        <v>1210</v>
      </c>
      <c r="K258" s="76">
        <v>6.333333333333333</v>
      </c>
      <c r="L258" s="76">
        <v>7</v>
      </c>
      <c r="M258" s="76">
        <v>7</v>
      </c>
      <c r="N258" s="76">
        <v>6.666666666666667</v>
      </c>
      <c r="O258" s="76">
        <v>6.666666666666667</v>
      </c>
      <c r="P258" s="76">
        <v>7</v>
      </c>
      <c r="Q258" s="76">
        <v>6.333333333333333</v>
      </c>
      <c r="R258" s="76">
        <v>6.666666666666667</v>
      </c>
      <c r="S258" s="77">
        <v>89.666666666666671</v>
      </c>
      <c r="U258" s="52" t="s">
        <v>966</v>
      </c>
      <c r="V258" s="52">
        <v>922</v>
      </c>
      <c r="W258" s="51" t="s">
        <v>10</v>
      </c>
      <c r="X258" s="51"/>
      <c r="Y258" s="127">
        <v>46.312899499999993</v>
      </c>
      <c r="Z258" s="127">
        <v>29.125704499999994</v>
      </c>
      <c r="AA258" s="127">
        <v>5.5419403499999991</v>
      </c>
      <c r="AB258" s="127">
        <v>11.373613749999999</v>
      </c>
      <c r="AC258" s="127">
        <v>2.0734756512261474</v>
      </c>
      <c r="AE258" s="58" t="s">
        <v>181</v>
      </c>
      <c r="AF258" s="58" t="s">
        <v>62</v>
      </c>
      <c r="AG258" s="58" t="s">
        <v>10</v>
      </c>
      <c r="AH258" s="59">
        <v>0.22939999999999999</v>
      </c>
      <c r="AI258" s="59">
        <v>20</v>
      </c>
      <c r="AJ258" s="60">
        <v>1.1469999999999999E-2</v>
      </c>
      <c r="AK258" s="60">
        <v>5.9538829087590264</v>
      </c>
      <c r="AL258" s="60"/>
      <c r="AM258" s="30" t="s">
        <v>181</v>
      </c>
      <c r="AN258" s="30">
        <v>922.26369999999997</v>
      </c>
      <c r="AO258" s="30" t="s">
        <v>10</v>
      </c>
      <c r="AP258" s="31">
        <v>3292.833333</v>
      </c>
      <c r="AR258" s="24" t="s">
        <v>428</v>
      </c>
      <c r="AS258" s="24" t="s">
        <v>295</v>
      </c>
      <c r="AT258" s="24" t="s">
        <v>62</v>
      </c>
      <c r="AU258" s="121">
        <v>205.93303971545583</v>
      </c>
    </row>
    <row r="259" spans="1:47" customFormat="1" ht="15.75" x14ac:dyDescent="0.25">
      <c r="A259" s="75">
        <v>368</v>
      </c>
      <c r="B259" s="73" t="s">
        <v>1437</v>
      </c>
      <c r="C259" s="33" t="s">
        <v>1192</v>
      </c>
      <c r="D259" s="33"/>
      <c r="E259" s="73" t="s">
        <v>1392</v>
      </c>
      <c r="F259" s="73">
        <v>-20.465452679999999</v>
      </c>
      <c r="G259" s="73">
        <v>-42.149333925999997</v>
      </c>
      <c r="H259" s="73"/>
      <c r="I259" s="75">
        <v>1043</v>
      </c>
      <c r="J259" s="74" t="s">
        <v>1210</v>
      </c>
      <c r="K259" s="76">
        <v>6.333333333333333</v>
      </c>
      <c r="L259" s="76">
        <v>6.166666666666667</v>
      </c>
      <c r="M259" s="76">
        <v>6.833333333333333</v>
      </c>
      <c r="N259" s="76">
        <v>6.333333333333333</v>
      </c>
      <c r="O259" s="76">
        <v>6.5</v>
      </c>
      <c r="P259" s="76">
        <v>6.666666666666667</v>
      </c>
      <c r="Q259" s="76">
        <v>6.333333333333333</v>
      </c>
      <c r="R259" s="76">
        <v>6.5</v>
      </c>
      <c r="S259" s="77">
        <v>87.333333333333329</v>
      </c>
      <c r="U259" s="52" t="s">
        <v>967</v>
      </c>
      <c r="V259" s="52">
        <v>1043</v>
      </c>
      <c r="W259" s="51" t="s">
        <v>10</v>
      </c>
      <c r="X259" s="51"/>
      <c r="Y259" s="127">
        <v>52.734285999999997</v>
      </c>
      <c r="Z259" s="127">
        <v>31.077796999999997</v>
      </c>
      <c r="AA259" s="127">
        <v>5.8103549000000001</v>
      </c>
      <c r="AB259" s="127">
        <v>12.266398999999996</v>
      </c>
      <c r="AC259" s="127">
        <v>2.1220472874801173</v>
      </c>
      <c r="AE259" s="58" t="s">
        <v>100</v>
      </c>
      <c r="AF259" s="58" t="s">
        <v>62</v>
      </c>
      <c r="AG259" s="58" t="s">
        <v>10</v>
      </c>
      <c r="AH259" s="59">
        <v>0.2031</v>
      </c>
      <c r="AI259" s="59">
        <v>20</v>
      </c>
      <c r="AJ259" s="60">
        <v>1.0155000000000001E-2</v>
      </c>
      <c r="AK259" s="60">
        <v>5.5217029500979784</v>
      </c>
      <c r="AL259" s="60"/>
      <c r="AM259" s="30" t="s">
        <v>100</v>
      </c>
      <c r="AN259" s="30">
        <v>1043.1479999999999</v>
      </c>
      <c r="AO259" s="30" t="s">
        <v>10</v>
      </c>
      <c r="AP259" s="31">
        <v>3697.166667</v>
      </c>
      <c r="AR259" s="24" t="s">
        <v>429</v>
      </c>
      <c r="AS259" s="24" t="s">
        <v>295</v>
      </c>
      <c r="AT259" s="24" t="s">
        <v>62</v>
      </c>
      <c r="AU259" s="121">
        <v>167.91645353816997</v>
      </c>
    </row>
    <row r="260" spans="1:47" customFormat="1" ht="15.75" x14ac:dyDescent="0.25">
      <c r="A260" s="75">
        <v>369</v>
      </c>
      <c r="B260" s="73" t="s">
        <v>1438</v>
      </c>
      <c r="C260" s="83" t="s">
        <v>1173</v>
      </c>
      <c r="D260" s="83"/>
      <c r="E260" s="73" t="s">
        <v>1392</v>
      </c>
      <c r="F260" s="73">
        <v>-20.363636948</v>
      </c>
      <c r="G260" s="73">
        <v>-42.142459842999997</v>
      </c>
      <c r="H260" s="73"/>
      <c r="I260" s="75">
        <v>863</v>
      </c>
      <c r="J260" s="74" t="s">
        <v>1225</v>
      </c>
      <c r="K260" s="76">
        <v>6</v>
      </c>
      <c r="L260" s="76">
        <v>6.333333333333333</v>
      </c>
      <c r="M260" s="76">
        <v>6.666666666666667</v>
      </c>
      <c r="N260" s="76">
        <v>6.333333333333333</v>
      </c>
      <c r="O260" s="76">
        <v>6.333333333333333</v>
      </c>
      <c r="P260" s="76">
        <v>6.5</v>
      </c>
      <c r="Q260" s="76">
        <v>6.333333333333333</v>
      </c>
      <c r="R260" s="76">
        <v>6.166666666666667</v>
      </c>
      <c r="S260" s="77">
        <v>86.666666666666671</v>
      </c>
      <c r="U260" s="52" t="s">
        <v>863</v>
      </c>
      <c r="V260" s="52">
        <v>863</v>
      </c>
      <c r="W260" s="51" t="s">
        <v>286</v>
      </c>
      <c r="X260" s="51"/>
      <c r="Y260" s="127">
        <v>43.590922000000006</v>
      </c>
      <c r="Z260" s="127">
        <v>28.538383499999998</v>
      </c>
      <c r="AA260" s="127">
        <v>5.2691626500000011</v>
      </c>
      <c r="AB260" s="127">
        <v>11.857328949999999</v>
      </c>
      <c r="AC260" s="127">
        <v>2.2445909865272058</v>
      </c>
      <c r="AE260" s="58" t="s">
        <v>1100</v>
      </c>
      <c r="AF260" s="58" t="s">
        <v>440</v>
      </c>
      <c r="AG260" s="58" t="s">
        <v>286</v>
      </c>
      <c r="AH260" s="59">
        <v>0.22090000000000001</v>
      </c>
      <c r="AI260" s="59">
        <v>19</v>
      </c>
      <c r="AJ260" s="60">
        <v>1.1626315789473684E-2</v>
      </c>
      <c r="AK260" s="60">
        <v>6.3130348476495106</v>
      </c>
      <c r="AL260" s="60"/>
      <c r="AU260" s="122"/>
    </row>
    <row r="261" spans="1:47" customFormat="1" ht="15.75" x14ac:dyDescent="0.25">
      <c r="A261" s="75">
        <v>371</v>
      </c>
      <c r="B261" s="73" t="s">
        <v>1439</v>
      </c>
      <c r="C261" s="83" t="s">
        <v>1194</v>
      </c>
      <c r="D261" s="83"/>
      <c r="E261" s="73" t="s">
        <v>1392</v>
      </c>
      <c r="F261" s="73">
        <v>-20.359792840000001</v>
      </c>
      <c r="G261" s="73">
        <v>-42.129070423999998</v>
      </c>
      <c r="H261" s="73"/>
      <c r="I261" s="75">
        <v>1004</v>
      </c>
      <c r="J261" s="74" t="s">
        <v>1225</v>
      </c>
      <c r="K261" s="76">
        <v>6</v>
      </c>
      <c r="L261" s="76">
        <v>6.333333333333333</v>
      </c>
      <c r="M261" s="76">
        <v>6.5</v>
      </c>
      <c r="N261" s="76">
        <v>6.166666666666667</v>
      </c>
      <c r="O261" s="76">
        <v>6.333333333333333</v>
      </c>
      <c r="P261" s="76">
        <v>6.166666666666667</v>
      </c>
      <c r="Q261" s="76">
        <v>6.333333333333333</v>
      </c>
      <c r="R261" s="76">
        <v>6.166666666666667</v>
      </c>
      <c r="S261" s="77">
        <v>86</v>
      </c>
      <c r="U261" s="52" t="s">
        <v>791</v>
      </c>
      <c r="V261" s="52">
        <v>1004</v>
      </c>
      <c r="W261" s="51" t="s">
        <v>201</v>
      </c>
      <c r="X261" s="51"/>
      <c r="Y261" s="127">
        <v>55.553604499999992</v>
      </c>
      <c r="Z261" s="127">
        <v>32.449877000000001</v>
      </c>
      <c r="AA261" s="127">
        <v>5.9780253999999999</v>
      </c>
      <c r="AB261" s="127">
        <v>12.936007999999998</v>
      </c>
      <c r="AC261" s="127">
        <v>2.1767755658398813</v>
      </c>
      <c r="AE261" s="58" t="s">
        <v>1072</v>
      </c>
      <c r="AF261" s="58" t="s">
        <v>62</v>
      </c>
      <c r="AG261" s="58" t="s">
        <v>201</v>
      </c>
      <c r="AH261" s="59">
        <v>0.20050000000000001</v>
      </c>
      <c r="AI261" s="59">
        <v>20</v>
      </c>
      <c r="AJ261" s="60">
        <v>1.0025000000000001E-2</v>
      </c>
      <c r="AK261" s="60">
        <v>5.1901860252865548</v>
      </c>
      <c r="AL261" s="60"/>
      <c r="AU261" s="122"/>
    </row>
    <row r="262" spans="1:47" customFormat="1" ht="15.75" x14ac:dyDescent="0.25">
      <c r="A262" s="72">
        <v>372</v>
      </c>
      <c r="B262" s="73" t="s">
        <v>1440</v>
      </c>
      <c r="C262" s="33" t="s">
        <v>1173</v>
      </c>
      <c r="D262" s="33"/>
      <c r="E262" s="98" t="s">
        <v>1392</v>
      </c>
      <c r="F262" s="73">
        <v>-20.31481823</v>
      </c>
      <c r="G262" s="73">
        <v>-42.127736611000003</v>
      </c>
      <c r="H262" s="73"/>
      <c r="I262" s="72">
        <v>956</v>
      </c>
      <c r="J262" s="74" t="s">
        <v>1225</v>
      </c>
      <c r="K262" s="75">
        <v>6</v>
      </c>
      <c r="L262" s="76">
        <v>5.666666666666667</v>
      </c>
      <c r="M262" s="75">
        <v>6</v>
      </c>
      <c r="N262" s="75">
        <v>6</v>
      </c>
      <c r="O262" s="76">
        <v>5.666666666666667</v>
      </c>
      <c r="P262" s="76">
        <v>5.333333333333333</v>
      </c>
      <c r="Q262" s="75">
        <v>6</v>
      </c>
      <c r="R262" s="75">
        <v>6</v>
      </c>
      <c r="S262" s="77">
        <v>82.666666666666671</v>
      </c>
      <c r="U262" s="52" t="s">
        <v>864</v>
      </c>
      <c r="V262" s="52">
        <v>956</v>
      </c>
      <c r="W262" s="51" t="s">
        <v>286</v>
      </c>
      <c r="X262" s="51"/>
      <c r="Y262" s="127">
        <v>56.485406499999996</v>
      </c>
      <c r="Z262" s="127">
        <v>32.894686499999992</v>
      </c>
      <c r="AA262" s="127">
        <v>5.9003618999999992</v>
      </c>
      <c r="AB262" s="127">
        <v>13.0967375</v>
      </c>
      <c r="AC262" s="127">
        <v>2.2315403694617708</v>
      </c>
      <c r="AE262" s="58" t="s">
        <v>232</v>
      </c>
      <c r="AF262" s="58" t="s">
        <v>62</v>
      </c>
      <c r="AG262" s="58" t="s">
        <v>286</v>
      </c>
      <c r="AH262" s="59">
        <v>0.20649999999999999</v>
      </c>
      <c r="AI262" s="59">
        <v>20</v>
      </c>
      <c r="AJ262" s="60">
        <v>1.0324999999999999E-2</v>
      </c>
      <c r="AK262" s="60">
        <v>5.1566316806700128</v>
      </c>
      <c r="AL262" s="60"/>
      <c r="AU262" s="122"/>
    </row>
    <row r="263" spans="1:47" customFormat="1" ht="15.75" x14ac:dyDescent="0.25">
      <c r="A263" s="75">
        <v>373</v>
      </c>
      <c r="B263" s="73" t="s">
        <v>1440</v>
      </c>
      <c r="C263" s="33" t="s">
        <v>1192</v>
      </c>
      <c r="D263" s="33"/>
      <c r="E263" s="73" t="s">
        <v>1392</v>
      </c>
      <c r="F263" s="73">
        <v>-20.308351087999998</v>
      </c>
      <c r="G263" s="73">
        <v>-42.145908913</v>
      </c>
      <c r="H263" s="73"/>
      <c r="I263" s="75">
        <v>811</v>
      </c>
      <c r="J263" s="74" t="s">
        <v>1210</v>
      </c>
      <c r="K263" s="76">
        <v>6.333333333333333</v>
      </c>
      <c r="L263" s="76">
        <v>6.666666666666667</v>
      </c>
      <c r="M263" s="76">
        <v>6.333333333333333</v>
      </c>
      <c r="N263" s="76">
        <v>6</v>
      </c>
      <c r="O263" s="76">
        <v>6.5</v>
      </c>
      <c r="P263" s="76">
        <v>6.5</v>
      </c>
      <c r="Q263" s="76">
        <v>6.333333333333333</v>
      </c>
      <c r="R263" s="76">
        <v>6</v>
      </c>
      <c r="S263" s="77">
        <v>86.666666666666671</v>
      </c>
      <c r="Y263" s="6"/>
      <c r="Z263" s="6"/>
      <c r="AA263" s="6"/>
      <c r="AB263" s="6"/>
      <c r="AC263" s="6"/>
      <c r="AR263" s="24" t="s">
        <v>509</v>
      </c>
      <c r="AS263" s="24" t="s">
        <v>295</v>
      </c>
      <c r="AT263" s="24" t="s">
        <v>440</v>
      </c>
      <c r="AU263" s="121">
        <v>184.23268386108512</v>
      </c>
    </row>
    <row r="264" spans="1:47" customFormat="1" ht="15.75" x14ac:dyDescent="0.25">
      <c r="A264" s="75">
        <v>374</v>
      </c>
      <c r="B264" s="73" t="s">
        <v>1441</v>
      </c>
      <c r="C264" s="83" t="s">
        <v>1163</v>
      </c>
      <c r="D264" s="83"/>
      <c r="E264" s="73" t="s">
        <v>1392</v>
      </c>
      <c r="F264" s="73">
        <v>-20.396528290999999</v>
      </c>
      <c r="G264" s="73">
        <v>-42.155686738</v>
      </c>
      <c r="H264" s="73"/>
      <c r="I264" s="75">
        <v>843</v>
      </c>
      <c r="J264" s="74" t="s">
        <v>1210</v>
      </c>
      <c r="K264" s="76">
        <v>6</v>
      </c>
      <c r="L264" s="76">
        <v>5.666666666666667</v>
      </c>
      <c r="M264" s="76">
        <v>6</v>
      </c>
      <c r="N264" s="76">
        <v>6</v>
      </c>
      <c r="O264" s="76">
        <v>6.333333333333333</v>
      </c>
      <c r="P264" s="76">
        <v>6.333333333333333</v>
      </c>
      <c r="Q264" s="76">
        <v>6.333333333333333</v>
      </c>
      <c r="R264" s="76">
        <v>6</v>
      </c>
      <c r="S264" s="77">
        <v>84.666666666666671</v>
      </c>
      <c r="U264" s="52" t="s">
        <v>710</v>
      </c>
      <c r="V264" s="52">
        <v>843</v>
      </c>
      <c r="W264" s="51" t="s">
        <v>8</v>
      </c>
      <c r="X264" s="51"/>
      <c r="Y264" s="127">
        <v>52.669132500000003</v>
      </c>
      <c r="Z264" s="127">
        <v>31.375277499999992</v>
      </c>
      <c r="AA264" s="127">
        <v>5.7076647000000005</v>
      </c>
      <c r="AB264" s="127">
        <v>12.591365999999999</v>
      </c>
      <c r="AC264" s="127">
        <v>2.224008459436936</v>
      </c>
      <c r="AE264" s="58" t="s">
        <v>536</v>
      </c>
      <c r="AF264" s="58" t="s">
        <v>440</v>
      </c>
      <c r="AG264" s="58" t="s">
        <v>8</v>
      </c>
      <c r="AH264" s="59">
        <v>0.2122</v>
      </c>
      <c r="AI264" s="59">
        <v>20</v>
      </c>
      <c r="AJ264" s="60">
        <v>1.061E-2</v>
      </c>
      <c r="AK264" s="60">
        <v>5.5270716452366253</v>
      </c>
      <c r="AL264" s="60"/>
      <c r="AM264" s="30" t="s">
        <v>536</v>
      </c>
      <c r="AN264" s="30">
        <v>842.71510000000001</v>
      </c>
      <c r="AO264" s="30" t="s">
        <v>8</v>
      </c>
      <c r="AP264" s="31">
        <v>4255.2883330000004</v>
      </c>
      <c r="AU264" s="122"/>
    </row>
    <row r="265" spans="1:47" customFormat="1" ht="15.75" x14ac:dyDescent="0.25">
      <c r="A265" s="75">
        <v>375</v>
      </c>
      <c r="B265" s="73" t="s">
        <v>1442</v>
      </c>
      <c r="C265" s="33" t="s">
        <v>1173</v>
      </c>
      <c r="D265" s="33"/>
      <c r="E265" s="73" t="s">
        <v>1392</v>
      </c>
      <c r="F265" s="73">
        <v>-20.318103516000001</v>
      </c>
      <c r="G265" s="73">
        <v>-42.179750175999999</v>
      </c>
      <c r="H265" s="73"/>
      <c r="I265" s="75">
        <v>848</v>
      </c>
      <c r="J265" s="74" t="s">
        <v>1225</v>
      </c>
      <c r="K265" s="76">
        <v>6.5</v>
      </c>
      <c r="L265" s="76">
        <v>7</v>
      </c>
      <c r="M265" s="76">
        <v>7</v>
      </c>
      <c r="N265" s="76">
        <v>7</v>
      </c>
      <c r="O265" s="76">
        <v>7</v>
      </c>
      <c r="P265" s="76">
        <v>7</v>
      </c>
      <c r="Q265" s="76">
        <v>6.5</v>
      </c>
      <c r="R265" s="76">
        <v>6.5</v>
      </c>
      <c r="S265" s="77">
        <v>89.666666666666671</v>
      </c>
      <c r="U265" s="52" t="s">
        <v>865</v>
      </c>
      <c r="V265" s="52">
        <v>848</v>
      </c>
      <c r="W265" s="51" t="s">
        <v>286</v>
      </c>
      <c r="X265" s="51"/>
      <c r="Y265" s="127">
        <v>37.733424000000007</v>
      </c>
      <c r="Z265" s="127">
        <v>26.302978499999995</v>
      </c>
      <c r="AA265" s="127">
        <v>5.0215483000000001</v>
      </c>
      <c r="AB265" s="127">
        <v>10.184852850000002</v>
      </c>
      <c r="AC265" s="127">
        <v>2.0315046988651386</v>
      </c>
      <c r="AE265" s="58" t="s">
        <v>1099</v>
      </c>
      <c r="AF265" s="58" t="s">
        <v>440</v>
      </c>
      <c r="AG265" s="58" t="s">
        <v>286</v>
      </c>
      <c r="AH265" s="59">
        <v>0.24890000000000001</v>
      </c>
      <c r="AI265" s="59">
        <v>20</v>
      </c>
      <c r="AJ265" s="60">
        <v>1.2445000000000001E-2</v>
      </c>
      <c r="AK265" s="60">
        <v>6.3001637452017301</v>
      </c>
      <c r="AL265" s="60"/>
      <c r="AU265" s="122"/>
    </row>
    <row r="266" spans="1:47" customFormat="1" ht="15.75" x14ac:dyDescent="0.25">
      <c r="A266" s="72">
        <v>377</v>
      </c>
      <c r="B266" s="73" t="s">
        <v>1443</v>
      </c>
      <c r="C266" s="33" t="s">
        <v>1163</v>
      </c>
      <c r="D266" s="33"/>
      <c r="E266" s="98" t="s">
        <v>1392</v>
      </c>
      <c r="F266" s="73">
        <v>-20.457708221000001</v>
      </c>
      <c r="G266" s="73">
        <v>-42.157588005000001</v>
      </c>
      <c r="H266" s="73"/>
      <c r="I266" s="72">
        <v>945</v>
      </c>
      <c r="J266" s="74" t="s">
        <v>1210</v>
      </c>
      <c r="K266" s="75">
        <v>6</v>
      </c>
      <c r="L266" s="76">
        <v>5.666666666666667</v>
      </c>
      <c r="M266" s="76">
        <v>5.833333333333333</v>
      </c>
      <c r="N266" s="75">
        <v>6.5</v>
      </c>
      <c r="O266" s="76">
        <v>6.333333333333333</v>
      </c>
      <c r="P266" s="76">
        <v>6.166666666666667</v>
      </c>
      <c r="Q266" s="75">
        <v>6</v>
      </c>
      <c r="R266" s="76">
        <v>6.166666666666667</v>
      </c>
      <c r="S266" s="77">
        <v>84.333333333333329</v>
      </c>
      <c r="U266" s="52" t="s">
        <v>712</v>
      </c>
      <c r="V266" s="52">
        <v>945</v>
      </c>
      <c r="W266" s="51" t="s">
        <v>8</v>
      </c>
      <c r="X266" s="51"/>
      <c r="Y266" s="127">
        <v>55.389313999999999</v>
      </c>
      <c r="Z266" s="127">
        <v>31.991064000000001</v>
      </c>
      <c r="AA266" s="127">
        <v>5.9281491499999994</v>
      </c>
      <c r="AB266" s="127">
        <v>13.3094885</v>
      </c>
      <c r="AC266" s="127">
        <v>2.2450599855128175</v>
      </c>
      <c r="AE266" s="58" t="s">
        <v>102</v>
      </c>
      <c r="AF266" s="58" t="s">
        <v>62</v>
      </c>
      <c r="AG266" s="58" t="s">
        <v>8</v>
      </c>
      <c r="AH266" s="59">
        <v>0.2223</v>
      </c>
      <c r="AI266" s="59">
        <v>20</v>
      </c>
      <c r="AJ266" s="60">
        <v>1.1115E-2</v>
      </c>
      <c r="AK266" s="60">
        <v>5.5337825141599346</v>
      </c>
      <c r="AL266" s="60"/>
      <c r="AM266" s="30" t="s">
        <v>102</v>
      </c>
      <c r="AN266" s="30">
        <v>944.61379999999997</v>
      </c>
      <c r="AO266" s="30" t="s">
        <v>8</v>
      </c>
      <c r="AP266" s="31">
        <v>3688.833333</v>
      </c>
      <c r="AR266" s="24" t="s">
        <v>368</v>
      </c>
      <c r="AS266" s="24" t="s">
        <v>8</v>
      </c>
      <c r="AT266" s="24" t="s">
        <v>62</v>
      </c>
      <c r="AU266" s="121">
        <v>168.679393264124</v>
      </c>
    </row>
    <row r="267" spans="1:47" customFormat="1" ht="15.75" x14ac:dyDescent="0.25">
      <c r="A267" s="72">
        <v>378</v>
      </c>
      <c r="B267" s="73" t="s">
        <v>1444</v>
      </c>
      <c r="C267" s="33" t="s">
        <v>1173</v>
      </c>
      <c r="D267" s="33"/>
      <c r="E267" s="98" t="s">
        <v>1392</v>
      </c>
      <c r="F267" s="73">
        <v>-20.462182899999998</v>
      </c>
      <c r="G267" s="73">
        <v>-42.146509057000003</v>
      </c>
      <c r="H267" s="73"/>
      <c r="I267" s="72">
        <v>1019</v>
      </c>
      <c r="J267" s="74" t="s">
        <v>1225</v>
      </c>
      <c r="K267" s="76">
        <v>6.333333333333333</v>
      </c>
      <c r="L267" s="75">
        <v>7</v>
      </c>
      <c r="M267" s="76">
        <v>6.666666666666667</v>
      </c>
      <c r="N267" s="76">
        <v>6.333333333333333</v>
      </c>
      <c r="O267" s="75">
        <v>7</v>
      </c>
      <c r="P267" s="76">
        <v>6.666666666666667</v>
      </c>
      <c r="Q267" s="76">
        <v>6.666666666666667</v>
      </c>
      <c r="R267" s="76">
        <v>6.333333333333333</v>
      </c>
      <c r="S267" s="79">
        <v>89</v>
      </c>
      <c r="U267" s="52" t="s">
        <v>866</v>
      </c>
      <c r="V267" s="52">
        <v>1019</v>
      </c>
      <c r="W267" s="51" t="s">
        <v>286</v>
      </c>
      <c r="X267" s="51"/>
      <c r="Y267" s="127">
        <v>51.524677000000011</v>
      </c>
      <c r="Z267" s="127">
        <v>31.248944500000004</v>
      </c>
      <c r="AA267" s="127">
        <v>6.2035591000000005</v>
      </c>
      <c r="AB267" s="127">
        <v>11.57455165</v>
      </c>
      <c r="AC267" s="127">
        <v>1.9131769610459592</v>
      </c>
      <c r="AE267" s="58" t="s">
        <v>233</v>
      </c>
      <c r="AF267" s="58" t="s">
        <v>62</v>
      </c>
      <c r="AG267" s="58" t="s">
        <v>286</v>
      </c>
      <c r="AH267" s="59">
        <v>0.21</v>
      </c>
      <c r="AI267" s="59">
        <v>20</v>
      </c>
      <c r="AJ267" s="60">
        <v>1.0499999999999999E-2</v>
      </c>
      <c r="AK267" s="60">
        <v>5.5176764287439939</v>
      </c>
      <c r="AL267" s="60"/>
      <c r="AU267" s="122"/>
    </row>
    <row r="268" spans="1:47" customFormat="1" ht="15.75" x14ac:dyDescent="0.25">
      <c r="A268" s="75">
        <v>379</v>
      </c>
      <c r="B268" s="73" t="s">
        <v>1445</v>
      </c>
      <c r="C268" s="83" t="s">
        <v>1163</v>
      </c>
      <c r="D268" s="83"/>
      <c r="E268" s="75" t="s">
        <v>1287</v>
      </c>
      <c r="F268" s="73">
        <v>-20.267697600999998</v>
      </c>
      <c r="G268" s="73">
        <v>-42.081382423999997</v>
      </c>
      <c r="H268" s="73"/>
      <c r="I268" s="75">
        <v>697</v>
      </c>
      <c r="J268" s="74" t="s">
        <v>1210</v>
      </c>
      <c r="K268" s="76">
        <v>6</v>
      </c>
      <c r="L268" s="76">
        <v>6</v>
      </c>
      <c r="M268" s="76">
        <v>6.333333333333333</v>
      </c>
      <c r="N268" s="76">
        <v>6</v>
      </c>
      <c r="O268" s="76">
        <v>6.333333333333333</v>
      </c>
      <c r="P268" s="76">
        <v>6.333333333333333</v>
      </c>
      <c r="Q268" s="76">
        <v>6</v>
      </c>
      <c r="R268" s="76">
        <v>6</v>
      </c>
      <c r="S268" s="77">
        <v>85</v>
      </c>
      <c r="U268" s="52" t="s">
        <v>713</v>
      </c>
      <c r="V268" s="52">
        <v>697</v>
      </c>
      <c r="W268" s="51" t="s">
        <v>8</v>
      </c>
      <c r="X268" s="51"/>
      <c r="Y268" s="127">
        <v>59.291282000000002</v>
      </c>
      <c r="Z268" s="127">
        <v>33.494622000000007</v>
      </c>
      <c r="AA268" s="127">
        <v>6.2716985499999991</v>
      </c>
      <c r="AB268" s="127">
        <v>13.1165366</v>
      </c>
      <c r="AC268" s="127">
        <v>2.0998389828072521</v>
      </c>
      <c r="AE268" s="58" t="s">
        <v>50</v>
      </c>
      <c r="AF268" s="61" t="s">
        <v>20</v>
      </c>
      <c r="AG268" s="58" t="s">
        <v>8</v>
      </c>
      <c r="AH268" s="59">
        <v>0.1822</v>
      </c>
      <c r="AI268" s="59">
        <v>19</v>
      </c>
      <c r="AJ268" s="60">
        <v>9.5894736842105262E-3</v>
      </c>
      <c r="AK268" s="60">
        <v>5.3251651780629317</v>
      </c>
      <c r="AL268" s="60"/>
      <c r="AR268" s="24" t="s">
        <v>268</v>
      </c>
      <c r="AS268" s="24" t="s">
        <v>8</v>
      </c>
      <c r="AT268" s="24" t="s">
        <v>20</v>
      </c>
      <c r="AU268" s="121">
        <v>188.64446416900705</v>
      </c>
    </row>
    <row r="269" spans="1:47" customFormat="1" ht="15.75" x14ac:dyDescent="0.25">
      <c r="A269" s="72">
        <v>381</v>
      </c>
      <c r="B269" s="73" t="s">
        <v>1446</v>
      </c>
      <c r="C269" s="33" t="s">
        <v>1163</v>
      </c>
      <c r="D269" s="33"/>
      <c r="E269" s="72" t="s">
        <v>1287</v>
      </c>
      <c r="F269" s="73">
        <v>-20.267369282000001</v>
      </c>
      <c r="G269" s="73">
        <v>-42.187806275</v>
      </c>
      <c r="H269" s="73"/>
      <c r="I269" s="72">
        <v>826</v>
      </c>
      <c r="J269" s="74" t="s">
        <v>1225</v>
      </c>
      <c r="K269" s="75">
        <v>5.5</v>
      </c>
      <c r="L269" s="75">
        <v>6.5</v>
      </c>
      <c r="M269" s="76">
        <v>5.75</v>
      </c>
      <c r="N269" s="76">
        <v>5.75</v>
      </c>
      <c r="O269" s="75">
        <v>6.5</v>
      </c>
      <c r="P269" s="75">
        <v>5.5</v>
      </c>
      <c r="Q269" s="75">
        <v>6</v>
      </c>
      <c r="R269" s="75">
        <v>6</v>
      </c>
      <c r="S269" s="77">
        <v>83.333333333333329</v>
      </c>
      <c r="U269" s="52" t="s">
        <v>714</v>
      </c>
      <c r="V269" s="52">
        <v>826</v>
      </c>
      <c r="W269" s="51" t="s">
        <v>8</v>
      </c>
      <c r="X269" s="51"/>
      <c r="Y269" s="127">
        <v>58.711491000000002</v>
      </c>
      <c r="Z269" s="127">
        <v>33.052599499999999</v>
      </c>
      <c r="AA269" s="127">
        <v>6.3027121499999996</v>
      </c>
      <c r="AB269" s="127">
        <v>12.783513750000003</v>
      </c>
      <c r="AC269" s="127">
        <v>2.0259816437767233</v>
      </c>
      <c r="AE269" s="58" t="s">
        <v>1026</v>
      </c>
      <c r="AF269" s="58" t="s">
        <v>440</v>
      </c>
      <c r="AG269" s="58" t="s">
        <v>8</v>
      </c>
      <c r="AH269" s="59">
        <v>0.2321</v>
      </c>
      <c r="AI269" s="59">
        <v>20</v>
      </c>
      <c r="AJ269" s="60">
        <v>1.1605000000000001E-2</v>
      </c>
      <c r="AK269" s="60">
        <v>6.2867420073551132</v>
      </c>
      <c r="AL269" s="60"/>
      <c r="AU269" s="122"/>
    </row>
    <row r="270" spans="1:47" customFormat="1" ht="15.75" x14ac:dyDescent="0.25">
      <c r="A270" s="75">
        <v>382</v>
      </c>
      <c r="B270" s="73" t="s">
        <v>1447</v>
      </c>
      <c r="C270" s="33" t="s">
        <v>1192</v>
      </c>
      <c r="D270" s="33"/>
      <c r="E270" s="75" t="s">
        <v>1287</v>
      </c>
      <c r="F270" s="73">
        <v>-20.282100225000001</v>
      </c>
      <c r="G270" s="73">
        <v>-42.179292439999998</v>
      </c>
      <c r="H270" s="73"/>
      <c r="I270" s="75">
        <v>838</v>
      </c>
      <c r="J270" s="74" t="s">
        <v>1225</v>
      </c>
      <c r="K270" s="76">
        <v>6.333333333333333</v>
      </c>
      <c r="L270" s="76">
        <v>6</v>
      </c>
      <c r="M270" s="76">
        <v>6</v>
      </c>
      <c r="N270" s="76">
        <v>6.333333333333333</v>
      </c>
      <c r="O270" s="76">
        <v>7</v>
      </c>
      <c r="P270" s="76">
        <v>6</v>
      </c>
      <c r="Q270" s="76">
        <v>6.333333333333333</v>
      </c>
      <c r="R270" s="76">
        <v>6.333333333333333</v>
      </c>
      <c r="S270" s="77">
        <v>86.333333333333329</v>
      </c>
      <c r="U270" s="52" t="s">
        <v>970</v>
      </c>
      <c r="V270" s="52">
        <v>838</v>
      </c>
      <c r="W270" s="51" t="s">
        <v>10</v>
      </c>
      <c r="X270" s="51"/>
      <c r="Y270" s="127">
        <v>46.3521985</v>
      </c>
      <c r="Z270" s="127">
        <v>29.9162985</v>
      </c>
      <c r="AA270" s="127">
        <v>5.4440016999999994</v>
      </c>
      <c r="AB270" s="127">
        <v>11.837470700000001</v>
      </c>
      <c r="AC270" s="127">
        <v>2.173891277599628</v>
      </c>
      <c r="AE270" s="58" t="s">
        <v>1124</v>
      </c>
      <c r="AF270" s="58" t="s">
        <v>440</v>
      </c>
      <c r="AG270" s="58" t="s">
        <v>10</v>
      </c>
      <c r="AH270" s="59">
        <v>0.23480000000000001</v>
      </c>
      <c r="AI270" s="59">
        <v>20</v>
      </c>
      <c r="AJ270" s="60">
        <v>1.174E-2</v>
      </c>
      <c r="AK270" s="60">
        <v>6.3270072208949619</v>
      </c>
      <c r="AL270" s="60"/>
      <c r="AU270" s="122"/>
    </row>
    <row r="271" spans="1:47" customFormat="1" ht="15.75" x14ac:dyDescent="0.25">
      <c r="A271" s="72">
        <v>385</v>
      </c>
      <c r="B271" s="73" t="s">
        <v>1448</v>
      </c>
      <c r="C271" s="33" t="s">
        <v>1173</v>
      </c>
      <c r="D271" s="33"/>
      <c r="E271" s="72" t="s">
        <v>1449</v>
      </c>
      <c r="F271" s="73">
        <v>-20.301758385999999</v>
      </c>
      <c r="G271" s="73">
        <v>-41.886655558000001</v>
      </c>
      <c r="H271" s="73"/>
      <c r="I271" s="72">
        <v>936</v>
      </c>
      <c r="J271" s="74" t="s">
        <v>1225</v>
      </c>
      <c r="K271" s="76">
        <v>5.666666666666667</v>
      </c>
      <c r="L271" s="76">
        <v>5.666666666666667</v>
      </c>
      <c r="M271" s="76">
        <v>5.666666666666667</v>
      </c>
      <c r="N271" s="75">
        <v>6</v>
      </c>
      <c r="O271" s="76">
        <v>5.666666666666667</v>
      </c>
      <c r="P271" s="76">
        <v>5.333333333333333</v>
      </c>
      <c r="Q271" s="76">
        <v>5.666666666666667</v>
      </c>
      <c r="R271" s="76">
        <v>5.666666666666667</v>
      </c>
      <c r="S271" s="77">
        <v>81.333333333333329</v>
      </c>
      <c r="U271" s="52" t="s">
        <v>868</v>
      </c>
      <c r="V271" s="52">
        <v>936</v>
      </c>
      <c r="W271" s="51" t="s">
        <v>286</v>
      </c>
      <c r="X271" s="51"/>
      <c r="Y271" s="127">
        <v>53.861935999999993</v>
      </c>
      <c r="Z271" s="127">
        <v>31.531329499999998</v>
      </c>
      <c r="AA271" s="127">
        <v>5.6917585999999991</v>
      </c>
      <c r="AB271" s="127">
        <v>13.024042700000001</v>
      </c>
      <c r="AC271" s="127">
        <v>2.3186640866039321</v>
      </c>
      <c r="AE271" s="58" t="s">
        <v>570</v>
      </c>
      <c r="AF271" s="58" t="s">
        <v>62</v>
      </c>
      <c r="AG271" s="58" t="s">
        <v>286</v>
      </c>
      <c r="AH271" s="59">
        <v>0.22270000000000001</v>
      </c>
      <c r="AI271" s="59">
        <v>20</v>
      </c>
      <c r="AJ271" s="60">
        <v>1.1135000000000001E-2</v>
      </c>
      <c r="AK271" s="60">
        <v>6.179650667484216</v>
      </c>
      <c r="AL271" s="60"/>
      <c r="AM271" s="30" t="s">
        <v>570</v>
      </c>
      <c r="AN271" s="30">
        <v>936.20240000000001</v>
      </c>
      <c r="AO271" s="30" t="s">
        <v>286</v>
      </c>
      <c r="AP271" s="31">
        <v>525.01883299999997</v>
      </c>
      <c r="AU271" s="122"/>
    </row>
    <row r="272" spans="1:47" customFormat="1" ht="15.75" x14ac:dyDescent="0.25">
      <c r="A272" s="75">
        <v>386</v>
      </c>
      <c r="B272" s="73" t="s">
        <v>1450</v>
      </c>
      <c r="C272" s="33" t="s">
        <v>1192</v>
      </c>
      <c r="D272" s="33"/>
      <c r="E272" s="75" t="s">
        <v>1449</v>
      </c>
      <c r="F272" s="73">
        <v>-20.302339419999999</v>
      </c>
      <c r="G272" s="73">
        <v>-41.874457542000002</v>
      </c>
      <c r="H272" s="73"/>
      <c r="I272" s="75">
        <v>1014</v>
      </c>
      <c r="J272" s="74" t="s">
        <v>1225</v>
      </c>
      <c r="K272" s="76">
        <v>6</v>
      </c>
      <c r="L272" s="76">
        <v>6</v>
      </c>
      <c r="M272" s="76">
        <v>5.5</v>
      </c>
      <c r="N272" s="76">
        <v>6</v>
      </c>
      <c r="O272" s="76">
        <v>6</v>
      </c>
      <c r="P272" s="76">
        <v>5.5</v>
      </c>
      <c r="Q272" s="76">
        <v>6</v>
      </c>
      <c r="R272" s="76">
        <v>5.5</v>
      </c>
      <c r="S272" s="77">
        <v>82.333333333333329</v>
      </c>
      <c r="U272" s="52" t="s">
        <v>971</v>
      </c>
      <c r="V272" s="52">
        <v>1014</v>
      </c>
      <c r="W272" s="51" t="s">
        <v>10</v>
      </c>
      <c r="X272" s="51"/>
      <c r="Y272" s="127">
        <v>45.886406000000001</v>
      </c>
      <c r="Z272" s="127">
        <v>29.243716499999998</v>
      </c>
      <c r="AA272" s="127">
        <v>5.2638342499999986</v>
      </c>
      <c r="AB272" s="127">
        <v>11.796914950000001</v>
      </c>
      <c r="AC272" s="127">
        <v>2.2558578309571189</v>
      </c>
      <c r="AE272" s="58" t="s">
        <v>182</v>
      </c>
      <c r="AF272" s="58" t="s">
        <v>62</v>
      </c>
      <c r="AG272" s="58" t="s">
        <v>10</v>
      </c>
      <c r="AH272" s="59">
        <v>0.21290000000000001</v>
      </c>
      <c r="AI272" s="59">
        <v>20</v>
      </c>
      <c r="AJ272" s="60">
        <v>1.0645E-2</v>
      </c>
      <c r="AK272" s="60">
        <v>5.438488175448958</v>
      </c>
      <c r="AL272" s="60"/>
      <c r="AM272" s="30" t="s">
        <v>182</v>
      </c>
      <c r="AN272" s="30">
        <v>1013.588</v>
      </c>
      <c r="AO272" s="30" t="s">
        <v>10</v>
      </c>
      <c r="AP272" s="31">
        <v>3399.333333</v>
      </c>
      <c r="AR272" s="24" t="s">
        <v>430</v>
      </c>
      <c r="AS272" s="24" t="s">
        <v>295</v>
      </c>
      <c r="AT272" s="24" t="s">
        <v>62</v>
      </c>
      <c r="AU272" s="121">
        <v>162.83729563813245</v>
      </c>
    </row>
    <row r="273" spans="1:52" ht="15.75" x14ac:dyDescent="0.25">
      <c r="A273" s="75">
        <v>387</v>
      </c>
      <c r="B273" s="73" t="s">
        <v>1351</v>
      </c>
      <c r="C273" s="83" t="s">
        <v>1163</v>
      </c>
      <c r="D273" s="83"/>
      <c r="E273" s="75" t="s">
        <v>1352</v>
      </c>
      <c r="F273" s="73">
        <v>-20.136686945000001</v>
      </c>
      <c r="G273" s="73">
        <v>-41.832730165000001</v>
      </c>
      <c r="H273" s="73"/>
      <c r="I273" s="75">
        <v>724</v>
      </c>
      <c r="J273" s="74" t="s">
        <v>1451</v>
      </c>
      <c r="K273" s="76">
        <v>5.333333333333333</v>
      </c>
      <c r="L273" s="76">
        <v>5.333333333333333</v>
      </c>
      <c r="M273" s="76">
        <v>5.333333333333333</v>
      </c>
      <c r="N273" s="76">
        <v>6</v>
      </c>
      <c r="O273" s="76">
        <v>5.333333333333333</v>
      </c>
      <c r="P273" s="76">
        <v>5.666666666666667</v>
      </c>
      <c r="Q273" s="76">
        <v>5.333333333333333</v>
      </c>
      <c r="R273" s="76">
        <v>5</v>
      </c>
      <c r="S273" s="77">
        <v>78.666666666666671</v>
      </c>
      <c r="U273" s="52" t="s">
        <v>716</v>
      </c>
      <c r="V273" s="52">
        <v>724</v>
      </c>
      <c r="W273" s="51" t="s">
        <v>8</v>
      </c>
      <c r="X273" s="51"/>
      <c r="Y273" s="127">
        <v>52.632038000000001</v>
      </c>
      <c r="Z273" s="127">
        <v>30.916495500000003</v>
      </c>
      <c r="AA273" s="127">
        <v>5.79730145</v>
      </c>
      <c r="AB273" s="127">
        <v>12.890058449999998</v>
      </c>
      <c r="AC273" s="127">
        <v>2.2299550740341489</v>
      </c>
      <c r="AE273" s="58" t="s">
        <v>51</v>
      </c>
      <c r="AF273" s="61" t="s">
        <v>20</v>
      </c>
      <c r="AG273" s="58" t="s">
        <v>8</v>
      </c>
      <c r="AH273" s="59">
        <v>0.24</v>
      </c>
      <c r="AI273" s="59">
        <v>20</v>
      </c>
      <c r="AJ273" s="60">
        <v>1.2E-2</v>
      </c>
      <c r="AK273" s="60">
        <v>6.4961211177623284</v>
      </c>
      <c r="AL273" s="60"/>
      <c r="AR273" s="24" t="s">
        <v>269</v>
      </c>
      <c r="AS273" s="24" t="s">
        <v>8</v>
      </c>
      <c r="AT273" s="24" t="s">
        <v>20</v>
      </c>
      <c r="AU273" s="121">
        <v>167.48687025065169</v>
      </c>
    </row>
    <row r="274" spans="1:52" ht="15.75" x14ac:dyDescent="0.25">
      <c r="A274" s="75">
        <v>388</v>
      </c>
      <c r="B274" s="73" t="s">
        <v>1452</v>
      </c>
      <c r="C274" s="83" t="s">
        <v>1163</v>
      </c>
      <c r="D274" s="83"/>
      <c r="E274" s="75" t="s">
        <v>1352</v>
      </c>
      <c r="F274" s="73">
        <v>-20.15576927</v>
      </c>
      <c r="G274" s="73">
        <v>-41.811277941</v>
      </c>
      <c r="H274" s="73"/>
      <c r="I274" s="75">
        <v>657</v>
      </c>
      <c r="J274" s="74" t="s">
        <v>1225</v>
      </c>
      <c r="K274" s="76">
        <v>5.666666666666667</v>
      </c>
      <c r="L274" s="76">
        <v>5.666666666666667</v>
      </c>
      <c r="M274" s="76">
        <v>6</v>
      </c>
      <c r="N274" s="76">
        <v>6</v>
      </c>
      <c r="O274" s="76">
        <v>6</v>
      </c>
      <c r="P274" s="76">
        <v>6.166666666666667</v>
      </c>
      <c r="Q274" s="76">
        <v>6.333333333333333</v>
      </c>
      <c r="R274" s="76">
        <v>6.166666666666667</v>
      </c>
      <c r="S274" s="77">
        <v>84</v>
      </c>
      <c r="U274" s="52" t="s">
        <v>717</v>
      </c>
      <c r="V274" s="52">
        <v>657</v>
      </c>
      <c r="W274" s="51" t="s">
        <v>8</v>
      </c>
      <c r="X274" s="51"/>
      <c r="Y274" s="127">
        <v>44.575524499999993</v>
      </c>
      <c r="Z274" s="127">
        <v>27.883248000000002</v>
      </c>
      <c r="AA274" s="127">
        <v>5.1912568500000003</v>
      </c>
      <c r="AB274" s="127">
        <v>11.613310299999998</v>
      </c>
      <c r="AC274" s="127">
        <v>2.2545760993386086</v>
      </c>
      <c r="AE274" s="58" t="s">
        <v>52</v>
      </c>
      <c r="AF274" s="61" t="s">
        <v>20</v>
      </c>
      <c r="AG274" s="58" t="s">
        <v>8</v>
      </c>
      <c r="AH274" s="59">
        <v>0.25419999999999998</v>
      </c>
      <c r="AI274" s="59">
        <v>20</v>
      </c>
      <c r="AJ274" s="60">
        <v>1.2709999999999999E-2</v>
      </c>
      <c r="AK274" s="60">
        <v>6.4182750382519522</v>
      </c>
      <c r="AL274" s="60"/>
      <c r="AR274" s="24" t="s">
        <v>270</v>
      </c>
      <c r="AS274" s="24" t="s">
        <v>8</v>
      </c>
      <c r="AT274" s="24" t="s">
        <v>20</v>
      </c>
      <c r="AU274" s="121">
        <v>115.75402363321241</v>
      </c>
    </row>
    <row r="275" spans="1:52" ht="15.75" x14ac:dyDescent="0.25">
      <c r="A275" s="75">
        <v>389</v>
      </c>
      <c r="B275" s="73" t="s">
        <v>1453</v>
      </c>
      <c r="C275" s="83" t="s">
        <v>1192</v>
      </c>
      <c r="D275" s="83"/>
      <c r="E275" s="75" t="s">
        <v>1352</v>
      </c>
      <c r="F275" s="73">
        <v>-20.142614292000001</v>
      </c>
      <c r="G275" s="73">
        <v>-41.836581398</v>
      </c>
      <c r="H275" s="73"/>
      <c r="I275" s="75">
        <v>673</v>
      </c>
      <c r="J275" s="74" t="s">
        <v>1225</v>
      </c>
      <c r="K275" s="76">
        <v>6.333333333333333</v>
      </c>
      <c r="L275" s="76">
        <v>6.666666666666667</v>
      </c>
      <c r="M275" s="76">
        <v>6.333333333333333</v>
      </c>
      <c r="N275" s="76">
        <v>6.666666666666667</v>
      </c>
      <c r="O275" s="76">
        <v>6.666666666666667</v>
      </c>
      <c r="P275" s="76">
        <v>6.5</v>
      </c>
      <c r="Q275" s="76">
        <v>6</v>
      </c>
      <c r="R275" s="76">
        <v>6.5</v>
      </c>
      <c r="S275" s="77">
        <v>87.666666666666671</v>
      </c>
      <c r="U275" s="52" t="s">
        <v>972</v>
      </c>
      <c r="V275" s="52">
        <v>673</v>
      </c>
      <c r="W275" s="51" t="s">
        <v>10</v>
      </c>
      <c r="X275" s="51"/>
      <c r="Y275" s="127">
        <v>29.291963500000001</v>
      </c>
      <c r="Z275" s="127">
        <v>22.420893999999997</v>
      </c>
      <c r="AA275" s="127">
        <v>4.4404396999999998</v>
      </c>
      <c r="AB275" s="127">
        <v>9.3465773999999975</v>
      </c>
      <c r="AC275" s="127">
        <v>2.1171933086929546</v>
      </c>
      <c r="AE275" s="58" t="s">
        <v>138</v>
      </c>
      <c r="AF275" s="61" t="s">
        <v>20</v>
      </c>
      <c r="AG275" s="58" t="s">
        <v>10</v>
      </c>
      <c r="AH275" s="59">
        <v>0.26829999999999998</v>
      </c>
      <c r="AI275" s="59">
        <v>20</v>
      </c>
      <c r="AJ275" s="60">
        <v>1.3415E-2</v>
      </c>
      <c r="AK275" s="60">
        <v>7.2061310498483344</v>
      </c>
      <c r="AL275" s="60"/>
      <c r="AR275" s="24" t="s">
        <v>321</v>
      </c>
      <c r="AS275" s="24" t="s">
        <v>295</v>
      </c>
      <c r="AT275" s="24" t="s">
        <v>20</v>
      </c>
      <c r="AU275" s="121">
        <v>207.27560115657744</v>
      </c>
    </row>
    <row r="276" spans="1:52" s="136" customFormat="1" ht="15.75" x14ac:dyDescent="0.25">
      <c r="A276" s="131">
        <v>390</v>
      </c>
      <c r="B276" s="131" t="s">
        <v>1454</v>
      </c>
      <c r="C276" s="141" t="s">
        <v>1455</v>
      </c>
      <c r="D276" s="141"/>
      <c r="E276" s="131" t="s">
        <v>1449</v>
      </c>
      <c r="F276" s="131">
        <v>-20.281388888888888</v>
      </c>
      <c r="G276" s="131">
        <v>-41.849777777777781</v>
      </c>
      <c r="H276" s="131"/>
      <c r="I276" s="131">
        <v>823</v>
      </c>
      <c r="J276" s="133" t="s">
        <v>1225</v>
      </c>
      <c r="K276" s="131">
        <v>6</v>
      </c>
      <c r="L276" s="134">
        <v>5.666666666666667</v>
      </c>
      <c r="M276" s="134">
        <v>5.666666666666667</v>
      </c>
      <c r="N276" s="134">
        <v>5.666666666666667</v>
      </c>
      <c r="O276" s="134">
        <v>5.333333333333333</v>
      </c>
      <c r="P276" s="134">
        <v>5.666666666666667</v>
      </c>
      <c r="Q276" s="131">
        <v>6</v>
      </c>
      <c r="R276" s="131">
        <v>6</v>
      </c>
      <c r="S276" s="135">
        <v>81.666666666666671</v>
      </c>
      <c r="Y276" s="142"/>
      <c r="Z276" s="142"/>
      <c r="AA276" s="142"/>
      <c r="AB276" s="142"/>
      <c r="AC276" s="142"/>
      <c r="AU276" s="143"/>
      <c r="AX276" s="144"/>
      <c r="AY276" s="144"/>
      <c r="AZ276" s="144"/>
    </row>
    <row r="277" spans="1:52" ht="15.75" x14ac:dyDescent="0.25">
      <c r="A277" s="75">
        <v>391</v>
      </c>
      <c r="B277" s="73" t="s">
        <v>1456</v>
      </c>
      <c r="C277" s="83" t="s">
        <v>1192</v>
      </c>
      <c r="D277" s="83"/>
      <c r="E277" s="75" t="s">
        <v>1449</v>
      </c>
      <c r="F277" s="73">
        <v>-20.301975644999999</v>
      </c>
      <c r="G277" s="73">
        <v>-41.869776080999998</v>
      </c>
      <c r="H277" s="73"/>
      <c r="I277" s="75">
        <v>1013</v>
      </c>
      <c r="J277" s="74" t="s">
        <v>1225</v>
      </c>
      <c r="K277" s="76">
        <v>5.666666666666667</v>
      </c>
      <c r="L277" s="76">
        <v>6</v>
      </c>
      <c r="M277" s="76">
        <v>6.333333333333333</v>
      </c>
      <c r="N277" s="76">
        <v>6.333333333333333</v>
      </c>
      <c r="O277" s="76">
        <v>6.333333333333333</v>
      </c>
      <c r="P277" s="76">
        <v>6</v>
      </c>
      <c r="Q277" s="76">
        <v>6</v>
      </c>
      <c r="R277" s="76">
        <v>6</v>
      </c>
      <c r="S277" s="77">
        <v>84.666666666666671</v>
      </c>
      <c r="U277" s="52" t="s">
        <v>973</v>
      </c>
      <c r="V277" s="52">
        <v>1013</v>
      </c>
      <c r="W277" s="51" t="s">
        <v>10</v>
      </c>
      <c r="X277" s="51"/>
      <c r="Y277" s="127">
        <v>56.555529499999999</v>
      </c>
      <c r="Z277" s="127">
        <v>32.368851499999998</v>
      </c>
      <c r="AA277" s="127">
        <v>5.8957645999999997</v>
      </c>
      <c r="AB277" s="127">
        <v>13.423269999999999</v>
      </c>
      <c r="AC277" s="127">
        <v>2.2904682308301396</v>
      </c>
      <c r="AE277" s="58" t="s">
        <v>183</v>
      </c>
      <c r="AF277" s="58" t="s">
        <v>62</v>
      </c>
      <c r="AG277" s="58" t="s">
        <v>10</v>
      </c>
      <c r="AH277" s="59">
        <v>0.21010000000000001</v>
      </c>
      <c r="AI277" s="59">
        <v>20</v>
      </c>
      <c r="AJ277" s="60">
        <v>1.0505E-2</v>
      </c>
      <c r="AK277" s="60">
        <v>5.9309953136942699</v>
      </c>
      <c r="AL277" s="60"/>
      <c r="AM277" s="30" t="s">
        <v>183</v>
      </c>
      <c r="AN277" s="30">
        <v>1012.627</v>
      </c>
      <c r="AO277" s="30" t="s">
        <v>10</v>
      </c>
      <c r="AP277" s="31">
        <v>3680.6881669999998</v>
      </c>
      <c r="AR277" s="24" t="s">
        <v>431</v>
      </c>
      <c r="AS277" s="24" t="s">
        <v>295</v>
      </c>
      <c r="AT277" s="24" t="s">
        <v>62</v>
      </c>
      <c r="AU277" s="121">
        <v>153.1190205529353</v>
      </c>
    </row>
    <row r="278" spans="1:52" ht="15.75" x14ac:dyDescent="0.25">
      <c r="A278" s="75">
        <v>392</v>
      </c>
      <c r="B278" s="73" t="s">
        <v>1457</v>
      </c>
      <c r="C278" s="33" t="s">
        <v>1192</v>
      </c>
      <c r="D278" s="33"/>
      <c r="E278" s="75" t="s">
        <v>1449</v>
      </c>
      <c r="F278" s="73">
        <v>-20.303165539999998</v>
      </c>
      <c r="G278" s="73">
        <v>-41.882339465000001</v>
      </c>
      <c r="H278" s="73"/>
      <c r="I278" s="75">
        <v>895</v>
      </c>
      <c r="J278" s="74" t="s">
        <v>1225</v>
      </c>
      <c r="K278" s="76">
        <v>6</v>
      </c>
      <c r="L278" s="76">
        <v>6.333333333333333</v>
      </c>
      <c r="M278" s="76">
        <v>6</v>
      </c>
      <c r="N278" s="76">
        <v>6.166666666666667</v>
      </c>
      <c r="O278" s="76">
        <v>6</v>
      </c>
      <c r="P278" s="76">
        <v>6.166666666666667</v>
      </c>
      <c r="Q278" s="76">
        <v>6</v>
      </c>
      <c r="R278" s="76">
        <v>6</v>
      </c>
      <c r="S278" s="77">
        <v>84.666666666666671</v>
      </c>
      <c r="Y278" s="6"/>
      <c r="Z278" s="6"/>
      <c r="AA278" s="6"/>
      <c r="AB278" s="6"/>
      <c r="AC278" s="6"/>
      <c r="AM278" s="30" t="s">
        <v>587</v>
      </c>
      <c r="AN278" s="30">
        <v>894.86620000000005</v>
      </c>
      <c r="AO278" s="30" t="s">
        <v>10</v>
      </c>
      <c r="AP278" s="31">
        <v>3831.333333</v>
      </c>
      <c r="AR278" s="24" t="s">
        <v>432</v>
      </c>
      <c r="AS278" s="24" t="s">
        <v>295</v>
      </c>
      <c r="AT278" s="24" t="s">
        <v>62</v>
      </c>
      <c r="AU278" s="121">
        <v>208.62429653330122</v>
      </c>
    </row>
    <row r="279" spans="1:52" ht="15.75" x14ac:dyDescent="0.25">
      <c r="A279" s="75">
        <v>393</v>
      </c>
      <c r="B279" s="73" t="s">
        <v>1458</v>
      </c>
      <c r="C279" s="33" t="s">
        <v>1192</v>
      </c>
      <c r="D279" s="33"/>
      <c r="E279" s="75" t="s">
        <v>1449</v>
      </c>
      <c r="F279" s="73">
        <v>-20.30087661</v>
      </c>
      <c r="G279" s="73">
        <v>-41.848131744</v>
      </c>
      <c r="H279" s="73"/>
      <c r="I279" s="75">
        <v>1114</v>
      </c>
      <c r="J279" s="74" t="s">
        <v>1210</v>
      </c>
      <c r="K279" s="76">
        <v>7</v>
      </c>
      <c r="L279" s="76">
        <v>7.5</v>
      </c>
      <c r="M279" s="76">
        <v>7</v>
      </c>
      <c r="N279" s="76">
        <v>7</v>
      </c>
      <c r="O279" s="76">
        <v>7.166666666666667</v>
      </c>
      <c r="P279" s="76">
        <v>7.333333333333333</v>
      </c>
      <c r="Q279" s="76">
        <v>7</v>
      </c>
      <c r="R279" s="76">
        <v>7</v>
      </c>
      <c r="S279" s="77">
        <v>93</v>
      </c>
      <c r="U279" s="52" t="s">
        <v>974</v>
      </c>
      <c r="V279" s="52">
        <v>1114</v>
      </c>
      <c r="W279" s="51" t="s">
        <v>10</v>
      </c>
      <c r="X279" s="51"/>
      <c r="Y279" s="127">
        <v>70.123700499999998</v>
      </c>
      <c r="Z279" s="127">
        <v>36.260148000000001</v>
      </c>
      <c r="AA279" s="127">
        <v>6.8294201499999989</v>
      </c>
      <c r="AB279" s="127">
        <v>14.9891255</v>
      </c>
      <c r="AC279" s="127">
        <v>2.1981370412316497</v>
      </c>
      <c r="AE279" s="58" t="s">
        <v>588</v>
      </c>
      <c r="AF279" s="58" t="s">
        <v>62</v>
      </c>
      <c r="AG279" s="58" t="s">
        <v>10</v>
      </c>
      <c r="AH279" s="59">
        <v>0.21110000000000001</v>
      </c>
      <c r="AI279" s="59">
        <v>20</v>
      </c>
      <c r="AJ279" s="60">
        <v>1.0555E-2</v>
      </c>
      <c r="AK279" s="60">
        <v>5.6867903256113612</v>
      </c>
      <c r="AL279" s="60"/>
      <c r="AM279" s="30" t="s">
        <v>588</v>
      </c>
      <c r="AN279" s="30">
        <v>1099.1980000000001</v>
      </c>
      <c r="AO279" s="30" t="s">
        <v>10</v>
      </c>
      <c r="AP279" s="31">
        <v>681.79100000000005</v>
      </c>
      <c r="AR279" s="24" t="s">
        <v>433</v>
      </c>
      <c r="AS279" s="24" t="s">
        <v>295</v>
      </c>
      <c r="AT279" s="24" t="s">
        <v>62</v>
      </c>
      <c r="AU279" s="121">
        <v>155.83368511928791</v>
      </c>
    </row>
    <row r="280" spans="1:52" s="136" customFormat="1" ht="15.75" x14ac:dyDescent="0.25">
      <c r="A280" s="131">
        <v>395</v>
      </c>
      <c r="B280" s="141" t="s">
        <v>1459</v>
      </c>
      <c r="C280" s="132" t="s">
        <v>1163</v>
      </c>
      <c r="D280" s="132"/>
      <c r="E280" s="141" t="s">
        <v>1284</v>
      </c>
      <c r="F280" s="141">
        <v>-20.201857331999999</v>
      </c>
      <c r="G280" s="141">
        <v>-41.905992775999998</v>
      </c>
      <c r="H280" s="141"/>
      <c r="I280" s="141">
        <v>665</v>
      </c>
      <c r="J280" s="146" t="s">
        <v>1225</v>
      </c>
      <c r="K280" s="247" t="s">
        <v>1178</v>
      </c>
      <c r="L280" s="247"/>
      <c r="M280" s="247"/>
      <c r="N280" s="247"/>
      <c r="O280" s="247"/>
      <c r="P280" s="247"/>
      <c r="Q280" s="247"/>
      <c r="R280" s="247"/>
      <c r="S280" s="247"/>
      <c r="Y280" s="142"/>
      <c r="Z280" s="142"/>
      <c r="AA280" s="142"/>
      <c r="AB280" s="142"/>
      <c r="AC280" s="142"/>
      <c r="AR280" s="57" t="s">
        <v>271</v>
      </c>
      <c r="AS280" s="57" t="s">
        <v>8</v>
      </c>
      <c r="AT280" s="57" t="s">
        <v>20</v>
      </c>
      <c r="AU280" s="147">
        <v>130.11256017981947</v>
      </c>
      <c r="AX280" s="144"/>
      <c r="AY280" s="144"/>
      <c r="AZ280" s="144"/>
    </row>
    <row r="281" spans="1:52" ht="15.75" x14ac:dyDescent="0.25">
      <c r="A281" s="72">
        <v>396</v>
      </c>
      <c r="B281" s="73" t="s">
        <v>1459</v>
      </c>
      <c r="C281" s="33" t="s">
        <v>1163</v>
      </c>
      <c r="D281" s="33"/>
      <c r="E281" s="72" t="s">
        <v>1284</v>
      </c>
      <c r="F281" s="73">
        <v>-20.206660833000001</v>
      </c>
      <c r="G281" s="73">
        <v>-41.887045399999998</v>
      </c>
      <c r="H281" s="73"/>
      <c r="I281" s="72">
        <v>762</v>
      </c>
      <c r="J281" s="74" t="s">
        <v>1210</v>
      </c>
      <c r="K281" s="76">
        <v>5.333333333333333</v>
      </c>
      <c r="L281" s="76">
        <v>5.666666666666667</v>
      </c>
      <c r="M281" s="76">
        <v>5.333333333333333</v>
      </c>
      <c r="N281" s="76">
        <v>6</v>
      </c>
      <c r="O281" s="76">
        <v>5.333333333333333</v>
      </c>
      <c r="P281" s="76">
        <v>5.666666666666667</v>
      </c>
      <c r="Q281" s="76">
        <v>5.666666666666667</v>
      </c>
      <c r="R281" s="76">
        <v>6</v>
      </c>
      <c r="S281" s="77">
        <v>80.666666666666671</v>
      </c>
      <c r="Y281" s="6"/>
      <c r="Z281" s="6"/>
      <c r="AA281" s="6"/>
      <c r="AB281" s="6"/>
      <c r="AC281" s="6"/>
      <c r="AR281" s="24" t="s">
        <v>457</v>
      </c>
      <c r="AS281" s="24" t="s">
        <v>8</v>
      </c>
      <c r="AT281" s="24" t="s">
        <v>440</v>
      </c>
      <c r="AU281" s="121">
        <v>157.4198448162829</v>
      </c>
    </row>
    <row r="282" spans="1:52" ht="15.75" x14ac:dyDescent="0.25">
      <c r="A282" s="75">
        <v>397</v>
      </c>
      <c r="B282" s="73" t="s">
        <v>1460</v>
      </c>
      <c r="C282" s="83" t="s">
        <v>1163</v>
      </c>
      <c r="D282" s="83"/>
      <c r="E282" s="75" t="s">
        <v>1449</v>
      </c>
      <c r="F282" s="73">
        <v>-20.27600172</v>
      </c>
      <c r="G282" s="73">
        <v>-41.860290198000001</v>
      </c>
      <c r="H282" s="73"/>
      <c r="I282" s="75">
        <v>750</v>
      </c>
      <c r="J282" s="74" t="s">
        <v>1225</v>
      </c>
      <c r="K282" s="76">
        <v>5.666666666666667</v>
      </c>
      <c r="L282" s="76">
        <v>5.666666666666667</v>
      </c>
      <c r="M282" s="76">
        <v>5.666666666666667</v>
      </c>
      <c r="N282" s="76">
        <v>6</v>
      </c>
      <c r="O282" s="76">
        <v>5.333333333333333</v>
      </c>
      <c r="P282" s="76">
        <v>5</v>
      </c>
      <c r="Q282" s="76">
        <v>5.666666666666667</v>
      </c>
      <c r="R282" s="76">
        <v>5.666666666666667</v>
      </c>
      <c r="S282" s="77">
        <v>80.666666666666671</v>
      </c>
      <c r="U282" s="52" t="s">
        <v>718</v>
      </c>
      <c r="V282" s="52">
        <v>750</v>
      </c>
      <c r="W282" s="51" t="s">
        <v>8</v>
      </c>
      <c r="X282" s="51"/>
      <c r="Y282" s="127">
        <v>58.241596999999999</v>
      </c>
      <c r="Z282" s="127">
        <v>33.247791499999998</v>
      </c>
      <c r="AA282" s="127">
        <v>6.1409367499999998</v>
      </c>
      <c r="AB282" s="127">
        <v>13.677883400000002</v>
      </c>
      <c r="AC282" s="127">
        <v>2.2239129967656699</v>
      </c>
      <c r="AE282" s="58" t="s">
        <v>55</v>
      </c>
      <c r="AF282" s="61" t="s">
        <v>20</v>
      </c>
      <c r="AG282" s="58" t="s">
        <v>8</v>
      </c>
      <c r="AH282" s="59">
        <v>0.22800000000000001</v>
      </c>
      <c r="AI282" s="59">
        <v>20</v>
      </c>
      <c r="AJ282" s="60">
        <v>1.14E-2</v>
      </c>
      <c r="AK282" s="60">
        <v>6.0666255066706043</v>
      </c>
      <c r="AL282" s="60"/>
      <c r="AM282" s="115" t="s">
        <v>55</v>
      </c>
      <c r="AN282" s="115">
        <v>738.91800000000001</v>
      </c>
      <c r="AO282" s="115" t="s">
        <v>8</v>
      </c>
      <c r="AP282" s="116">
        <v>3733.5</v>
      </c>
      <c r="AR282" s="24" t="s">
        <v>272</v>
      </c>
      <c r="AS282" s="24" t="s">
        <v>8</v>
      </c>
      <c r="AT282" s="24" t="s">
        <v>20</v>
      </c>
      <c r="AU282" s="121">
        <v>179.76839570316696</v>
      </c>
    </row>
    <row r="283" spans="1:52" ht="15.75" x14ac:dyDescent="0.25">
      <c r="A283" s="75">
        <v>398</v>
      </c>
      <c r="B283" s="73" t="s">
        <v>1461</v>
      </c>
      <c r="C283" s="83" t="s">
        <v>1192</v>
      </c>
      <c r="D283" s="83"/>
      <c r="E283" s="75" t="s">
        <v>1449</v>
      </c>
      <c r="F283" s="73">
        <v>-20.260154475</v>
      </c>
      <c r="G283" s="73">
        <v>-41.842558029999999</v>
      </c>
      <c r="H283" s="73"/>
      <c r="I283" s="75">
        <v>788</v>
      </c>
      <c r="J283" s="74" t="s">
        <v>1225</v>
      </c>
      <c r="K283" s="76">
        <v>6</v>
      </c>
      <c r="L283" s="76">
        <v>5.666666666666667</v>
      </c>
      <c r="M283" s="76">
        <v>6</v>
      </c>
      <c r="N283" s="76">
        <v>6.333333333333333</v>
      </c>
      <c r="O283" s="76">
        <v>6</v>
      </c>
      <c r="P283" s="76">
        <v>6.333333333333333</v>
      </c>
      <c r="Q283" s="76">
        <v>6</v>
      </c>
      <c r="R283" s="76">
        <v>6</v>
      </c>
      <c r="S283" s="77">
        <v>84.333333333333329</v>
      </c>
      <c r="Y283" s="6"/>
      <c r="Z283" s="6"/>
      <c r="AA283" s="6"/>
      <c r="AB283" s="6"/>
      <c r="AC283" s="6"/>
      <c r="AM283" s="30" t="s">
        <v>589</v>
      </c>
      <c r="AN283" s="30">
        <v>773.14099999999996</v>
      </c>
      <c r="AO283" s="30" t="s">
        <v>10</v>
      </c>
      <c r="AP283" s="31">
        <v>2524.833333</v>
      </c>
      <c r="AU283" s="122"/>
    </row>
    <row r="284" spans="1:52" ht="15.75" x14ac:dyDescent="0.25">
      <c r="A284" s="75">
        <v>399</v>
      </c>
      <c r="B284" s="73" t="s">
        <v>1462</v>
      </c>
      <c r="C284" s="83" t="s">
        <v>1192</v>
      </c>
      <c r="D284" s="83"/>
      <c r="E284" s="75" t="s">
        <v>1284</v>
      </c>
      <c r="F284" s="73">
        <v>-20.249828054000002</v>
      </c>
      <c r="G284" s="73">
        <v>-41.902302558999999</v>
      </c>
      <c r="H284" s="73"/>
      <c r="I284" s="75">
        <v>872</v>
      </c>
      <c r="J284" s="74" t="s">
        <v>1225</v>
      </c>
      <c r="K284" s="76">
        <v>5.666666666666667</v>
      </c>
      <c r="L284" s="76">
        <v>6</v>
      </c>
      <c r="M284" s="76">
        <v>6</v>
      </c>
      <c r="N284" s="76">
        <v>6.333333333333333</v>
      </c>
      <c r="O284" s="76">
        <v>5.666666666666667</v>
      </c>
      <c r="P284" s="76">
        <v>5.666666666666667</v>
      </c>
      <c r="Q284" s="76">
        <v>6</v>
      </c>
      <c r="R284" s="76">
        <v>6</v>
      </c>
      <c r="S284" s="77">
        <v>83</v>
      </c>
      <c r="Y284" s="6"/>
      <c r="Z284" s="6"/>
      <c r="AA284" s="6"/>
      <c r="AB284" s="6"/>
      <c r="AC284" s="6"/>
      <c r="AR284" s="24" t="s">
        <v>510</v>
      </c>
      <c r="AS284" s="24" t="s">
        <v>295</v>
      </c>
      <c r="AT284" s="24" t="s">
        <v>440</v>
      </c>
      <c r="AU284" s="121">
        <v>234.63943724319074</v>
      </c>
    </row>
    <row r="285" spans="1:52" ht="15.75" x14ac:dyDescent="0.25">
      <c r="A285" s="75">
        <v>400</v>
      </c>
      <c r="B285" s="73" t="s">
        <v>1463</v>
      </c>
      <c r="C285" s="83" t="s">
        <v>1163</v>
      </c>
      <c r="D285" s="83"/>
      <c r="E285" s="75" t="s">
        <v>1352</v>
      </c>
      <c r="F285" s="73">
        <v>-20.211559050000002</v>
      </c>
      <c r="G285" s="73">
        <v>-41.814652410999997</v>
      </c>
      <c r="H285" s="73"/>
      <c r="I285" s="75">
        <v>858</v>
      </c>
      <c r="J285" s="74" t="s">
        <v>1225</v>
      </c>
      <c r="K285" s="76">
        <v>5.666666666666667</v>
      </c>
      <c r="L285" s="76">
        <v>6.333333333333333</v>
      </c>
      <c r="M285" s="76">
        <v>6.333333333333333</v>
      </c>
      <c r="N285" s="76">
        <v>6</v>
      </c>
      <c r="O285" s="76">
        <v>6.333333333333333</v>
      </c>
      <c r="P285" s="76">
        <v>5.666666666666667</v>
      </c>
      <c r="Q285" s="76">
        <v>6.333333333333333</v>
      </c>
      <c r="R285" s="76">
        <v>6</v>
      </c>
      <c r="S285" s="77">
        <v>84.333333333333329</v>
      </c>
      <c r="U285" s="52" t="s">
        <v>719</v>
      </c>
      <c r="V285" s="52">
        <v>858</v>
      </c>
      <c r="W285" s="51" t="s">
        <v>8</v>
      </c>
      <c r="X285" s="51"/>
      <c r="Y285" s="127">
        <v>47.056236999999996</v>
      </c>
      <c r="Z285" s="127">
        <v>29.643417499999998</v>
      </c>
      <c r="AA285" s="127">
        <v>5.315143599999999</v>
      </c>
      <c r="AB285" s="127">
        <v>12.583365500000001</v>
      </c>
      <c r="AC285" s="127">
        <v>2.4067656947114795</v>
      </c>
      <c r="AE285" s="58" t="s">
        <v>1033</v>
      </c>
      <c r="AF285" s="58" t="s">
        <v>440</v>
      </c>
      <c r="AG285" s="58" t="s">
        <v>8</v>
      </c>
      <c r="AH285" s="59">
        <v>0.2515</v>
      </c>
      <c r="AI285" s="59">
        <v>20</v>
      </c>
      <c r="AJ285" s="60">
        <v>1.2574999999999999E-2</v>
      </c>
      <c r="AK285" s="60">
        <v>6.4115641693286456</v>
      </c>
      <c r="AL285" s="60"/>
      <c r="AU285" s="122"/>
    </row>
    <row r="286" spans="1:52" ht="15.75" x14ac:dyDescent="0.25">
      <c r="A286" s="72">
        <v>401</v>
      </c>
      <c r="B286" s="73" t="s">
        <v>1463</v>
      </c>
      <c r="C286" s="33" t="s">
        <v>1194</v>
      </c>
      <c r="D286" s="33"/>
      <c r="E286" s="72" t="s">
        <v>1352</v>
      </c>
      <c r="F286" s="73">
        <v>-20.211438014999999</v>
      </c>
      <c r="G286" s="73">
        <v>-41.817307630999998</v>
      </c>
      <c r="H286" s="73"/>
      <c r="I286" s="72">
        <v>928</v>
      </c>
      <c r="J286" s="74" t="s">
        <v>1225</v>
      </c>
      <c r="K286" s="75">
        <v>6</v>
      </c>
      <c r="L286" s="76">
        <v>6.333333333333333</v>
      </c>
      <c r="M286" s="75">
        <v>6</v>
      </c>
      <c r="N286" s="75">
        <v>6</v>
      </c>
      <c r="O286" s="75">
        <v>6</v>
      </c>
      <c r="P286" s="75">
        <v>6</v>
      </c>
      <c r="Q286" s="76">
        <v>6.333333333333333</v>
      </c>
      <c r="R286" s="75">
        <v>6</v>
      </c>
      <c r="S286" s="77">
        <v>84.333333333333329</v>
      </c>
      <c r="U286" s="52" t="s">
        <v>792</v>
      </c>
      <c r="V286" s="52">
        <v>928</v>
      </c>
      <c r="W286" s="51" t="s">
        <v>201</v>
      </c>
      <c r="X286" s="51"/>
      <c r="Y286" s="127">
        <v>42.789377500000015</v>
      </c>
      <c r="Z286" s="127">
        <v>27.739909000000001</v>
      </c>
      <c r="AA286" s="127">
        <v>5.1598631999999993</v>
      </c>
      <c r="AB286" s="127">
        <v>11.5613767</v>
      </c>
      <c r="AC286" s="127">
        <v>2.2572791469496001</v>
      </c>
      <c r="AE286" s="58" t="s">
        <v>1068</v>
      </c>
      <c r="AF286" s="58" t="s">
        <v>62</v>
      </c>
      <c r="AG286" s="58" t="s">
        <v>201</v>
      </c>
      <c r="AH286" s="59">
        <v>0.2389</v>
      </c>
      <c r="AI286" s="59">
        <v>20</v>
      </c>
      <c r="AJ286" s="60">
        <v>1.1945000000000001E-2</v>
      </c>
      <c r="AK286" s="60">
        <v>6.3001637452017301</v>
      </c>
      <c r="AL286" s="60"/>
      <c r="AU286" s="122"/>
    </row>
    <row r="287" spans="1:52" ht="15.75" x14ac:dyDescent="0.25">
      <c r="A287" s="75">
        <v>403</v>
      </c>
      <c r="B287" s="73" t="s">
        <v>1464</v>
      </c>
      <c r="C287" s="33" t="s">
        <v>1192</v>
      </c>
      <c r="D287" s="33"/>
      <c r="E287" s="75" t="s">
        <v>1352</v>
      </c>
      <c r="F287" s="73">
        <v>-20.168837075999999</v>
      </c>
      <c r="G287" s="73">
        <v>-41.821257602000003</v>
      </c>
      <c r="H287" s="73"/>
      <c r="I287" s="75">
        <v>663</v>
      </c>
      <c r="J287" s="74" t="s">
        <v>1225</v>
      </c>
      <c r="K287" s="76">
        <v>6</v>
      </c>
      <c r="L287" s="76">
        <v>6.5</v>
      </c>
      <c r="M287" s="76">
        <v>6.166666666666667</v>
      </c>
      <c r="N287" s="76">
        <v>6.666666666666667</v>
      </c>
      <c r="O287" s="76">
        <v>6.833333333333333</v>
      </c>
      <c r="P287" s="76">
        <v>6.666666666666667</v>
      </c>
      <c r="Q287" s="76">
        <v>6</v>
      </c>
      <c r="R287" s="76">
        <v>6.166666666666667</v>
      </c>
      <c r="S287" s="77">
        <v>87</v>
      </c>
      <c r="U287" s="52" t="s">
        <v>976</v>
      </c>
      <c r="V287" s="52">
        <v>663</v>
      </c>
      <c r="W287" s="51" t="s">
        <v>10</v>
      </c>
      <c r="X287" s="51"/>
      <c r="Y287" s="127">
        <v>38.9297185</v>
      </c>
      <c r="Z287" s="127">
        <v>27.045460500000001</v>
      </c>
      <c r="AA287" s="127">
        <v>5.3754176000000005</v>
      </c>
      <c r="AB287" s="127">
        <v>10.374966099999998</v>
      </c>
      <c r="AC287" s="127">
        <v>2.0243485035891262</v>
      </c>
      <c r="AE287" s="58" t="s">
        <v>140</v>
      </c>
      <c r="AF287" s="61" t="s">
        <v>20</v>
      </c>
      <c r="AG287" s="58" t="s">
        <v>10</v>
      </c>
      <c r="AH287" s="59">
        <v>0.2145</v>
      </c>
      <c r="AI287" s="59">
        <v>20</v>
      </c>
      <c r="AJ287" s="60">
        <v>1.0725E-2</v>
      </c>
      <c r="AK287" s="60">
        <v>5.9726733417442892</v>
      </c>
      <c r="AL287" s="60"/>
      <c r="AR287" s="24" t="s">
        <v>322</v>
      </c>
      <c r="AS287" s="24" t="s">
        <v>295</v>
      </c>
      <c r="AT287" s="24" t="s">
        <v>20</v>
      </c>
      <c r="AU287" s="121">
        <v>158.87646499576536</v>
      </c>
    </row>
    <row r="288" spans="1:52" ht="15.75" x14ac:dyDescent="0.25">
      <c r="A288" s="75">
        <v>405</v>
      </c>
      <c r="B288" s="73" t="s">
        <v>1465</v>
      </c>
      <c r="C288" s="33" t="s">
        <v>1194</v>
      </c>
      <c r="D288" s="33"/>
      <c r="E288" s="75" t="s">
        <v>1352</v>
      </c>
      <c r="F288" s="73">
        <v>-20.213749493000002</v>
      </c>
      <c r="G288" s="73">
        <v>-41.829865566000002</v>
      </c>
      <c r="H288" s="73"/>
      <c r="I288" s="75">
        <v>760</v>
      </c>
      <c r="J288" s="74" t="s">
        <v>1225</v>
      </c>
      <c r="K288" s="76">
        <v>6</v>
      </c>
      <c r="L288" s="76">
        <v>5.666666666666667</v>
      </c>
      <c r="M288" s="76">
        <v>6</v>
      </c>
      <c r="N288" s="76">
        <v>5.666666666666667</v>
      </c>
      <c r="O288" s="76">
        <v>5.666666666666667</v>
      </c>
      <c r="P288" s="76">
        <v>5.666666666666667</v>
      </c>
      <c r="Q288" s="76">
        <v>5.666666666666667</v>
      </c>
      <c r="R288" s="76">
        <v>5.666666666666667</v>
      </c>
      <c r="S288" s="77">
        <v>82</v>
      </c>
      <c r="U288" s="52" t="s">
        <v>794</v>
      </c>
      <c r="V288" s="52">
        <v>760</v>
      </c>
      <c r="W288" s="51" t="s">
        <v>201</v>
      </c>
      <c r="X288" s="51"/>
      <c r="Y288" s="127">
        <v>39.891299999999987</v>
      </c>
      <c r="Z288" s="127">
        <v>27.071924500000002</v>
      </c>
      <c r="AA288" s="127">
        <v>5.0175092999999986</v>
      </c>
      <c r="AB288" s="127">
        <v>11.524234400000001</v>
      </c>
      <c r="AC288" s="127">
        <v>2.3342676864310432</v>
      </c>
      <c r="AE288" s="58" t="s">
        <v>1046</v>
      </c>
      <c r="AF288" s="61" t="s">
        <v>20</v>
      </c>
      <c r="AG288" s="58" t="s">
        <v>201</v>
      </c>
      <c r="AH288" s="59">
        <v>0.27650000000000002</v>
      </c>
      <c r="AI288" s="59">
        <v>20</v>
      </c>
      <c r="AJ288" s="60">
        <v>1.3825E-2</v>
      </c>
      <c r="AK288" s="60">
        <v>7.0759401927361569</v>
      </c>
      <c r="AL288" s="60"/>
      <c r="AR288" s="24" t="s">
        <v>282</v>
      </c>
      <c r="AS288" s="24" t="s">
        <v>201</v>
      </c>
      <c r="AT288" s="24" t="s">
        <v>20</v>
      </c>
      <c r="AU288" s="121">
        <v>216.40201768743918</v>
      </c>
    </row>
    <row r="289" spans="1:52" ht="15.75" x14ac:dyDescent="0.25">
      <c r="A289" s="72">
        <v>406</v>
      </c>
      <c r="B289" s="100" t="s">
        <v>1466</v>
      </c>
      <c r="C289" s="33" t="s">
        <v>1163</v>
      </c>
      <c r="D289" s="33"/>
      <c r="E289" s="72" t="s">
        <v>1352</v>
      </c>
      <c r="F289" s="73">
        <v>-20.179046318000001</v>
      </c>
      <c r="G289" s="73">
        <v>-41.813597297000001</v>
      </c>
      <c r="H289" s="73"/>
      <c r="I289" s="72">
        <v>712</v>
      </c>
      <c r="J289" s="74" t="s">
        <v>1225</v>
      </c>
      <c r="K289" s="75">
        <v>5</v>
      </c>
      <c r="L289" s="76">
        <v>5.333333333333333</v>
      </c>
      <c r="M289" s="76">
        <v>5.333333333333333</v>
      </c>
      <c r="N289" s="76">
        <v>5.666666666666667</v>
      </c>
      <c r="O289" s="75">
        <v>5</v>
      </c>
      <c r="P289" s="76">
        <v>5.333333333333333</v>
      </c>
      <c r="Q289" s="76">
        <v>5.333333333333333</v>
      </c>
      <c r="R289" s="75">
        <v>5</v>
      </c>
      <c r="S289" s="79">
        <v>78</v>
      </c>
      <c r="U289" s="52" t="s">
        <v>720</v>
      </c>
      <c r="V289" s="52">
        <v>712</v>
      </c>
      <c r="W289" s="51" t="s">
        <v>8</v>
      </c>
      <c r="X289" s="51"/>
      <c r="Y289" s="127">
        <v>60.613566000000013</v>
      </c>
      <c r="Z289" s="127">
        <v>33.368977999999998</v>
      </c>
      <c r="AA289" s="127">
        <v>6.1615782499999998</v>
      </c>
      <c r="AB289" s="127">
        <v>13.9933155</v>
      </c>
      <c r="AC289" s="127">
        <v>2.2780864279364632</v>
      </c>
      <c r="AE289" s="58" t="s">
        <v>56</v>
      </c>
      <c r="AF289" s="61" t="s">
        <v>20</v>
      </c>
      <c r="AG289" s="58" t="s">
        <v>8</v>
      </c>
      <c r="AH289" s="59">
        <v>0.2732</v>
      </c>
      <c r="AI289" s="59">
        <v>20</v>
      </c>
      <c r="AJ289" s="60">
        <v>1.366E-2</v>
      </c>
      <c r="AK289" s="60">
        <v>6.9578288996859312</v>
      </c>
      <c r="AL289" s="60"/>
      <c r="AR289" s="24" t="s">
        <v>273</v>
      </c>
      <c r="AS289" s="24" t="s">
        <v>8</v>
      </c>
      <c r="AT289" s="24" t="s">
        <v>20</v>
      </c>
      <c r="AU289" s="121">
        <v>141.56491324966854</v>
      </c>
    </row>
    <row r="290" spans="1:52" ht="15.75" x14ac:dyDescent="0.25">
      <c r="A290" s="75">
        <v>407</v>
      </c>
      <c r="B290" s="73" t="s">
        <v>1467</v>
      </c>
      <c r="C290" s="33" t="s">
        <v>1163</v>
      </c>
      <c r="D290" s="33"/>
      <c r="E290" s="75" t="s">
        <v>1449</v>
      </c>
      <c r="F290" s="73">
        <v>-20.258108955000001</v>
      </c>
      <c r="G290" s="73">
        <v>-41.774983042999999</v>
      </c>
      <c r="H290" s="73"/>
      <c r="I290" s="75">
        <v>528</v>
      </c>
      <c r="J290" s="74" t="s">
        <v>1225</v>
      </c>
      <c r="K290" s="76">
        <v>6</v>
      </c>
      <c r="L290" s="76">
        <v>6</v>
      </c>
      <c r="M290" s="76">
        <v>6.166666666666667</v>
      </c>
      <c r="N290" s="76">
        <v>5.666666666666667</v>
      </c>
      <c r="O290" s="76">
        <v>5.666666666666667</v>
      </c>
      <c r="P290" s="76">
        <v>5.833333333333333</v>
      </c>
      <c r="Q290" s="76">
        <v>6.333333333333333</v>
      </c>
      <c r="R290" s="76">
        <v>5.666666666666667</v>
      </c>
      <c r="S290" s="77">
        <v>83.333333333333329</v>
      </c>
      <c r="Y290" s="6"/>
      <c r="Z290" s="6"/>
      <c r="AA290" s="6"/>
      <c r="AB290" s="6"/>
      <c r="AC290" s="6"/>
      <c r="AM290" s="30" t="s">
        <v>57</v>
      </c>
      <c r="AN290" s="30">
        <v>528.12599999999998</v>
      </c>
      <c r="AO290" s="30" t="s">
        <v>8</v>
      </c>
      <c r="AP290" s="31">
        <v>6346.6666670000004</v>
      </c>
      <c r="AR290" s="24" t="s">
        <v>274</v>
      </c>
      <c r="AS290" s="24" t="s">
        <v>8</v>
      </c>
      <c r="AT290" s="24" t="s">
        <v>20</v>
      </c>
      <c r="AU290" s="121">
        <v>114.91909615777135</v>
      </c>
    </row>
    <row r="291" spans="1:52" ht="15.75" x14ac:dyDescent="0.25">
      <c r="A291" s="75">
        <v>409</v>
      </c>
      <c r="B291" s="73" t="s">
        <v>1351</v>
      </c>
      <c r="C291" s="83" t="s">
        <v>1192</v>
      </c>
      <c r="D291" s="83"/>
      <c r="E291" s="75" t="s">
        <v>1352</v>
      </c>
      <c r="F291" s="73">
        <v>-20.152627983999999</v>
      </c>
      <c r="G291" s="73">
        <v>-41.833987450000002</v>
      </c>
      <c r="H291" s="73"/>
      <c r="I291" s="75">
        <v>875</v>
      </c>
      <c r="J291" s="74" t="s">
        <v>1225</v>
      </c>
      <c r="K291" s="76">
        <v>6</v>
      </c>
      <c r="L291" s="76">
        <v>5.666666666666667</v>
      </c>
      <c r="M291" s="76">
        <v>6</v>
      </c>
      <c r="N291" s="76">
        <v>6</v>
      </c>
      <c r="O291" s="76">
        <v>5.666666666666667</v>
      </c>
      <c r="P291" s="76">
        <v>5.333333333333333</v>
      </c>
      <c r="Q291" s="76">
        <v>5.333333333333333</v>
      </c>
      <c r="R291" s="76">
        <v>6</v>
      </c>
      <c r="S291" s="77">
        <v>82</v>
      </c>
      <c r="U291" s="52" t="s">
        <v>977</v>
      </c>
      <c r="V291" s="52">
        <v>875</v>
      </c>
      <c r="W291" s="51" t="s">
        <v>10</v>
      </c>
      <c r="X291" s="51"/>
      <c r="Y291" s="127">
        <v>43.519638499999999</v>
      </c>
      <c r="Z291" s="127">
        <v>27.743281000000003</v>
      </c>
      <c r="AA291" s="127">
        <v>5.2633521999999999</v>
      </c>
      <c r="AB291" s="127">
        <v>11.3350346</v>
      </c>
      <c r="AC291" s="127">
        <v>2.1644674654357399</v>
      </c>
      <c r="AE291" s="58" t="s">
        <v>1138</v>
      </c>
      <c r="AF291" s="58" t="s">
        <v>440</v>
      </c>
      <c r="AG291" s="58" t="s">
        <v>10</v>
      </c>
      <c r="AH291" s="59">
        <v>0.2223</v>
      </c>
      <c r="AI291" s="59">
        <v>20</v>
      </c>
      <c r="AJ291" s="60">
        <v>1.1115E-2</v>
      </c>
      <c r="AK291" s="60">
        <v>5.845166832201433</v>
      </c>
      <c r="AL291" s="60"/>
      <c r="AU291" s="122"/>
    </row>
    <row r="292" spans="1:52" ht="15.75" x14ac:dyDescent="0.25">
      <c r="A292" s="75">
        <v>410</v>
      </c>
      <c r="B292" s="73" t="s">
        <v>1468</v>
      </c>
      <c r="C292" s="33" t="s">
        <v>1192</v>
      </c>
      <c r="D292" s="33"/>
      <c r="E292" s="75" t="s">
        <v>1284</v>
      </c>
      <c r="F292" s="73">
        <v>-20.272512249999998</v>
      </c>
      <c r="G292" s="73">
        <v>-41.923015751000001</v>
      </c>
      <c r="H292" s="73"/>
      <c r="I292" s="75">
        <v>705</v>
      </c>
      <c r="J292" s="74" t="s">
        <v>1225</v>
      </c>
      <c r="K292" s="76">
        <v>6.166666666666667</v>
      </c>
      <c r="L292" s="76">
        <v>6.5</v>
      </c>
      <c r="M292" s="76">
        <v>6</v>
      </c>
      <c r="N292" s="76">
        <v>6.333333333333333</v>
      </c>
      <c r="O292" s="76">
        <v>6.5</v>
      </c>
      <c r="P292" s="76">
        <v>6.666666666666667</v>
      </c>
      <c r="Q292" s="76">
        <v>6.333333333333333</v>
      </c>
      <c r="R292" s="76">
        <v>6.166666666666667</v>
      </c>
      <c r="S292" s="77">
        <v>86.666666666666671</v>
      </c>
      <c r="U292" s="52" t="s">
        <v>978</v>
      </c>
      <c r="V292" s="52">
        <v>705</v>
      </c>
      <c r="W292" s="51" t="s">
        <v>10</v>
      </c>
      <c r="X292" s="51"/>
      <c r="Y292" s="127">
        <v>50.823111999999995</v>
      </c>
      <c r="Z292" s="127">
        <v>32.012856499999998</v>
      </c>
      <c r="AA292" s="127">
        <v>5.6731489000000002</v>
      </c>
      <c r="AB292" s="127">
        <v>12.87124</v>
      </c>
      <c r="AC292" s="127">
        <v>2.2709444706701243</v>
      </c>
      <c r="AE292" s="58" t="s">
        <v>141</v>
      </c>
      <c r="AF292" s="61" t="s">
        <v>20</v>
      </c>
      <c r="AG292" s="58" t="s">
        <v>10</v>
      </c>
      <c r="AH292" s="59">
        <v>0.23119999999999999</v>
      </c>
      <c r="AI292" s="59">
        <v>20</v>
      </c>
      <c r="AJ292" s="60">
        <v>1.1559999999999999E-2</v>
      </c>
      <c r="AK292" s="60">
        <v>6.1726572356588729</v>
      </c>
      <c r="AL292" s="60"/>
      <c r="AR292" s="24" t="s">
        <v>323</v>
      </c>
      <c r="AS292" s="24" t="s">
        <v>295</v>
      </c>
      <c r="AT292" s="24" t="s">
        <v>20</v>
      </c>
      <c r="AU292" s="121">
        <v>160.25890693482069</v>
      </c>
    </row>
    <row r="293" spans="1:52" ht="15.75" x14ac:dyDescent="0.25">
      <c r="A293" s="75">
        <v>411</v>
      </c>
      <c r="B293" s="73" t="s">
        <v>1469</v>
      </c>
      <c r="C293" s="83" t="s">
        <v>1194</v>
      </c>
      <c r="D293" s="83"/>
      <c r="E293" s="75" t="s">
        <v>1470</v>
      </c>
      <c r="F293" s="73">
        <v>-20.129613121999999</v>
      </c>
      <c r="G293" s="73">
        <v>-41.595756831000003</v>
      </c>
      <c r="H293" s="73"/>
      <c r="I293" s="75">
        <v>638</v>
      </c>
      <c r="J293" s="74" t="s">
        <v>1225</v>
      </c>
      <c r="K293" s="76">
        <v>6</v>
      </c>
      <c r="L293" s="76">
        <v>5.333333333333333</v>
      </c>
      <c r="M293" s="76">
        <v>5.333333333333333</v>
      </c>
      <c r="N293" s="76">
        <v>5.333333333333333</v>
      </c>
      <c r="O293" s="76">
        <v>5.666666666666667</v>
      </c>
      <c r="P293" s="76">
        <v>5.333333333333333</v>
      </c>
      <c r="Q293" s="76">
        <v>6.333333333333333</v>
      </c>
      <c r="R293" s="76">
        <v>6</v>
      </c>
      <c r="S293" s="77">
        <v>81.333333333333329</v>
      </c>
      <c r="U293" s="52" t="s">
        <v>795</v>
      </c>
      <c r="V293" s="52">
        <v>638</v>
      </c>
      <c r="W293" s="51" t="s">
        <v>201</v>
      </c>
      <c r="X293" s="51"/>
      <c r="Y293" s="127">
        <v>58.736463499999992</v>
      </c>
      <c r="Z293" s="127">
        <v>32.245370999999999</v>
      </c>
      <c r="AA293" s="127">
        <v>5.9963006499999993</v>
      </c>
      <c r="AB293" s="127">
        <v>13.601246099999997</v>
      </c>
      <c r="AC293" s="127">
        <v>2.2613641591209417</v>
      </c>
      <c r="AE293" s="58" t="s">
        <v>193</v>
      </c>
      <c r="AF293" s="61" t="s">
        <v>20</v>
      </c>
      <c r="AG293" s="58" t="s">
        <v>201</v>
      </c>
      <c r="AH293" s="59">
        <v>0.20580000000000001</v>
      </c>
      <c r="AI293" s="59">
        <v>20</v>
      </c>
      <c r="AJ293" s="60">
        <v>1.0290000000000001E-2</v>
      </c>
      <c r="AK293" s="60">
        <v>5.4358038278796341</v>
      </c>
      <c r="AL293" s="60"/>
      <c r="AU293" s="122"/>
    </row>
    <row r="294" spans="1:52" ht="15.75" x14ac:dyDescent="0.25">
      <c r="A294" s="75">
        <v>412</v>
      </c>
      <c r="B294" s="73" t="s">
        <v>1471</v>
      </c>
      <c r="C294" s="83" t="s">
        <v>1163</v>
      </c>
      <c r="D294" s="83"/>
      <c r="E294" s="75" t="s">
        <v>1470</v>
      </c>
      <c r="F294" s="73">
        <v>-20.119018983</v>
      </c>
      <c r="G294" s="73">
        <v>-41.599529357999998</v>
      </c>
      <c r="H294" s="73"/>
      <c r="I294" s="75">
        <v>653</v>
      </c>
      <c r="J294" s="74" t="s">
        <v>1210</v>
      </c>
      <c r="K294" s="76">
        <v>5.333333333333333</v>
      </c>
      <c r="L294" s="76">
        <v>5.666666666666667</v>
      </c>
      <c r="M294" s="76">
        <v>6</v>
      </c>
      <c r="N294" s="76">
        <v>5.333333333333333</v>
      </c>
      <c r="O294" s="76">
        <v>5.333333333333333</v>
      </c>
      <c r="P294" s="76">
        <v>5</v>
      </c>
      <c r="Q294" s="76">
        <v>5.666666666666667</v>
      </c>
      <c r="R294" s="76">
        <v>5.333333333333333</v>
      </c>
      <c r="S294" s="77">
        <v>79.666666666666671</v>
      </c>
      <c r="U294" s="52" t="s">
        <v>721</v>
      </c>
      <c r="V294" s="52">
        <v>653</v>
      </c>
      <c r="W294" s="51" t="s">
        <v>8</v>
      </c>
      <c r="X294" s="51"/>
      <c r="Y294" s="127">
        <v>46.258300000000006</v>
      </c>
      <c r="Z294" s="127">
        <v>28.493409999999994</v>
      </c>
      <c r="AA294" s="127">
        <v>5.3672134499999995</v>
      </c>
      <c r="AB294" s="127">
        <v>11.999476400000001</v>
      </c>
      <c r="AC294" s="127">
        <v>2.2637694623492757</v>
      </c>
      <c r="AE294" s="58" t="s">
        <v>58</v>
      </c>
      <c r="AF294" s="61" t="s">
        <v>20</v>
      </c>
      <c r="AG294" s="58" t="s">
        <v>8</v>
      </c>
      <c r="AH294" s="59">
        <v>0.20949999999999999</v>
      </c>
      <c r="AI294" s="59">
        <v>20</v>
      </c>
      <c r="AJ294" s="60">
        <v>1.0475E-2</v>
      </c>
      <c r="AK294" s="60">
        <v>5.7968485759536135</v>
      </c>
      <c r="AL294" s="60"/>
      <c r="AR294" s="24" t="s">
        <v>275</v>
      </c>
      <c r="AS294" s="24" t="s">
        <v>8</v>
      </c>
      <c r="AT294" s="24" t="s">
        <v>20</v>
      </c>
      <c r="AU294" s="121">
        <v>128.89728196450827</v>
      </c>
    </row>
    <row r="295" spans="1:52" ht="15.75" x14ac:dyDescent="0.25">
      <c r="A295" s="75">
        <v>414</v>
      </c>
      <c r="B295" s="73" t="s">
        <v>1472</v>
      </c>
      <c r="C295" s="33" t="s">
        <v>1192</v>
      </c>
      <c r="D295" s="33"/>
      <c r="E295" s="75" t="s">
        <v>1470</v>
      </c>
      <c r="F295" s="73">
        <v>-20.191427730000001</v>
      </c>
      <c r="G295" s="73">
        <v>-41.694183842999998</v>
      </c>
      <c r="H295" s="73"/>
      <c r="I295" s="75">
        <v>726</v>
      </c>
      <c r="J295" s="74" t="s">
        <v>1210</v>
      </c>
      <c r="K295" s="76">
        <v>6.166666666666667</v>
      </c>
      <c r="L295" s="76">
        <v>6.166666666666667</v>
      </c>
      <c r="M295" s="76">
        <v>6.5</v>
      </c>
      <c r="N295" s="76">
        <v>6.166666666666667</v>
      </c>
      <c r="O295" s="76">
        <v>6.666666666666667</v>
      </c>
      <c r="P295" s="76">
        <v>6</v>
      </c>
      <c r="Q295" s="76">
        <v>6.333333333333333</v>
      </c>
      <c r="R295" s="76">
        <v>6</v>
      </c>
      <c r="S295" s="77">
        <v>85.666666666666671</v>
      </c>
      <c r="U295" s="52" t="s">
        <v>979</v>
      </c>
      <c r="V295" s="52">
        <v>726</v>
      </c>
      <c r="W295" s="51" t="s">
        <v>10</v>
      </c>
      <c r="X295" s="51"/>
      <c r="Y295" s="127">
        <v>57.007412000000002</v>
      </c>
      <c r="Z295" s="127">
        <v>34.433523499999993</v>
      </c>
      <c r="AA295" s="127">
        <v>5.9036097999999999</v>
      </c>
      <c r="AB295" s="127">
        <v>13.481418000000005</v>
      </c>
      <c r="AC295" s="127">
        <v>2.2867915792444213</v>
      </c>
      <c r="AE295" s="58" t="s">
        <v>143</v>
      </c>
      <c r="AF295" s="61" t="s">
        <v>20</v>
      </c>
      <c r="AG295" s="58" t="s">
        <v>10</v>
      </c>
      <c r="AH295" s="59">
        <v>0.25319999999999998</v>
      </c>
      <c r="AI295" s="59">
        <v>20</v>
      </c>
      <c r="AJ295" s="60">
        <v>1.2659999999999999E-2</v>
      </c>
      <c r="AK295" s="60">
        <v>6.9699084637478865</v>
      </c>
      <c r="AL295" s="60"/>
      <c r="AR295" s="24" t="s">
        <v>325</v>
      </c>
      <c r="AS295" s="24" t="s">
        <v>295</v>
      </c>
      <c r="AT295" s="24" t="s">
        <v>20</v>
      </c>
      <c r="AU295" s="121">
        <v>176.56860378792814</v>
      </c>
    </row>
    <row r="296" spans="1:52" ht="15.75" x14ac:dyDescent="0.25">
      <c r="A296" s="75">
        <v>415</v>
      </c>
      <c r="B296" s="73" t="s">
        <v>1473</v>
      </c>
      <c r="C296" s="33" t="s">
        <v>1192</v>
      </c>
      <c r="D296" s="33"/>
      <c r="E296" s="75" t="s">
        <v>1470</v>
      </c>
      <c r="F296" s="73">
        <v>-20.095617045000001</v>
      </c>
      <c r="G296" s="73">
        <v>-41.574871223000002</v>
      </c>
      <c r="H296" s="73"/>
      <c r="I296" s="75">
        <v>695</v>
      </c>
      <c r="J296" s="74" t="s">
        <v>1210</v>
      </c>
      <c r="K296" s="76">
        <v>6.166666666666667</v>
      </c>
      <c r="L296" s="76">
        <v>6.166666666666667</v>
      </c>
      <c r="M296" s="76">
        <v>6</v>
      </c>
      <c r="N296" s="76">
        <v>6.333333333333333</v>
      </c>
      <c r="O296" s="76">
        <v>6.5</v>
      </c>
      <c r="P296" s="76">
        <v>6</v>
      </c>
      <c r="Q296" s="76">
        <v>6.333333333333333</v>
      </c>
      <c r="R296" s="76">
        <v>6.5</v>
      </c>
      <c r="S296" s="77">
        <v>86</v>
      </c>
      <c r="U296" s="52" t="s">
        <v>980</v>
      </c>
      <c r="V296" s="52">
        <v>695</v>
      </c>
      <c r="W296" s="51" t="s">
        <v>10</v>
      </c>
      <c r="X296" s="51"/>
      <c r="Y296" s="127">
        <v>54.959828499999993</v>
      </c>
      <c r="Z296" s="127">
        <v>31.485410000000002</v>
      </c>
      <c r="AA296" s="127">
        <v>5.8759605500000003</v>
      </c>
      <c r="AB296" s="127">
        <v>13.229379</v>
      </c>
      <c r="AC296" s="127">
        <v>2.2762506411065173</v>
      </c>
      <c r="AE296" s="58" t="s">
        <v>144</v>
      </c>
      <c r="AF296" s="61" t="s">
        <v>20</v>
      </c>
      <c r="AG296" s="58" t="s">
        <v>10</v>
      </c>
      <c r="AH296" s="59">
        <v>0.25090000000000001</v>
      </c>
      <c r="AI296" s="59">
        <v>20</v>
      </c>
      <c r="AJ296" s="60">
        <v>1.2545000000000001E-2</v>
      </c>
      <c r="AK296" s="60">
        <v>6.6303384962284921</v>
      </c>
      <c r="AL296" s="60"/>
      <c r="AR296" s="24" t="s">
        <v>326</v>
      </c>
      <c r="AS296" s="24" t="s">
        <v>295</v>
      </c>
      <c r="AT296" s="24" t="s">
        <v>20</v>
      </c>
      <c r="AU296" s="121">
        <v>181.31258499977994</v>
      </c>
    </row>
    <row r="297" spans="1:52" ht="15.75" x14ac:dyDescent="0.25">
      <c r="A297" s="72">
        <v>416</v>
      </c>
      <c r="B297" s="73" t="s">
        <v>1474</v>
      </c>
      <c r="C297" s="33" t="s">
        <v>1194</v>
      </c>
      <c r="D297" s="33"/>
      <c r="E297" s="72" t="s">
        <v>1470</v>
      </c>
      <c r="F297" s="73">
        <v>-20.063961614</v>
      </c>
      <c r="G297" s="73">
        <v>-41.537574855999999</v>
      </c>
      <c r="H297" s="73"/>
      <c r="I297" s="72">
        <v>572</v>
      </c>
      <c r="J297" s="74" t="s">
        <v>1210</v>
      </c>
      <c r="K297" s="75">
        <v>5</v>
      </c>
      <c r="L297" s="75">
        <v>4</v>
      </c>
      <c r="M297" s="76">
        <v>4.666666666666667</v>
      </c>
      <c r="N297" s="76">
        <v>4.666666666666667</v>
      </c>
      <c r="O297" s="76">
        <v>4.333333333333333</v>
      </c>
      <c r="P297" s="76">
        <v>4.666666666666667</v>
      </c>
      <c r="Q297" s="75">
        <v>5</v>
      </c>
      <c r="R297" s="84">
        <v>4.666666666666667</v>
      </c>
      <c r="S297" s="79">
        <v>73</v>
      </c>
      <c r="U297" s="52" t="s">
        <v>796</v>
      </c>
      <c r="V297" s="52">
        <v>572</v>
      </c>
      <c r="W297" s="51" t="s">
        <v>201</v>
      </c>
      <c r="X297" s="51"/>
      <c r="Y297" s="127">
        <v>66.525334000000015</v>
      </c>
      <c r="Z297" s="127">
        <v>34.441472999999995</v>
      </c>
      <c r="AA297" s="127">
        <v>6.6315360499999993</v>
      </c>
      <c r="AB297" s="127">
        <v>14.346173500000001</v>
      </c>
      <c r="AC297" s="127">
        <v>2.1800602126959143</v>
      </c>
      <c r="AE297" s="58" t="s">
        <v>194</v>
      </c>
      <c r="AF297" s="61" t="s">
        <v>20</v>
      </c>
      <c r="AG297" s="58" t="s">
        <v>201</v>
      </c>
      <c r="AH297" s="59">
        <v>0.17730000000000001</v>
      </c>
      <c r="AI297" s="59">
        <v>20</v>
      </c>
      <c r="AJ297" s="60">
        <v>8.8650000000000014E-3</v>
      </c>
      <c r="AK297" s="60">
        <v>4.681502160899794</v>
      </c>
      <c r="AL297" s="60"/>
      <c r="AR297" s="24" t="s">
        <v>283</v>
      </c>
      <c r="AS297" s="24" t="s">
        <v>201</v>
      </c>
      <c r="AT297" s="24" t="s">
        <v>20</v>
      </c>
      <c r="AU297" s="121">
        <v>185.06725049039392</v>
      </c>
    </row>
    <row r="298" spans="1:52" ht="15.75" x14ac:dyDescent="0.25">
      <c r="A298" s="72">
        <v>417</v>
      </c>
      <c r="B298" s="73" t="s">
        <v>1475</v>
      </c>
      <c r="C298" s="33" t="s">
        <v>1163</v>
      </c>
      <c r="D298" s="33"/>
      <c r="E298" s="72" t="s">
        <v>1470</v>
      </c>
      <c r="F298" s="73">
        <v>-20.059921116999998</v>
      </c>
      <c r="G298" s="73">
        <v>-41.569688274000001</v>
      </c>
      <c r="H298" s="73"/>
      <c r="I298" s="72">
        <v>937</v>
      </c>
      <c r="J298" s="74" t="s">
        <v>1225</v>
      </c>
      <c r="K298" s="75">
        <v>6</v>
      </c>
      <c r="L298" s="76">
        <v>6.333333333333333</v>
      </c>
      <c r="M298" s="76">
        <v>6.833333333333333</v>
      </c>
      <c r="N298" s="76">
        <v>6.5</v>
      </c>
      <c r="O298" s="76">
        <v>6.333333333333333</v>
      </c>
      <c r="P298" s="76">
        <v>6.833333333333333</v>
      </c>
      <c r="Q298" s="83">
        <v>6</v>
      </c>
      <c r="R298" s="76">
        <v>6.166666666666667</v>
      </c>
      <c r="S298" s="79">
        <v>87</v>
      </c>
      <c r="U298" s="52" t="s">
        <v>722</v>
      </c>
      <c r="V298" s="52">
        <v>937</v>
      </c>
      <c r="W298" s="51" t="s">
        <v>8</v>
      </c>
      <c r="X298" s="51"/>
      <c r="Y298" s="127">
        <v>62.021904500000005</v>
      </c>
      <c r="Z298" s="127">
        <v>33.349259000000004</v>
      </c>
      <c r="AA298" s="127">
        <v>6.4712543499999997</v>
      </c>
      <c r="AB298" s="127">
        <v>13.821294499999999</v>
      </c>
      <c r="AC298" s="127">
        <v>2.1494417190088493</v>
      </c>
      <c r="AE298" s="58" t="s">
        <v>103</v>
      </c>
      <c r="AF298" s="58" t="s">
        <v>62</v>
      </c>
      <c r="AG298" s="58" t="s">
        <v>8</v>
      </c>
      <c r="AH298" s="59">
        <v>0.251</v>
      </c>
      <c r="AI298" s="59">
        <v>20</v>
      </c>
      <c r="AJ298" s="60">
        <v>1.255E-2</v>
      </c>
      <c r="AK298" s="60">
        <v>6.5229645934555602</v>
      </c>
      <c r="AL298" s="60"/>
      <c r="AR298" s="24" t="s">
        <v>369</v>
      </c>
      <c r="AS298" s="24" t="s">
        <v>8</v>
      </c>
      <c r="AT298" s="24" t="s">
        <v>62</v>
      </c>
      <c r="AU298" s="121">
        <v>130.40529600830959</v>
      </c>
    </row>
    <row r="299" spans="1:52" ht="15.75" x14ac:dyDescent="0.25">
      <c r="A299" s="75">
        <v>420</v>
      </c>
      <c r="B299" s="73" t="s">
        <v>1476</v>
      </c>
      <c r="C299" s="83" t="s">
        <v>1192</v>
      </c>
      <c r="D299" s="83"/>
      <c r="E299" s="75" t="s">
        <v>1470</v>
      </c>
      <c r="F299" s="73">
        <v>-20.172665846000001</v>
      </c>
      <c r="G299" s="73">
        <v>-41.450654855000003</v>
      </c>
      <c r="H299" s="73"/>
      <c r="I299" s="75">
        <v>907</v>
      </c>
      <c r="J299" s="74" t="s">
        <v>1225</v>
      </c>
      <c r="K299" s="76">
        <v>6.166666666666667</v>
      </c>
      <c r="L299" s="76">
        <v>6.5</v>
      </c>
      <c r="M299" s="76">
        <v>6.833333333333333</v>
      </c>
      <c r="N299" s="76">
        <v>6.166666666666667</v>
      </c>
      <c r="O299" s="76">
        <v>6.5</v>
      </c>
      <c r="P299" s="76">
        <v>6.5</v>
      </c>
      <c r="Q299" s="76">
        <v>6</v>
      </c>
      <c r="R299" s="76">
        <v>6.833333333333333</v>
      </c>
      <c r="S299" s="77">
        <v>87.333333333333329</v>
      </c>
      <c r="U299" s="52" t="s">
        <v>981</v>
      </c>
      <c r="V299" s="52">
        <v>907</v>
      </c>
      <c r="W299" s="51" t="s">
        <v>10</v>
      </c>
      <c r="X299" s="51"/>
      <c r="Y299" s="127">
        <v>54.865358999999998</v>
      </c>
      <c r="Z299" s="127">
        <v>31.773093999999997</v>
      </c>
      <c r="AA299" s="127">
        <v>5.8394971499999988</v>
      </c>
      <c r="AB299" s="127">
        <v>13.304779000000002</v>
      </c>
      <c r="AC299" s="127">
        <v>2.2896684789024819</v>
      </c>
      <c r="AE299" s="58" t="s">
        <v>1140</v>
      </c>
      <c r="AF299" s="58" t="s">
        <v>62</v>
      </c>
      <c r="AG299" s="58" t="s">
        <v>10</v>
      </c>
      <c r="AH299" s="59">
        <v>0.2646</v>
      </c>
      <c r="AI299" s="59">
        <v>20</v>
      </c>
      <c r="AJ299" s="60">
        <v>1.323E-2</v>
      </c>
      <c r="AK299" s="60">
        <v>6.9041419482994657</v>
      </c>
      <c r="AL299" s="60"/>
      <c r="AR299" s="24" t="s">
        <v>434</v>
      </c>
      <c r="AS299" s="24" t="s">
        <v>295</v>
      </c>
      <c r="AT299" s="24" t="s">
        <v>62</v>
      </c>
      <c r="AU299" s="121">
        <v>180.00874369389416</v>
      </c>
    </row>
    <row r="300" spans="1:52" ht="15.75" x14ac:dyDescent="0.25">
      <c r="A300" s="75">
        <v>421</v>
      </c>
      <c r="B300" s="73" t="s">
        <v>1477</v>
      </c>
      <c r="C300" s="83" t="s">
        <v>1163</v>
      </c>
      <c r="D300" s="83"/>
      <c r="E300" s="75" t="s">
        <v>1470</v>
      </c>
      <c r="F300" s="73">
        <v>-20.149594909000001</v>
      </c>
      <c r="G300" s="73">
        <v>-41.464911465999997</v>
      </c>
      <c r="H300" s="73"/>
      <c r="I300" s="75">
        <v>755</v>
      </c>
      <c r="J300" s="74" t="s">
        <v>1225</v>
      </c>
      <c r="K300" s="76">
        <v>6</v>
      </c>
      <c r="L300" s="76">
        <v>5.666666666666667</v>
      </c>
      <c r="M300" s="76">
        <v>6</v>
      </c>
      <c r="N300" s="76">
        <v>6</v>
      </c>
      <c r="O300" s="76">
        <v>5.333333333333333</v>
      </c>
      <c r="P300" s="76">
        <v>5.666666666666667</v>
      </c>
      <c r="Q300" s="76">
        <v>6</v>
      </c>
      <c r="R300" s="76">
        <v>5.666666666666667</v>
      </c>
      <c r="S300" s="77">
        <v>82.333333333333329</v>
      </c>
      <c r="U300" s="52" t="s">
        <v>725</v>
      </c>
      <c r="V300" s="52">
        <v>755</v>
      </c>
      <c r="W300" s="51" t="s">
        <v>8</v>
      </c>
      <c r="X300" s="51"/>
      <c r="Y300" s="127">
        <v>59.560676499999985</v>
      </c>
      <c r="Z300" s="127">
        <v>33.3476365</v>
      </c>
      <c r="AA300" s="127">
        <v>5.9071318499999999</v>
      </c>
      <c r="AB300" s="127">
        <v>14.075317999999996</v>
      </c>
      <c r="AC300" s="127">
        <v>2.3890364828129074</v>
      </c>
      <c r="AE300" s="58" t="s">
        <v>1002</v>
      </c>
      <c r="AF300" s="61" t="s">
        <v>20</v>
      </c>
      <c r="AG300" s="58" t="s">
        <v>8</v>
      </c>
      <c r="AH300" s="59">
        <v>0.22109999999999999</v>
      </c>
      <c r="AI300" s="59">
        <v>20</v>
      </c>
      <c r="AJ300" s="60">
        <v>1.1054999999999999E-2</v>
      </c>
      <c r="AK300" s="60">
        <v>6.0075698601454919</v>
      </c>
      <c r="AL300" s="60"/>
      <c r="AM300" s="46"/>
      <c r="AN300" s="46"/>
      <c r="AO300" s="46"/>
      <c r="AU300" s="122"/>
    </row>
    <row r="301" spans="1:52" ht="15.75" x14ac:dyDescent="0.25">
      <c r="A301" s="75">
        <v>423</v>
      </c>
      <c r="B301" s="73" t="s">
        <v>1478</v>
      </c>
      <c r="C301" s="83" t="s">
        <v>1163</v>
      </c>
      <c r="D301" s="83"/>
      <c r="E301" s="75" t="s">
        <v>1470</v>
      </c>
      <c r="F301" s="73">
        <v>-20.095132738</v>
      </c>
      <c r="G301" s="73">
        <v>-41.635631388</v>
      </c>
      <c r="H301" s="73"/>
      <c r="I301" s="75">
        <v>772</v>
      </c>
      <c r="J301" s="74" t="s">
        <v>1225</v>
      </c>
      <c r="K301" s="76">
        <v>5.666666666666667</v>
      </c>
      <c r="L301" s="76">
        <v>5.666666666666667</v>
      </c>
      <c r="M301" s="76">
        <v>6.333333333333333</v>
      </c>
      <c r="N301" s="76">
        <v>6</v>
      </c>
      <c r="O301" s="76">
        <v>5.333333333333333</v>
      </c>
      <c r="P301" s="76">
        <v>6</v>
      </c>
      <c r="Q301" s="76">
        <v>6</v>
      </c>
      <c r="R301" s="76">
        <v>6</v>
      </c>
      <c r="S301" s="77">
        <v>83</v>
      </c>
      <c r="U301" s="52" t="s">
        <v>726</v>
      </c>
      <c r="V301" s="52">
        <v>772</v>
      </c>
      <c r="W301" s="51" t="s">
        <v>8</v>
      </c>
      <c r="X301" s="51"/>
      <c r="Y301" s="127">
        <v>56.568010999999991</v>
      </c>
      <c r="Z301" s="127">
        <v>32.716593999999994</v>
      </c>
      <c r="AA301" s="127">
        <v>6.1124837999999997</v>
      </c>
      <c r="AB301" s="127">
        <v>12.8900395</v>
      </c>
      <c r="AC301" s="127">
        <v>2.118291801120523</v>
      </c>
      <c r="AE301" s="58" t="s">
        <v>1013</v>
      </c>
      <c r="AF301" s="58" t="s">
        <v>440</v>
      </c>
      <c r="AG301" s="58" t="s">
        <v>8</v>
      </c>
      <c r="AH301" s="59">
        <v>0.186</v>
      </c>
      <c r="AI301" s="59">
        <v>20</v>
      </c>
      <c r="AJ301" s="60">
        <v>9.2999999999999992E-3</v>
      </c>
      <c r="AK301" s="60">
        <v>4.9553056129707667</v>
      </c>
      <c r="AL301" s="60"/>
      <c r="AU301" s="122"/>
    </row>
    <row r="302" spans="1:52" ht="15.75" x14ac:dyDescent="0.25">
      <c r="A302" s="72">
        <v>424</v>
      </c>
      <c r="B302" s="73" t="s">
        <v>1479</v>
      </c>
      <c r="C302" s="33" t="s">
        <v>1163</v>
      </c>
      <c r="D302" s="33"/>
      <c r="E302" s="72" t="s">
        <v>1470</v>
      </c>
      <c r="F302" s="73">
        <v>-20.091758016</v>
      </c>
      <c r="G302" s="73">
        <v>-41.626462676000003</v>
      </c>
      <c r="H302" s="73"/>
      <c r="I302" s="72">
        <v>791</v>
      </c>
      <c r="J302" s="101" t="s">
        <v>1480</v>
      </c>
      <c r="K302" s="75">
        <v>6</v>
      </c>
      <c r="L302" s="76">
        <v>5.666666666666667</v>
      </c>
      <c r="M302" s="76">
        <v>5.666666666666667</v>
      </c>
      <c r="N302" s="75">
        <v>6</v>
      </c>
      <c r="O302" s="76">
        <v>6.333333333333333</v>
      </c>
      <c r="P302" s="76">
        <v>5.666666666666667</v>
      </c>
      <c r="Q302" s="75">
        <v>6</v>
      </c>
      <c r="R302" s="75">
        <v>6</v>
      </c>
      <c r="S302" s="77">
        <v>83.333333333333329</v>
      </c>
      <c r="U302" s="52" t="s">
        <v>727</v>
      </c>
      <c r="V302" s="52">
        <v>791</v>
      </c>
      <c r="W302" s="51" t="s">
        <v>8</v>
      </c>
      <c r="X302" s="51"/>
      <c r="Y302" s="127">
        <v>43.107052499999995</v>
      </c>
      <c r="Z302" s="127">
        <v>29.895582999999998</v>
      </c>
      <c r="AA302" s="127">
        <v>5.0707680000000002</v>
      </c>
      <c r="AB302" s="127">
        <v>11.921069850000002</v>
      </c>
      <c r="AC302" s="127">
        <v>2.351465411530353</v>
      </c>
      <c r="AE302" s="58" t="s">
        <v>1008</v>
      </c>
      <c r="AF302" s="58" t="s">
        <v>440</v>
      </c>
      <c r="AG302" s="58" t="s">
        <v>8</v>
      </c>
      <c r="AH302" s="59">
        <v>0.25800000000000001</v>
      </c>
      <c r="AI302" s="59">
        <v>20</v>
      </c>
      <c r="AJ302" s="60">
        <v>1.29E-2</v>
      </c>
      <c r="AK302" s="60">
        <v>6.208895927844738</v>
      </c>
      <c r="AL302" s="60"/>
      <c r="AM302" s="46"/>
      <c r="AN302" s="46"/>
      <c r="AO302" s="46"/>
      <c r="AR302" s="24" t="s">
        <v>459</v>
      </c>
      <c r="AS302" s="24" t="s">
        <v>8</v>
      </c>
      <c r="AT302" s="24" t="s">
        <v>440</v>
      </c>
      <c r="AU302" s="121">
        <v>178.71263818758752</v>
      </c>
    </row>
    <row r="303" spans="1:52" ht="15.75" x14ac:dyDescent="0.25">
      <c r="A303" s="72">
        <v>426</v>
      </c>
      <c r="B303" s="73" t="s">
        <v>1481</v>
      </c>
      <c r="C303" s="33" t="s">
        <v>1163</v>
      </c>
      <c r="D303" s="33"/>
      <c r="E303" s="72" t="s">
        <v>1470</v>
      </c>
      <c r="F303" s="73">
        <v>-20.076922048</v>
      </c>
      <c r="G303" s="73">
        <v>-41.609704569000002</v>
      </c>
      <c r="H303" s="73"/>
      <c r="I303" s="72">
        <v>867</v>
      </c>
      <c r="J303" s="74" t="s">
        <v>1225</v>
      </c>
      <c r="K303" s="76">
        <v>5.333333333333333</v>
      </c>
      <c r="L303" s="76">
        <v>5.666666666666667</v>
      </c>
      <c r="M303" s="76">
        <v>5.666666666666667</v>
      </c>
      <c r="N303" s="83">
        <v>6</v>
      </c>
      <c r="O303" s="76">
        <v>5.333333333333333</v>
      </c>
      <c r="P303" s="76">
        <v>5.333333333333333</v>
      </c>
      <c r="Q303" s="76">
        <v>5.333333333333333</v>
      </c>
      <c r="R303" s="76">
        <v>5.666666666666667</v>
      </c>
      <c r="S303" s="77">
        <v>80.333333333333329</v>
      </c>
      <c r="U303" s="52" t="s">
        <v>728</v>
      </c>
      <c r="V303" s="52">
        <v>867</v>
      </c>
      <c r="W303" s="51" t="s">
        <v>8</v>
      </c>
      <c r="X303" s="51"/>
      <c r="Y303" s="127">
        <v>62.882358499999988</v>
      </c>
      <c r="Z303" s="127">
        <v>35.196342999999999</v>
      </c>
      <c r="AA303" s="127">
        <v>6.1770919499999994</v>
      </c>
      <c r="AB303" s="127">
        <v>14.116463000000001</v>
      </c>
      <c r="AC303" s="127">
        <v>2.2900841301989376</v>
      </c>
      <c r="AE303" s="58" t="s">
        <v>1038</v>
      </c>
      <c r="AF303" s="58" t="s">
        <v>440</v>
      </c>
      <c r="AG303" s="58" t="s">
        <v>8</v>
      </c>
      <c r="AH303" s="59">
        <v>0.2084</v>
      </c>
      <c r="AI303" s="59">
        <v>20</v>
      </c>
      <c r="AJ303" s="60">
        <v>1.042E-2</v>
      </c>
      <c r="AK303" s="60">
        <v>6.1646041929509048</v>
      </c>
      <c r="AL303" s="60"/>
      <c r="AM303" s="46"/>
      <c r="AN303" s="46"/>
      <c r="AO303" s="46"/>
      <c r="AU303" s="122"/>
    </row>
    <row r="304" spans="1:52" s="136" customFormat="1" ht="15.75" x14ac:dyDescent="0.25">
      <c r="A304" s="131">
        <v>428</v>
      </c>
      <c r="B304" s="131" t="s">
        <v>1482</v>
      </c>
      <c r="C304" s="140" t="s">
        <v>1483</v>
      </c>
      <c r="D304" s="140"/>
      <c r="E304" s="131" t="s">
        <v>1470</v>
      </c>
      <c r="F304" s="131">
        <v>-20.211771447</v>
      </c>
      <c r="G304" s="131">
        <v>-41.653664968999998</v>
      </c>
      <c r="H304" s="131"/>
      <c r="I304" s="131">
        <v>951</v>
      </c>
      <c r="J304" s="133" t="s">
        <v>1545</v>
      </c>
      <c r="K304" s="134">
        <v>6</v>
      </c>
      <c r="L304" s="134">
        <v>5.666666666666667</v>
      </c>
      <c r="M304" s="134">
        <v>6</v>
      </c>
      <c r="N304" s="134">
        <v>6.333333333333333</v>
      </c>
      <c r="O304" s="134">
        <v>6.5</v>
      </c>
      <c r="P304" s="134">
        <v>6</v>
      </c>
      <c r="Q304" s="134">
        <v>6.166666666666667</v>
      </c>
      <c r="R304" s="134">
        <v>6</v>
      </c>
      <c r="S304" s="135">
        <v>84.666666666666671</v>
      </c>
      <c r="Y304" s="142"/>
      <c r="Z304" s="142"/>
      <c r="AA304" s="142"/>
      <c r="AB304" s="142"/>
      <c r="AC304" s="142"/>
      <c r="AU304" s="143"/>
      <c r="AX304" s="144"/>
      <c r="AY304" s="144"/>
      <c r="AZ304" s="144"/>
    </row>
    <row r="305" spans="1:47" customFormat="1" ht="15.75" x14ac:dyDescent="0.25">
      <c r="A305" s="75">
        <v>429</v>
      </c>
      <c r="B305" s="73" t="s">
        <v>1485</v>
      </c>
      <c r="C305" s="83" t="s">
        <v>1163</v>
      </c>
      <c r="D305" s="83"/>
      <c r="E305" s="75" t="s">
        <v>1470</v>
      </c>
      <c r="F305" s="73">
        <v>-20.165653713000001</v>
      </c>
      <c r="G305" s="73">
        <v>-41.573355188999997</v>
      </c>
      <c r="H305" s="73"/>
      <c r="I305" s="75">
        <v>873</v>
      </c>
      <c r="J305" s="74" t="s">
        <v>1210</v>
      </c>
      <c r="K305" s="76">
        <v>6</v>
      </c>
      <c r="L305" s="76">
        <v>6</v>
      </c>
      <c r="M305" s="76">
        <v>6</v>
      </c>
      <c r="N305" s="76">
        <v>6</v>
      </c>
      <c r="O305" s="76">
        <v>6.333333333333333</v>
      </c>
      <c r="P305" s="76">
        <v>6.333333333333333</v>
      </c>
      <c r="Q305" s="76">
        <v>6.333333333333333</v>
      </c>
      <c r="R305" s="76">
        <v>6</v>
      </c>
      <c r="S305" s="77">
        <v>85</v>
      </c>
      <c r="U305" s="52" t="s">
        <v>729</v>
      </c>
      <c r="V305" s="52">
        <v>873</v>
      </c>
      <c r="W305" s="51" t="s">
        <v>8</v>
      </c>
      <c r="X305" s="51"/>
      <c r="Y305" s="127">
        <v>36.740893999999997</v>
      </c>
      <c r="Z305" s="127">
        <v>26.249184500000002</v>
      </c>
      <c r="AA305" s="127">
        <v>4.8061839499999994</v>
      </c>
      <c r="AB305" s="127">
        <v>11.174512400000001</v>
      </c>
      <c r="AC305" s="127">
        <v>2.3445625872875078</v>
      </c>
      <c r="AE305" s="58" t="s">
        <v>1037</v>
      </c>
      <c r="AF305" s="58" t="s">
        <v>440</v>
      </c>
      <c r="AG305" s="58" t="s">
        <v>8</v>
      </c>
      <c r="AH305" s="59">
        <v>0.24410000000000001</v>
      </c>
      <c r="AI305" s="59">
        <v>20</v>
      </c>
      <c r="AJ305" s="60">
        <v>1.2205000000000001E-2</v>
      </c>
      <c r="AK305" s="60">
        <v>6.5001476391163129</v>
      </c>
      <c r="AL305" s="60"/>
      <c r="AR305" s="24" t="s">
        <v>460</v>
      </c>
      <c r="AS305" s="24" t="s">
        <v>8</v>
      </c>
      <c r="AT305" s="24" t="s">
        <v>440</v>
      </c>
      <c r="AU305" s="121">
        <v>176.07014964246486</v>
      </c>
    </row>
    <row r="306" spans="1:47" customFormat="1" ht="15.75" x14ac:dyDescent="0.25">
      <c r="A306" s="72">
        <v>431</v>
      </c>
      <c r="B306" s="73" t="s">
        <v>1486</v>
      </c>
      <c r="C306" s="33" t="s">
        <v>1163</v>
      </c>
      <c r="D306" s="33"/>
      <c r="E306" s="72" t="s">
        <v>1470</v>
      </c>
      <c r="F306" s="73">
        <v>-20.133483214000002</v>
      </c>
      <c r="G306" s="73">
        <v>-41.544950763000003</v>
      </c>
      <c r="H306" s="73"/>
      <c r="I306" s="72">
        <v>790</v>
      </c>
      <c r="J306" s="74" t="s">
        <v>1210</v>
      </c>
      <c r="K306" s="75">
        <v>6</v>
      </c>
      <c r="L306" s="76">
        <v>5.666666666666667</v>
      </c>
      <c r="M306" s="75">
        <v>6</v>
      </c>
      <c r="N306" s="75">
        <v>6</v>
      </c>
      <c r="O306" s="76">
        <v>5.666666666666667</v>
      </c>
      <c r="P306" s="75">
        <v>6</v>
      </c>
      <c r="Q306" s="75">
        <v>6</v>
      </c>
      <c r="R306" s="75">
        <v>6</v>
      </c>
      <c r="S306" s="77">
        <v>83.333333333333329</v>
      </c>
      <c r="U306" s="52" t="s">
        <v>730</v>
      </c>
      <c r="V306" s="52">
        <v>790</v>
      </c>
      <c r="W306" s="51" t="s">
        <v>8</v>
      </c>
      <c r="X306" s="51"/>
      <c r="Y306" s="127">
        <v>62.606880000000004</v>
      </c>
      <c r="Z306" s="127">
        <v>36.426568499999995</v>
      </c>
      <c r="AA306" s="127">
        <v>6.2895002</v>
      </c>
      <c r="AB306" s="127">
        <v>13.6927425</v>
      </c>
      <c r="AC306" s="127">
        <v>2.18635951046056</v>
      </c>
      <c r="AE306" s="58" t="s">
        <v>1010</v>
      </c>
      <c r="AF306" s="58" t="s">
        <v>440</v>
      </c>
      <c r="AG306" s="58" t="s">
        <v>8</v>
      </c>
      <c r="AH306" s="59">
        <v>0.21149999999999999</v>
      </c>
      <c r="AI306" s="59">
        <v>20</v>
      </c>
      <c r="AJ306" s="60">
        <v>1.0574999999999999E-2</v>
      </c>
      <c r="AK306" s="60">
        <v>5.4653316511421899</v>
      </c>
      <c r="AL306" s="60"/>
      <c r="AM306" s="46"/>
      <c r="AN306" s="46"/>
      <c r="AO306" s="46"/>
      <c r="AU306" s="122"/>
    </row>
    <row r="307" spans="1:47" customFormat="1" ht="15.75" x14ac:dyDescent="0.25">
      <c r="A307" s="75">
        <v>434</v>
      </c>
      <c r="B307" s="73" t="s">
        <v>1487</v>
      </c>
      <c r="C307" s="33" t="s">
        <v>1194</v>
      </c>
      <c r="D307" s="33"/>
      <c r="E307" s="75" t="s">
        <v>1449</v>
      </c>
      <c r="F307" s="73">
        <v>-20.238772994000001</v>
      </c>
      <c r="G307" s="73">
        <v>-41.860569986000002</v>
      </c>
      <c r="H307" s="73"/>
      <c r="I307" s="75">
        <v>732</v>
      </c>
      <c r="J307" s="74" t="s">
        <v>1225</v>
      </c>
      <c r="K307" s="76">
        <v>6.5</v>
      </c>
      <c r="L307" s="76">
        <v>6.166666666666667</v>
      </c>
      <c r="M307" s="76">
        <v>7</v>
      </c>
      <c r="N307" s="76">
        <v>6</v>
      </c>
      <c r="O307" s="76">
        <v>6.666666666666667</v>
      </c>
      <c r="P307" s="76">
        <v>6</v>
      </c>
      <c r="Q307" s="76">
        <v>6.666666666666667</v>
      </c>
      <c r="R307" s="76">
        <v>6.333333333333333</v>
      </c>
      <c r="S307" s="77">
        <v>87.333333333333329</v>
      </c>
      <c r="U307" s="52" t="s">
        <v>797</v>
      </c>
      <c r="V307" s="52">
        <v>732</v>
      </c>
      <c r="W307" s="51" t="s">
        <v>201</v>
      </c>
      <c r="X307" s="51"/>
      <c r="Y307" s="127">
        <v>44.242072499999999</v>
      </c>
      <c r="Z307" s="127">
        <v>29.617323000000006</v>
      </c>
      <c r="AA307" s="127">
        <v>5.2966290000000003</v>
      </c>
      <c r="AB307" s="127">
        <v>11.764481350000001</v>
      </c>
      <c r="AC307" s="127">
        <v>2.2421322138661894</v>
      </c>
      <c r="AE307" s="58" t="s">
        <v>195</v>
      </c>
      <c r="AF307" s="61" t="s">
        <v>20</v>
      </c>
      <c r="AG307" s="58" t="s">
        <v>201</v>
      </c>
      <c r="AH307" s="59">
        <v>0.24410000000000001</v>
      </c>
      <c r="AI307" s="59">
        <v>20</v>
      </c>
      <c r="AJ307" s="60">
        <v>1.2205000000000001E-2</v>
      </c>
      <c r="AK307" s="60">
        <v>6.2357394035379707</v>
      </c>
      <c r="AL307" s="60"/>
      <c r="AU307" s="122"/>
    </row>
    <row r="308" spans="1:47" customFormat="1" ht="15.75" x14ac:dyDescent="0.25">
      <c r="A308" s="75">
        <v>435</v>
      </c>
      <c r="B308" s="73" t="s">
        <v>1488</v>
      </c>
      <c r="C308" s="92" t="s">
        <v>1192</v>
      </c>
      <c r="D308" s="92"/>
      <c r="E308" s="75" t="s">
        <v>1449</v>
      </c>
      <c r="F308" s="73">
        <v>-20.246047983</v>
      </c>
      <c r="G308" s="73">
        <v>-41.829845114000001</v>
      </c>
      <c r="H308" s="73"/>
      <c r="I308" s="72">
        <v>816</v>
      </c>
      <c r="J308" s="74" t="s">
        <v>1225</v>
      </c>
      <c r="K308" s="76">
        <v>6</v>
      </c>
      <c r="L308" s="76">
        <v>5.666666666666667</v>
      </c>
      <c r="M308" s="76">
        <v>6.666666666666667</v>
      </c>
      <c r="N308" s="76">
        <v>6.666666666666667</v>
      </c>
      <c r="O308" s="76">
        <v>6</v>
      </c>
      <c r="P308" s="76">
        <v>6.333333333333333</v>
      </c>
      <c r="Q308" s="76">
        <v>6</v>
      </c>
      <c r="R308" s="76">
        <v>6</v>
      </c>
      <c r="S308" s="77">
        <v>85.333333333333329</v>
      </c>
      <c r="U308" s="52" t="s">
        <v>985</v>
      </c>
      <c r="V308" s="52">
        <v>816</v>
      </c>
      <c r="W308" s="51" t="s">
        <v>10</v>
      </c>
      <c r="X308" s="51"/>
      <c r="Y308" s="127">
        <v>54.656579000000001</v>
      </c>
      <c r="Z308" s="127">
        <v>33.020561999999998</v>
      </c>
      <c r="AA308" s="127">
        <v>6.3144891000000003</v>
      </c>
      <c r="AB308" s="127">
        <v>12.40525205</v>
      </c>
      <c r="AC308" s="127">
        <v>1.960940848443262</v>
      </c>
      <c r="AE308" s="58" t="s">
        <v>590</v>
      </c>
      <c r="AF308" s="58" t="s">
        <v>440</v>
      </c>
      <c r="AG308" s="58" t="s">
        <v>10</v>
      </c>
      <c r="AH308" s="59">
        <v>0.21260000000000001</v>
      </c>
      <c r="AI308" s="59">
        <v>20</v>
      </c>
      <c r="AJ308" s="60">
        <v>1.0630000000000001E-2</v>
      </c>
      <c r="AK308" s="60">
        <v>5.8679837865406812</v>
      </c>
      <c r="AL308" s="60"/>
      <c r="AM308" s="30" t="s">
        <v>590</v>
      </c>
      <c r="AN308" s="30">
        <v>795.33</v>
      </c>
      <c r="AO308" s="30" t="s">
        <v>10</v>
      </c>
      <c r="AP308" s="31">
        <v>3440</v>
      </c>
      <c r="AU308" s="122"/>
    </row>
    <row r="309" spans="1:47" customFormat="1" ht="15.75" x14ac:dyDescent="0.25">
      <c r="A309" s="75">
        <v>436</v>
      </c>
      <c r="B309" s="73" t="s">
        <v>1489</v>
      </c>
      <c r="C309" s="83" t="s">
        <v>1163</v>
      </c>
      <c r="D309" s="83"/>
      <c r="E309" s="75" t="s">
        <v>1449</v>
      </c>
      <c r="F309" s="73">
        <v>-20.226406920999999</v>
      </c>
      <c r="G309" s="73">
        <v>-41.872678567000001</v>
      </c>
      <c r="H309" s="73"/>
      <c r="I309" s="75">
        <v>819</v>
      </c>
      <c r="J309" s="74" t="s">
        <v>1210</v>
      </c>
      <c r="K309" s="76">
        <v>5.333333333333333</v>
      </c>
      <c r="L309" s="76">
        <v>5.666666666666667</v>
      </c>
      <c r="M309" s="76">
        <v>6</v>
      </c>
      <c r="N309" s="76">
        <v>5.666666666666667</v>
      </c>
      <c r="O309" s="76">
        <v>5</v>
      </c>
      <c r="P309" s="76">
        <v>5.666666666666667</v>
      </c>
      <c r="Q309" s="76">
        <v>5.666666666666667</v>
      </c>
      <c r="R309" s="76">
        <v>6</v>
      </c>
      <c r="S309" s="77">
        <v>80.666666666666671</v>
      </c>
      <c r="Y309" s="6"/>
      <c r="Z309" s="6"/>
      <c r="AA309" s="6"/>
      <c r="AB309" s="6"/>
      <c r="AC309" s="6"/>
      <c r="AU309" s="122"/>
    </row>
    <row r="310" spans="1:47" customFormat="1" ht="15.75" x14ac:dyDescent="0.25">
      <c r="A310" s="75">
        <v>437</v>
      </c>
      <c r="B310" s="73" t="s">
        <v>1490</v>
      </c>
      <c r="C310" s="83" t="s">
        <v>1194</v>
      </c>
      <c r="D310" s="83"/>
      <c r="E310" s="75" t="s">
        <v>1449</v>
      </c>
      <c r="F310" s="73">
        <v>-20.239402642000002</v>
      </c>
      <c r="G310" s="73">
        <v>-41.861482103999997</v>
      </c>
      <c r="H310" s="73"/>
      <c r="I310" s="75">
        <v>710</v>
      </c>
      <c r="J310" s="74" t="s">
        <v>1210</v>
      </c>
      <c r="K310" s="76">
        <v>6</v>
      </c>
      <c r="L310" s="76">
        <v>5.666666666666667</v>
      </c>
      <c r="M310" s="76">
        <v>6</v>
      </c>
      <c r="N310" s="76">
        <v>6.333333333333333</v>
      </c>
      <c r="O310" s="76">
        <v>6.333333333333333</v>
      </c>
      <c r="P310" s="76">
        <v>6.666666666666667</v>
      </c>
      <c r="Q310" s="76">
        <v>6.333333333333333</v>
      </c>
      <c r="R310" s="76">
        <v>6</v>
      </c>
      <c r="S310" s="77">
        <v>84.666666666666671</v>
      </c>
      <c r="Y310" s="6"/>
      <c r="Z310" s="6"/>
      <c r="AA310" s="6"/>
      <c r="AB310" s="6"/>
      <c r="AC310" s="6"/>
      <c r="AU310" s="122"/>
    </row>
    <row r="311" spans="1:47" customFormat="1" ht="15.75" x14ac:dyDescent="0.25">
      <c r="A311" s="75">
        <v>438</v>
      </c>
      <c r="B311" s="73" t="s">
        <v>1491</v>
      </c>
      <c r="C311" s="33" t="s">
        <v>1163</v>
      </c>
      <c r="D311" s="33"/>
      <c r="E311" s="75" t="s">
        <v>1284</v>
      </c>
      <c r="F311" s="73">
        <v>-20.291709405999999</v>
      </c>
      <c r="G311" s="73">
        <v>-41.903471834999998</v>
      </c>
      <c r="H311" s="73"/>
      <c r="I311" s="75">
        <v>790</v>
      </c>
      <c r="J311" s="74" t="s">
        <v>1210</v>
      </c>
      <c r="K311" s="76">
        <v>5.666666666666667</v>
      </c>
      <c r="L311" s="76">
        <v>6</v>
      </c>
      <c r="M311" s="76">
        <v>6</v>
      </c>
      <c r="N311" s="76">
        <v>6</v>
      </c>
      <c r="O311" s="76">
        <v>5.666666666666667</v>
      </c>
      <c r="P311" s="76">
        <v>6</v>
      </c>
      <c r="Q311" s="76">
        <v>5.666666666666667</v>
      </c>
      <c r="R311" s="76">
        <v>6</v>
      </c>
      <c r="S311" s="77">
        <v>83</v>
      </c>
      <c r="U311" s="52" t="s">
        <v>731</v>
      </c>
      <c r="V311" s="52">
        <v>790</v>
      </c>
      <c r="W311" s="51" t="s">
        <v>8</v>
      </c>
      <c r="X311" s="51"/>
      <c r="Y311" s="127">
        <v>76.810513500000013</v>
      </c>
      <c r="Z311" s="127">
        <v>39.104337999999998</v>
      </c>
      <c r="AA311" s="127">
        <v>6.8587918999999999</v>
      </c>
      <c r="AB311" s="127">
        <v>15.510464500000001</v>
      </c>
      <c r="AC311" s="127">
        <v>2.2659542854279699</v>
      </c>
      <c r="AE311" s="58" t="s">
        <v>1014</v>
      </c>
      <c r="AF311" s="58" t="s">
        <v>440</v>
      </c>
      <c r="AG311" s="58" t="s">
        <v>8</v>
      </c>
      <c r="AH311" s="59">
        <v>0.23619999999999999</v>
      </c>
      <c r="AI311" s="59">
        <v>20</v>
      </c>
      <c r="AJ311" s="60">
        <v>1.1809999999999999E-2</v>
      </c>
      <c r="AK311" s="60">
        <v>6.3511663490188699</v>
      </c>
      <c r="AL311" s="60"/>
      <c r="AR311" s="24" t="s">
        <v>461</v>
      </c>
      <c r="AS311" s="24" t="s">
        <v>8</v>
      </c>
      <c r="AT311" s="24" t="s">
        <v>440</v>
      </c>
      <c r="AU311" s="121">
        <v>128.03687548397718</v>
      </c>
    </row>
    <row r="312" spans="1:47" customFormat="1" ht="15.75" x14ac:dyDescent="0.25">
      <c r="A312" s="75">
        <v>439</v>
      </c>
      <c r="B312" s="73" t="s">
        <v>1492</v>
      </c>
      <c r="C312" s="33" t="s">
        <v>1163</v>
      </c>
      <c r="D312" s="33"/>
      <c r="E312" s="75" t="s">
        <v>1317</v>
      </c>
      <c r="F312" s="73">
        <v>-20.524303027999999</v>
      </c>
      <c r="G312" s="73">
        <v>-42.024207115000003</v>
      </c>
      <c r="H312" s="73"/>
      <c r="I312" s="75">
        <v>1134</v>
      </c>
      <c r="J312" s="74" t="s">
        <v>1225</v>
      </c>
      <c r="K312" s="76">
        <v>6.333333333333333</v>
      </c>
      <c r="L312" s="76">
        <v>6.666666666666667</v>
      </c>
      <c r="M312" s="76">
        <v>6.666666666666667</v>
      </c>
      <c r="N312" s="76">
        <v>6.666666666666667</v>
      </c>
      <c r="O312" s="76">
        <v>7</v>
      </c>
      <c r="P312" s="76">
        <v>7</v>
      </c>
      <c r="Q312" s="76">
        <v>6.333333333333333</v>
      </c>
      <c r="R312" s="76">
        <v>6.333333333333333</v>
      </c>
      <c r="S312" s="77">
        <v>89</v>
      </c>
      <c r="U312" s="52" t="s">
        <v>732</v>
      </c>
      <c r="V312" s="52">
        <v>1134</v>
      </c>
      <c r="W312" s="51" t="s">
        <v>8</v>
      </c>
      <c r="X312" s="51"/>
      <c r="Y312" s="127">
        <v>37.946191499999991</v>
      </c>
      <c r="Z312" s="127">
        <v>26.225181499999998</v>
      </c>
      <c r="AA312" s="127">
        <v>4.8500837500000005</v>
      </c>
      <c r="AB312" s="127">
        <v>10.972639150000003</v>
      </c>
      <c r="AC312" s="127">
        <v>2.2798901416608999</v>
      </c>
      <c r="AE312" s="58" t="s">
        <v>104</v>
      </c>
      <c r="AF312" s="58" t="s">
        <v>62</v>
      </c>
      <c r="AG312" s="58" t="s">
        <v>8</v>
      </c>
      <c r="AH312" s="59">
        <v>0.2697</v>
      </c>
      <c r="AI312" s="59">
        <v>20</v>
      </c>
      <c r="AJ312" s="60">
        <v>1.3485E-2</v>
      </c>
      <c r="AK312" s="60">
        <v>7.3779292942850248</v>
      </c>
      <c r="AL312" s="60"/>
      <c r="AR312" s="24" t="s">
        <v>370</v>
      </c>
      <c r="AS312" s="24" t="s">
        <v>8</v>
      </c>
      <c r="AT312" s="24" t="s">
        <v>62</v>
      </c>
      <c r="AU312" s="121">
        <v>215.42043260960253</v>
      </c>
    </row>
    <row r="313" spans="1:47" customFormat="1" ht="15.75" x14ac:dyDescent="0.25">
      <c r="A313" s="75">
        <v>440</v>
      </c>
      <c r="B313" s="73" t="s">
        <v>1493</v>
      </c>
      <c r="C313" s="33" t="s">
        <v>1163</v>
      </c>
      <c r="D313" s="33"/>
      <c r="E313" s="75" t="s">
        <v>1304</v>
      </c>
      <c r="F313" s="73">
        <v>-20.374979004</v>
      </c>
      <c r="G313" s="73">
        <v>-41.861914358999996</v>
      </c>
      <c r="H313" s="73"/>
      <c r="I313" s="75">
        <v>885</v>
      </c>
      <c r="J313" s="74" t="s">
        <v>1225</v>
      </c>
      <c r="K313" s="76">
        <v>6</v>
      </c>
      <c r="L313" s="76">
        <v>5.333333333333333</v>
      </c>
      <c r="M313" s="76">
        <v>6</v>
      </c>
      <c r="N313" s="76">
        <v>5.666666666666667</v>
      </c>
      <c r="O313" s="76">
        <v>5.666666666666667</v>
      </c>
      <c r="P313" s="76">
        <v>5.333333333333333</v>
      </c>
      <c r="Q313" s="76">
        <v>6</v>
      </c>
      <c r="R313" s="76">
        <v>6</v>
      </c>
      <c r="S313" s="77">
        <v>82</v>
      </c>
      <c r="U313" s="52" t="s">
        <v>733</v>
      </c>
      <c r="V313" s="52">
        <v>885</v>
      </c>
      <c r="W313" s="51" t="s">
        <v>8</v>
      </c>
      <c r="X313" s="51"/>
      <c r="Y313" s="127">
        <v>67.345058999999992</v>
      </c>
      <c r="Z313" s="127">
        <v>35.101739500000001</v>
      </c>
      <c r="AA313" s="127">
        <v>6.4190743999999995</v>
      </c>
      <c r="AB313" s="127">
        <v>14.493850999999998</v>
      </c>
      <c r="AC313" s="127">
        <v>2.2606640321143638</v>
      </c>
      <c r="AE313" s="58" t="s">
        <v>537</v>
      </c>
      <c r="AF313" s="58" t="s">
        <v>440</v>
      </c>
      <c r="AG313" s="58" t="s">
        <v>8</v>
      </c>
      <c r="AH313" s="59">
        <v>0.2127</v>
      </c>
      <c r="AI313" s="59">
        <v>20</v>
      </c>
      <c r="AJ313" s="60">
        <v>1.0635E-2</v>
      </c>
      <c r="AK313" s="60">
        <v>5.8706681341100051</v>
      </c>
      <c r="AL313" s="60"/>
      <c r="AM313" s="30" t="s">
        <v>537</v>
      </c>
      <c r="AN313" s="30">
        <v>873.03</v>
      </c>
      <c r="AO313" s="30" t="s">
        <v>8</v>
      </c>
      <c r="AP313" s="31">
        <v>5946.3333329999996</v>
      </c>
      <c r="AU313" s="122"/>
    </row>
    <row r="314" spans="1:47" customFormat="1" ht="15.75" x14ac:dyDescent="0.25">
      <c r="A314" s="75">
        <v>441</v>
      </c>
      <c r="B314" s="73" t="s">
        <v>1492</v>
      </c>
      <c r="C314" s="33" t="s">
        <v>1163</v>
      </c>
      <c r="D314" s="33"/>
      <c r="E314" s="75" t="s">
        <v>1317</v>
      </c>
      <c r="F314" s="73">
        <v>-20.524018714</v>
      </c>
      <c r="G314" s="73">
        <v>-42.023402787999999</v>
      </c>
      <c r="H314" s="73"/>
      <c r="I314" s="75">
        <v>1136</v>
      </c>
      <c r="J314" s="74" t="s">
        <v>1210</v>
      </c>
      <c r="K314" s="76">
        <v>6.333333333333333</v>
      </c>
      <c r="L314" s="76">
        <v>6.833333333333333</v>
      </c>
      <c r="M314" s="76">
        <v>7</v>
      </c>
      <c r="N314" s="76">
        <v>6.5</v>
      </c>
      <c r="O314" s="76">
        <v>7</v>
      </c>
      <c r="P314" s="76">
        <v>6.833333333333333</v>
      </c>
      <c r="Q314" s="76">
        <v>6.666666666666667</v>
      </c>
      <c r="R314" s="76">
        <v>6.833333333333333</v>
      </c>
      <c r="S314" s="77">
        <v>90</v>
      </c>
      <c r="U314" s="52" t="s">
        <v>734</v>
      </c>
      <c r="V314" s="52">
        <v>1136</v>
      </c>
      <c r="W314" s="51" t="s">
        <v>8</v>
      </c>
      <c r="X314" s="51"/>
      <c r="Y314" s="127">
        <v>37.943125999999999</v>
      </c>
      <c r="Z314" s="127">
        <v>27.349560000000004</v>
      </c>
      <c r="AA314" s="127">
        <v>4.8868837500000009</v>
      </c>
      <c r="AB314" s="127">
        <v>11.31091485</v>
      </c>
      <c r="AC314" s="127">
        <v>2.3279977729025387</v>
      </c>
      <c r="AE314" s="58" t="s">
        <v>105</v>
      </c>
      <c r="AF314" s="58" t="s">
        <v>62</v>
      </c>
      <c r="AG314" s="58" t="s">
        <v>8</v>
      </c>
      <c r="AH314" s="59">
        <v>0.27310000000000001</v>
      </c>
      <c r="AI314" s="59">
        <v>20</v>
      </c>
      <c r="AJ314" s="60">
        <v>1.3655E-2</v>
      </c>
      <c r="AK314" s="60">
        <v>6.987356722948487</v>
      </c>
      <c r="AL314" s="60"/>
      <c r="AU314" s="122"/>
    </row>
    <row r="315" spans="1:47" customFormat="1" ht="15.75" x14ac:dyDescent="0.25">
      <c r="A315" s="75">
        <v>444</v>
      </c>
      <c r="B315" s="73" t="s">
        <v>1494</v>
      </c>
      <c r="C315" s="83" t="s">
        <v>1192</v>
      </c>
      <c r="D315" s="83"/>
      <c r="E315" s="75" t="s">
        <v>1317</v>
      </c>
      <c r="F315" s="73">
        <v>-20.529225887999999</v>
      </c>
      <c r="G315" s="73">
        <v>-42.024873225</v>
      </c>
      <c r="H315" s="73"/>
      <c r="I315" s="75">
        <v>1184</v>
      </c>
      <c r="J315" s="102" t="s">
        <v>1495</v>
      </c>
      <c r="K315" s="76">
        <v>6.666666666666667</v>
      </c>
      <c r="L315" s="76">
        <v>6.833333333333333</v>
      </c>
      <c r="M315" s="76">
        <v>7.333333333333333</v>
      </c>
      <c r="N315" s="76">
        <v>6.833333333333333</v>
      </c>
      <c r="O315" s="76">
        <v>6.833333333333333</v>
      </c>
      <c r="P315" s="76">
        <v>6.666666666666667</v>
      </c>
      <c r="Q315" s="76">
        <v>6.333333333333333</v>
      </c>
      <c r="R315" s="76">
        <v>6.833333333333333</v>
      </c>
      <c r="S315" s="77">
        <v>90.333333333333329</v>
      </c>
      <c r="U315" s="52" t="s">
        <v>987</v>
      </c>
      <c r="V315" s="52">
        <v>1184</v>
      </c>
      <c r="W315" s="51" t="s">
        <v>10</v>
      </c>
      <c r="X315" s="51"/>
      <c r="Y315" s="127">
        <v>41.542730999999996</v>
      </c>
      <c r="Z315" s="127">
        <v>26.441530999999998</v>
      </c>
      <c r="AA315" s="127">
        <v>5.2534585499999995</v>
      </c>
      <c r="AB315" s="127">
        <v>11.120796049999999</v>
      </c>
      <c r="AC315" s="127">
        <v>2.1269808343731595</v>
      </c>
      <c r="AE315" s="58" t="s">
        <v>107</v>
      </c>
      <c r="AF315" s="58" t="s">
        <v>62</v>
      </c>
      <c r="AG315" s="58" t="s">
        <v>10</v>
      </c>
      <c r="AH315" s="59">
        <v>0.28410000000000002</v>
      </c>
      <c r="AI315" s="59">
        <v>20</v>
      </c>
      <c r="AJ315" s="60">
        <v>1.4205000000000001E-2</v>
      </c>
      <c r="AK315" s="60">
        <v>8.1094140069256184</v>
      </c>
      <c r="AL315" s="60"/>
      <c r="AR315" s="24" t="s">
        <v>436</v>
      </c>
      <c r="AS315" s="24" t="s">
        <v>295</v>
      </c>
      <c r="AT315" s="24" t="s">
        <v>62</v>
      </c>
      <c r="AU315" s="121">
        <v>245.07424229893604</v>
      </c>
    </row>
    <row r="316" spans="1:47" customFormat="1" ht="15.75" x14ac:dyDescent="0.25">
      <c r="A316" s="75">
        <v>445</v>
      </c>
      <c r="B316" s="73" t="s">
        <v>1496</v>
      </c>
      <c r="C316" s="33" t="s">
        <v>1163</v>
      </c>
      <c r="D316" s="33"/>
      <c r="E316" s="75" t="s">
        <v>1317</v>
      </c>
      <c r="F316" s="73">
        <v>-20.537657075999999</v>
      </c>
      <c r="G316" s="73">
        <v>-41.975455283999999</v>
      </c>
      <c r="H316" s="73"/>
      <c r="I316" s="75">
        <v>928</v>
      </c>
      <c r="J316" s="74" t="s">
        <v>1225</v>
      </c>
      <c r="K316" s="76">
        <v>6</v>
      </c>
      <c r="L316" s="76">
        <v>5.666666666666667</v>
      </c>
      <c r="M316" s="76">
        <v>6</v>
      </c>
      <c r="N316" s="76">
        <v>6.166666666666667</v>
      </c>
      <c r="O316" s="76">
        <v>6</v>
      </c>
      <c r="P316" s="76">
        <v>6</v>
      </c>
      <c r="Q316" s="76">
        <v>6.333333333333333</v>
      </c>
      <c r="R316" s="76">
        <v>6.166666666666667</v>
      </c>
      <c r="S316" s="77">
        <v>84.333333333333329</v>
      </c>
      <c r="U316" s="52" t="s">
        <v>736</v>
      </c>
      <c r="V316" s="52">
        <v>928</v>
      </c>
      <c r="W316" s="51" t="s">
        <v>8</v>
      </c>
      <c r="X316" s="51"/>
      <c r="Y316" s="127">
        <v>56.437001499999994</v>
      </c>
      <c r="Z316" s="127">
        <v>31.603625999999998</v>
      </c>
      <c r="AA316" s="127">
        <v>5.9672420000000006</v>
      </c>
      <c r="AB316" s="127">
        <v>13.296389</v>
      </c>
      <c r="AC316" s="127">
        <v>2.2298811603672841</v>
      </c>
      <c r="AE316" s="58" t="s">
        <v>538</v>
      </c>
      <c r="AF316" s="58" t="s">
        <v>62</v>
      </c>
      <c r="AG316" s="58" t="s">
        <v>8</v>
      </c>
      <c r="AH316" s="59">
        <v>0.2102</v>
      </c>
      <c r="AI316" s="59">
        <v>20</v>
      </c>
      <c r="AJ316" s="60">
        <v>1.051E-2</v>
      </c>
      <c r="AK316" s="60">
        <v>5.7753737953990285</v>
      </c>
      <c r="AL316" s="60"/>
      <c r="AM316" s="30" t="s">
        <v>538</v>
      </c>
      <c r="AN316" s="30">
        <v>923.73800000000006</v>
      </c>
      <c r="AO316" s="30" t="s">
        <v>8</v>
      </c>
      <c r="AP316" s="31">
        <v>4688.8333329999996</v>
      </c>
      <c r="AR316" s="24" t="s">
        <v>371</v>
      </c>
      <c r="AS316" s="24" t="s">
        <v>8</v>
      </c>
      <c r="AT316" s="24" t="s">
        <v>62</v>
      </c>
      <c r="AU316" s="121">
        <v>145.5478938408209</v>
      </c>
    </row>
    <row r="317" spans="1:47" customFormat="1" ht="15.75" x14ac:dyDescent="0.25">
      <c r="A317" s="75">
        <v>447</v>
      </c>
      <c r="B317" s="73" t="s">
        <v>1497</v>
      </c>
      <c r="C317" s="33" t="s">
        <v>1163</v>
      </c>
      <c r="D317" s="33"/>
      <c r="E317" s="75" t="s">
        <v>1317</v>
      </c>
      <c r="F317" s="73">
        <v>-20.531557984999999</v>
      </c>
      <c r="G317" s="73">
        <v>-41.978978366</v>
      </c>
      <c r="H317" s="73"/>
      <c r="I317" s="75">
        <v>875</v>
      </c>
      <c r="J317" s="74" t="s">
        <v>1225</v>
      </c>
      <c r="K317" s="76">
        <v>6.166666666666667</v>
      </c>
      <c r="L317" s="76">
        <v>6.166666666666667</v>
      </c>
      <c r="M317" s="76">
        <v>6.5</v>
      </c>
      <c r="N317" s="76">
        <v>6</v>
      </c>
      <c r="O317" s="76">
        <v>6.5</v>
      </c>
      <c r="P317" s="76">
        <v>6.5</v>
      </c>
      <c r="Q317" s="76">
        <v>6</v>
      </c>
      <c r="R317" s="76">
        <v>6.166666666666667</v>
      </c>
      <c r="S317" s="77">
        <v>86</v>
      </c>
      <c r="U317" s="52" t="s">
        <v>737</v>
      </c>
      <c r="V317" s="52">
        <v>875</v>
      </c>
      <c r="W317" s="51" t="s">
        <v>8</v>
      </c>
      <c r="X317" s="51"/>
      <c r="Y317" s="127">
        <v>47.235472999999999</v>
      </c>
      <c r="Z317" s="127">
        <v>28.754946</v>
      </c>
      <c r="AA317" s="127">
        <v>5.36670465</v>
      </c>
      <c r="AB317" s="127">
        <v>11.954732300000002</v>
      </c>
      <c r="AC317" s="127">
        <v>2.2413451513041887</v>
      </c>
      <c r="AE317" s="58" t="s">
        <v>1040</v>
      </c>
      <c r="AF317" s="58" t="s">
        <v>440</v>
      </c>
      <c r="AG317" s="58" t="s">
        <v>8</v>
      </c>
      <c r="AH317" s="59">
        <v>0.19189999999999999</v>
      </c>
      <c r="AI317" s="59">
        <v>20</v>
      </c>
      <c r="AJ317" s="60">
        <v>9.5949999999999994E-3</v>
      </c>
      <c r="AK317" s="60">
        <v>6.1968163637827827</v>
      </c>
      <c r="AL317" s="60"/>
      <c r="AR317" s="24" t="s">
        <v>463</v>
      </c>
      <c r="AS317" s="24" t="s">
        <v>8</v>
      </c>
      <c r="AT317" s="24" t="s">
        <v>440</v>
      </c>
      <c r="AU317" s="121">
        <v>189.93578139975631</v>
      </c>
    </row>
    <row r="318" spans="1:47" customFormat="1" ht="15.75" x14ac:dyDescent="0.25">
      <c r="A318" s="72">
        <v>448</v>
      </c>
      <c r="B318" s="73" t="s">
        <v>1498</v>
      </c>
      <c r="C318" s="33" t="s">
        <v>1192</v>
      </c>
      <c r="D318" s="33"/>
      <c r="E318" s="72" t="s">
        <v>1317</v>
      </c>
      <c r="F318" s="73">
        <v>-20.52876899</v>
      </c>
      <c r="G318" s="73">
        <v>-42.024372657999997</v>
      </c>
      <c r="H318" s="73"/>
      <c r="I318" s="72">
        <v>1182</v>
      </c>
      <c r="J318" s="74" t="s">
        <v>1225</v>
      </c>
      <c r="K318" s="75">
        <v>6</v>
      </c>
      <c r="L318" s="75">
        <v>6</v>
      </c>
      <c r="M318" s="76">
        <v>6.666666666666667</v>
      </c>
      <c r="N318" s="76">
        <v>6.333333333333333</v>
      </c>
      <c r="O318" s="76">
        <v>6.5</v>
      </c>
      <c r="P318" s="76">
        <v>6.833333333333333</v>
      </c>
      <c r="Q318" s="76">
        <v>6.166666666666667</v>
      </c>
      <c r="R318" s="76">
        <v>6.166666666666667</v>
      </c>
      <c r="S318" s="77">
        <v>86.666666666666671</v>
      </c>
      <c r="U318" s="52" t="s">
        <v>989</v>
      </c>
      <c r="V318" s="52">
        <v>1182</v>
      </c>
      <c r="W318" s="51" t="s">
        <v>10</v>
      </c>
      <c r="X318" s="51"/>
      <c r="Y318" s="127">
        <v>37.699056999999996</v>
      </c>
      <c r="Z318" s="127">
        <v>25.913318000000004</v>
      </c>
      <c r="AA318" s="127">
        <v>4.7790579000000006</v>
      </c>
      <c r="AB318" s="127">
        <v>10.921808500000001</v>
      </c>
      <c r="AC318" s="127">
        <v>2.3053728686025488</v>
      </c>
      <c r="AE318" s="58" t="s">
        <v>1144</v>
      </c>
      <c r="AF318" s="58" t="s">
        <v>62</v>
      </c>
      <c r="AG318" s="58" t="s">
        <v>10</v>
      </c>
      <c r="AH318" s="59">
        <v>0.28810000000000002</v>
      </c>
      <c r="AI318" s="59">
        <v>20</v>
      </c>
      <c r="AJ318" s="60">
        <v>1.4405000000000001E-2</v>
      </c>
      <c r="AK318" s="60">
        <v>7.1833140955090862</v>
      </c>
      <c r="AL318" s="60"/>
      <c r="AR318" s="24" t="s">
        <v>438</v>
      </c>
      <c r="AS318" s="24" t="s">
        <v>295</v>
      </c>
      <c r="AT318" s="24" t="s">
        <v>62</v>
      </c>
      <c r="AU318" s="121">
        <v>218.90385481820238</v>
      </c>
    </row>
    <row r="319" spans="1:47" customFormat="1" ht="15.75" x14ac:dyDescent="0.25">
      <c r="A319" s="75">
        <v>451</v>
      </c>
      <c r="B319" s="73" t="s">
        <v>1499</v>
      </c>
      <c r="C319" s="83" t="s">
        <v>1163</v>
      </c>
      <c r="D319" s="83"/>
      <c r="E319" s="75" t="s">
        <v>1317</v>
      </c>
      <c r="F319" s="73">
        <v>-20.534975034999999</v>
      </c>
      <c r="G319" s="73">
        <v>-41.999946618000003</v>
      </c>
      <c r="H319" s="73"/>
      <c r="I319" s="75">
        <v>896</v>
      </c>
      <c r="J319" s="74" t="s">
        <v>1210</v>
      </c>
      <c r="K319" s="76">
        <v>6</v>
      </c>
      <c r="L319" s="76">
        <v>6</v>
      </c>
      <c r="M319" s="76">
        <v>6.166666666666667</v>
      </c>
      <c r="N319" s="76">
        <v>6.166666666666667</v>
      </c>
      <c r="O319" s="76">
        <v>6</v>
      </c>
      <c r="P319" s="76">
        <v>6.5</v>
      </c>
      <c r="Q319" s="76">
        <v>6</v>
      </c>
      <c r="R319" s="76">
        <v>6.166666666666667</v>
      </c>
      <c r="S319" s="77">
        <v>85</v>
      </c>
      <c r="U319" s="52" t="s">
        <v>739</v>
      </c>
      <c r="V319" s="52">
        <v>896</v>
      </c>
      <c r="W319" s="51" t="s">
        <v>8</v>
      </c>
      <c r="X319" s="51"/>
      <c r="Y319" s="127">
        <v>82.333412500000009</v>
      </c>
      <c r="Z319" s="127">
        <v>38.555831999999995</v>
      </c>
      <c r="AA319" s="127">
        <v>7.1538590999999983</v>
      </c>
      <c r="AB319" s="127">
        <v>16.049408500000002</v>
      </c>
      <c r="AC319" s="127">
        <v>2.2995179881473953</v>
      </c>
      <c r="AE319" s="58" t="s">
        <v>109</v>
      </c>
      <c r="AF319" s="58" t="s">
        <v>62</v>
      </c>
      <c r="AG319" s="58" t="s">
        <v>8</v>
      </c>
      <c r="AH319" s="59">
        <v>0.2344</v>
      </c>
      <c r="AI319" s="59">
        <v>19</v>
      </c>
      <c r="AJ319" s="60">
        <v>1.2336842105263158E-2</v>
      </c>
      <c r="AK319" s="60">
        <v>6.3942535689777529</v>
      </c>
      <c r="AL319" s="60"/>
      <c r="AR319" s="24" t="s">
        <v>373</v>
      </c>
      <c r="AS319" s="24" t="s">
        <v>8</v>
      </c>
      <c r="AT319" s="24" t="s">
        <v>62</v>
      </c>
      <c r="AU319" s="121">
        <v>113.83330415074265</v>
      </c>
    </row>
    <row r="320" spans="1:47" customFormat="1" ht="15.75" x14ac:dyDescent="0.25">
      <c r="A320" s="75">
        <v>452</v>
      </c>
      <c r="B320" s="73" t="s">
        <v>1500</v>
      </c>
      <c r="C320" s="83" t="s">
        <v>1192</v>
      </c>
      <c r="D320" s="83"/>
      <c r="E320" s="75" t="s">
        <v>1317</v>
      </c>
      <c r="F320" s="73">
        <v>-20.551117574999999</v>
      </c>
      <c r="G320" s="73">
        <v>-41.980270603999998</v>
      </c>
      <c r="H320" s="73"/>
      <c r="I320" s="75">
        <v>862</v>
      </c>
      <c r="J320" s="74" t="s">
        <v>1225</v>
      </c>
      <c r="K320" s="76">
        <v>6</v>
      </c>
      <c r="L320" s="76">
        <v>5.666666666666667</v>
      </c>
      <c r="M320" s="76">
        <v>5.833333333333333</v>
      </c>
      <c r="N320" s="76">
        <v>5.833333333333333</v>
      </c>
      <c r="O320" s="76">
        <v>6.333333333333333</v>
      </c>
      <c r="P320" s="76">
        <v>6.166666666666667</v>
      </c>
      <c r="Q320" s="76">
        <v>6</v>
      </c>
      <c r="R320" s="76">
        <v>6.5</v>
      </c>
      <c r="S320" s="77">
        <v>84.333333333333329</v>
      </c>
      <c r="U320" s="52" t="s">
        <v>990</v>
      </c>
      <c r="V320" s="52">
        <v>862</v>
      </c>
      <c r="W320" s="51" t="s">
        <v>10</v>
      </c>
      <c r="X320" s="51"/>
      <c r="Y320" s="127">
        <v>46.026933</v>
      </c>
      <c r="Z320" s="127">
        <v>28.641391500000005</v>
      </c>
      <c r="AA320" s="127">
        <v>5.3743542500000006</v>
      </c>
      <c r="AB320" s="127">
        <v>12.010057999999999</v>
      </c>
      <c r="AC320" s="127">
        <v>2.2478372075996087</v>
      </c>
      <c r="AE320" s="58" t="s">
        <v>593</v>
      </c>
      <c r="AF320" s="58" t="s">
        <v>440</v>
      </c>
      <c r="AG320" s="58" t="s">
        <v>10</v>
      </c>
      <c r="AH320" s="59">
        <v>0.21890000000000001</v>
      </c>
      <c r="AI320" s="59">
        <v>20</v>
      </c>
      <c r="AJ320" s="60">
        <v>1.0945E-2</v>
      </c>
      <c r="AK320" s="60">
        <v>6.1350763696883472</v>
      </c>
      <c r="AL320" s="60"/>
      <c r="AM320" s="30" t="s">
        <v>593</v>
      </c>
      <c r="AN320" s="30">
        <v>854.745</v>
      </c>
      <c r="AO320" s="30" t="s">
        <v>10</v>
      </c>
      <c r="AP320" s="31">
        <v>36403.333333000002</v>
      </c>
      <c r="AR320" s="24" t="s">
        <v>487</v>
      </c>
      <c r="AS320" s="24" t="s">
        <v>10</v>
      </c>
      <c r="AT320" s="24" t="s">
        <v>440</v>
      </c>
      <c r="AU320" s="121">
        <v>153.72731426357146</v>
      </c>
    </row>
    <row r="321" spans="1:52" ht="15.75" x14ac:dyDescent="0.25">
      <c r="A321" s="75">
        <v>453</v>
      </c>
      <c r="B321" s="73" t="s">
        <v>1493</v>
      </c>
      <c r="C321" s="83" t="s">
        <v>1163</v>
      </c>
      <c r="D321" s="83"/>
      <c r="E321" s="75" t="s">
        <v>1304</v>
      </c>
      <c r="F321" s="73">
        <v>-20.37535686</v>
      </c>
      <c r="G321" s="73">
        <v>-41.861185552999999</v>
      </c>
      <c r="H321" s="73"/>
      <c r="I321" s="75">
        <v>862</v>
      </c>
      <c r="J321" s="74" t="s">
        <v>1210</v>
      </c>
      <c r="K321" s="76">
        <v>6</v>
      </c>
      <c r="L321" s="76">
        <v>5.666666666666667</v>
      </c>
      <c r="M321" s="76">
        <v>6.166666666666667</v>
      </c>
      <c r="N321" s="76">
        <v>6.5</v>
      </c>
      <c r="O321" s="76">
        <v>6.333333333333333</v>
      </c>
      <c r="P321" s="76">
        <v>6.833333333333333</v>
      </c>
      <c r="Q321" s="76">
        <v>6</v>
      </c>
      <c r="R321" s="76">
        <v>6.166666666666667</v>
      </c>
      <c r="S321" s="77">
        <v>85.666666666666671</v>
      </c>
      <c r="U321" s="52" t="s">
        <v>740</v>
      </c>
      <c r="V321" s="52">
        <v>862</v>
      </c>
      <c r="W321" s="51" t="s">
        <v>8</v>
      </c>
      <c r="X321" s="51"/>
      <c r="Y321" s="127">
        <v>59.768717000000017</v>
      </c>
      <c r="Z321" s="127">
        <v>32.864951500000004</v>
      </c>
      <c r="AA321" s="127">
        <v>6.104143800000001</v>
      </c>
      <c r="AB321" s="127">
        <v>13.716662499999998</v>
      </c>
      <c r="AC321" s="127">
        <v>2.2614155014034583</v>
      </c>
      <c r="AE321" s="58" t="s">
        <v>539</v>
      </c>
      <c r="AF321" s="58" t="s">
        <v>440</v>
      </c>
      <c r="AG321" s="58" t="s">
        <v>8</v>
      </c>
      <c r="AH321" s="59">
        <v>0.21740000000000001</v>
      </c>
      <c r="AI321" s="59">
        <v>20</v>
      </c>
      <c r="AJ321" s="60">
        <v>1.0870000000000001E-2</v>
      </c>
      <c r="AK321" s="60">
        <v>6.1901054948594751</v>
      </c>
      <c r="AL321" s="60"/>
      <c r="AM321" s="30" t="s">
        <v>539</v>
      </c>
      <c r="AN321" s="30">
        <v>849.17899999999997</v>
      </c>
      <c r="AO321" s="30" t="s">
        <v>8</v>
      </c>
      <c r="AP321" s="31">
        <v>7982.8333329999996</v>
      </c>
      <c r="AR321" s="24" t="s">
        <v>464</v>
      </c>
      <c r="AS321" s="24" t="s">
        <v>8</v>
      </c>
      <c r="AT321" s="24" t="s">
        <v>440</v>
      </c>
      <c r="AU321" s="121">
        <v>118.53776151940733</v>
      </c>
    </row>
    <row r="322" spans="1:52" ht="15.75" x14ac:dyDescent="0.25">
      <c r="A322" s="75">
        <v>454</v>
      </c>
      <c r="B322" s="73" t="s">
        <v>1501</v>
      </c>
      <c r="C322" s="33" t="s">
        <v>1192</v>
      </c>
      <c r="D322" s="33"/>
      <c r="E322" s="75" t="s">
        <v>1304</v>
      </c>
      <c r="F322" s="73">
        <v>-20.377160311000001</v>
      </c>
      <c r="G322" s="73">
        <v>-41.859310604999997</v>
      </c>
      <c r="H322" s="73"/>
      <c r="I322" s="75">
        <v>877</v>
      </c>
      <c r="J322" s="74" t="s">
        <v>1225</v>
      </c>
      <c r="K322" s="76">
        <v>6.833333333333333</v>
      </c>
      <c r="L322" s="76">
        <v>7.5</v>
      </c>
      <c r="M322" s="76">
        <v>7.166666666666667</v>
      </c>
      <c r="N322" s="76">
        <v>7.166666666666667</v>
      </c>
      <c r="O322" s="76">
        <v>7</v>
      </c>
      <c r="P322" s="76">
        <v>7.5</v>
      </c>
      <c r="Q322" s="76">
        <v>7</v>
      </c>
      <c r="R322" s="76">
        <v>7.166666666666667</v>
      </c>
      <c r="S322" s="77">
        <v>93.333333333333329</v>
      </c>
      <c r="U322" s="52" t="s">
        <v>991</v>
      </c>
      <c r="V322" s="52">
        <v>877</v>
      </c>
      <c r="W322" s="51" t="s">
        <v>10</v>
      </c>
      <c r="X322" s="51"/>
      <c r="Y322" s="127">
        <v>49.286574999999992</v>
      </c>
      <c r="Z322" s="127">
        <v>30.376929499999999</v>
      </c>
      <c r="AA322" s="127">
        <v>5.4929095000000006</v>
      </c>
      <c r="AB322" s="127">
        <v>12.4896873</v>
      </c>
      <c r="AC322" s="127">
        <v>2.2770276624018622</v>
      </c>
      <c r="AE322" s="58" t="s">
        <v>1133</v>
      </c>
      <c r="AF322" s="58" t="s">
        <v>440</v>
      </c>
      <c r="AG322" s="58" t="s">
        <v>10</v>
      </c>
      <c r="AH322" s="59">
        <v>0.23119999999999999</v>
      </c>
      <c r="AI322" s="59">
        <v>20</v>
      </c>
      <c r="AJ322" s="60">
        <v>1.1559999999999999E-2</v>
      </c>
      <c r="AK322" s="60">
        <v>6.3122433092636836</v>
      </c>
      <c r="AL322" s="60"/>
      <c r="AU322" s="122"/>
    </row>
    <row r="323" spans="1:52" ht="15.75" x14ac:dyDescent="0.25">
      <c r="A323" s="75">
        <v>455</v>
      </c>
      <c r="B323" s="73" t="s">
        <v>1501</v>
      </c>
      <c r="C323" s="33" t="s">
        <v>1192</v>
      </c>
      <c r="D323" s="33"/>
      <c r="E323" s="75" t="s">
        <v>1304</v>
      </c>
      <c r="F323" s="73">
        <v>-20.376813971000001</v>
      </c>
      <c r="G323" s="73">
        <v>-41.859207759</v>
      </c>
      <c r="H323" s="73"/>
      <c r="I323" s="75">
        <v>869</v>
      </c>
      <c r="J323" s="74" t="s">
        <v>1210</v>
      </c>
      <c r="K323" s="76">
        <v>6</v>
      </c>
      <c r="L323" s="76">
        <v>6</v>
      </c>
      <c r="M323" s="76">
        <v>6</v>
      </c>
      <c r="N323" s="76">
        <v>6</v>
      </c>
      <c r="O323" s="76">
        <v>5</v>
      </c>
      <c r="P323" s="76">
        <v>5.333333333333333</v>
      </c>
      <c r="Q323" s="76">
        <v>5.666666666666667</v>
      </c>
      <c r="R323" s="76">
        <v>5.666666666666667</v>
      </c>
      <c r="S323" s="77">
        <v>81.666666666666671</v>
      </c>
      <c r="U323" s="52" t="s">
        <v>992</v>
      </c>
      <c r="V323" s="52">
        <v>869</v>
      </c>
      <c r="W323" s="51" t="s">
        <v>10</v>
      </c>
      <c r="X323" s="51"/>
      <c r="Y323" s="127">
        <v>55.462479499999993</v>
      </c>
      <c r="Z323" s="127">
        <v>32.976329</v>
      </c>
      <c r="AA323" s="127">
        <v>5.7859845500000002</v>
      </c>
      <c r="AB323" s="127">
        <v>13.396167</v>
      </c>
      <c r="AC323" s="127">
        <v>2.3365264171074824</v>
      </c>
      <c r="AE323" s="58" t="s">
        <v>1135</v>
      </c>
      <c r="AF323" s="58" t="s">
        <v>440</v>
      </c>
      <c r="AG323" s="58" t="s">
        <v>10</v>
      </c>
      <c r="AH323" s="59">
        <v>0.1968</v>
      </c>
      <c r="AI323" s="59">
        <v>20</v>
      </c>
      <c r="AJ323" s="60">
        <v>9.8399999999999998E-3</v>
      </c>
      <c r="AK323" s="60">
        <v>5.0492577778970817</v>
      </c>
      <c r="AL323" s="60"/>
      <c r="AU323" s="122"/>
    </row>
    <row r="324" spans="1:52" ht="15.75" x14ac:dyDescent="0.25">
      <c r="A324" s="75">
        <v>456</v>
      </c>
      <c r="B324" s="73" t="s">
        <v>1502</v>
      </c>
      <c r="C324" s="83" t="s">
        <v>1192</v>
      </c>
      <c r="D324" s="83"/>
      <c r="E324" s="75" t="s">
        <v>1304</v>
      </c>
      <c r="F324" s="73">
        <v>-20.390377146999999</v>
      </c>
      <c r="G324" s="73">
        <v>-41.884569888999998</v>
      </c>
      <c r="H324" s="73"/>
      <c r="I324" s="75">
        <v>808</v>
      </c>
      <c r="J324" s="74" t="s">
        <v>1225</v>
      </c>
      <c r="K324" s="76">
        <v>5</v>
      </c>
      <c r="L324" s="76">
        <v>5.333333333333333</v>
      </c>
      <c r="M324" s="76">
        <v>5.333333333333333</v>
      </c>
      <c r="N324" s="76">
        <v>5.333333333333333</v>
      </c>
      <c r="O324" s="76">
        <v>5</v>
      </c>
      <c r="P324" s="76">
        <v>5</v>
      </c>
      <c r="Q324" s="76">
        <v>5.333333333333333</v>
      </c>
      <c r="R324" s="76">
        <v>5.333333333333333</v>
      </c>
      <c r="S324" s="77">
        <v>77.666666666666671</v>
      </c>
      <c r="U324" s="52" t="s">
        <v>993</v>
      </c>
      <c r="V324" s="52">
        <v>808</v>
      </c>
      <c r="W324" s="51" t="s">
        <v>10</v>
      </c>
      <c r="X324" s="51"/>
      <c r="Y324" s="127">
        <v>58.798830499999994</v>
      </c>
      <c r="Z324" s="127">
        <v>33.275776499999999</v>
      </c>
      <c r="AA324" s="127">
        <v>5.9606859999999999</v>
      </c>
      <c r="AB324" s="127">
        <v>13.740219999999999</v>
      </c>
      <c r="AC324" s="127">
        <v>2.3094300134897283</v>
      </c>
      <c r="AE324" s="58" t="s">
        <v>1117</v>
      </c>
      <c r="AF324" s="58" t="s">
        <v>440</v>
      </c>
      <c r="AG324" s="58" t="s">
        <v>10</v>
      </c>
      <c r="AH324" s="59">
        <v>0.21460000000000001</v>
      </c>
      <c r="AI324" s="59">
        <v>20</v>
      </c>
      <c r="AJ324" s="60">
        <v>1.073E-2</v>
      </c>
      <c r="AK324" s="60">
        <v>5.5646525112071519</v>
      </c>
      <c r="AL324" s="60"/>
      <c r="AU324" s="122"/>
    </row>
    <row r="325" spans="1:52" ht="15.75" x14ac:dyDescent="0.25">
      <c r="A325" s="72">
        <v>460</v>
      </c>
      <c r="B325" s="73" t="s">
        <v>1503</v>
      </c>
      <c r="C325" s="33" t="s">
        <v>1163</v>
      </c>
      <c r="D325" s="33"/>
      <c r="E325" s="72" t="s">
        <v>1449</v>
      </c>
      <c r="F325" s="73">
        <v>-20.238688755999998</v>
      </c>
      <c r="G325" s="73">
        <v>-41.842912920000003</v>
      </c>
      <c r="H325" s="73"/>
      <c r="I325" s="72">
        <v>727</v>
      </c>
      <c r="J325" s="74" t="s">
        <v>1225</v>
      </c>
      <c r="K325" s="75">
        <v>6</v>
      </c>
      <c r="L325" s="75">
        <v>7</v>
      </c>
      <c r="M325" s="75">
        <v>7</v>
      </c>
      <c r="N325" s="75">
        <v>7</v>
      </c>
      <c r="O325" s="75">
        <v>6</v>
      </c>
      <c r="P325" s="75">
        <v>7</v>
      </c>
      <c r="Q325" s="75">
        <v>6</v>
      </c>
      <c r="R325" s="75">
        <v>6</v>
      </c>
      <c r="S325" s="79">
        <v>88</v>
      </c>
      <c r="U325" s="52" t="s">
        <v>741</v>
      </c>
      <c r="V325" s="52">
        <v>727</v>
      </c>
      <c r="W325" s="51" t="s">
        <v>8</v>
      </c>
      <c r="X325" s="51"/>
      <c r="Y325" s="127">
        <v>56.863788999999983</v>
      </c>
      <c r="Z325" s="127">
        <v>33.304102999999998</v>
      </c>
      <c r="AA325" s="127">
        <v>6.2151407999999986</v>
      </c>
      <c r="AB325" s="127">
        <v>13.139990500000001</v>
      </c>
      <c r="AC325" s="127">
        <v>2.1371886085081595</v>
      </c>
      <c r="AE325" s="58" t="s">
        <v>59</v>
      </c>
      <c r="AF325" s="61" t="s">
        <v>20</v>
      </c>
      <c r="AG325" s="58" t="s">
        <v>8</v>
      </c>
      <c r="AH325" s="59">
        <v>0.21229999999999999</v>
      </c>
      <c r="AI325" s="59">
        <v>20</v>
      </c>
      <c r="AJ325" s="60">
        <v>1.0614999999999999E-2</v>
      </c>
      <c r="AK325" s="60">
        <v>5.6841059780420373</v>
      </c>
      <c r="AL325" s="60"/>
      <c r="AM325" s="30" t="s">
        <v>59</v>
      </c>
      <c r="AN325" s="30">
        <v>719.41700000000003</v>
      </c>
      <c r="AO325" s="30" t="s">
        <v>8</v>
      </c>
      <c r="AP325" s="31">
        <v>6218.5</v>
      </c>
      <c r="AR325" s="24" t="s">
        <v>276</v>
      </c>
      <c r="AS325" s="24" t="s">
        <v>8</v>
      </c>
      <c r="AT325" s="24" t="s">
        <v>20</v>
      </c>
      <c r="AU325" s="121">
        <v>148.53034407544069</v>
      </c>
    </row>
    <row r="326" spans="1:52" ht="15.75" x14ac:dyDescent="0.25">
      <c r="A326" s="75">
        <v>462</v>
      </c>
      <c r="B326" s="73" t="s">
        <v>1504</v>
      </c>
      <c r="C326" s="33" t="s">
        <v>1192</v>
      </c>
      <c r="D326" s="33"/>
      <c r="E326" s="75" t="s">
        <v>1352</v>
      </c>
      <c r="F326" s="73">
        <v>-20.245204177000002</v>
      </c>
      <c r="G326" s="73">
        <v>-41.802279380999998</v>
      </c>
      <c r="H326" s="73"/>
      <c r="I326" s="75">
        <v>917</v>
      </c>
      <c r="J326" s="74" t="s">
        <v>1210</v>
      </c>
      <c r="K326" s="76">
        <v>5.666666666666667</v>
      </c>
      <c r="L326" s="76">
        <v>5.666666666666667</v>
      </c>
      <c r="M326" s="76">
        <v>6.333333333333333</v>
      </c>
      <c r="N326" s="76">
        <v>5.666666666666667</v>
      </c>
      <c r="O326" s="76">
        <v>5.666666666666667</v>
      </c>
      <c r="P326" s="76">
        <v>5.333333333333333</v>
      </c>
      <c r="Q326" s="76">
        <v>5.666666666666667</v>
      </c>
      <c r="R326" s="76">
        <v>5.666666666666667</v>
      </c>
      <c r="S326" s="77">
        <v>81.666666666666671</v>
      </c>
      <c r="U326" s="52" t="s">
        <v>994</v>
      </c>
      <c r="V326" s="52">
        <v>917</v>
      </c>
      <c r="W326" s="51" t="s">
        <v>10</v>
      </c>
      <c r="X326" s="51"/>
      <c r="Y326" s="127">
        <v>64.119428499999998</v>
      </c>
      <c r="Z326" s="127">
        <v>33.899321999999998</v>
      </c>
      <c r="AA326" s="127">
        <v>6.2426037499999998</v>
      </c>
      <c r="AB326" s="127">
        <v>13.660686600000002</v>
      </c>
      <c r="AC326" s="127">
        <v>2.1993030567464209</v>
      </c>
      <c r="AE326" s="58" t="s">
        <v>1139</v>
      </c>
      <c r="AF326" s="58" t="s">
        <v>62</v>
      </c>
      <c r="AG326" s="58" t="s">
        <v>10</v>
      </c>
      <c r="AH326" s="59">
        <v>0.23880000000000001</v>
      </c>
      <c r="AI326" s="59">
        <v>20</v>
      </c>
      <c r="AJ326" s="60">
        <v>1.1940000000000001E-2</v>
      </c>
      <c r="AK326" s="60">
        <v>7.0101736772877352</v>
      </c>
      <c r="AL326" s="60"/>
      <c r="AR326" s="24" t="s">
        <v>395</v>
      </c>
      <c r="AS326" s="24" t="s">
        <v>10</v>
      </c>
      <c r="AT326" s="24" t="s">
        <v>62</v>
      </c>
      <c r="AU326" s="121">
        <v>160.24686957373621</v>
      </c>
    </row>
    <row r="327" spans="1:52" ht="15.75" x14ac:dyDescent="0.25">
      <c r="A327" s="75">
        <v>464</v>
      </c>
      <c r="B327" s="73" t="s">
        <v>1505</v>
      </c>
      <c r="C327" s="83" t="s">
        <v>1163</v>
      </c>
      <c r="D327" s="83"/>
      <c r="E327" s="75" t="s">
        <v>1352</v>
      </c>
      <c r="F327" s="73">
        <v>-20.206617415</v>
      </c>
      <c r="G327" s="73">
        <v>-41.813259170999999</v>
      </c>
      <c r="H327" s="73"/>
      <c r="I327" s="75">
        <v>904</v>
      </c>
      <c r="J327" s="74" t="s">
        <v>1506</v>
      </c>
      <c r="K327" s="76">
        <v>6</v>
      </c>
      <c r="L327" s="76">
        <v>6</v>
      </c>
      <c r="M327" s="76">
        <v>6</v>
      </c>
      <c r="N327" s="76">
        <v>6.333333333333333</v>
      </c>
      <c r="O327" s="76">
        <v>6.333333333333333</v>
      </c>
      <c r="P327" s="76">
        <v>6.333333333333333</v>
      </c>
      <c r="Q327" s="76">
        <v>6</v>
      </c>
      <c r="R327" s="76">
        <v>6</v>
      </c>
      <c r="S327" s="77">
        <v>85</v>
      </c>
      <c r="U327" s="52" t="s">
        <v>742</v>
      </c>
      <c r="V327" s="52">
        <v>904</v>
      </c>
      <c r="W327" s="51" t="s">
        <v>8</v>
      </c>
      <c r="X327" s="51"/>
      <c r="Y327" s="127">
        <v>50.564823000000004</v>
      </c>
      <c r="Z327" s="127">
        <v>33.093088499999993</v>
      </c>
      <c r="AA327" s="127">
        <v>5.3225413499999998</v>
      </c>
      <c r="AB327" s="127">
        <v>13.6159605</v>
      </c>
      <c r="AC327" s="127">
        <v>2.5826663361797495</v>
      </c>
      <c r="AE327" s="58" t="s">
        <v>110</v>
      </c>
      <c r="AF327" s="58" t="s">
        <v>62</v>
      </c>
      <c r="AG327" s="58" t="s">
        <v>8</v>
      </c>
      <c r="AH327" s="59">
        <v>0.2417</v>
      </c>
      <c r="AI327" s="59">
        <v>20</v>
      </c>
      <c r="AJ327" s="60">
        <v>1.2085E-2</v>
      </c>
      <c r="AK327" s="60">
        <v>6.6961050116769121</v>
      </c>
      <c r="AL327" s="60"/>
      <c r="AU327" s="122"/>
    </row>
    <row r="328" spans="1:52" ht="15.75" x14ac:dyDescent="0.25">
      <c r="A328" s="75">
        <v>465</v>
      </c>
      <c r="B328" s="73" t="s">
        <v>1505</v>
      </c>
      <c r="C328" s="83" t="s">
        <v>1173</v>
      </c>
      <c r="D328" s="83"/>
      <c r="E328" s="75" t="s">
        <v>1352</v>
      </c>
      <c r="F328" s="73">
        <v>-20.207625673999999</v>
      </c>
      <c r="G328" s="73">
        <v>-41.812946191000002</v>
      </c>
      <c r="H328" s="73"/>
      <c r="I328" s="75">
        <v>914</v>
      </c>
      <c r="J328" s="74" t="s">
        <v>1506</v>
      </c>
      <c r="K328" s="76">
        <v>6.666666666666667</v>
      </c>
      <c r="L328" s="76">
        <v>7</v>
      </c>
      <c r="M328" s="76">
        <v>6.333333333333333</v>
      </c>
      <c r="N328" s="76">
        <v>7</v>
      </c>
      <c r="O328" s="76">
        <v>7</v>
      </c>
      <c r="P328" s="76">
        <v>6.666666666666667</v>
      </c>
      <c r="Q328" s="76">
        <v>6.666666666666667</v>
      </c>
      <c r="R328" s="76">
        <v>6.666666666666667</v>
      </c>
      <c r="S328" s="77">
        <v>90</v>
      </c>
      <c r="U328" s="52" t="s">
        <v>871</v>
      </c>
      <c r="V328" s="52">
        <v>914</v>
      </c>
      <c r="W328" s="51" t="s">
        <v>286</v>
      </c>
      <c r="X328" s="51"/>
      <c r="Y328" s="127">
        <v>48.543508500000002</v>
      </c>
      <c r="Z328" s="127">
        <v>31.438787000000008</v>
      </c>
      <c r="AA328" s="127">
        <v>5.6334528499999994</v>
      </c>
      <c r="AB328" s="127">
        <v>12.14399195</v>
      </c>
      <c r="AC328" s="127">
        <v>2.1650230658281981</v>
      </c>
      <c r="AE328" s="58" t="s">
        <v>197</v>
      </c>
      <c r="AF328" s="58" t="s">
        <v>62</v>
      </c>
      <c r="AG328" s="58" t="s">
        <v>286</v>
      </c>
      <c r="AH328" s="59">
        <v>0.20230000000000001</v>
      </c>
      <c r="AI328" s="59">
        <v>20</v>
      </c>
      <c r="AJ328" s="60">
        <v>1.0115000000000001E-2</v>
      </c>
      <c r="AK328" s="60">
        <v>5.7981907497382768</v>
      </c>
      <c r="AL328" s="60"/>
      <c r="AU328" s="122"/>
    </row>
    <row r="329" spans="1:52" ht="15.75" x14ac:dyDescent="0.25">
      <c r="A329" s="75">
        <v>467</v>
      </c>
      <c r="B329" s="73" t="s">
        <v>1507</v>
      </c>
      <c r="C329" s="33" t="s">
        <v>1194</v>
      </c>
      <c r="D329" s="33"/>
      <c r="E329" s="75" t="s">
        <v>1352</v>
      </c>
      <c r="F329" s="73">
        <v>-20.194972688</v>
      </c>
      <c r="G329" s="73">
        <v>-41.823577210000003</v>
      </c>
      <c r="H329" s="73"/>
      <c r="I329" s="75">
        <v>743</v>
      </c>
      <c r="J329" s="74" t="s">
        <v>1225</v>
      </c>
      <c r="K329" s="76">
        <v>6</v>
      </c>
      <c r="L329" s="76">
        <v>5.666666666666667</v>
      </c>
      <c r="M329" s="76">
        <v>6</v>
      </c>
      <c r="N329" s="76">
        <v>6</v>
      </c>
      <c r="O329" s="76">
        <v>6.5</v>
      </c>
      <c r="P329" s="76">
        <v>6</v>
      </c>
      <c r="Q329" s="76">
        <v>6</v>
      </c>
      <c r="R329" s="76">
        <v>6.166666666666667</v>
      </c>
      <c r="S329" s="77">
        <v>84.333333333333329</v>
      </c>
      <c r="U329" s="52" t="s">
        <v>801</v>
      </c>
      <c r="V329" s="52">
        <v>743</v>
      </c>
      <c r="W329" s="51" t="s">
        <v>201</v>
      </c>
      <c r="X329" s="51"/>
      <c r="Y329" s="127">
        <v>41.222506999999993</v>
      </c>
      <c r="Z329" s="127">
        <v>31.031952499999999</v>
      </c>
      <c r="AA329" s="127">
        <v>5.0974440000000003</v>
      </c>
      <c r="AB329" s="127">
        <v>11.543551600000001</v>
      </c>
      <c r="AC329" s="127">
        <v>2.2906225109282494</v>
      </c>
      <c r="AE329" s="58" t="s">
        <v>198</v>
      </c>
      <c r="AF329" s="61" t="s">
        <v>20</v>
      </c>
      <c r="AG329" s="58" t="s">
        <v>201</v>
      </c>
      <c r="AH329" s="59">
        <v>0.2611</v>
      </c>
      <c r="AI329" s="59">
        <v>20</v>
      </c>
      <c r="AJ329" s="60">
        <v>1.3055000000000001E-2</v>
      </c>
      <c r="AK329" s="60">
        <v>6.9430649880546529</v>
      </c>
      <c r="AL329" s="60"/>
      <c r="AU329" s="122"/>
    </row>
    <row r="330" spans="1:52" ht="15.75" x14ac:dyDescent="0.25">
      <c r="A330" s="75">
        <v>472</v>
      </c>
      <c r="B330" s="73" t="s">
        <v>1508</v>
      </c>
      <c r="C330" s="83" t="s">
        <v>1173</v>
      </c>
      <c r="D330" s="83"/>
      <c r="E330" s="75" t="s">
        <v>1352</v>
      </c>
      <c r="F330" s="73">
        <v>-20.244361376000001</v>
      </c>
      <c r="G330" s="73">
        <v>-41.801435658999999</v>
      </c>
      <c r="H330" s="73"/>
      <c r="I330" s="75">
        <v>901</v>
      </c>
      <c r="J330" s="74" t="s">
        <v>1210</v>
      </c>
      <c r="K330" s="76">
        <v>5.666666666666667</v>
      </c>
      <c r="L330" s="76">
        <v>5.666666666666667</v>
      </c>
      <c r="M330" s="76">
        <v>6.333333333333333</v>
      </c>
      <c r="N330" s="76">
        <v>6.666666666666667</v>
      </c>
      <c r="O330" s="76">
        <v>5.666666666666667</v>
      </c>
      <c r="P330" s="76">
        <v>5.666666666666667</v>
      </c>
      <c r="Q330" s="76">
        <v>6.333333333333333</v>
      </c>
      <c r="R330" s="76">
        <v>6</v>
      </c>
      <c r="S330" s="77">
        <v>83.333333333333329</v>
      </c>
      <c r="U330" s="52" t="s">
        <v>872</v>
      </c>
      <c r="V330" s="52">
        <v>901</v>
      </c>
      <c r="W330" s="51" t="s">
        <v>286</v>
      </c>
      <c r="X330" s="51"/>
      <c r="Y330" s="127">
        <v>50.780192</v>
      </c>
      <c r="Z330" s="127">
        <v>30.427087999999998</v>
      </c>
      <c r="AA330" s="127">
        <v>5.8479243500000004</v>
      </c>
      <c r="AB330" s="127">
        <v>11.76979175</v>
      </c>
      <c r="AC330" s="127">
        <v>2.0297495435699231</v>
      </c>
      <c r="AE330" s="58" t="s">
        <v>235</v>
      </c>
      <c r="AF330" s="58" t="s">
        <v>62</v>
      </c>
      <c r="AG330" s="58" t="s">
        <v>286</v>
      </c>
      <c r="AH330" s="59">
        <v>0.19309999999999999</v>
      </c>
      <c r="AI330" s="59">
        <v>20</v>
      </c>
      <c r="AJ330" s="60">
        <v>9.6550000000000004E-3</v>
      </c>
      <c r="AK330" s="60">
        <v>5.1807908087939234</v>
      </c>
      <c r="AL330" s="60"/>
      <c r="AU330" s="122"/>
    </row>
    <row r="331" spans="1:52" s="136" customFormat="1" ht="15.75" x14ac:dyDescent="0.25">
      <c r="A331" s="131">
        <v>474</v>
      </c>
      <c r="B331" s="131" t="s">
        <v>1509</v>
      </c>
      <c r="C331" s="132" t="s">
        <v>1510</v>
      </c>
      <c r="D331" s="132"/>
      <c r="E331" s="131" t="s">
        <v>1284</v>
      </c>
      <c r="F331" s="131">
        <v>-20.298055555555557</v>
      </c>
      <c r="G331" s="131">
        <v>-41.89736111111111</v>
      </c>
      <c r="H331" s="131"/>
      <c r="I331" s="131">
        <v>798</v>
      </c>
      <c r="J331" s="133" t="s">
        <v>1225</v>
      </c>
      <c r="K331" s="134">
        <v>5.833333333333333</v>
      </c>
      <c r="L331" s="134">
        <v>6</v>
      </c>
      <c r="M331" s="134">
        <v>6.166666666666667</v>
      </c>
      <c r="N331" s="134">
        <v>6.333333333333333</v>
      </c>
      <c r="O331" s="134">
        <v>6.5</v>
      </c>
      <c r="P331" s="134">
        <v>6.666666666666667</v>
      </c>
      <c r="Q331" s="134">
        <v>6.333333333333333</v>
      </c>
      <c r="R331" s="134">
        <v>6.166666666666667</v>
      </c>
      <c r="S331" s="135">
        <v>85.666666666666671</v>
      </c>
      <c r="Y331" s="142"/>
      <c r="Z331" s="142"/>
      <c r="AA331" s="142"/>
      <c r="AB331" s="142"/>
      <c r="AC331" s="142"/>
      <c r="AU331" s="143"/>
      <c r="AX331" s="144"/>
      <c r="AY331" s="144"/>
      <c r="AZ331" s="144"/>
    </row>
    <row r="332" spans="1:52" ht="15.75" x14ac:dyDescent="0.25">
      <c r="A332" s="75">
        <v>475</v>
      </c>
      <c r="B332" s="73" t="s">
        <v>1511</v>
      </c>
      <c r="C332" s="33" t="s">
        <v>1194</v>
      </c>
      <c r="D332" s="33"/>
      <c r="E332" s="75" t="s">
        <v>1284</v>
      </c>
      <c r="F332" s="73">
        <v>-20.213504741000001</v>
      </c>
      <c r="G332" s="73">
        <v>-41.922503448999997</v>
      </c>
      <c r="H332" s="73"/>
      <c r="I332" s="75">
        <v>780</v>
      </c>
      <c r="J332" s="74" t="s">
        <v>1210</v>
      </c>
      <c r="K332" s="76">
        <v>6</v>
      </c>
      <c r="L332" s="76">
        <v>5.333333333333333</v>
      </c>
      <c r="M332" s="76">
        <v>5.666666666666667</v>
      </c>
      <c r="N332" s="76">
        <v>5.666666666666667</v>
      </c>
      <c r="O332" s="76">
        <v>5.666666666666667</v>
      </c>
      <c r="P332" s="76">
        <v>5.666666666666667</v>
      </c>
      <c r="Q332" s="76">
        <v>6</v>
      </c>
      <c r="R332" s="76">
        <v>5.666666666666667</v>
      </c>
      <c r="S332" s="77">
        <v>81.666666666666671</v>
      </c>
      <c r="Y332" s="6"/>
      <c r="Z332" s="6"/>
      <c r="AA332" s="6"/>
      <c r="AB332" s="6"/>
      <c r="AC332" s="6"/>
      <c r="AR332" s="24" t="s">
        <v>476</v>
      </c>
      <c r="AS332" s="24" t="s">
        <v>201</v>
      </c>
      <c r="AT332" s="24" t="s">
        <v>440</v>
      </c>
      <c r="AU332" s="121">
        <v>166.89701621265962</v>
      </c>
      <c r="AV332" s="122"/>
    </row>
    <row r="333" spans="1:52" ht="15.75" x14ac:dyDescent="0.25">
      <c r="A333" s="75">
        <v>476</v>
      </c>
      <c r="B333" s="73" t="s">
        <v>1512</v>
      </c>
      <c r="C333" s="33" t="s">
        <v>1194</v>
      </c>
      <c r="D333" s="33"/>
      <c r="E333" s="75" t="s">
        <v>1284</v>
      </c>
      <c r="F333" s="73">
        <v>-20.254407255</v>
      </c>
      <c r="G333" s="73">
        <v>-41.902140369999998</v>
      </c>
      <c r="H333" s="73"/>
      <c r="I333" s="75">
        <v>926</v>
      </c>
      <c r="J333" s="74" t="s">
        <v>1210</v>
      </c>
      <c r="K333" s="76">
        <v>6</v>
      </c>
      <c r="L333" s="76">
        <v>6.333333333333333</v>
      </c>
      <c r="M333" s="76">
        <v>6</v>
      </c>
      <c r="N333" s="76">
        <v>6.333333333333333</v>
      </c>
      <c r="O333" s="76">
        <v>6.333333333333333</v>
      </c>
      <c r="P333" s="76">
        <v>5.666666666666667</v>
      </c>
      <c r="Q333" s="76">
        <v>6</v>
      </c>
      <c r="R333" s="76">
        <v>6</v>
      </c>
      <c r="S333" s="77">
        <v>84.666666666666671</v>
      </c>
      <c r="Y333" s="6"/>
      <c r="Z333" s="6"/>
      <c r="AA333" s="6"/>
      <c r="AB333" s="6"/>
      <c r="AC333" s="6"/>
      <c r="AU333" s="122"/>
      <c r="AV333" s="122"/>
    </row>
    <row r="334" spans="1:52" ht="15.75" x14ac:dyDescent="0.25">
      <c r="A334" s="75">
        <v>477</v>
      </c>
      <c r="B334" s="73" t="s">
        <v>1513</v>
      </c>
      <c r="C334" s="83" t="s">
        <v>1173</v>
      </c>
      <c r="D334" s="83"/>
      <c r="E334" s="75" t="s">
        <v>1284</v>
      </c>
      <c r="F334" s="73">
        <v>-20.252856350999998</v>
      </c>
      <c r="G334" s="73">
        <v>-41.904761557999997</v>
      </c>
      <c r="H334" s="73"/>
      <c r="I334" s="75">
        <v>923</v>
      </c>
      <c r="J334" s="74" t="s">
        <v>1225</v>
      </c>
      <c r="K334" s="76">
        <v>6</v>
      </c>
      <c r="L334" s="76">
        <v>6</v>
      </c>
      <c r="M334" s="76">
        <v>6.666666666666667</v>
      </c>
      <c r="N334" s="76">
        <v>6.166666666666667</v>
      </c>
      <c r="O334" s="76">
        <v>6</v>
      </c>
      <c r="P334" s="76">
        <v>6.166666666666667</v>
      </c>
      <c r="Q334" s="76">
        <v>6</v>
      </c>
      <c r="R334" s="76">
        <v>6.166666666666667</v>
      </c>
      <c r="S334" s="77">
        <v>85</v>
      </c>
      <c r="Y334" s="6"/>
      <c r="Z334" s="6"/>
      <c r="AA334" s="6"/>
      <c r="AB334" s="6"/>
      <c r="AC334" s="6"/>
      <c r="AR334" s="24" t="s">
        <v>394</v>
      </c>
      <c r="AS334" s="24" t="s">
        <v>286</v>
      </c>
      <c r="AT334" s="24" t="s">
        <v>62</v>
      </c>
      <c r="AU334" s="121">
        <v>109.88521596910475</v>
      </c>
      <c r="AV334" s="122"/>
    </row>
    <row r="335" spans="1:52" ht="15.75" x14ac:dyDescent="0.25">
      <c r="A335" s="75">
        <v>478</v>
      </c>
      <c r="B335" s="73" t="s">
        <v>1514</v>
      </c>
      <c r="C335" s="83" t="s">
        <v>1192</v>
      </c>
      <c r="D335" s="83"/>
      <c r="E335" s="75" t="s">
        <v>1284</v>
      </c>
      <c r="F335" s="73">
        <v>-20.281328252000002</v>
      </c>
      <c r="G335" s="73">
        <v>-41.914190529000003</v>
      </c>
      <c r="H335" s="73"/>
      <c r="I335" s="75">
        <v>755</v>
      </c>
      <c r="J335" s="74" t="s">
        <v>1225</v>
      </c>
      <c r="K335" s="76">
        <v>5.666666666666667</v>
      </c>
      <c r="L335" s="76">
        <v>5.333333333333333</v>
      </c>
      <c r="M335" s="76">
        <v>6</v>
      </c>
      <c r="N335" s="76">
        <v>5.333333333333333</v>
      </c>
      <c r="O335" s="76">
        <v>5.333333333333333</v>
      </c>
      <c r="P335" s="76">
        <v>6</v>
      </c>
      <c r="Q335" s="76">
        <v>5.666666666666667</v>
      </c>
      <c r="R335" s="76">
        <v>5.666666666666667</v>
      </c>
      <c r="S335" s="77">
        <v>80.666666666666671</v>
      </c>
      <c r="Y335" s="6"/>
      <c r="Z335" s="6"/>
      <c r="AA335" s="6"/>
      <c r="AB335" s="6"/>
      <c r="AC335" s="6"/>
      <c r="AR335" s="24" t="s">
        <v>292</v>
      </c>
      <c r="AS335" s="24" t="s">
        <v>10</v>
      </c>
      <c r="AT335" s="24" t="s">
        <v>20</v>
      </c>
      <c r="AU335" s="121">
        <v>193.60155720782046</v>
      </c>
      <c r="AV335" s="122"/>
    </row>
    <row r="336" spans="1:52" ht="15.75" x14ac:dyDescent="0.25">
      <c r="A336" s="75">
        <v>479</v>
      </c>
      <c r="B336" s="73" t="s">
        <v>1505</v>
      </c>
      <c r="C336" s="33" t="s">
        <v>1173</v>
      </c>
      <c r="D336" s="33"/>
      <c r="E336" s="75" t="s">
        <v>1284</v>
      </c>
      <c r="F336" s="73">
        <v>-20.303311888</v>
      </c>
      <c r="G336" s="73">
        <v>-41.921170224000001</v>
      </c>
      <c r="H336" s="73"/>
      <c r="I336" s="75">
        <v>873</v>
      </c>
      <c r="J336" s="74" t="s">
        <v>1210</v>
      </c>
      <c r="K336" s="76">
        <v>6</v>
      </c>
      <c r="L336" s="76">
        <v>6</v>
      </c>
      <c r="M336" s="76">
        <v>6.333333333333333</v>
      </c>
      <c r="N336" s="76">
        <v>6.333333333333333</v>
      </c>
      <c r="O336" s="76">
        <v>5.666666666666667</v>
      </c>
      <c r="P336" s="76">
        <v>6</v>
      </c>
      <c r="Q336" s="76">
        <v>5.666666666666667</v>
      </c>
      <c r="R336" s="76">
        <v>5.666666666666667</v>
      </c>
      <c r="S336" s="77">
        <v>83.666666666666671</v>
      </c>
      <c r="Y336" s="6"/>
      <c r="Z336" s="6"/>
      <c r="AA336" s="6"/>
      <c r="AB336" s="6"/>
      <c r="AC336" s="6"/>
      <c r="AU336" s="122"/>
      <c r="AV336" s="122"/>
    </row>
    <row r="337" spans="1:48" customFormat="1" ht="15.75" x14ac:dyDescent="0.25">
      <c r="A337" s="75">
        <v>480</v>
      </c>
      <c r="B337" s="73" t="s">
        <v>1505</v>
      </c>
      <c r="C337" s="83" t="s">
        <v>1163</v>
      </c>
      <c r="D337" s="83"/>
      <c r="E337" s="75" t="s">
        <v>1284</v>
      </c>
      <c r="F337" s="73">
        <v>-20.303898789000002</v>
      </c>
      <c r="G337" s="73">
        <v>-41.920666302999997</v>
      </c>
      <c r="H337" s="73"/>
      <c r="I337" s="75">
        <v>850</v>
      </c>
      <c r="J337" s="74" t="s">
        <v>1225</v>
      </c>
      <c r="K337" s="76">
        <v>6</v>
      </c>
      <c r="L337" s="76">
        <v>6.333333333333333</v>
      </c>
      <c r="M337" s="76">
        <v>6.666666666666667</v>
      </c>
      <c r="N337" s="76">
        <v>6</v>
      </c>
      <c r="O337" s="76">
        <v>6.333333333333333</v>
      </c>
      <c r="P337" s="76">
        <v>6.5</v>
      </c>
      <c r="Q337" s="76">
        <v>6</v>
      </c>
      <c r="R337" s="76">
        <v>6</v>
      </c>
      <c r="S337" s="77">
        <v>86</v>
      </c>
      <c r="Y337" s="6"/>
      <c r="Z337" s="6"/>
      <c r="AA337" s="6"/>
      <c r="AB337" s="6"/>
      <c r="AC337" s="6"/>
      <c r="AU337" s="122"/>
      <c r="AV337" s="122"/>
    </row>
    <row r="338" spans="1:48" customFormat="1" ht="15.75" x14ac:dyDescent="0.25">
      <c r="A338" s="75">
        <v>481</v>
      </c>
      <c r="B338" s="73" t="s">
        <v>1505</v>
      </c>
      <c r="C338" s="83" t="s">
        <v>1173</v>
      </c>
      <c r="D338" s="83"/>
      <c r="E338" s="75" t="s">
        <v>1284</v>
      </c>
      <c r="F338" s="73">
        <v>-20.308666918</v>
      </c>
      <c r="G338" s="73">
        <v>-41.922287949999998</v>
      </c>
      <c r="H338" s="73"/>
      <c r="I338" s="75">
        <v>920</v>
      </c>
      <c r="J338" s="74" t="s">
        <v>1210</v>
      </c>
      <c r="K338" s="76">
        <v>6</v>
      </c>
      <c r="L338" s="76">
        <v>6</v>
      </c>
      <c r="M338" s="76">
        <v>6.333333333333333</v>
      </c>
      <c r="N338" s="76">
        <v>6</v>
      </c>
      <c r="O338" s="76">
        <v>6</v>
      </c>
      <c r="P338" s="76">
        <v>6.333333333333333</v>
      </c>
      <c r="Q338" s="76">
        <v>6</v>
      </c>
      <c r="R338" s="76">
        <v>6</v>
      </c>
      <c r="S338" s="77">
        <v>84.666666666666671</v>
      </c>
      <c r="Y338" s="6"/>
      <c r="Z338" s="6"/>
      <c r="AA338" s="6"/>
      <c r="AB338" s="6"/>
      <c r="AC338" s="6"/>
      <c r="AU338" s="122"/>
      <c r="AV338" s="122"/>
    </row>
    <row r="339" spans="1:48" customFormat="1" ht="15.75" x14ac:dyDescent="0.25">
      <c r="A339" s="75">
        <v>482</v>
      </c>
      <c r="B339" s="73" t="s">
        <v>1515</v>
      </c>
      <c r="C339" s="33" t="s">
        <v>1163</v>
      </c>
      <c r="D339" s="33"/>
      <c r="E339" s="75" t="s">
        <v>1284</v>
      </c>
      <c r="F339" s="73">
        <v>-20.216424073999999</v>
      </c>
      <c r="G339" s="73">
        <v>-41.919325952999998</v>
      </c>
      <c r="H339" s="73"/>
      <c r="I339" s="75">
        <v>770</v>
      </c>
      <c r="J339" s="74" t="s">
        <v>1225</v>
      </c>
      <c r="K339" s="76">
        <v>6</v>
      </c>
      <c r="L339" s="76">
        <v>6.166666666666667</v>
      </c>
      <c r="M339" s="76">
        <v>6.333333333333333</v>
      </c>
      <c r="N339" s="76">
        <v>6</v>
      </c>
      <c r="O339" s="76">
        <v>6.5</v>
      </c>
      <c r="P339" s="76">
        <v>6</v>
      </c>
      <c r="Q339" s="76">
        <v>6</v>
      </c>
      <c r="R339" s="76">
        <v>6</v>
      </c>
      <c r="S339" s="77">
        <v>85</v>
      </c>
      <c r="AR339" s="24" t="s">
        <v>465</v>
      </c>
      <c r="AS339" s="24" t="s">
        <v>8</v>
      </c>
      <c r="AT339" s="24" t="s">
        <v>440</v>
      </c>
      <c r="AU339" s="121">
        <v>162.42745362388052</v>
      </c>
      <c r="AV339" s="122"/>
    </row>
    <row r="340" spans="1:48" customFormat="1" ht="15.75" x14ac:dyDescent="0.25">
      <c r="A340" s="75">
        <v>483</v>
      </c>
      <c r="B340" s="73" t="s">
        <v>1516</v>
      </c>
      <c r="C340" s="83" t="s">
        <v>1173</v>
      </c>
      <c r="D340" s="83"/>
      <c r="E340" s="75" t="s">
        <v>1284</v>
      </c>
      <c r="F340" s="73">
        <v>-20.232002595000001</v>
      </c>
      <c r="G340" s="73">
        <v>-41.937648291000002</v>
      </c>
      <c r="H340" s="73"/>
      <c r="I340" s="75">
        <v>854</v>
      </c>
      <c r="J340" s="74" t="s">
        <v>1225</v>
      </c>
      <c r="K340" s="76">
        <v>5.666666666666667</v>
      </c>
      <c r="L340" s="76">
        <v>5.666666666666667</v>
      </c>
      <c r="M340" s="76">
        <v>5.666666666666667</v>
      </c>
      <c r="N340" s="76">
        <v>6</v>
      </c>
      <c r="O340" s="76">
        <v>5.666666666666667</v>
      </c>
      <c r="P340" s="76">
        <v>5.333333333333333</v>
      </c>
      <c r="Q340" s="76">
        <v>5.666666666666667</v>
      </c>
      <c r="R340" s="76">
        <v>6</v>
      </c>
      <c r="S340" s="77">
        <v>81.666666666666671</v>
      </c>
      <c r="AR340" s="24" t="s">
        <v>485</v>
      </c>
      <c r="AS340" s="24" t="s">
        <v>286</v>
      </c>
      <c r="AT340" s="24" t="s">
        <v>440</v>
      </c>
      <c r="AU340" s="121">
        <v>144.74840630019338</v>
      </c>
      <c r="AV340" s="122"/>
    </row>
    <row r="341" spans="1:48" customFormat="1" ht="15.75" x14ac:dyDescent="0.25">
      <c r="A341" s="72">
        <v>484</v>
      </c>
      <c r="B341" s="73" t="s">
        <v>1517</v>
      </c>
      <c r="C341" s="33" t="s">
        <v>1173</v>
      </c>
      <c r="D341" s="33"/>
      <c r="E341" s="72" t="s">
        <v>1284</v>
      </c>
      <c r="F341" s="73">
        <v>-20.233304054000001</v>
      </c>
      <c r="G341" s="73">
        <v>-41.936684540000002</v>
      </c>
      <c r="H341" s="73"/>
      <c r="I341" s="72">
        <v>838</v>
      </c>
      <c r="J341" s="74" t="s">
        <v>1225</v>
      </c>
      <c r="K341" s="75">
        <v>6</v>
      </c>
      <c r="L341" s="75">
        <v>6</v>
      </c>
      <c r="M341" s="76">
        <v>6.333333333333333</v>
      </c>
      <c r="N341" s="75">
        <v>6</v>
      </c>
      <c r="O341" s="76">
        <v>6.666666666666667</v>
      </c>
      <c r="P341" s="75">
        <v>6</v>
      </c>
      <c r="Q341" s="75">
        <v>6</v>
      </c>
      <c r="R341" s="75">
        <v>6</v>
      </c>
      <c r="S341" s="79">
        <v>85</v>
      </c>
      <c r="AR341" s="24" t="s">
        <v>486</v>
      </c>
      <c r="AS341" s="24" t="s">
        <v>286</v>
      </c>
      <c r="AT341" s="24" t="s">
        <v>440</v>
      </c>
      <c r="AU341" s="121">
        <v>131.21665906860071</v>
      </c>
      <c r="AV341" s="122"/>
    </row>
    <row r="342" spans="1:48" customFormat="1" ht="15.75" x14ac:dyDescent="0.25">
      <c r="A342" s="72">
        <v>485</v>
      </c>
      <c r="B342" s="73" t="s">
        <v>1517</v>
      </c>
      <c r="C342" s="33" t="s">
        <v>1192</v>
      </c>
      <c r="D342" s="33"/>
      <c r="E342" s="72" t="s">
        <v>1284</v>
      </c>
      <c r="F342" s="73">
        <v>-20.229700506</v>
      </c>
      <c r="G342" s="73">
        <v>-41.927507697000003</v>
      </c>
      <c r="H342" s="73"/>
      <c r="I342" s="72">
        <v>726</v>
      </c>
      <c r="J342" s="74" t="s">
        <v>1225</v>
      </c>
      <c r="K342" s="76">
        <v>6.333333333333333</v>
      </c>
      <c r="L342" s="75">
        <v>6</v>
      </c>
      <c r="M342" s="75">
        <v>7</v>
      </c>
      <c r="N342" s="75">
        <v>6</v>
      </c>
      <c r="O342" s="76">
        <v>6.333333333333333</v>
      </c>
      <c r="P342" s="76">
        <v>6.333333333333333</v>
      </c>
      <c r="Q342" s="75">
        <v>6</v>
      </c>
      <c r="R342" s="75">
        <v>6</v>
      </c>
      <c r="S342" s="77">
        <v>86.333333333333329</v>
      </c>
      <c r="AR342" s="24" t="s">
        <v>293</v>
      </c>
      <c r="AS342" s="24" t="s">
        <v>10</v>
      </c>
      <c r="AT342" s="24" t="s">
        <v>20</v>
      </c>
      <c r="AU342" s="121">
        <v>188.16245083956255</v>
      </c>
      <c r="AV342" s="122"/>
    </row>
    <row r="343" spans="1:48" customFormat="1" ht="15.75" x14ac:dyDescent="0.25">
      <c r="A343" s="75">
        <v>486</v>
      </c>
      <c r="B343" s="73" t="s">
        <v>1511</v>
      </c>
      <c r="C343" s="83" t="s">
        <v>1194</v>
      </c>
      <c r="D343" s="83"/>
      <c r="E343" s="75" t="s">
        <v>1284</v>
      </c>
      <c r="F343" s="73">
        <v>-20.214613918000001</v>
      </c>
      <c r="G343" s="73">
        <v>-41.923094876</v>
      </c>
      <c r="H343" s="73"/>
      <c r="I343" s="75">
        <v>742</v>
      </c>
      <c r="J343" s="74" t="s">
        <v>1225</v>
      </c>
      <c r="K343" s="76">
        <v>6</v>
      </c>
      <c r="L343" s="76">
        <v>6</v>
      </c>
      <c r="M343" s="76">
        <v>6</v>
      </c>
      <c r="N343" s="76">
        <v>6</v>
      </c>
      <c r="O343" s="76">
        <v>6.333333333333333</v>
      </c>
      <c r="P343" s="76">
        <v>6.166666666666667</v>
      </c>
      <c r="Q343" s="76">
        <v>6</v>
      </c>
      <c r="R343" s="76">
        <v>6.166666666666667</v>
      </c>
      <c r="S343" s="77">
        <v>84.666666666666671</v>
      </c>
      <c r="AR343" s="24" t="s">
        <v>284</v>
      </c>
      <c r="AS343" s="24" t="s">
        <v>201</v>
      </c>
      <c r="AT343" s="24" t="s">
        <v>20</v>
      </c>
      <c r="AU343" s="121">
        <v>169.91956881795915</v>
      </c>
      <c r="AV343" s="122"/>
    </row>
    <row r="344" spans="1:48" customFormat="1" ht="15.75" x14ac:dyDescent="0.25">
      <c r="A344" s="72">
        <v>500</v>
      </c>
      <c r="B344" s="103" t="s">
        <v>1518</v>
      </c>
      <c r="C344" s="104" t="s">
        <v>1519</v>
      </c>
      <c r="D344" s="104"/>
      <c r="E344" s="75" t="s">
        <v>1520</v>
      </c>
      <c r="F344" s="75">
        <v>-20.829640000000001</v>
      </c>
      <c r="G344" s="75">
        <v>-42.918039999999998</v>
      </c>
      <c r="H344" s="75"/>
      <c r="I344" s="75">
        <v>703</v>
      </c>
      <c r="J344" s="93"/>
      <c r="K344" s="75">
        <v>6</v>
      </c>
      <c r="L344" s="76">
        <v>5.666666666666667</v>
      </c>
      <c r="M344" s="75">
        <v>6</v>
      </c>
      <c r="N344" s="75">
        <v>6</v>
      </c>
      <c r="O344" s="76">
        <v>6.333333333333333</v>
      </c>
      <c r="P344" s="75">
        <v>6</v>
      </c>
      <c r="Q344" s="75">
        <v>6</v>
      </c>
      <c r="R344" s="75">
        <v>6</v>
      </c>
      <c r="S344" s="79">
        <v>84</v>
      </c>
      <c r="AU344" s="122"/>
      <c r="AV344" s="122"/>
    </row>
    <row r="345" spans="1:48" customFormat="1" ht="15.75" x14ac:dyDescent="0.25">
      <c r="A345" s="72">
        <v>501</v>
      </c>
      <c r="B345" s="105" t="s">
        <v>1521</v>
      </c>
      <c r="C345" s="104" t="s">
        <v>1522</v>
      </c>
      <c r="D345" s="104"/>
      <c r="E345" s="75" t="s">
        <v>1520</v>
      </c>
      <c r="F345" s="75">
        <v>-20.81521</v>
      </c>
      <c r="G345" s="75">
        <v>-43.002000000000002</v>
      </c>
      <c r="H345" s="75"/>
      <c r="I345" s="75">
        <v>738</v>
      </c>
      <c r="J345" s="93"/>
      <c r="K345" s="75">
        <v>6</v>
      </c>
      <c r="L345" s="75">
        <v>6</v>
      </c>
      <c r="M345" s="75">
        <v>6</v>
      </c>
      <c r="N345" s="76">
        <v>6.166666666666667</v>
      </c>
      <c r="O345" s="76">
        <v>6.333333333333333</v>
      </c>
      <c r="P345" s="76">
        <v>6.166666666666667</v>
      </c>
      <c r="Q345" s="75">
        <v>6</v>
      </c>
      <c r="R345" s="75">
        <v>6</v>
      </c>
      <c r="S345" s="77">
        <v>84.666666666666671</v>
      </c>
      <c r="AU345" s="122"/>
      <c r="AV345" s="122"/>
    </row>
    <row r="346" spans="1:48" customFormat="1" ht="15.75" x14ac:dyDescent="0.25">
      <c r="A346" s="75">
        <v>502</v>
      </c>
      <c r="B346" s="105" t="s">
        <v>1523</v>
      </c>
      <c r="C346" s="103" t="s">
        <v>1522</v>
      </c>
      <c r="D346" s="103"/>
      <c r="E346" s="75" t="s">
        <v>1520</v>
      </c>
      <c r="F346" s="75">
        <v>-20.827249999999999</v>
      </c>
      <c r="G346" s="75">
        <v>-43.021459999999998</v>
      </c>
      <c r="H346" s="75"/>
      <c r="I346" s="75">
        <v>761</v>
      </c>
      <c r="J346" s="75"/>
      <c r="K346" s="76">
        <v>5.333333333333333</v>
      </c>
      <c r="L346" s="76">
        <v>5.666666666666667</v>
      </c>
      <c r="M346" s="76">
        <v>5.666666666666667</v>
      </c>
      <c r="N346" s="76">
        <v>5.666666666666667</v>
      </c>
      <c r="O346" s="76">
        <v>5</v>
      </c>
      <c r="P346" s="76">
        <v>5.666666666666667</v>
      </c>
      <c r="Q346" s="76">
        <v>5.666666666666667</v>
      </c>
      <c r="R346" s="76">
        <v>6.333333333333333</v>
      </c>
      <c r="S346" s="77">
        <v>81</v>
      </c>
      <c r="AU346" s="122"/>
      <c r="AV346" s="122"/>
    </row>
    <row r="347" spans="1:48" customFormat="1" ht="15.75" x14ac:dyDescent="0.25">
      <c r="A347" s="75">
        <v>503</v>
      </c>
      <c r="B347" s="103" t="s">
        <v>1523</v>
      </c>
      <c r="C347" s="104" t="s">
        <v>1524</v>
      </c>
      <c r="D347" s="104"/>
      <c r="E347" s="75" t="s">
        <v>1520</v>
      </c>
      <c r="F347" s="75">
        <v>-20.825970000000002</v>
      </c>
      <c r="G347" s="75">
        <v>-43.022329999999997</v>
      </c>
      <c r="H347" s="75"/>
      <c r="I347" s="75">
        <v>755</v>
      </c>
      <c r="J347" s="86"/>
      <c r="K347" s="76">
        <v>6</v>
      </c>
      <c r="L347" s="76">
        <v>6.333333333333333</v>
      </c>
      <c r="M347" s="76">
        <v>6.5</v>
      </c>
      <c r="N347" s="76">
        <v>6.166666666666667</v>
      </c>
      <c r="O347" s="76">
        <v>6.333333333333333</v>
      </c>
      <c r="P347" s="76">
        <v>6.166666666666667</v>
      </c>
      <c r="Q347" s="76">
        <v>6.166666666666667</v>
      </c>
      <c r="R347" s="76">
        <v>6.333333333333333</v>
      </c>
      <c r="S347" s="77">
        <v>86</v>
      </c>
      <c r="AU347" s="122"/>
      <c r="AV347" s="122"/>
    </row>
    <row r="348" spans="1:48" customFormat="1" ht="15.75" x14ac:dyDescent="0.25">
      <c r="A348" s="75">
        <v>504</v>
      </c>
      <c r="B348" s="105" t="s">
        <v>1525</v>
      </c>
      <c r="C348" s="104" t="s">
        <v>1522</v>
      </c>
      <c r="D348" s="104"/>
      <c r="E348" s="75" t="s">
        <v>1520</v>
      </c>
      <c r="F348" s="75">
        <v>-20.814609999999998</v>
      </c>
      <c r="G348" s="75">
        <v>-42.977809999999998</v>
      </c>
      <c r="H348" s="75"/>
      <c r="I348" s="75">
        <v>675</v>
      </c>
      <c r="J348" s="86"/>
      <c r="K348" s="76">
        <v>6</v>
      </c>
      <c r="L348" s="76">
        <v>5.833333333333333</v>
      </c>
      <c r="M348" s="76">
        <v>6</v>
      </c>
      <c r="N348" s="76">
        <v>6.166666666666667</v>
      </c>
      <c r="O348" s="76">
        <v>6.333333333333333</v>
      </c>
      <c r="P348" s="76">
        <v>6</v>
      </c>
      <c r="Q348" s="76">
        <v>6.333333333333333</v>
      </c>
      <c r="R348" s="76">
        <v>6.333333333333333</v>
      </c>
      <c r="S348" s="77">
        <v>85</v>
      </c>
      <c r="AU348" s="122"/>
      <c r="AV348" s="122"/>
    </row>
    <row r="349" spans="1:48" customFormat="1" ht="15.75" x14ac:dyDescent="0.25">
      <c r="A349" s="72">
        <v>505</v>
      </c>
      <c r="B349" s="105" t="s">
        <v>1526</v>
      </c>
      <c r="C349" s="104" t="s">
        <v>1524</v>
      </c>
      <c r="D349" s="104"/>
      <c r="E349" s="75" t="s">
        <v>1520</v>
      </c>
      <c r="F349" s="75">
        <v>-20.80491</v>
      </c>
      <c r="G349" s="75">
        <v>-42.981409999999997</v>
      </c>
      <c r="H349" s="75"/>
      <c r="I349" s="75">
        <v>775</v>
      </c>
      <c r="J349" s="93"/>
      <c r="K349" s="76">
        <v>5.666666666666667</v>
      </c>
      <c r="L349" s="76">
        <v>5.666666666666667</v>
      </c>
      <c r="M349" s="76">
        <v>5.666666666666667</v>
      </c>
      <c r="N349" s="76">
        <v>5.666666666666667</v>
      </c>
      <c r="O349" s="76">
        <v>5.333333333333333</v>
      </c>
      <c r="P349" s="76">
        <v>5.333333333333333</v>
      </c>
      <c r="Q349" s="76">
        <v>5.666666666666667</v>
      </c>
      <c r="R349" s="76">
        <v>5.666666666666667</v>
      </c>
      <c r="S349" s="77">
        <v>80.666666666666671</v>
      </c>
      <c r="AU349" s="122"/>
      <c r="AV349" s="122"/>
    </row>
    <row r="350" spans="1:48" customFormat="1" ht="15.75" x14ac:dyDescent="0.25">
      <c r="A350" s="75">
        <v>506</v>
      </c>
      <c r="B350" s="105" t="s">
        <v>1527</v>
      </c>
      <c r="C350" s="104" t="s">
        <v>1522</v>
      </c>
      <c r="D350" s="104"/>
      <c r="E350" s="75" t="s">
        <v>1520</v>
      </c>
      <c r="F350" s="75">
        <v>-20.794229999999999</v>
      </c>
      <c r="G350" s="75">
        <v>-42.969859999999997</v>
      </c>
      <c r="H350" s="75"/>
      <c r="I350" s="75">
        <v>710</v>
      </c>
      <c r="J350" s="74"/>
      <c r="K350" s="76">
        <v>6</v>
      </c>
      <c r="L350" s="76">
        <v>5.666666666666667</v>
      </c>
      <c r="M350" s="76">
        <v>6</v>
      </c>
      <c r="N350" s="76">
        <v>5.666666666666667</v>
      </c>
      <c r="O350" s="76">
        <v>6</v>
      </c>
      <c r="P350" s="76">
        <v>6</v>
      </c>
      <c r="Q350" s="76">
        <v>6</v>
      </c>
      <c r="R350" s="76">
        <v>6</v>
      </c>
      <c r="S350" s="77">
        <v>83.333333333333329</v>
      </c>
      <c r="AU350" s="122"/>
      <c r="AV350" s="122"/>
    </row>
    <row r="351" spans="1:48" customFormat="1" ht="15.75" x14ac:dyDescent="0.25">
      <c r="A351" s="72">
        <v>507</v>
      </c>
      <c r="B351" s="103" t="s">
        <v>1528</v>
      </c>
      <c r="C351" s="104" t="s">
        <v>1522</v>
      </c>
      <c r="D351" s="104"/>
      <c r="E351" s="105" t="s">
        <v>1529</v>
      </c>
      <c r="F351" s="75">
        <v>-20.78604</v>
      </c>
      <c r="G351" s="75">
        <v>-42.905999999999999</v>
      </c>
      <c r="H351" s="75"/>
      <c r="I351" s="105">
        <v>768</v>
      </c>
      <c r="J351" s="93"/>
      <c r="K351" s="75">
        <v>5.5</v>
      </c>
      <c r="L351" s="75">
        <v>5.5</v>
      </c>
      <c r="M351" s="75">
        <v>5.5</v>
      </c>
      <c r="N351" s="75">
        <v>6</v>
      </c>
      <c r="O351" s="75">
        <v>5.5</v>
      </c>
      <c r="P351" s="75">
        <v>5.5</v>
      </c>
      <c r="Q351" s="75">
        <v>5.5</v>
      </c>
      <c r="R351" s="75">
        <v>6</v>
      </c>
      <c r="S351" s="77">
        <v>80.333333333333329</v>
      </c>
      <c r="AU351" s="122"/>
      <c r="AV351" s="122"/>
    </row>
    <row r="352" spans="1:48" customFormat="1" ht="15.75" x14ac:dyDescent="0.25">
      <c r="A352" s="75">
        <v>508</v>
      </c>
      <c r="B352" s="103" t="s">
        <v>1528</v>
      </c>
      <c r="C352" s="103" t="s">
        <v>1524</v>
      </c>
      <c r="D352" s="103"/>
      <c r="E352" s="105" t="s">
        <v>1529</v>
      </c>
      <c r="F352" s="75">
        <v>-20.785240000000002</v>
      </c>
      <c r="G352" s="75">
        <v>-42.909649999999999</v>
      </c>
      <c r="H352" s="75"/>
      <c r="I352" s="75">
        <v>736</v>
      </c>
      <c r="J352" s="75"/>
      <c r="K352" s="76">
        <v>5.666666666666667</v>
      </c>
      <c r="L352" s="76">
        <v>5.333333333333333</v>
      </c>
      <c r="M352" s="76">
        <v>6</v>
      </c>
      <c r="N352" s="76">
        <v>6</v>
      </c>
      <c r="O352" s="76">
        <v>5.333333333333333</v>
      </c>
      <c r="P352" s="76">
        <v>5.666666666666667</v>
      </c>
      <c r="Q352" s="76">
        <v>5.666666666666667</v>
      </c>
      <c r="R352" s="76">
        <v>5.666666666666667</v>
      </c>
      <c r="S352" s="77">
        <v>81.333333333333329</v>
      </c>
      <c r="AU352" s="122"/>
      <c r="AV352" s="122"/>
    </row>
    <row r="353" spans="1:48" customFormat="1" ht="15.75" x14ac:dyDescent="0.25">
      <c r="A353" s="72">
        <v>509</v>
      </c>
      <c r="B353" s="105" t="s">
        <v>1530</v>
      </c>
      <c r="C353" s="104" t="s">
        <v>1522</v>
      </c>
      <c r="D353" s="104"/>
      <c r="E353" s="105" t="s">
        <v>1529</v>
      </c>
      <c r="F353" s="75">
        <v>-20.792110000000001</v>
      </c>
      <c r="G353" s="75">
        <v>-42.906889999999997</v>
      </c>
      <c r="H353" s="75"/>
      <c r="I353" s="75">
        <v>728</v>
      </c>
      <c r="J353" s="93"/>
      <c r="K353" s="75">
        <v>6</v>
      </c>
      <c r="L353" s="75">
        <v>6</v>
      </c>
      <c r="M353" s="75">
        <v>6.5</v>
      </c>
      <c r="N353" s="75">
        <v>6.5</v>
      </c>
      <c r="O353" s="76">
        <v>5.833333333333333</v>
      </c>
      <c r="P353" s="76">
        <v>6.166666666666667</v>
      </c>
      <c r="Q353" s="76">
        <v>6.166666666666667</v>
      </c>
      <c r="R353" s="76">
        <v>6.166666666666667</v>
      </c>
      <c r="S353" s="77">
        <v>85.333333333333329</v>
      </c>
      <c r="AU353" s="122"/>
      <c r="AV353" s="122"/>
    </row>
    <row r="354" spans="1:48" customFormat="1" ht="15.75" x14ac:dyDescent="0.25">
      <c r="A354" s="75">
        <v>510</v>
      </c>
      <c r="B354" s="105" t="s">
        <v>1531</v>
      </c>
      <c r="C354" s="104" t="s">
        <v>1522</v>
      </c>
      <c r="D354" s="104"/>
      <c r="E354" s="105" t="s">
        <v>1529</v>
      </c>
      <c r="F354" s="75">
        <v>-20.783819999999999</v>
      </c>
      <c r="G354" s="75">
        <v>-42.911290000000001</v>
      </c>
      <c r="H354" s="75"/>
      <c r="I354" s="75">
        <v>733</v>
      </c>
      <c r="J354" s="86"/>
      <c r="K354" s="76">
        <v>6</v>
      </c>
      <c r="L354" s="76">
        <v>5.666666666666667</v>
      </c>
      <c r="M354" s="76">
        <v>6</v>
      </c>
      <c r="N354" s="76">
        <v>5.666666666666667</v>
      </c>
      <c r="O354" s="76">
        <v>5.666666666666667</v>
      </c>
      <c r="P354" s="76">
        <v>5.666666666666667</v>
      </c>
      <c r="Q354" s="76">
        <v>5.666666666666667</v>
      </c>
      <c r="R354" s="76">
        <v>6</v>
      </c>
      <c r="S354" s="77">
        <v>82.333333333333329</v>
      </c>
      <c r="AU354" s="122"/>
      <c r="AV354" s="122"/>
    </row>
    <row r="355" spans="1:48" customFormat="1" ht="15.75" x14ac:dyDescent="0.25">
      <c r="A355" s="72">
        <v>511</v>
      </c>
      <c r="B355" s="103" t="s">
        <v>1531</v>
      </c>
      <c r="C355" s="104" t="s">
        <v>1524</v>
      </c>
      <c r="D355" s="104"/>
      <c r="E355" s="105" t="s">
        <v>1529</v>
      </c>
      <c r="F355" s="75">
        <v>-20.784800000000001</v>
      </c>
      <c r="G355" s="75">
        <v>-42.910449999999997</v>
      </c>
      <c r="H355" s="75"/>
      <c r="I355" s="75">
        <v>744</v>
      </c>
      <c r="J355" s="93"/>
      <c r="K355" s="75">
        <v>6</v>
      </c>
      <c r="L355" s="76">
        <v>5.666666666666667</v>
      </c>
      <c r="M355" s="76">
        <v>5.666666666666667</v>
      </c>
      <c r="N355" s="76">
        <v>5.333333333333333</v>
      </c>
      <c r="O355" s="76">
        <v>5.666666666666667</v>
      </c>
      <c r="P355" s="76">
        <v>5.666666666666667</v>
      </c>
      <c r="Q355" s="75">
        <v>6</v>
      </c>
      <c r="R355" s="76">
        <v>5.666666666666667</v>
      </c>
      <c r="S355" s="79">
        <v>81</v>
      </c>
      <c r="AU355" s="122"/>
      <c r="AV355" s="122"/>
    </row>
    <row r="356" spans="1:48" customFormat="1" ht="15.75" x14ac:dyDescent="0.25">
      <c r="A356" s="75">
        <v>512</v>
      </c>
      <c r="B356" s="103" t="s">
        <v>1531</v>
      </c>
      <c r="C356" s="105" t="s">
        <v>1522</v>
      </c>
      <c r="D356" s="105"/>
      <c r="E356" s="105" t="s">
        <v>1529</v>
      </c>
      <c r="F356" s="75">
        <v>-20.783819999999999</v>
      </c>
      <c r="G356" s="75">
        <v>-42.911290000000001</v>
      </c>
      <c r="H356" s="75"/>
      <c r="I356" s="75">
        <v>733</v>
      </c>
      <c r="J356" s="75"/>
      <c r="K356" s="76">
        <v>5.666666666666667</v>
      </c>
      <c r="L356" s="76">
        <v>5.666666666666667</v>
      </c>
      <c r="M356" s="76">
        <v>5.666666666666667</v>
      </c>
      <c r="N356" s="76">
        <v>5.666666666666667</v>
      </c>
      <c r="O356" s="76">
        <v>5.333333333333333</v>
      </c>
      <c r="P356" s="76">
        <v>5.333333333333333</v>
      </c>
      <c r="Q356" s="76">
        <v>5.666666666666667</v>
      </c>
      <c r="R356" s="76">
        <v>5.666666666666667</v>
      </c>
      <c r="S356" s="77">
        <v>80.666666666666671</v>
      </c>
      <c r="AU356" s="122"/>
      <c r="AV356" s="122"/>
    </row>
    <row r="357" spans="1:48" customFormat="1" ht="15.75" x14ac:dyDescent="0.25">
      <c r="A357" s="75">
        <v>513</v>
      </c>
      <c r="B357" s="103" t="s">
        <v>1532</v>
      </c>
      <c r="C357" s="103" t="s">
        <v>1524</v>
      </c>
      <c r="D357" s="103"/>
      <c r="E357" s="105" t="s">
        <v>1529</v>
      </c>
      <c r="F357" s="75">
        <v>-20.788661000000001</v>
      </c>
      <c r="G357" s="75">
        <v>-42.919939999999997</v>
      </c>
      <c r="H357" s="75"/>
      <c r="I357" s="75">
        <v>752</v>
      </c>
      <c r="J357" s="75"/>
      <c r="K357" s="76">
        <v>6</v>
      </c>
      <c r="L357" s="76">
        <v>6</v>
      </c>
      <c r="M357" s="76">
        <v>6.166666666666667</v>
      </c>
      <c r="N357" s="76">
        <v>6.333333333333333</v>
      </c>
      <c r="O357" s="76">
        <v>6.166666666666667</v>
      </c>
      <c r="P357" s="76">
        <v>6</v>
      </c>
      <c r="Q357" s="76">
        <v>6.166666666666667</v>
      </c>
      <c r="R357" s="76">
        <v>6.166666666666667</v>
      </c>
      <c r="S357" s="77">
        <v>84.666666666666671</v>
      </c>
      <c r="AU357" s="122"/>
      <c r="AV357" s="122"/>
    </row>
    <row r="358" spans="1:48" customFormat="1" ht="15.75" x14ac:dyDescent="0.25">
      <c r="A358" s="75">
        <v>514</v>
      </c>
      <c r="B358" s="103" t="s">
        <v>1533</v>
      </c>
      <c r="C358" s="106" t="s">
        <v>1522</v>
      </c>
      <c r="D358" s="106"/>
      <c r="E358" s="105" t="s">
        <v>1529</v>
      </c>
      <c r="F358" s="75">
        <v>-20.735469999999999</v>
      </c>
      <c r="G358" s="75">
        <v>-42.760890000000003</v>
      </c>
      <c r="H358" s="75"/>
      <c r="I358" s="75">
        <v>836</v>
      </c>
      <c r="J358" s="86"/>
      <c r="K358" s="76">
        <v>6</v>
      </c>
      <c r="L358" s="76">
        <v>6</v>
      </c>
      <c r="M358" s="76">
        <v>6.166666666666667</v>
      </c>
      <c r="N358" s="76">
        <v>6</v>
      </c>
      <c r="O358" s="76">
        <v>6</v>
      </c>
      <c r="P358" s="76">
        <v>6.166666666666667</v>
      </c>
      <c r="Q358" s="76">
        <v>6.166666666666667</v>
      </c>
      <c r="R358" s="76">
        <v>6.166666666666667</v>
      </c>
      <c r="S358" s="77">
        <v>84.666666666666671</v>
      </c>
      <c r="AU358" s="122"/>
      <c r="AV358" s="122"/>
    </row>
    <row r="359" spans="1:48" customFormat="1" ht="15.75" x14ac:dyDescent="0.25">
      <c r="A359" s="75">
        <v>515</v>
      </c>
      <c r="B359" s="103" t="s">
        <v>1534</v>
      </c>
      <c r="C359" s="105" t="s">
        <v>1522</v>
      </c>
      <c r="D359" s="105"/>
      <c r="E359" s="105" t="s">
        <v>1529</v>
      </c>
      <c r="F359" s="75">
        <v>-20.737179999999999</v>
      </c>
      <c r="G359" s="75">
        <v>-42.768540000000002</v>
      </c>
      <c r="H359" s="75"/>
      <c r="I359" s="75">
        <v>740</v>
      </c>
      <c r="J359" s="75"/>
      <c r="K359" s="76">
        <v>6.166666666666667</v>
      </c>
      <c r="L359" s="76">
        <v>6.166666666666667</v>
      </c>
      <c r="M359" s="76">
        <v>6.166666666666667</v>
      </c>
      <c r="N359" s="76">
        <v>6.166666666666667</v>
      </c>
      <c r="O359" s="76">
        <v>6.333333333333333</v>
      </c>
      <c r="P359" s="76">
        <v>6.5</v>
      </c>
      <c r="Q359" s="76">
        <v>6</v>
      </c>
      <c r="R359" s="76">
        <v>6.166666666666667</v>
      </c>
      <c r="S359" s="77">
        <v>85.666666666666671</v>
      </c>
      <c r="AU359" s="122"/>
      <c r="AV359" s="122"/>
    </row>
    <row r="360" spans="1:48" customFormat="1" ht="15.75" x14ac:dyDescent="0.25">
      <c r="A360" s="72">
        <v>516</v>
      </c>
      <c r="B360" s="103" t="s">
        <v>1535</v>
      </c>
      <c r="C360" s="106" t="s">
        <v>1522</v>
      </c>
      <c r="D360" s="106"/>
      <c r="E360" s="105" t="s">
        <v>1529</v>
      </c>
      <c r="F360" s="75">
        <v>-20.75685</v>
      </c>
      <c r="G360" s="75">
        <v>-42.806379999999997</v>
      </c>
      <c r="H360" s="75"/>
      <c r="I360" s="75">
        <v>682</v>
      </c>
      <c r="J360" s="93"/>
      <c r="K360" s="76">
        <v>6.333333333333333</v>
      </c>
      <c r="L360" s="76">
        <v>6.333333333333333</v>
      </c>
      <c r="M360" s="76">
        <v>6.666666666666667</v>
      </c>
      <c r="N360" s="83">
        <v>6</v>
      </c>
      <c r="O360" s="76">
        <v>6.333333333333333</v>
      </c>
      <c r="P360" s="76">
        <v>6.666666666666667</v>
      </c>
      <c r="Q360" s="76">
        <v>6.666666666666667</v>
      </c>
      <c r="R360" s="76">
        <v>6.666666666666667</v>
      </c>
      <c r="S360" s="77">
        <v>87.666666666666671</v>
      </c>
      <c r="AU360" s="122"/>
      <c r="AV360" s="122"/>
    </row>
    <row r="361" spans="1:48" customFormat="1" ht="15.75" x14ac:dyDescent="0.25">
      <c r="A361" s="75">
        <v>517</v>
      </c>
      <c r="B361" s="103" t="s">
        <v>1536</v>
      </c>
      <c r="C361" s="105" t="s">
        <v>1522</v>
      </c>
      <c r="D361" s="105"/>
      <c r="E361" s="105" t="s">
        <v>1537</v>
      </c>
      <c r="F361" s="75">
        <v>-20.722049999999999</v>
      </c>
      <c r="G361" s="75">
        <v>-42.598999999999997</v>
      </c>
      <c r="H361" s="75"/>
      <c r="I361" s="75">
        <v>831</v>
      </c>
      <c r="J361" s="75"/>
      <c r="K361" s="76">
        <v>5.666666666666667</v>
      </c>
      <c r="L361" s="76">
        <v>5.666666666666667</v>
      </c>
      <c r="M361" s="76">
        <v>6</v>
      </c>
      <c r="N361" s="76">
        <v>5.666666666666667</v>
      </c>
      <c r="O361" s="76">
        <v>6.333333333333333</v>
      </c>
      <c r="P361" s="76">
        <v>6</v>
      </c>
      <c r="Q361" s="76">
        <v>5.666666666666667</v>
      </c>
      <c r="R361" s="76">
        <v>5.666666666666667</v>
      </c>
      <c r="S361" s="77">
        <v>82.666666666666671</v>
      </c>
      <c r="AU361" s="122"/>
      <c r="AV361" s="122"/>
    </row>
    <row r="362" spans="1:48" customFormat="1" ht="15.75" x14ac:dyDescent="0.25">
      <c r="A362" s="72">
        <v>518</v>
      </c>
      <c r="B362" s="103" t="s">
        <v>1538</v>
      </c>
      <c r="C362" s="106" t="s">
        <v>1522</v>
      </c>
      <c r="D362" s="106"/>
      <c r="E362" s="105" t="s">
        <v>1537</v>
      </c>
      <c r="F362" s="75">
        <v>-20.696280000000002</v>
      </c>
      <c r="G362" s="75">
        <v>-42.594200000000001</v>
      </c>
      <c r="H362" s="75"/>
      <c r="I362" s="75">
        <v>820</v>
      </c>
      <c r="J362" s="93"/>
      <c r="K362" s="75">
        <v>6</v>
      </c>
      <c r="L362" s="76">
        <v>7.333333333333333</v>
      </c>
      <c r="M362" s="76">
        <v>6.666666666666667</v>
      </c>
      <c r="N362" s="83">
        <v>6</v>
      </c>
      <c r="O362" s="76">
        <v>6.666666666666667</v>
      </c>
      <c r="P362" s="76">
        <v>6.666666666666667</v>
      </c>
      <c r="Q362" s="76">
        <v>6.166666666666667</v>
      </c>
      <c r="R362" s="76">
        <v>6.5</v>
      </c>
      <c r="S362" s="77">
        <v>88.333333333333329</v>
      </c>
      <c r="AU362" s="122"/>
      <c r="AV362" s="122"/>
    </row>
    <row r="363" spans="1:48" customFormat="1" ht="15.75" x14ac:dyDescent="0.25">
      <c r="A363" s="72">
        <v>519</v>
      </c>
      <c r="B363" s="103" t="s">
        <v>1539</v>
      </c>
      <c r="C363" s="106" t="s">
        <v>1522</v>
      </c>
      <c r="D363" s="106"/>
      <c r="E363" s="105" t="s">
        <v>1537</v>
      </c>
      <c r="F363" s="75">
        <v>-20.70627</v>
      </c>
      <c r="G363" s="75">
        <v>-42.581769999999999</v>
      </c>
      <c r="H363" s="75"/>
      <c r="I363" s="75">
        <v>878</v>
      </c>
      <c r="J363" s="93"/>
      <c r="K363" s="75">
        <v>6</v>
      </c>
      <c r="L363" s="75">
        <v>6</v>
      </c>
      <c r="M363" s="75">
        <v>6</v>
      </c>
      <c r="N363" s="76">
        <v>6.333333333333333</v>
      </c>
      <c r="O363" s="75">
        <v>6</v>
      </c>
      <c r="P363" s="76">
        <v>5.666666666666667</v>
      </c>
      <c r="Q363" s="75">
        <v>6</v>
      </c>
      <c r="R363" s="75">
        <v>6</v>
      </c>
      <c r="S363" s="77">
        <v>84.333333333333329</v>
      </c>
      <c r="AU363" s="122"/>
      <c r="AV363" s="122"/>
    </row>
    <row r="364" spans="1:48" customFormat="1" ht="15.75" x14ac:dyDescent="0.25">
      <c r="A364" s="75">
        <v>520</v>
      </c>
      <c r="B364" s="103" t="s">
        <v>1539</v>
      </c>
      <c r="C364" s="103" t="s">
        <v>1524</v>
      </c>
      <c r="D364" s="103"/>
      <c r="E364" s="105" t="s">
        <v>1537</v>
      </c>
      <c r="F364" s="75">
        <v>-20.70815</v>
      </c>
      <c r="G364" s="75">
        <v>-42.577950000000001</v>
      </c>
      <c r="H364" s="75"/>
      <c r="I364" s="75">
        <v>853</v>
      </c>
      <c r="J364" s="75"/>
      <c r="K364" s="76">
        <v>5.333333333333333</v>
      </c>
      <c r="L364" s="76">
        <v>5.333333333333333</v>
      </c>
      <c r="M364" s="76">
        <v>5.666666666666667</v>
      </c>
      <c r="N364" s="76">
        <v>5.666666666666667</v>
      </c>
      <c r="O364" s="76">
        <v>5</v>
      </c>
      <c r="P364" s="76">
        <v>5.333333333333333</v>
      </c>
      <c r="Q364" s="76">
        <v>5.333333333333333</v>
      </c>
      <c r="R364" s="76">
        <v>5.333333333333333</v>
      </c>
      <c r="S364" s="77">
        <v>79</v>
      </c>
      <c r="AU364" s="122"/>
      <c r="AV364" s="122"/>
    </row>
    <row r="365" spans="1:48" customFormat="1" ht="15.75" x14ac:dyDescent="0.25">
      <c r="A365" s="72">
        <v>521</v>
      </c>
      <c r="B365" s="105" t="s">
        <v>1540</v>
      </c>
      <c r="C365" s="106" t="s">
        <v>1522</v>
      </c>
      <c r="D365" s="106"/>
      <c r="E365" s="105" t="s">
        <v>1537</v>
      </c>
      <c r="F365" s="75">
        <v>-20.617039999999999</v>
      </c>
      <c r="G365" s="75">
        <v>-42.592950000000002</v>
      </c>
      <c r="H365" s="75"/>
      <c r="I365" s="75">
        <v>755</v>
      </c>
      <c r="J365" s="93"/>
      <c r="K365" s="76">
        <v>5.666666666666667</v>
      </c>
      <c r="L365" s="76">
        <v>5.666666666666667</v>
      </c>
      <c r="M365" s="76">
        <v>5.666666666666667</v>
      </c>
      <c r="N365" s="75">
        <v>6</v>
      </c>
      <c r="O365" s="76">
        <v>5.333333333333333</v>
      </c>
      <c r="P365" s="75">
        <v>6</v>
      </c>
      <c r="Q365" s="75">
        <v>6</v>
      </c>
      <c r="R365" s="76">
        <v>5.666666666666667</v>
      </c>
      <c r="S365" s="79">
        <v>82</v>
      </c>
      <c r="AU365" s="122"/>
      <c r="AV365" s="122"/>
    </row>
    <row r="366" spans="1:48" customFormat="1" ht="15.75" x14ac:dyDescent="0.25">
      <c r="A366" s="75">
        <v>522</v>
      </c>
      <c r="B366" s="105" t="s">
        <v>1540</v>
      </c>
      <c r="C366" s="103" t="s">
        <v>1524</v>
      </c>
      <c r="D366" s="103"/>
      <c r="E366" s="105" t="s">
        <v>1537</v>
      </c>
      <c r="F366" s="75">
        <v>-20.62839</v>
      </c>
      <c r="G366" s="75">
        <v>-42.577759999999998</v>
      </c>
      <c r="H366" s="75"/>
      <c r="I366" s="75">
        <v>788</v>
      </c>
      <c r="J366" s="75"/>
      <c r="K366" s="76">
        <v>6</v>
      </c>
      <c r="L366" s="76">
        <v>5.666666666666667</v>
      </c>
      <c r="M366" s="76">
        <v>5.666666666666667</v>
      </c>
      <c r="N366" s="76">
        <v>6</v>
      </c>
      <c r="O366" s="76">
        <v>6.333333333333333</v>
      </c>
      <c r="P366" s="76">
        <v>6</v>
      </c>
      <c r="Q366" s="76">
        <v>6</v>
      </c>
      <c r="R366" s="76">
        <v>6</v>
      </c>
      <c r="S366" s="77">
        <v>83.666666666666671</v>
      </c>
      <c r="AU366" s="122"/>
      <c r="AV366" s="122"/>
    </row>
    <row r="367" spans="1:48" customFormat="1" ht="15.75" x14ac:dyDescent="0.25">
      <c r="A367" s="75">
        <v>523</v>
      </c>
      <c r="B367" s="107" t="s">
        <v>1541</v>
      </c>
      <c r="C367" s="106" t="s">
        <v>1522</v>
      </c>
      <c r="D367" s="106"/>
      <c r="E367" s="105" t="s">
        <v>1537</v>
      </c>
      <c r="F367" s="75">
        <v>-20.70112</v>
      </c>
      <c r="G367" s="75">
        <v>-42.609470000000002</v>
      </c>
      <c r="H367" s="75"/>
      <c r="I367" s="75">
        <v>769</v>
      </c>
      <c r="J367" s="105"/>
      <c r="K367" s="72">
        <v>6</v>
      </c>
      <c r="L367" s="76">
        <v>6.333333333333333</v>
      </c>
      <c r="M367" s="76">
        <v>6.333333333333333</v>
      </c>
      <c r="N367" s="76">
        <v>6</v>
      </c>
      <c r="O367" s="76">
        <v>6.333333333333333</v>
      </c>
      <c r="P367" s="76">
        <v>6.166666666666667</v>
      </c>
      <c r="Q367" s="76">
        <v>6</v>
      </c>
      <c r="R367" s="76">
        <v>6.166666666666667</v>
      </c>
      <c r="S367" s="77">
        <v>85.333333333333329</v>
      </c>
      <c r="AU367" s="122"/>
      <c r="AV367" s="122"/>
    </row>
    <row r="368" spans="1:48" customFormat="1" ht="15.75" x14ac:dyDescent="0.25">
      <c r="A368" s="75">
        <v>524</v>
      </c>
      <c r="B368" s="75" t="s">
        <v>1541</v>
      </c>
      <c r="C368" s="104" t="s">
        <v>1524</v>
      </c>
      <c r="D368" s="104"/>
      <c r="E368" s="105" t="s">
        <v>1537</v>
      </c>
      <c r="F368" s="35">
        <v>-20.701989999999999</v>
      </c>
      <c r="G368" s="35">
        <v>-42.610039999999998</v>
      </c>
      <c r="H368" s="35"/>
      <c r="I368" s="35">
        <v>751</v>
      </c>
      <c r="J368" s="75"/>
      <c r="K368" s="76">
        <v>6.666666666666667</v>
      </c>
      <c r="L368" s="76">
        <v>7</v>
      </c>
      <c r="M368" s="76">
        <v>7.333333333333333</v>
      </c>
      <c r="N368" s="76">
        <v>6.333333333333333</v>
      </c>
      <c r="O368" s="76">
        <v>6.666666666666667</v>
      </c>
      <c r="P368" s="76">
        <v>6.5</v>
      </c>
      <c r="Q368" s="76">
        <v>6.333333333333333</v>
      </c>
      <c r="R368" s="76">
        <v>6.5</v>
      </c>
      <c r="S368" s="77">
        <v>89.333333333333329</v>
      </c>
      <c r="AU368" s="122"/>
      <c r="AV368" s="122"/>
    </row>
    <row r="369" spans="1:52" ht="15.75" x14ac:dyDescent="0.25">
      <c r="A369" s="75">
        <v>550</v>
      </c>
      <c r="B369" s="73" t="s">
        <v>1542</v>
      </c>
      <c r="C369" s="33" t="s">
        <v>1192</v>
      </c>
      <c r="D369" s="33"/>
      <c r="E369" s="75" t="s">
        <v>1304</v>
      </c>
      <c r="F369" s="73">
        <v>-20.465428708000001</v>
      </c>
      <c r="G369" s="73">
        <v>-41.939610913000003</v>
      </c>
      <c r="H369" s="73"/>
      <c r="I369" s="75">
        <v>799</v>
      </c>
      <c r="J369" s="74" t="s">
        <v>1225</v>
      </c>
      <c r="K369" s="76">
        <v>5.333333333333333</v>
      </c>
      <c r="L369" s="76">
        <v>6</v>
      </c>
      <c r="M369" s="76">
        <v>5.666666666666667</v>
      </c>
      <c r="N369" s="76">
        <v>6</v>
      </c>
      <c r="O369" s="76">
        <v>5.333333333333333</v>
      </c>
      <c r="P369" s="76">
        <v>6</v>
      </c>
      <c r="Q369" s="76">
        <v>5.333333333333333</v>
      </c>
      <c r="R369" s="76">
        <v>5.666666666666667</v>
      </c>
      <c r="S369" s="77">
        <v>81.333333333333329</v>
      </c>
      <c r="AU369" s="122"/>
      <c r="AV369" s="122"/>
    </row>
    <row r="370" spans="1:52" s="136" customFormat="1" ht="15.75" x14ac:dyDescent="0.25">
      <c r="A370" s="131">
        <v>560</v>
      </c>
      <c r="B370" s="131"/>
      <c r="C370" s="140"/>
      <c r="D370" s="140"/>
      <c r="E370" s="131"/>
      <c r="F370" s="131"/>
      <c r="G370" s="131"/>
      <c r="H370" s="131"/>
      <c r="I370" s="131"/>
      <c r="J370" s="133"/>
      <c r="K370" s="134">
        <v>5.333333333333333</v>
      </c>
      <c r="L370" s="134">
        <v>5.333333333333333</v>
      </c>
      <c r="M370" s="134">
        <v>5.333333333333333</v>
      </c>
      <c r="N370" s="134">
        <v>5.666666666666667</v>
      </c>
      <c r="O370" s="134">
        <v>5.333333333333333</v>
      </c>
      <c r="P370" s="134">
        <v>5</v>
      </c>
      <c r="Q370" s="134">
        <v>5.666666666666667</v>
      </c>
      <c r="R370" s="134">
        <v>5.666666666666667</v>
      </c>
      <c r="S370" s="135">
        <v>78.666666666666671</v>
      </c>
      <c r="AU370" s="143"/>
      <c r="AV370" s="143"/>
      <c r="AX370" s="144"/>
      <c r="AY370" s="144"/>
      <c r="AZ370" s="144"/>
    </row>
    <row r="371" spans="1:52" s="136" customFormat="1" x14ac:dyDescent="0.25">
      <c r="A371" s="131">
        <v>561</v>
      </c>
      <c r="B371" s="131"/>
      <c r="C371" s="131"/>
      <c r="D371" s="131"/>
      <c r="E371" s="131"/>
      <c r="F371" s="131"/>
      <c r="G371" s="131"/>
      <c r="H371" s="131"/>
      <c r="I371" s="131"/>
      <c r="J371" s="131"/>
      <c r="K371" s="134">
        <v>6.666666666666667</v>
      </c>
      <c r="L371" s="134">
        <v>6.666666666666667</v>
      </c>
      <c r="M371" s="134">
        <v>6.666666666666667</v>
      </c>
      <c r="N371" s="134">
        <v>6.666666666666667</v>
      </c>
      <c r="O371" s="134">
        <v>7</v>
      </c>
      <c r="P371" s="134">
        <v>7</v>
      </c>
      <c r="Q371" s="134">
        <v>6.333333333333333</v>
      </c>
      <c r="R371" s="134">
        <v>6.666666666666667</v>
      </c>
      <c r="S371" s="135">
        <v>89.666666666666671</v>
      </c>
      <c r="AU371" s="143"/>
      <c r="AV371" s="143"/>
      <c r="AX371" s="144"/>
      <c r="AY371" s="144"/>
      <c r="AZ371" s="144"/>
    </row>
    <row r="372" spans="1:52" s="136" customFormat="1" x14ac:dyDescent="0.25">
      <c r="A372" s="131">
        <v>562</v>
      </c>
      <c r="B372" s="131"/>
      <c r="C372" s="131"/>
      <c r="D372" s="131"/>
      <c r="E372" s="145"/>
      <c r="F372" s="145"/>
      <c r="G372" s="145"/>
      <c r="H372" s="145"/>
      <c r="I372" s="145"/>
      <c r="J372" s="145"/>
      <c r="K372" s="134">
        <v>6.25</v>
      </c>
      <c r="L372" s="134">
        <v>6.25</v>
      </c>
      <c r="M372" s="134">
        <v>6</v>
      </c>
      <c r="N372" s="134">
        <v>6.25</v>
      </c>
      <c r="O372" s="134">
        <v>6.25</v>
      </c>
      <c r="P372" s="134">
        <v>5.5</v>
      </c>
      <c r="Q372" s="134">
        <v>6</v>
      </c>
      <c r="R372" s="134">
        <v>6</v>
      </c>
      <c r="S372" s="135">
        <v>84.666666666666671</v>
      </c>
      <c r="AU372" s="143"/>
      <c r="AV372" s="143"/>
      <c r="AX372" s="144"/>
      <c r="AY372" s="144"/>
      <c r="AZ372" s="144"/>
    </row>
    <row r="373" spans="1:52" s="136" customFormat="1" x14ac:dyDescent="0.25">
      <c r="A373" s="131">
        <v>563</v>
      </c>
      <c r="B373" s="131"/>
      <c r="C373" s="131"/>
      <c r="D373" s="131"/>
      <c r="E373" s="145"/>
      <c r="F373" s="145"/>
      <c r="G373" s="145"/>
      <c r="H373" s="145"/>
      <c r="I373" s="145"/>
      <c r="J373" s="145"/>
      <c r="K373" s="134">
        <v>6</v>
      </c>
      <c r="L373" s="134">
        <v>6.666666666666667</v>
      </c>
      <c r="M373" s="134">
        <v>6.666666666666667</v>
      </c>
      <c r="N373" s="134">
        <v>6.5</v>
      </c>
      <c r="O373" s="134">
        <v>6.5</v>
      </c>
      <c r="P373" s="134">
        <v>6.333333333333333</v>
      </c>
      <c r="Q373" s="134">
        <v>6</v>
      </c>
      <c r="R373" s="134">
        <v>6</v>
      </c>
      <c r="S373" s="135">
        <v>86.666666666666671</v>
      </c>
      <c r="AU373" s="143"/>
      <c r="AV373" s="143"/>
      <c r="AX373" s="144"/>
      <c r="AY373" s="144"/>
      <c r="AZ373" s="144"/>
    </row>
    <row r="374" spans="1:52" s="136" customFormat="1" x14ac:dyDescent="0.25">
      <c r="A374" s="131">
        <v>564</v>
      </c>
      <c r="B374" s="131"/>
      <c r="C374" s="131"/>
      <c r="D374" s="131"/>
      <c r="E374" s="131"/>
      <c r="F374" s="131"/>
      <c r="G374" s="131"/>
      <c r="H374" s="131"/>
      <c r="I374" s="131"/>
      <c r="J374" s="131"/>
      <c r="K374" s="134">
        <v>7</v>
      </c>
      <c r="L374" s="134">
        <v>7.333333333333333</v>
      </c>
      <c r="M374" s="134">
        <v>7.333333333333333</v>
      </c>
      <c r="N374" s="134">
        <v>7.166666666666667</v>
      </c>
      <c r="O374" s="134">
        <v>7.166666666666667</v>
      </c>
      <c r="P374" s="134">
        <v>7</v>
      </c>
      <c r="Q374" s="134">
        <v>7</v>
      </c>
      <c r="R374" s="134">
        <v>7</v>
      </c>
      <c r="S374" s="135">
        <v>93</v>
      </c>
      <c r="AU374" s="143"/>
      <c r="AV374" s="143"/>
      <c r="AX374" s="144"/>
      <c r="AY374" s="144"/>
      <c r="AZ374" s="144"/>
    </row>
    <row r="375" spans="1:52" s="136" customFormat="1" x14ac:dyDescent="0.25">
      <c r="A375" s="131">
        <v>565</v>
      </c>
      <c r="B375" s="131"/>
      <c r="C375" s="131"/>
      <c r="D375" s="131"/>
      <c r="E375" s="145"/>
      <c r="F375" s="145"/>
      <c r="G375" s="145"/>
      <c r="H375" s="145"/>
      <c r="I375" s="145"/>
      <c r="J375" s="145"/>
      <c r="K375" s="134">
        <v>6</v>
      </c>
      <c r="L375" s="134">
        <v>5.666666666666667</v>
      </c>
      <c r="M375" s="134">
        <v>6</v>
      </c>
      <c r="N375" s="134">
        <v>6.333333333333333</v>
      </c>
      <c r="O375" s="134">
        <v>6</v>
      </c>
      <c r="P375" s="134">
        <v>5.333333333333333</v>
      </c>
      <c r="Q375" s="134">
        <v>6</v>
      </c>
      <c r="R375" s="134">
        <v>6</v>
      </c>
      <c r="S375" s="135">
        <v>83.333333333333329</v>
      </c>
      <c r="AU375" s="143"/>
      <c r="AV375" s="143"/>
      <c r="AX375" s="144"/>
      <c r="AY375" s="144"/>
      <c r="AZ375" s="144"/>
    </row>
    <row r="376" spans="1:52" s="136" customFormat="1" x14ac:dyDescent="0.25">
      <c r="A376" s="131">
        <v>566</v>
      </c>
      <c r="B376" s="145"/>
      <c r="C376" s="145"/>
      <c r="D376" s="145"/>
      <c r="E376" s="145"/>
      <c r="F376" s="145"/>
      <c r="G376" s="145"/>
      <c r="H376" s="145"/>
      <c r="I376" s="145"/>
      <c r="J376" s="145"/>
      <c r="K376" s="134">
        <f t="shared" ref="K376:S376" si="0">AVERAGE(K375:K375)</f>
        <v>6</v>
      </c>
      <c r="L376" s="134">
        <f t="shared" si="0"/>
        <v>5.666666666666667</v>
      </c>
      <c r="M376" s="134">
        <f t="shared" si="0"/>
        <v>6</v>
      </c>
      <c r="N376" s="134">
        <f t="shared" si="0"/>
        <v>6.333333333333333</v>
      </c>
      <c r="O376" s="134">
        <f t="shared" si="0"/>
        <v>6</v>
      </c>
      <c r="P376" s="134">
        <f t="shared" si="0"/>
        <v>5.333333333333333</v>
      </c>
      <c r="Q376" s="134">
        <f t="shared" si="0"/>
        <v>6</v>
      </c>
      <c r="R376" s="134">
        <f t="shared" si="0"/>
        <v>6</v>
      </c>
      <c r="S376" s="135">
        <f t="shared" si="0"/>
        <v>83.333333333333329</v>
      </c>
      <c r="AU376" s="143"/>
      <c r="AV376" s="143"/>
      <c r="AX376" s="144"/>
      <c r="AY376" s="144"/>
      <c r="AZ376" s="144"/>
    </row>
    <row r="377" spans="1:52" s="136" customFormat="1" x14ac:dyDescent="0.25">
      <c r="A377" s="131">
        <v>1000</v>
      </c>
      <c r="B377" s="131"/>
      <c r="C377" s="131"/>
      <c r="D377" s="131"/>
      <c r="E377" s="131"/>
      <c r="F377" s="131"/>
      <c r="G377" s="131"/>
      <c r="H377" s="131"/>
      <c r="I377" s="131"/>
      <c r="J377" s="131"/>
      <c r="K377" s="134">
        <v>6.5</v>
      </c>
      <c r="L377" s="134">
        <v>7</v>
      </c>
      <c r="M377" s="134">
        <v>7.166666666666667</v>
      </c>
      <c r="N377" s="134">
        <v>7</v>
      </c>
      <c r="O377" s="134">
        <v>7</v>
      </c>
      <c r="P377" s="134">
        <v>7.166666666666667</v>
      </c>
      <c r="Q377" s="134">
        <v>6.833333333333333</v>
      </c>
      <c r="R377" s="134">
        <v>6.833333333333333</v>
      </c>
      <c r="S377" s="135">
        <v>91.666666666666671</v>
      </c>
      <c r="AU377" s="143"/>
      <c r="AV377" s="143"/>
      <c r="AX377" s="144"/>
      <c r="AY377" s="144"/>
      <c r="AZ377" s="144"/>
    </row>
    <row r="378" spans="1:52" ht="15.75" x14ac:dyDescent="0.25">
      <c r="A378" s="75" t="s">
        <v>1543</v>
      </c>
      <c r="B378" s="73" t="s">
        <v>1322</v>
      </c>
      <c r="C378" s="33" t="s">
        <v>1192</v>
      </c>
      <c r="D378" s="33"/>
      <c r="E378" s="73" t="s">
        <v>1317</v>
      </c>
      <c r="F378" s="73">
        <v>-20.393980443</v>
      </c>
      <c r="G378" s="73">
        <v>-42.059531640000003</v>
      </c>
      <c r="H378" s="73"/>
      <c r="I378" s="75">
        <v>924</v>
      </c>
      <c r="J378" s="74" t="s">
        <v>1225</v>
      </c>
      <c r="K378" s="76">
        <v>6.666666666666667</v>
      </c>
      <c r="L378" s="75">
        <v>7</v>
      </c>
      <c r="M378" s="76">
        <v>6.666666666666667</v>
      </c>
      <c r="N378" s="75">
        <v>7</v>
      </c>
      <c r="O378" s="76">
        <v>6.666666666666667</v>
      </c>
      <c r="P378" s="75">
        <v>7</v>
      </c>
      <c r="Q378" s="76">
        <v>6.666666666666667</v>
      </c>
      <c r="R378" s="75">
        <v>7</v>
      </c>
      <c r="S378" s="77">
        <v>90.666666666666671</v>
      </c>
    </row>
    <row r="379" spans="1:52" s="118" customFormat="1" ht="31.5" x14ac:dyDescent="0.5">
      <c r="S379" s="118">
        <f>COUNT(S2:S378)</f>
        <v>375</v>
      </c>
      <c r="AC379" s="118">
        <f>COUNT(AC2:AC378)</f>
        <v>291</v>
      </c>
      <c r="AN379" s="118">
        <f>COUNT(AN2:AN378)</f>
        <v>113</v>
      </c>
      <c r="AU379" s="118">
        <f>COUNT(AU2:AU378)</f>
        <v>200</v>
      </c>
      <c r="AX379" s="119"/>
      <c r="AY379" s="119"/>
      <c r="AZ379" s="119"/>
    </row>
    <row r="380" spans="1:52" s="118" customFormat="1" ht="31.5" x14ac:dyDescent="0.5">
      <c r="C380" s="118" t="s">
        <v>8</v>
      </c>
      <c r="D380" s="118">
        <f>COUNTIF(C2:C378,"Noruega Fria")</f>
        <v>135</v>
      </c>
      <c r="H380" s="118" t="s">
        <v>1547</v>
      </c>
      <c r="I380" s="118">
        <f>COUNTIF(I2:I378,"&lt;700")</f>
        <v>37</v>
      </c>
      <c r="W380" s="118" t="s">
        <v>8</v>
      </c>
      <c r="X380" s="118">
        <f>COUNTIF(W2:W378,"NF")</f>
        <v>112</v>
      </c>
      <c r="AX380" s="119"/>
      <c r="AY380" s="119"/>
      <c r="AZ380" s="119"/>
    </row>
    <row r="381" spans="1:52" s="118" customFormat="1" ht="31.5" x14ac:dyDescent="0.5">
      <c r="C381" s="118" t="s">
        <v>201</v>
      </c>
      <c r="D381" s="118">
        <f>COUNTIF(C2:C378,"Noruega quente")</f>
        <v>53</v>
      </c>
      <c r="H381" s="118" t="s">
        <v>1546</v>
      </c>
      <c r="I381" s="118">
        <f>COUNTIF(I2:I378,"&lt;800")</f>
        <v>121</v>
      </c>
      <c r="W381" s="118" t="s">
        <v>201</v>
      </c>
      <c r="X381" s="118">
        <f>COUNTIF(W2:W378,"Nq")</f>
        <v>46</v>
      </c>
      <c r="AX381" s="119"/>
      <c r="AY381" s="119"/>
      <c r="AZ381" s="119"/>
    </row>
    <row r="382" spans="1:52" s="118" customFormat="1" ht="31.5" x14ac:dyDescent="0.5">
      <c r="C382" s="118" t="s">
        <v>286</v>
      </c>
      <c r="D382" s="118">
        <f>COUNTIF(C2:C378,"Soalheira Fria")</f>
        <v>61</v>
      </c>
      <c r="H382" s="118" t="s">
        <v>1548</v>
      </c>
      <c r="I382" s="118">
        <f>COUNTIF(I2:I378,"&lt;900")</f>
        <v>230</v>
      </c>
      <c r="W382" s="118" t="s">
        <v>286</v>
      </c>
      <c r="X382" s="118">
        <f>COUNTIF(W2:W378,"SF")</f>
        <v>50</v>
      </c>
      <c r="AX382" s="119"/>
      <c r="AY382" s="119"/>
      <c r="AZ382" s="119"/>
    </row>
    <row r="383" spans="1:52" s="118" customFormat="1" ht="31.5" x14ac:dyDescent="0.5">
      <c r="C383" s="118" t="s">
        <v>10</v>
      </c>
      <c r="D383" s="118">
        <f>COUNTIF(C2:C378,"Soalheira quente")</f>
        <v>116</v>
      </c>
      <c r="H383" s="118" t="s">
        <v>1549</v>
      </c>
      <c r="I383" s="118">
        <f>COUNTIF(I2:I378,"&lt;1000")</f>
        <v>313</v>
      </c>
      <c r="S383" s="118">
        <f>SUM(D380:D383)</f>
        <v>365</v>
      </c>
      <c r="W383" s="118" t="s">
        <v>10</v>
      </c>
      <c r="X383" s="118">
        <f>COUNTIF(W2:W378,"Sq")</f>
        <v>84</v>
      </c>
      <c r="AC383" s="118">
        <f>SUM(X380:X383)</f>
        <v>292</v>
      </c>
      <c r="AX383" s="119"/>
      <c r="AY383" s="119"/>
      <c r="AZ383" s="119"/>
    </row>
    <row r="384" spans="1:52" ht="31.5" x14ac:dyDescent="0.5">
      <c r="H384" s="118" t="s">
        <v>1550</v>
      </c>
      <c r="I384" s="118">
        <f>COUNTIF(I2:I378,"&lt;1100")</f>
        <v>344</v>
      </c>
    </row>
    <row r="385" spans="8:47" customFormat="1" ht="31.5" x14ac:dyDescent="0.5">
      <c r="H385" s="118" t="s">
        <v>1551</v>
      </c>
      <c r="I385" s="118">
        <f>COUNTIF(I2:I378,"&lt;1200")</f>
        <v>364</v>
      </c>
      <c r="J385" s="94"/>
      <c r="K385" s="94"/>
      <c r="L385" s="94"/>
      <c r="M385" s="94"/>
      <c r="N385" s="94"/>
      <c r="O385" s="94"/>
      <c r="P385" s="94"/>
      <c r="Q385" s="94"/>
      <c r="R385" s="94"/>
      <c r="S385" s="71"/>
      <c r="U385" s="52" t="s">
        <v>874</v>
      </c>
      <c r="V385" s="53">
        <v>876</v>
      </c>
      <c r="W385" s="51" t="s">
        <v>10</v>
      </c>
      <c r="X385" s="51"/>
      <c r="Y385" s="127">
        <v>41.326093</v>
      </c>
      <c r="Z385" s="127">
        <v>28.956047999999999</v>
      </c>
      <c r="AA385" s="127">
        <v>4.9694656500000001</v>
      </c>
      <c r="AB385" s="127">
        <v>11.634119999999998</v>
      </c>
      <c r="AC385" s="127">
        <v>2.3430306813245263</v>
      </c>
      <c r="AE385" s="58" t="s">
        <v>1136</v>
      </c>
      <c r="AF385" s="58" t="s">
        <v>440</v>
      </c>
      <c r="AG385" s="58" t="s">
        <v>10</v>
      </c>
      <c r="AH385" s="59">
        <v>0.2102</v>
      </c>
      <c r="AI385" s="59">
        <v>20</v>
      </c>
      <c r="AJ385" s="60">
        <v>1.051E-2</v>
      </c>
      <c r="AK385" s="60">
        <v>5.8223498778621856</v>
      </c>
      <c r="AM385" s="30" t="s">
        <v>541</v>
      </c>
      <c r="AN385" s="30">
        <v>647.61199999999997</v>
      </c>
      <c r="AO385" s="30" t="s">
        <v>201</v>
      </c>
      <c r="AP385" s="126">
        <v>3340.166667</v>
      </c>
      <c r="AR385" s="24" t="s">
        <v>489</v>
      </c>
      <c r="AS385" s="24" t="s">
        <v>295</v>
      </c>
      <c r="AT385" s="24" t="s">
        <v>440</v>
      </c>
      <c r="AU385" s="121">
        <v>167.35715432485773</v>
      </c>
    </row>
    <row r="386" spans="8:47" customFormat="1" ht="31.5" x14ac:dyDescent="0.5">
      <c r="H386" s="118" t="s">
        <v>1552</v>
      </c>
      <c r="I386" s="118">
        <f>COUNTIF(I2:I378,"&lt;1300")</f>
        <v>368</v>
      </c>
      <c r="J386" s="94"/>
      <c r="K386" s="94"/>
      <c r="L386" s="94"/>
      <c r="M386" s="94"/>
      <c r="N386" s="94"/>
      <c r="O386" s="94"/>
      <c r="P386" s="94"/>
      <c r="Q386" s="94"/>
      <c r="R386" s="94"/>
      <c r="S386" s="71"/>
      <c r="U386" s="52" t="s">
        <v>878</v>
      </c>
      <c r="V386" s="53">
        <v>1272</v>
      </c>
      <c r="W386" s="51" t="s">
        <v>10</v>
      </c>
      <c r="X386" s="51"/>
      <c r="Y386" s="127">
        <v>49.432260499999998</v>
      </c>
      <c r="Z386" s="127">
        <v>30.117124999999998</v>
      </c>
      <c r="AA386" s="127">
        <v>5.5745856999999983</v>
      </c>
      <c r="AB386" s="127">
        <v>11.9261447</v>
      </c>
      <c r="AC386" s="127">
        <v>2.1380505628895401</v>
      </c>
      <c r="AE386" s="58" t="s">
        <v>149</v>
      </c>
      <c r="AF386" s="58" t="s">
        <v>62</v>
      </c>
      <c r="AG386" s="58" t="s">
        <v>10</v>
      </c>
      <c r="AH386" s="59">
        <v>0.2487</v>
      </c>
      <c r="AI386" s="59">
        <v>20</v>
      </c>
      <c r="AJ386" s="60">
        <v>1.2435E-2</v>
      </c>
      <c r="AK386" s="60">
        <v>6.6061793681045824</v>
      </c>
      <c r="AM386" s="30" t="s">
        <v>521</v>
      </c>
      <c r="AN386" s="30">
        <v>759.88499999999999</v>
      </c>
      <c r="AO386" s="30" t="s">
        <v>8</v>
      </c>
      <c r="AP386" s="126">
        <v>3778.333333</v>
      </c>
      <c r="AR386" s="24" t="s">
        <v>398</v>
      </c>
      <c r="AS386" s="24" t="s">
        <v>295</v>
      </c>
      <c r="AT386" s="24" t="s">
        <v>62</v>
      </c>
      <c r="AU386" s="121">
        <v>158.86037130671565</v>
      </c>
    </row>
    <row r="387" spans="8:47" customFormat="1" ht="31.5" x14ac:dyDescent="0.5">
      <c r="H387" s="118" t="s">
        <v>1553</v>
      </c>
      <c r="I387" s="118">
        <f>COUNTIF(I2:I378,"&lt;1400")</f>
        <v>369</v>
      </c>
      <c r="J387" s="94"/>
      <c r="K387" s="94"/>
      <c r="L387" s="94"/>
      <c r="M387" s="94"/>
      <c r="N387" s="94"/>
      <c r="O387" s="94"/>
      <c r="P387" s="94"/>
      <c r="Q387" s="94"/>
      <c r="R387" s="94"/>
      <c r="S387" s="71"/>
      <c r="U387" s="52" t="s">
        <v>612</v>
      </c>
      <c r="V387" s="53">
        <v>702</v>
      </c>
      <c r="W387" s="51" t="s">
        <v>8</v>
      </c>
      <c r="X387" s="51"/>
      <c r="Y387" s="127">
        <v>45.118646999999996</v>
      </c>
      <c r="Z387" s="127">
        <v>31.3068825</v>
      </c>
      <c r="AA387" s="127">
        <v>5.1640599500000004</v>
      </c>
      <c r="AB387" s="127">
        <v>12.670333999999999</v>
      </c>
      <c r="AC387" s="127">
        <v>2.4569377859149468</v>
      </c>
      <c r="AE387" s="58" t="s">
        <v>21</v>
      </c>
      <c r="AF387" s="61" t="s">
        <v>20</v>
      </c>
      <c r="AG387" s="58" t="s">
        <v>8</v>
      </c>
      <c r="AH387" s="59">
        <v>0.1996</v>
      </c>
      <c r="AI387" s="59">
        <v>20</v>
      </c>
      <c r="AJ387" s="60">
        <v>9.9799999999999993E-3</v>
      </c>
      <c r="AK387" s="60">
        <v>5.5793131787011481</v>
      </c>
      <c r="AM387" s="30" t="s">
        <v>113</v>
      </c>
      <c r="AN387" s="30">
        <v>720.99900000000002</v>
      </c>
      <c r="AO387" s="30" t="s">
        <v>10</v>
      </c>
      <c r="AP387" s="126">
        <v>1364.953667</v>
      </c>
      <c r="AR387" s="24" t="s">
        <v>385</v>
      </c>
      <c r="AS387" s="24" t="s">
        <v>286</v>
      </c>
      <c r="AT387" s="24" t="s">
        <v>62</v>
      </c>
      <c r="AU387" s="121">
        <v>171.9970169926504</v>
      </c>
    </row>
    <row r="388" spans="8:47" customFormat="1" ht="15.75" x14ac:dyDescent="0.25"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71"/>
      <c r="U388" s="52" t="s">
        <v>749</v>
      </c>
      <c r="V388" s="52">
        <v>654</v>
      </c>
      <c r="W388" s="51" t="s">
        <v>201</v>
      </c>
      <c r="X388" s="51"/>
      <c r="Y388" s="127">
        <v>37.649123999999993</v>
      </c>
      <c r="Z388" s="127">
        <v>26.874282000000001</v>
      </c>
      <c r="AA388" s="127">
        <v>4.7446921499999997</v>
      </c>
      <c r="AB388" s="127">
        <v>10.935590850000001</v>
      </c>
      <c r="AC388" s="127">
        <v>2.3140093647840034</v>
      </c>
      <c r="AE388" s="58" t="s">
        <v>541</v>
      </c>
      <c r="AF388" s="61" t="s">
        <v>20</v>
      </c>
      <c r="AG388" s="58" t="s">
        <v>201</v>
      </c>
      <c r="AH388" s="59">
        <v>0.20849999999999999</v>
      </c>
      <c r="AI388" s="59">
        <v>20</v>
      </c>
      <c r="AJ388" s="60">
        <v>1.0425E-2</v>
      </c>
      <c r="AK388" s="60">
        <v>5.8330872681394794</v>
      </c>
      <c r="AM388" s="30" t="s">
        <v>185</v>
      </c>
      <c r="AN388" s="30">
        <v>756.197</v>
      </c>
      <c r="AO388" s="30" t="s">
        <v>201</v>
      </c>
      <c r="AP388" s="126">
        <v>2075.1350000000002</v>
      </c>
      <c r="AR388" s="24" t="s">
        <v>442</v>
      </c>
      <c r="AS388" s="24" t="s">
        <v>8</v>
      </c>
      <c r="AT388" s="24" t="s">
        <v>440</v>
      </c>
      <c r="AU388" s="121">
        <v>118.28286241000107</v>
      </c>
    </row>
    <row r="389" spans="8:47" customFormat="1" ht="15.75" x14ac:dyDescent="0.25"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71"/>
      <c r="U389" s="52" t="s">
        <v>616</v>
      </c>
      <c r="V389" s="52">
        <v>762</v>
      </c>
      <c r="W389" s="51" t="s">
        <v>8</v>
      </c>
      <c r="X389" s="51"/>
      <c r="Y389" s="127">
        <v>41.099261499999997</v>
      </c>
      <c r="Z389" s="127">
        <v>29.818316499999998</v>
      </c>
      <c r="AA389" s="127">
        <v>4.8860363499999995</v>
      </c>
      <c r="AB389" s="127">
        <v>11.873209900000001</v>
      </c>
      <c r="AC389" s="127">
        <v>2.4331481965734092</v>
      </c>
      <c r="AE389" s="58" t="s">
        <v>521</v>
      </c>
      <c r="AF389" s="61" t="s">
        <v>20</v>
      </c>
      <c r="AG389" s="58" t="s">
        <v>8</v>
      </c>
      <c r="AH389" s="59">
        <v>0.24279999999999999</v>
      </c>
      <c r="AI389" s="59">
        <v>20</v>
      </c>
      <c r="AJ389" s="60">
        <v>1.214E-2</v>
      </c>
      <c r="AK389" s="60">
        <v>6.3041902665557137</v>
      </c>
      <c r="AM389" s="30" t="s">
        <v>572</v>
      </c>
      <c r="AN389" s="30">
        <v>757.66899999999998</v>
      </c>
      <c r="AO389" s="30" t="s">
        <v>10</v>
      </c>
      <c r="AP389" s="126">
        <v>751.89166699999998</v>
      </c>
      <c r="AR389" s="24" t="s">
        <v>296</v>
      </c>
      <c r="AS389" s="24" t="s">
        <v>295</v>
      </c>
      <c r="AT389" s="24" t="s">
        <v>20</v>
      </c>
      <c r="AU389" s="121">
        <v>158.83431287944038</v>
      </c>
    </row>
    <row r="390" spans="8:47" customFormat="1" ht="15.75" x14ac:dyDescent="0.25"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71"/>
      <c r="U390" s="52" t="s">
        <v>619</v>
      </c>
      <c r="V390" s="52">
        <v>861</v>
      </c>
      <c r="W390" s="51" t="s">
        <v>8</v>
      </c>
      <c r="X390" s="51"/>
      <c r="Y390" s="127">
        <v>29.536913500000004</v>
      </c>
      <c r="Z390" s="127">
        <v>23.450755000000001</v>
      </c>
      <c r="AA390" s="127">
        <v>4.1630893000000002</v>
      </c>
      <c r="AB390" s="127">
        <v>9.7987419500000019</v>
      </c>
      <c r="AC390" s="127">
        <v>2.3683529297685073</v>
      </c>
      <c r="AE390" s="58" t="s">
        <v>1036</v>
      </c>
      <c r="AF390" s="58" t="s">
        <v>440</v>
      </c>
      <c r="AG390" s="58" t="s">
        <v>8</v>
      </c>
      <c r="AH390" s="59">
        <v>0.21940000000000001</v>
      </c>
      <c r="AI390" s="59">
        <v>20</v>
      </c>
      <c r="AJ390" s="60">
        <v>1.0970000000000001E-2</v>
      </c>
      <c r="AK390" s="60">
        <v>5.7941642283842913</v>
      </c>
      <c r="AM390" s="30" t="s">
        <v>555</v>
      </c>
      <c r="AN390" s="30">
        <v>739.38599999999997</v>
      </c>
      <c r="AO390" s="30" t="s">
        <v>286</v>
      </c>
      <c r="AP390" s="126">
        <v>2783.333333</v>
      </c>
      <c r="AR390" s="24" t="s">
        <v>297</v>
      </c>
      <c r="AS390" s="24" t="s">
        <v>295</v>
      </c>
      <c r="AT390" s="24" t="s">
        <v>20</v>
      </c>
      <c r="AU390" s="121">
        <v>175.59058377768648</v>
      </c>
    </row>
    <row r="391" spans="8:47" customFormat="1" ht="15.75" x14ac:dyDescent="0.25"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71"/>
      <c r="U391" s="52" t="s">
        <v>623</v>
      </c>
      <c r="V391" s="52">
        <v>761</v>
      </c>
      <c r="W391" s="51" t="s">
        <v>8</v>
      </c>
      <c r="X391" s="51"/>
      <c r="Y391" s="127">
        <v>27.584057499999993</v>
      </c>
      <c r="Z391" s="127">
        <v>23.649870999999997</v>
      </c>
      <c r="AA391" s="127">
        <v>4.1387686500000003</v>
      </c>
      <c r="AB391" s="127">
        <v>9.2150393000000008</v>
      </c>
      <c r="AC391" s="127">
        <v>2.2348564838309324</v>
      </c>
      <c r="AE391" s="58" t="s">
        <v>1001</v>
      </c>
      <c r="AF391" s="61" t="s">
        <v>20</v>
      </c>
      <c r="AG391" s="58" t="s">
        <v>8</v>
      </c>
      <c r="AH391" s="59">
        <v>0.25380000000000003</v>
      </c>
      <c r="AI391" s="59">
        <v>20</v>
      </c>
      <c r="AJ391" s="60">
        <v>1.2690000000000002E-2</v>
      </c>
      <c r="AK391" s="60">
        <v>6.6826832738302961</v>
      </c>
      <c r="AM391" s="30" t="s">
        <v>556</v>
      </c>
      <c r="AN391" s="30">
        <v>758.69500000000005</v>
      </c>
      <c r="AO391" s="30" t="s">
        <v>286</v>
      </c>
      <c r="AP391" s="126">
        <v>4482.5</v>
      </c>
      <c r="AR391" s="24" t="s">
        <v>490</v>
      </c>
      <c r="AS391" s="24" t="s">
        <v>295</v>
      </c>
      <c r="AT391" s="24" t="s">
        <v>440</v>
      </c>
      <c r="AU391" s="121">
        <v>176.56450615062712</v>
      </c>
    </row>
    <row r="392" spans="8:47" customFormat="1" ht="15.75" x14ac:dyDescent="0.25"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71"/>
      <c r="U392" s="52" t="s">
        <v>885</v>
      </c>
      <c r="V392" s="52">
        <v>676</v>
      </c>
      <c r="W392" s="51" t="s">
        <v>10</v>
      </c>
      <c r="X392" s="51"/>
      <c r="Y392" s="127">
        <v>35.893223000000013</v>
      </c>
      <c r="Z392" s="127">
        <v>26.672923500000003</v>
      </c>
      <c r="AA392" s="127">
        <v>4.6807920999999997</v>
      </c>
      <c r="AB392" s="127">
        <v>10.92255615</v>
      </c>
      <c r="AC392" s="127">
        <v>2.3476350843370253</v>
      </c>
      <c r="AE392" s="58" t="s">
        <v>112</v>
      </c>
      <c r="AF392" s="61" t="s">
        <v>20</v>
      </c>
      <c r="AG392" s="58" t="s">
        <v>10</v>
      </c>
      <c r="AH392" s="59">
        <v>0.23119999999999999</v>
      </c>
      <c r="AI392" s="59">
        <v>20</v>
      </c>
      <c r="AJ392" s="60">
        <v>1.1559999999999999E-2</v>
      </c>
      <c r="AK392" s="60">
        <v>6.7108689233081904</v>
      </c>
      <c r="AM392" s="30" t="s">
        <v>557</v>
      </c>
      <c r="AN392" s="30">
        <v>797.33699999999999</v>
      </c>
      <c r="AO392" s="30" t="s">
        <v>286</v>
      </c>
      <c r="AP392" s="126">
        <v>889.48</v>
      </c>
      <c r="AR392" s="24" t="s">
        <v>491</v>
      </c>
      <c r="AS392" s="24" t="s">
        <v>295</v>
      </c>
      <c r="AT392" s="24" t="s">
        <v>440</v>
      </c>
      <c r="AU392" s="121">
        <v>170.6817184956129</v>
      </c>
    </row>
    <row r="393" spans="8:47" customFormat="1" ht="15.75" x14ac:dyDescent="0.25"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71"/>
      <c r="U393" s="49"/>
      <c r="V393" s="49"/>
      <c r="W393" s="51" t="s">
        <v>201</v>
      </c>
      <c r="X393" s="51"/>
      <c r="Y393" s="128">
        <v>50.334559000000006</v>
      </c>
      <c r="Z393" s="128">
        <v>30.997265499999997</v>
      </c>
      <c r="AA393" s="128">
        <v>5.6216236000000013</v>
      </c>
      <c r="AB393" s="128">
        <v>12.736055000000002</v>
      </c>
      <c r="AC393" s="128">
        <v>2.2792005435139773</v>
      </c>
      <c r="AE393" s="58" t="s">
        <v>542</v>
      </c>
      <c r="AF393" s="58" t="s">
        <v>440</v>
      </c>
      <c r="AG393" s="58" t="s">
        <v>201</v>
      </c>
      <c r="AH393" s="59">
        <v>0.18090000000000001</v>
      </c>
      <c r="AI393" s="59">
        <v>19</v>
      </c>
      <c r="AJ393" s="60">
        <v>9.5210526315789475E-3</v>
      </c>
      <c r="AK393" s="60">
        <v>5.3273974837338862</v>
      </c>
      <c r="AM393" s="30" t="s">
        <v>542</v>
      </c>
      <c r="AN393" s="30">
        <v>792.43100000000004</v>
      </c>
      <c r="AO393" s="30" t="s">
        <v>201</v>
      </c>
      <c r="AP393" s="126">
        <v>1897.333333</v>
      </c>
      <c r="AR393" s="24" t="s">
        <v>492</v>
      </c>
      <c r="AS393" s="24" t="s">
        <v>295</v>
      </c>
      <c r="AT393" s="24" t="s">
        <v>440</v>
      </c>
      <c r="AU393" s="121">
        <v>142.67849447206603</v>
      </c>
    </row>
    <row r="394" spans="8:47" customFormat="1" ht="15.75" x14ac:dyDescent="0.25"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71"/>
      <c r="U394" s="49"/>
      <c r="V394" s="49"/>
      <c r="W394" s="51" t="s">
        <v>201</v>
      </c>
      <c r="X394" s="51"/>
      <c r="Y394" s="128">
        <v>39.639527999999999</v>
      </c>
      <c r="Z394" s="128">
        <v>27.406646000000002</v>
      </c>
      <c r="AA394" s="128">
        <v>5.1124123000000008</v>
      </c>
      <c r="AB394" s="128">
        <v>10.799186900000004</v>
      </c>
      <c r="AC394" s="128">
        <v>2.1294716598105579</v>
      </c>
      <c r="AE394" s="58" t="s">
        <v>1067</v>
      </c>
      <c r="AF394" s="58" t="s">
        <v>62</v>
      </c>
      <c r="AG394" s="58" t="s">
        <v>201</v>
      </c>
      <c r="AH394" s="59">
        <v>0.29559999999999997</v>
      </c>
      <c r="AI394" s="59">
        <v>20</v>
      </c>
      <c r="AJ394" s="62">
        <v>1.4779999999999998E-2</v>
      </c>
      <c r="AK394" s="60">
        <v>7.3390062545298358</v>
      </c>
      <c r="AM394" s="30" t="s">
        <v>68</v>
      </c>
      <c r="AN394" s="30">
        <v>904.29700000000003</v>
      </c>
      <c r="AO394" s="30" t="s">
        <v>8</v>
      </c>
      <c r="AP394" s="126">
        <v>2306.8316669999999</v>
      </c>
      <c r="AR394" s="24" t="s">
        <v>493</v>
      </c>
      <c r="AS394" s="24" t="s">
        <v>295</v>
      </c>
      <c r="AT394" s="24" t="s">
        <v>440</v>
      </c>
      <c r="AU394" s="121">
        <v>174.22812115440144</v>
      </c>
    </row>
    <row r="395" spans="8:47" customFormat="1" ht="15.75" x14ac:dyDescent="0.25"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71"/>
      <c r="U395" s="49"/>
      <c r="V395" s="49"/>
      <c r="W395" s="51" t="s">
        <v>201</v>
      </c>
      <c r="X395" s="51"/>
      <c r="Y395" s="128">
        <v>34.525897000000001</v>
      </c>
      <c r="Z395" s="128">
        <v>25.602415499999996</v>
      </c>
      <c r="AA395" s="128">
        <v>4.741707400000001</v>
      </c>
      <c r="AB395" s="128">
        <v>10.0070587</v>
      </c>
      <c r="AC395" s="128">
        <v>2.1189850279666507</v>
      </c>
      <c r="AE395" s="58" t="s">
        <v>187</v>
      </c>
      <c r="AF395" s="61" t="s">
        <v>20</v>
      </c>
      <c r="AG395" s="58" t="s">
        <v>201</v>
      </c>
      <c r="AH395" s="59">
        <v>0.20830000000000001</v>
      </c>
      <c r="AI395" s="59">
        <v>20</v>
      </c>
      <c r="AJ395" s="62">
        <v>1.0415000000000001E-2</v>
      </c>
      <c r="AK395" s="60">
        <v>5.5029125171127156</v>
      </c>
      <c r="AM395" s="30" t="s">
        <v>574</v>
      </c>
      <c r="AN395" s="30">
        <v>881.59100000000001</v>
      </c>
      <c r="AO395" s="30" t="s">
        <v>10</v>
      </c>
      <c r="AP395" s="126">
        <v>4352.4943329999996</v>
      </c>
      <c r="AR395" s="24" t="s">
        <v>445</v>
      </c>
      <c r="AS395" s="24" t="s">
        <v>8</v>
      </c>
      <c r="AT395" s="24" t="s">
        <v>440</v>
      </c>
      <c r="AU395" s="121">
        <v>183.12216416902533</v>
      </c>
    </row>
    <row r="396" spans="8:47" customFormat="1" ht="15.75" x14ac:dyDescent="0.25"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71"/>
      <c r="U396" s="52" t="s">
        <v>629</v>
      </c>
      <c r="V396" s="52">
        <v>820</v>
      </c>
      <c r="W396" s="51" t="s">
        <v>8</v>
      </c>
      <c r="X396" s="51"/>
      <c r="Y396" s="127">
        <v>48.114105000000002</v>
      </c>
      <c r="Z396" s="127">
        <v>29.675057500000001</v>
      </c>
      <c r="AA396" s="127">
        <v>5.3759970999999993</v>
      </c>
      <c r="AB396" s="127">
        <v>12.373187999999999</v>
      </c>
      <c r="AC396" s="127">
        <v>2.3108827720897542</v>
      </c>
      <c r="AE396" s="58" t="s">
        <v>1029</v>
      </c>
      <c r="AF396" s="58" t="s">
        <v>440</v>
      </c>
      <c r="AG396" s="58" t="s">
        <v>8</v>
      </c>
      <c r="AH396" s="59">
        <v>0.21190000000000001</v>
      </c>
      <c r="AI396" s="59">
        <v>20</v>
      </c>
      <c r="AJ396" s="60">
        <v>1.0595E-2</v>
      </c>
      <c r="AK396" s="60">
        <v>5.6518938072101577</v>
      </c>
      <c r="AM396" s="30" t="s">
        <v>527</v>
      </c>
      <c r="AN396" s="30">
        <v>794.80899999999997</v>
      </c>
      <c r="AO396" s="30" t="s">
        <v>8</v>
      </c>
      <c r="AP396" s="126">
        <v>3549</v>
      </c>
      <c r="AR396" s="24" t="s">
        <v>495</v>
      </c>
      <c r="AS396" s="24" t="s">
        <v>295</v>
      </c>
      <c r="AT396" s="24" t="s">
        <v>440</v>
      </c>
      <c r="AU396" s="121">
        <v>141.94412373646665</v>
      </c>
    </row>
    <row r="397" spans="8:47" customFormat="1" ht="15.75" x14ac:dyDescent="0.25"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71"/>
      <c r="U397" s="52" t="s">
        <v>889</v>
      </c>
      <c r="V397" s="52">
        <v>802</v>
      </c>
      <c r="W397" s="51" t="s">
        <v>10</v>
      </c>
      <c r="X397" s="51"/>
      <c r="Y397" s="127">
        <v>43.083595499999994</v>
      </c>
      <c r="Z397" s="127">
        <v>28.509914999999999</v>
      </c>
      <c r="AA397" s="127">
        <v>4.997868050000001</v>
      </c>
      <c r="AB397" s="127">
        <v>12.038933700000001</v>
      </c>
      <c r="AC397" s="127">
        <v>2.413380083280444</v>
      </c>
      <c r="AE397" s="58" t="s">
        <v>1118</v>
      </c>
      <c r="AF397" s="58" t="s">
        <v>440</v>
      </c>
      <c r="AG397" s="58" t="s">
        <v>10</v>
      </c>
      <c r="AH397" s="59">
        <v>0.21210000000000001</v>
      </c>
      <c r="AI397" s="59">
        <v>20</v>
      </c>
      <c r="AJ397" s="60">
        <v>1.0605E-2</v>
      </c>
      <c r="AK397" s="60">
        <v>5.768662926475721</v>
      </c>
      <c r="AM397" s="30" t="s">
        <v>577</v>
      </c>
      <c r="AN397" s="30">
        <v>803.78</v>
      </c>
      <c r="AO397" s="30" t="s">
        <v>10</v>
      </c>
      <c r="AP397" s="126">
        <v>2412.666667</v>
      </c>
      <c r="AR397" s="24" t="s">
        <v>478</v>
      </c>
      <c r="AS397" s="24" t="s">
        <v>286</v>
      </c>
      <c r="AT397" s="24" t="s">
        <v>440</v>
      </c>
      <c r="AU397" s="121">
        <v>189.31133050794782</v>
      </c>
    </row>
    <row r="398" spans="8:47" customFormat="1" ht="15.75" x14ac:dyDescent="0.25"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71"/>
      <c r="U398" s="52" t="s">
        <v>890</v>
      </c>
      <c r="V398" s="52">
        <v>732</v>
      </c>
      <c r="W398" s="51" t="s">
        <v>10</v>
      </c>
      <c r="X398" s="51"/>
      <c r="Y398" s="127">
        <v>44.3026275</v>
      </c>
      <c r="Z398" s="127">
        <v>28.822824000000004</v>
      </c>
      <c r="AA398" s="127">
        <v>5.3429509500000005</v>
      </c>
      <c r="AB398" s="127">
        <v>11.756958199999998</v>
      </c>
      <c r="AC398" s="127">
        <v>2.2118433057169407</v>
      </c>
      <c r="AE398" s="58" t="s">
        <v>113</v>
      </c>
      <c r="AF398" s="61" t="s">
        <v>20</v>
      </c>
      <c r="AG398" s="58" t="s">
        <v>10</v>
      </c>
      <c r="AH398" s="59">
        <v>0.2571</v>
      </c>
      <c r="AI398" s="59">
        <v>20</v>
      </c>
      <c r="AJ398" s="60">
        <v>1.2855E-2</v>
      </c>
      <c r="AK398" s="60">
        <v>6.5108850293936058</v>
      </c>
      <c r="AM398" s="30" t="s">
        <v>579</v>
      </c>
      <c r="AN398" s="30">
        <v>825.43600000000004</v>
      </c>
      <c r="AO398" s="30" t="s">
        <v>10</v>
      </c>
      <c r="AP398" s="126">
        <v>2686.333333</v>
      </c>
      <c r="AR398" s="24" t="s">
        <v>466</v>
      </c>
      <c r="AS398" s="24" t="s">
        <v>201</v>
      </c>
      <c r="AT398" s="24" t="s">
        <v>440</v>
      </c>
      <c r="AU398" s="121">
        <v>148.66799158180748</v>
      </c>
    </row>
    <row r="399" spans="8:47" customFormat="1" ht="15.75" x14ac:dyDescent="0.25"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71"/>
      <c r="U399" s="52" t="s">
        <v>892</v>
      </c>
      <c r="V399" s="52">
        <v>763</v>
      </c>
      <c r="W399" s="51" t="s">
        <v>10</v>
      </c>
      <c r="X399" s="51"/>
      <c r="Y399" s="128">
        <v>55.482177999999998</v>
      </c>
      <c r="Z399" s="128">
        <v>32.510528000000008</v>
      </c>
      <c r="AA399" s="128">
        <v>5.8439210500000005</v>
      </c>
      <c r="AB399" s="128">
        <v>13.349725749999999</v>
      </c>
      <c r="AC399" s="128">
        <v>2.2877824377554452</v>
      </c>
      <c r="AE399" s="58" t="s">
        <v>572</v>
      </c>
      <c r="AF399" s="58" t="s">
        <v>440</v>
      </c>
      <c r="AG399" s="58" t="s">
        <v>10</v>
      </c>
      <c r="AH399" s="59">
        <v>0.20269999999999999</v>
      </c>
      <c r="AI399" s="59">
        <v>20</v>
      </c>
      <c r="AJ399" s="60">
        <v>1.0135E-2</v>
      </c>
      <c r="AK399" s="60">
        <v>5.3995651356937708</v>
      </c>
      <c r="AM399" s="30" t="s">
        <v>117</v>
      </c>
      <c r="AN399" s="30">
        <v>696.39099999999996</v>
      </c>
      <c r="AO399" s="30" t="s">
        <v>10</v>
      </c>
      <c r="AP399" s="126">
        <v>3401.333333</v>
      </c>
      <c r="AR399" s="24" t="s">
        <v>334</v>
      </c>
      <c r="AS399" s="24" t="s">
        <v>8</v>
      </c>
      <c r="AT399" s="24" t="s">
        <v>62</v>
      </c>
      <c r="AU399" s="121">
        <v>204.18122136673364</v>
      </c>
    </row>
    <row r="400" spans="8:47" customFormat="1" ht="15.75" x14ac:dyDescent="0.25"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71"/>
      <c r="U400" s="52" t="s">
        <v>634</v>
      </c>
      <c r="V400" s="52">
        <v>787</v>
      </c>
      <c r="W400" s="51" t="s">
        <v>8</v>
      </c>
      <c r="X400" s="51"/>
      <c r="Y400" s="128">
        <v>47.477161500000008</v>
      </c>
      <c r="Z400" s="128">
        <v>29.592166000000002</v>
      </c>
      <c r="AA400" s="128">
        <v>5.5085530999999994</v>
      </c>
      <c r="AB400" s="128">
        <v>12.361905000000002</v>
      </c>
      <c r="AC400" s="128">
        <v>2.2523543889848829</v>
      </c>
      <c r="AE400" s="58" t="s">
        <v>1011</v>
      </c>
      <c r="AF400" s="58" t="s">
        <v>440</v>
      </c>
      <c r="AG400" s="58" t="s">
        <v>8</v>
      </c>
      <c r="AH400" s="59">
        <v>0.21729999999999999</v>
      </c>
      <c r="AI400" s="59">
        <v>20</v>
      </c>
      <c r="AJ400" s="60">
        <v>1.0865E-2</v>
      </c>
      <c r="AK400" s="60">
        <v>5.3901699192011376</v>
      </c>
      <c r="AM400" s="30" t="s">
        <v>528</v>
      </c>
      <c r="AN400" s="30">
        <v>662.798</v>
      </c>
      <c r="AO400" s="30" t="s">
        <v>8</v>
      </c>
      <c r="AP400" s="126">
        <v>5482.6666670000004</v>
      </c>
      <c r="AR400" s="24" t="s">
        <v>499</v>
      </c>
      <c r="AS400" s="24" t="s">
        <v>295</v>
      </c>
      <c r="AT400" s="24" t="s">
        <v>440</v>
      </c>
      <c r="AU400" s="121">
        <v>110.86613900452971</v>
      </c>
    </row>
    <row r="401" spans="21:47" customFormat="1" ht="15.75" x14ac:dyDescent="0.25">
      <c r="U401" s="52" t="s">
        <v>635</v>
      </c>
      <c r="V401" s="52">
        <v>789</v>
      </c>
      <c r="W401" s="51" t="s">
        <v>8</v>
      </c>
      <c r="X401" s="51"/>
      <c r="Y401" s="128">
        <v>52.192647000000001</v>
      </c>
      <c r="Z401" s="128">
        <v>32.005293500000001</v>
      </c>
      <c r="AA401" s="128">
        <v>5.4799360500000009</v>
      </c>
      <c r="AB401" s="128">
        <v>13.177140500000002</v>
      </c>
      <c r="AC401" s="128">
        <v>2.4083313190718458</v>
      </c>
      <c r="AE401" s="58" t="s">
        <v>1018</v>
      </c>
      <c r="AF401" s="58" t="s">
        <v>440</v>
      </c>
      <c r="AG401" s="58" t="s">
        <v>8</v>
      </c>
      <c r="AH401" s="59">
        <v>0.21179999999999999</v>
      </c>
      <c r="AI401" s="59">
        <v>20</v>
      </c>
      <c r="AJ401" s="60">
        <v>1.0589999999999999E-2</v>
      </c>
      <c r="AK401" s="60">
        <v>5.939118997127748</v>
      </c>
      <c r="AM401" s="30" t="s">
        <v>29</v>
      </c>
      <c r="AN401" s="30">
        <v>720.62840000000006</v>
      </c>
      <c r="AO401" s="30" t="s">
        <v>8</v>
      </c>
      <c r="AP401" s="126">
        <v>3322.833333</v>
      </c>
      <c r="AR401" s="24" t="s">
        <v>496</v>
      </c>
      <c r="AS401" s="24" t="s">
        <v>295</v>
      </c>
      <c r="AT401" s="24" t="s">
        <v>440</v>
      </c>
      <c r="AU401" s="121">
        <v>212.28352214459784</v>
      </c>
    </row>
    <row r="402" spans="21:47" customFormat="1" ht="15.75" x14ac:dyDescent="0.25">
      <c r="U402" s="52" t="s">
        <v>893</v>
      </c>
      <c r="V402" s="52">
        <v>773</v>
      </c>
      <c r="W402" s="51" t="s">
        <v>10</v>
      </c>
      <c r="X402" s="51"/>
      <c r="Y402" s="128">
        <v>44.380075000000012</v>
      </c>
      <c r="Z402" s="128">
        <v>28.340488000000004</v>
      </c>
      <c r="AA402" s="128">
        <v>5.1216209500000005</v>
      </c>
      <c r="AB402" s="128">
        <v>11.4870269</v>
      </c>
      <c r="AC402" s="128">
        <v>2.2586851766175013</v>
      </c>
      <c r="AE402" s="58" t="s">
        <v>1109</v>
      </c>
      <c r="AF402" s="58" t="s">
        <v>440</v>
      </c>
      <c r="AG402" s="58" t="s">
        <v>10</v>
      </c>
      <c r="AH402" s="59">
        <v>0.22359999999999999</v>
      </c>
      <c r="AI402" s="59">
        <v>20</v>
      </c>
      <c r="AJ402" s="60">
        <v>1.1179999999999999E-2</v>
      </c>
      <c r="AK402" s="60">
        <v>6.0438085523313561</v>
      </c>
      <c r="AM402" s="30" t="s">
        <v>187</v>
      </c>
      <c r="AN402" s="30">
        <v>686.74220000000003</v>
      </c>
      <c r="AO402" s="30" t="s">
        <v>201</v>
      </c>
      <c r="AP402" s="126">
        <v>6063</v>
      </c>
      <c r="AR402" s="24" t="s">
        <v>245</v>
      </c>
      <c r="AS402" s="24" t="s">
        <v>8</v>
      </c>
      <c r="AT402" s="24" t="s">
        <v>20</v>
      </c>
      <c r="AU402" s="121">
        <v>174.21657768853376</v>
      </c>
    </row>
    <row r="403" spans="21:47" customFormat="1" ht="15.75" x14ac:dyDescent="0.25">
      <c r="U403" s="52" t="s">
        <v>894</v>
      </c>
      <c r="V403" s="52">
        <v>863</v>
      </c>
      <c r="W403" s="51" t="s">
        <v>10</v>
      </c>
      <c r="X403" s="51"/>
      <c r="Y403" s="128">
        <v>48.058776999999992</v>
      </c>
      <c r="Z403" s="128">
        <v>29.4083805</v>
      </c>
      <c r="AA403" s="128">
        <v>5.5793921000000015</v>
      </c>
      <c r="AB403" s="128">
        <v>12.096729499999999</v>
      </c>
      <c r="AC403" s="128">
        <v>2.1868086209468265</v>
      </c>
      <c r="AE403" s="58" t="s">
        <v>1132</v>
      </c>
      <c r="AF403" s="58" t="s">
        <v>440</v>
      </c>
      <c r="AG403" s="58" t="s">
        <v>10</v>
      </c>
      <c r="AH403" s="59">
        <v>0.20019999999999999</v>
      </c>
      <c r="AI403" s="59">
        <v>19</v>
      </c>
      <c r="AJ403" s="60">
        <v>1.0536842105263157E-2</v>
      </c>
      <c r="AK403" s="60">
        <v>5.4003566740795961</v>
      </c>
      <c r="AM403" s="30" t="s">
        <v>118</v>
      </c>
      <c r="AN403" s="30">
        <v>727.35789999999997</v>
      </c>
      <c r="AO403" s="30" t="s">
        <v>10</v>
      </c>
      <c r="AP403" s="126">
        <v>0.53200000000000003</v>
      </c>
      <c r="AR403" s="24" t="s">
        <v>298</v>
      </c>
      <c r="AS403" s="24" t="s">
        <v>295</v>
      </c>
      <c r="AT403" s="24" t="s">
        <v>20</v>
      </c>
      <c r="AU403" s="121">
        <v>151.93279787280167</v>
      </c>
    </row>
    <row r="404" spans="21:47" customFormat="1" ht="15.75" x14ac:dyDescent="0.25">
      <c r="U404" s="52" t="s">
        <v>896</v>
      </c>
      <c r="V404" s="52">
        <v>868</v>
      </c>
      <c r="W404" s="51" t="s">
        <v>10</v>
      </c>
      <c r="X404" s="51"/>
      <c r="Y404" s="128">
        <v>69.732679500000003</v>
      </c>
      <c r="Z404" s="128">
        <v>37.159242499999998</v>
      </c>
      <c r="AA404" s="128">
        <v>6.3088444500000005</v>
      </c>
      <c r="AB404" s="128">
        <v>15.181941499999999</v>
      </c>
      <c r="AC404" s="128">
        <v>2.4126612072016442</v>
      </c>
      <c r="AE404" s="58" t="s">
        <v>1130</v>
      </c>
      <c r="AF404" s="58" t="s">
        <v>440</v>
      </c>
      <c r="AG404" s="58" t="s">
        <v>10</v>
      </c>
      <c r="AH404" s="59">
        <v>0.19070000000000001</v>
      </c>
      <c r="AI404" s="59">
        <v>20</v>
      </c>
      <c r="AJ404" s="60">
        <v>9.5350000000000001E-3</v>
      </c>
      <c r="AK404" s="60">
        <v>5.0653638633130225</v>
      </c>
      <c r="AM404" s="30" t="s">
        <v>560</v>
      </c>
      <c r="AN404" s="30">
        <v>792.72709999999995</v>
      </c>
      <c r="AO404" s="30" t="s">
        <v>286</v>
      </c>
      <c r="AP404" s="126">
        <v>841.95666700000004</v>
      </c>
      <c r="AR404" s="24" t="s">
        <v>299</v>
      </c>
      <c r="AS404" s="24" t="s">
        <v>295</v>
      </c>
      <c r="AT404" s="24" t="s">
        <v>20</v>
      </c>
      <c r="AU404" s="121">
        <v>173.74437633643751</v>
      </c>
    </row>
    <row r="405" spans="21:47" customFormat="1" ht="15.75" x14ac:dyDescent="0.25">
      <c r="U405" s="52" t="s">
        <v>758</v>
      </c>
      <c r="V405" s="52">
        <v>803</v>
      </c>
      <c r="W405" s="49"/>
      <c r="X405" s="49"/>
      <c r="Y405" s="127"/>
      <c r="Z405" s="127"/>
      <c r="AA405" s="127"/>
      <c r="AB405" s="127"/>
      <c r="AC405" s="127"/>
      <c r="AE405" s="68"/>
      <c r="AF405" s="68"/>
      <c r="AG405" s="68"/>
      <c r="AH405" s="68"/>
      <c r="AI405" s="68"/>
      <c r="AJ405" s="68"/>
      <c r="AK405" s="68"/>
      <c r="AM405" s="30" t="s">
        <v>171</v>
      </c>
      <c r="AN405" s="30">
        <v>966.96439999999996</v>
      </c>
      <c r="AO405" s="30" t="s">
        <v>10</v>
      </c>
      <c r="AP405" s="126">
        <v>1717.774167</v>
      </c>
      <c r="AR405" s="24" t="s">
        <v>300</v>
      </c>
      <c r="AS405" s="24" t="s">
        <v>295</v>
      </c>
      <c r="AT405" s="24" t="s">
        <v>20</v>
      </c>
      <c r="AU405" s="121">
        <v>168.79875775580612</v>
      </c>
    </row>
    <row r="406" spans="21:47" customFormat="1" ht="15.75" x14ac:dyDescent="0.25">
      <c r="U406" s="52" t="s">
        <v>640</v>
      </c>
      <c r="V406" s="52">
        <v>908</v>
      </c>
      <c r="W406" s="51" t="s">
        <v>8</v>
      </c>
      <c r="X406" s="51"/>
      <c r="Y406" s="128">
        <v>59.649412499999997</v>
      </c>
      <c r="Z406" s="128">
        <v>33.285047999999996</v>
      </c>
      <c r="AA406" s="128">
        <v>6.0381343499999991</v>
      </c>
      <c r="AB406" s="128">
        <v>13.410890499999999</v>
      </c>
      <c r="AC406" s="128">
        <v>2.2254452238680731</v>
      </c>
      <c r="AE406" s="58" t="s">
        <v>68</v>
      </c>
      <c r="AF406" s="58" t="s">
        <v>62</v>
      </c>
      <c r="AG406" s="58" t="s">
        <v>8</v>
      </c>
      <c r="AH406" s="59">
        <v>0.2326</v>
      </c>
      <c r="AI406" s="59">
        <v>20</v>
      </c>
      <c r="AJ406" s="62">
        <v>1.163E-2</v>
      </c>
      <c r="AK406" s="60">
        <v>6.0558881163933105</v>
      </c>
      <c r="AM406" s="30" t="s">
        <v>532</v>
      </c>
      <c r="AN406" s="30">
        <v>698.03779999999995</v>
      </c>
      <c r="AO406" s="30" t="s">
        <v>8</v>
      </c>
      <c r="AP406" s="126">
        <v>3634.333333</v>
      </c>
      <c r="AR406" s="24" t="s">
        <v>301</v>
      </c>
      <c r="AS406" s="24" t="s">
        <v>295</v>
      </c>
      <c r="AT406" s="24" t="s">
        <v>20</v>
      </c>
      <c r="AU406" s="121">
        <v>146.48403808557015</v>
      </c>
    </row>
    <row r="407" spans="21:47" customFormat="1" ht="15.75" x14ac:dyDescent="0.25">
      <c r="U407" s="52" t="s">
        <v>901</v>
      </c>
      <c r="V407" s="52">
        <v>880</v>
      </c>
      <c r="W407" s="51" t="s">
        <v>10</v>
      </c>
      <c r="X407" s="51"/>
      <c r="Y407" s="128">
        <v>48.786132999999992</v>
      </c>
      <c r="Z407" s="128">
        <v>30.093519500000003</v>
      </c>
      <c r="AA407" s="128">
        <v>5.6417253500000006</v>
      </c>
      <c r="AB407" s="128">
        <v>11.981449000000001</v>
      </c>
      <c r="AC407" s="128">
        <v>2.1317884886120595</v>
      </c>
      <c r="AE407" s="58" t="s">
        <v>574</v>
      </c>
      <c r="AF407" s="58" t="s">
        <v>440</v>
      </c>
      <c r="AG407" s="58" t="s">
        <v>10</v>
      </c>
      <c r="AH407" s="59">
        <v>0.22689999999999999</v>
      </c>
      <c r="AI407" s="59">
        <v>20</v>
      </c>
      <c r="AJ407" s="62">
        <v>1.1344999999999999E-2</v>
      </c>
      <c r="AK407" s="60">
        <v>6.0773628969478972</v>
      </c>
      <c r="AM407" s="30" t="s">
        <v>561</v>
      </c>
      <c r="AN407" s="30">
        <v>683.13720000000001</v>
      </c>
      <c r="AO407" s="30" t="s">
        <v>286</v>
      </c>
      <c r="AP407" s="126">
        <v>5325.6666670000004</v>
      </c>
      <c r="AR407" s="24" t="s">
        <v>302</v>
      </c>
      <c r="AS407" s="24" t="s">
        <v>295</v>
      </c>
      <c r="AT407" s="24" t="s">
        <v>20</v>
      </c>
      <c r="AU407" s="121">
        <v>163.61576155930481</v>
      </c>
    </row>
    <row r="408" spans="21:47" customFormat="1" ht="15.75" x14ac:dyDescent="0.25">
      <c r="U408" s="52" t="s">
        <v>760</v>
      </c>
      <c r="V408" s="52">
        <v>920</v>
      </c>
      <c r="W408" s="49"/>
      <c r="X408" s="49"/>
      <c r="Y408" s="127"/>
      <c r="Z408" s="127"/>
      <c r="AA408" s="127"/>
      <c r="AB408" s="127"/>
      <c r="AC408" s="127"/>
      <c r="AE408" s="68"/>
      <c r="AF408" s="68"/>
      <c r="AG408" s="68"/>
      <c r="AH408" s="68"/>
      <c r="AI408" s="68"/>
      <c r="AJ408" s="68"/>
      <c r="AK408" s="68"/>
      <c r="AM408" s="30" t="s">
        <v>562</v>
      </c>
      <c r="AN408" s="30">
        <v>814.00099999999998</v>
      </c>
      <c r="AO408" s="30" t="s">
        <v>286</v>
      </c>
      <c r="AP408" s="126">
        <v>0.72199999999999998</v>
      </c>
      <c r="AR408" s="24" t="s">
        <v>500</v>
      </c>
      <c r="AS408" s="24" t="s">
        <v>295</v>
      </c>
      <c r="AT408" s="24" t="s">
        <v>440</v>
      </c>
      <c r="AU408" s="121">
        <v>179.14745680788297</v>
      </c>
    </row>
    <row r="409" spans="21:47" customFormat="1" ht="15.75" x14ac:dyDescent="0.25">
      <c r="U409" s="52" t="s">
        <v>762</v>
      </c>
      <c r="V409" s="52">
        <v>687</v>
      </c>
      <c r="W409" s="49"/>
      <c r="X409" s="49"/>
      <c r="Y409" s="127"/>
      <c r="Z409" s="127"/>
      <c r="AA409" s="127"/>
      <c r="AB409" s="127"/>
      <c r="AC409" s="127"/>
      <c r="AE409" s="68"/>
      <c r="AF409" s="68"/>
      <c r="AG409" s="68"/>
      <c r="AH409" s="68"/>
      <c r="AI409" s="68"/>
      <c r="AJ409" s="68"/>
      <c r="AK409" s="68"/>
      <c r="AM409" s="30" t="s">
        <v>125</v>
      </c>
      <c r="AN409" s="30">
        <v>701.64260000000002</v>
      </c>
      <c r="AO409" s="30" t="s">
        <v>10</v>
      </c>
      <c r="AP409" s="126">
        <v>2286.5</v>
      </c>
      <c r="AR409" s="24" t="s">
        <v>247</v>
      </c>
      <c r="AS409" s="24" t="s">
        <v>8</v>
      </c>
      <c r="AT409" s="24" t="s">
        <v>20</v>
      </c>
      <c r="AU409" s="121">
        <v>119.4242120702623</v>
      </c>
    </row>
    <row r="410" spans="21:47" customFormat="1" ht="15.75" x14ac:dyDescent="0.25">
      <c r="U410" s="52" t="s">
        <v>911</v>
      </c>
      <c r="V410" s="52">
        <v>707</v>
      </c>
      <c r="W410" s="51" t="s">
        <v>10</v>
      </c>
      <c r="X410" s="51"/>
      <c r="Y410" s="128">
        <v>46.162998999999992</v>
      </c>
      <c r="Z410" s="128">
        <v>29.831427999999999</v>
      </c>
      <c r="AA410" s="128">
        <v>5.3400849000000008</v>
      </c>
      <c r="AB410" s="128">
        <v>12.153501500000001</v>
      </c>
      <c r="AC410" s="128">
        <v>2.2912218643034103</v>
      </c>
      <c r="AE410" s="58" t="s">
        <v>117</v>
      </c>
      <c r="AF410" s="61" t="s">
        <v>20</v>
      </c>
      <c r="AG410" s="58" t="s">
        <v>10</v>
      </c>
      <c r="AH410" s="59">
        <v>0.21729999999999999</v>
      </c>
      <c r="AI410" s="59">
        <v>20</v>
      </c>
      <c r="AJ410" s="62">
        <v>1.0865E-2</v>
      </c>
      <c r="AK410" s="60">
        <v>5.6626311974874506</v>
      </c>
      <c r="AM410" s="30" t="s">
        <v>128</v>
      </c>
      <c r="AN410" s="30">
        <v>691.06809999999996</v>
      </c>
      <c r="AO410" s="30" t="s">
        <v>10</v>
      </c>
      <c r="AP410" s="126">
        <v>6514.3333329999996</v>
      </c>
      <c r="AR410" s="24" t="s">
        <v>249</v>
      </c>
      <c r="AS410" s="24" t="s">
        <v>8</v>
      </c>
      <c r="AT410" s="24" t="s">
        <v>20</v>
      </c>
      <c r="AU410" s="121">
        <v>184.80785071838213</v>
      </c>
    </row>
    <row r="411" spans="21:47" customFormat="1" ht="15.75" x14ac:dyDescent="0.25">
      <c r="U411" s="52" t="s">
        <v>912</v>
      </c>
      <c r="V411" s="52">
        <v>727</v>
      </c>
      <c r="W411" s="51" t="s">
        <v>10</v>
      </c>
      <c r="X411" s="51"/>
      <c r="Y411" s="128">
        <v>59.348809000000003</v>
      </c>
      <c r="Z411" s="128">
        <v>33.578505999999997</v>
      </c>
      <c r="AA411" s="128">
        <v>6.2990026500000011</v>
      </c>
      <c r="AB411" s="128">
        <v>13.136105000000001</v>
      </c>
      <c r="AC411" s="128">
        <v>2.09437493676386</v>
      </c>
      <c r="AE411" s="58" t="s">
        <v>118</v>
      </c>
      <c r="AF411" s="61" t="s">
        <v>20</v>
      </c>
      <c r="AG411" s="58" t="s">
        <v>10</v>
      </c>
      <c r="AH411" s="59">
        <v>0.2026</v>
      </c>
      <c r="AI411" s="59">
        <v>20</v>
      </c>
      <c r="AJ411" s="62">
        <v>1.013E-2</v>
      </c>
      <c r="AK411" s="60">
        <v>5.2237403699030942</v>
      </c>
      <c r="AM411" s="30" t="s">
        <v>190</v>
      </c>
      <c r="AN411" s="30">
        <v>612.96169999999995</v>
      </c>
      <c r="AO411" s="30" t="s">
        <v>201</v>
      </c>
      <c r="AP411" s="126">
        <v>1080.530667</v>
      </c>
      <c r="AR411" s="24" t="s">
        <v>250</v>
      </c>
      <c r="AS411" s="24" t="s">
        <v>8</v>
      </c>
      <c r="AT411" s="24" t="s">
        <v>20</v>
      </c>
      <c r="AU411" s="121">
        <v>164.12618661786911</v>
      </c>
    </row>
    <row r="412" spans="21:47" customFormat="1" ht="15.75" x14ac:dyDescent="0.25">
      <c r="U412" s="52" t="s">
        <v>644</v>
      </c>
      <c r="V412" s="52">
        <v>802</v>
      </c>
      <c r="W412" s="51" t="s">
        <v>8</v>
      </c>
      <c r="X412" s="51"/>
      <c r="Y412" s="128">
        <v>61.497244999999985</v>
      </c>
      <c r="Z412" s="128">
        <v>34.332332999999998</v>
      </c>
      <c r="AA412" s="128">
        <v>6.1994694500000005</v>
      </c>
      <c r="AB412" s="128">
        <v>13.858759000000003</v>
      </c>
      <c r="AC412" s="128">
        <v>2.2413138761789906</v>
      </c>
      <c r="AE412" s="58" t="s">
        <v>527</v>
      </c>
      <c r="AF412" s="58" t="s">
        <v>440</v>
      </c>
      <c r="AG412" s="58" t="s">
        <v>8</v>
      </c>
      <c r="AH412" s="59">
        <v>0.21679999999999999</v>
      </c>
      <c r="AI412" s="59">
        <v>20</v>
      </c>
      <c r="AJ412" s="62">
        <v>1.0839999999999999E-2</v>
      </c>
      <c r="AK412" s="60">
        <v>5.6398142431482032</v>
      </c>
      <c r="AM412" s="30" t="s">
        <v>192</v>
      </c>
      <c r="AN412" s="30">
        <v>630.98630000000003</v>
      </c>
      <c r="AO412" s="30" t="s">
        <v>201</v>
      </c>
      <c r="AP412" s="126">
        <v>2802.5</v>
      </c>
      <c r="AR412" s="24" t="s">
        <v>279</v>
      </c>
      <c r="AS412" s="24" t="s">
        <v>201</v>
      </c>
      <c r="AT412" s="24" t="s">
        <v>20</v>
      </c>
      <c r="AU412" s="121">
        <v>143.20659655701834</v>
      </c>
    </row>
    <row r="413" spans="21:47" customFormat="1" ht="15.75" x14ac:dyDescent="0.25">
      <c r="U413" s="52" t="s">
        <v>645</v>
      </c>
      <c r="V413" s="52">
        <v>700</v>
      </c>
      <c r="W413" s="51" t="s">
        <v>8</v>
      </c>
      <c r="X413" s="51"/>
      <c r="Y413" s="128">
        <v>39.207352999999998</v>
      </c>
      <c r="Z413" s="128">
        <v>27.939957000000003</v>
      </c>
      <c r="AA413" s="128">
        <v>4.9765643499999994</v>
      </c>
      <c r="AB413" s="128">
        <v>11.173920149999997</v>
      </c>
      <c r="AC413" s="128">
        <v>2.2442863436217313</v>
      </c>
      <c r="AE413" s="58" t="s">
        <v>25</v>
      </c>
      <c r="AF413" s="61" t="s">
        <v>20</v>
      </c>
      <c r="AG413" s="58" t="s">
        <v>8</v>
      </c>
      <c r="AH413" s="59">
        <v>0.24479999999999999</v>
      </c>
      <c r="AI413" s="59">
        <v>20</v>
      </c>
      <c r="AJ413" s="62">
        <v>1.2239999999999999E-2</v>
      </c>
      <c r="AK413" s="60">
        <v>6.2015311793853121</v>
      </c>
      <c r="AM413" s="30" t="s">
        <v>225</v>
      </c>
      <c r="AN413" s="30">
        <v>1124.6189999999999</v>
      </c>
      <c r="AO413" s="30" t="s">
        <v>286</v>
      </c>
      <c r="AP413" s="126">
        <v>2032.666667</v>
      </c>
      <c r="AR413" s="24" t="s">
        <v>448</v>
      </c>
      <c r="AS413" s="24" t="s">
        <v>8</v>
      </c>
      <c r="AT413" s="24" t="s">
        <v>440</v>
      </c>
      <c r="AU413" s="121">
        <v>202.56937823111147</v>
      </c>
    </row>
    <row r="414" spans="21:47" customFormat="1" ht="15.75" x14ac:dyDescent="0.25">
      <c r="U414" s="52" t="s">
        <v>827</v>
      </c>
      <c r="V414" s="52">
        <v>701</v>
      </c>
      <c r="W414" s="51" t="s">
        <v>286</v>
      </c>
      <c r="X414" s="51"/>
      <c r="Y414" s="128">
        <v>47.6501795</v>
      </c>
      <c r="Z414" s="128">
        <v>29.975959</v>
      </c>
      <c r="AA414" s="128">
        <v>5.3995890000000006</v>
      </c>
      <c r="AB414" s="128">
        <v>12.235320499999998</v>
      </c>
      <c r="AC414" s="128">
        <v>2.2738459528430375</v>
      </c>
      <c r="AE414" s="58" t="s">
        <v>1086</v>
      </c>
      <c r="AF414" s="61" t="s">
        <v>20</v>
      </c>
      <c r="AG414" s="58" t="s">
        <v>286</v>
      </c>
      <c r="AH414" s="59">
        <v>0.2374</v>
      </c>
      <c r="AI414" s="59">
        <v>20</v>
      </c>
      <c r="AJ414" s="62">
        <v>1.187E-2</v>
      </c>
      <c r="AK414" s="60">
        <v>6.1699728880895499</v>
      </c>
      <c r="AM414" s="30" t="s">
        <v>569</v>
      </c>
      <c r="AN414" s="30">
        <v>733.60619999999994</v>
      </c>
      <c r="AO414" s="30" t="s">
        <v>286</v>
      </c>
      <c r="AP414" s="126">
        <v>3071.5</v>
      </c>
      <c r="AR414" s="24" t="s">
        <v>252</v>
      </c>
      <c r="AS414" s="24" t="s">
        <v>8</v>
      </c>
      <c r="AT414" s="24" t="s">
        <v>20</v>
      </c>
      <c r="AU414" s="121">
        <v>168.42171058121571</v>
      </c>
    </row>
    <row r="415" spans="21:47" customFormat="1" ht="15.75" x14ac:dyDescent="0.25">
      <c r="U415" s="49"/>
      <c r="V415" s="49"/>
      <c r="W415" s="49"/>
      <c r="X415" s="49"/>
      <c r="Y415" s="127"/>
      <c r="Z415" s="127"/>
      <c r="AA415" s="127"/>
      <c r="AB415" s="127"/>
      <c r="AC415" s="127"/>
      <c r="AE415" s="68"/>
      <c r="AF415" s="68"/>
      <c r="AG415" s="68"/>
      <c r="AH415" s="68"/>
      <c r="AI415" s="68"/>
      <c r="AJ415" s="68"/>
      <c r="AK415" s="68"/>
      <c r="AM415" s="30" t="s">
        <v>137</v>
      </c>
      <c r="AN415" s="30">
        <v>724.23360000000002</v>
      </c>
      <c r="AO415" s="30" t="s">
        <v>10</v>
      </c>
      <c r="AP415" s="126">
        <v>6305.6666670000004</v>
      </c>
      <c r="AR415" s="24" t="s">
        <v>343</v>
      </c>
      <c r="AS415" s="24" t="s">
        <v>8</v>
      </c>
      <c r="AT415" s="24" t="s">
        <v>62</v>
      </c>
      <c r="AU415" s="121">
        <v>171.6981377297229</v>
      </c>
    </row>
    <row r="416" spans="21:47" customFormat="1" ht="15.75" x14ac:dyDescent="0.25">
      <c r="U416" s="52" t="s">
        <v>648</v>
      </c>
      <c r="V416" s="52">
        <v>674</v>
      </c>
      <c r="W416" s="51" t="s">
        <v>8</v>
      </c>
      <c r="X416" s="51"/>
      <c r="Y416" s="128">
        <v>40.906823000000003</v>
      </c>
      <c r="Z416" s="128">
        <v>26.8357195</v>
      </c>
      <c r="AA416" s="128">
        <v>5.2304329999999997</v>
      </c>
      <c r="AB416" s="128">
        <v>10.4774055</v>
      </c>
      <c r="AC416" s="128">
        <v>2.0290109465394797</v>
      </c>
      <c r="AE416" s="58" t="s">
        <v>528</v>
      </c>
      <c r="AF416" s="61" t="s">
        <v>20</v>
      </c>
      <c r="AG416" s="58" t="s">
        <v>8</v>
      </c>
      <c r="AH416" s="59">
        <v>0.19089999999999999</v>
      </c>
      <c r="AI416" s="59">
        <v>20</v>
      </c>
      <c r="AJ416" s="62">
        <v>9.5449999999999997E-3</v>
      </c>
      <c r="AK416" s="60">
        <v>4.9069873567229481</v>
      </c>
      <c r="AM416" s="30" t="s">
        <v>591</v>
      </c>
      <c r="AN416" s="30">
        <v>914.04499999999996</v>
      </c>
      <c r="AO416" s="30" t="s">
        <v>10</v>
      </c>
      <c r="AP416" s="126">
        <v>8881.2766670000001</v>
      </c>
      <c r="AR416" s="24" t="s">
        <v>450</v>
      </c>
      <c r="AS416" s="24" t="s">
        <v>8</v>
      </c>
      <c r="AT416" s="24" t="s">
        <v>440</v>
      </c>
      <c r="AU416" s="121">
        <v>144.55183194768614</v>
      </c>
    </row>
    <row r="417" spans="21:47" customFormat="1" ht="15.75" x14ac:dyDescent="0.25">
      <c r="U417" s="49"/>
      <c r="V417" s="49"/>
      <c r="W417" s="49"/>
      <c r="X417" s="49"/>
      <c r="Y417" s="127"/>
      <c r="Z417" s="127"/>
      <c r="AA417" s="127"/>
      <c r="AB417" s="127"/>
      <c r="AC417" s="127"/>
      <c r="AE417" s="68"/>
      <c r="AF417" s="68"/>
      <c r="AG417" s="68"/>
      <c r="AH417" s="68"/>
      <c r="AI417" s="68"/>
      <c r="AJ417" s="68"/>
      <c r="AK417" s="68"/>
      <c r="AM417" s="30" t="s">
        <v>592</v>
      </c>
      <c r="AN417" s="30">
        <v>973.34</v>
      </c>
      <c r="AO417" s="30" t="s">
        <v>10</v>
      </c>
      <c r="AP417" s="126">
        <v>14119.666667</v>
      </c>
      <c r="AR417" s="24" t="s">
        <v>303</v>
      </c>
      <c r="AS417" s="24" t="s">
        <v>295</v>
      </c>
      <c r="AT417" s="24" t="s">
        <v>20</v>
      </c>
      <c r="AU417" s="121">
        <v>127.76718646591799</v>
      </c>
    </row>
    <row r="418" spans="21:47" customFormat="1" x14ac:dyDescent="0.25">
      <c r="U418" s="52" t="s">
        <v>650</v>
      </c>
      <c r="V418" s="52">
        <v>603</v>
      </c>
      <c r="W418" s="51" t="s">
        <v>8</v>
      </c>
      <c r="X418" s="51"/>
      <c r="Y418" s="128">
        <v>42.152111000000005</v>
      </c>
      <c r="Z418" s="128">
        <v>28.980411000000004</v>
      </c>
      <c r="AA418" s="128">
        <v>5.0647663500000002</v>
      </c>
      <c r="AB418" s="128">
        <v>11.39755615</v>
      </c>
      <c r="AC418" s="128">
        <v>2.2729333470134976</v>
      </c>
      <c r="AE418" s="58" t="s">
        <v>28</v>
      </c>
      <c r="AF418" s="61" t="s">
        <v>20</v>
      </c>
      <c r="AG418" s="58" t="s">
        <v>8</v>
      </c>
      <c r="AH418" s="59">
        <v>0.23599999999999999</v>
      </c>
      <c r="AI418" s="59">
        <v>20</v>
      </c>
      <c r="AJ418" s="62">
        <v>1.18E-2</v>
      </c>
      <c r="AK418" s="60">
        <v>6.2518454889539097</v>
      </c>
      <c r="AP418" s="122"/>
      <c r="AR418" s="24" t="s">
        <v>253</v>
      </c>
      <c r="AS418" s="24" t="s">
        <v>8</v>
      </c>
      <c r="AT418" s="24" t="s">
        <v>20</v>
      </c>
      <c r="AU418" s="121">
        <v>181.2030865172828</v>
      </c>
    </row>
    <row r="419" spans="21:47" customFormat="1" x14ac:dyDescent="0.25">
      <c r="U419" s="52" t="s">
        <v>909</v>
      </c>
      <c r="V419" s="52">
        <v>674</v>
      </c>
      <c r="W419" s="51" t="s">
        <v>10</v>
      </c>
      <c r="X419" s="51"/>
      <c r="Y419" s="128">
        <v>46.643483999999994</v>
      </c>
      <c r="Z419" s="128">
        <v>29.514835999999995</v>
      </c>
      <c r="AA419" s="128">
        <v>5.2957761999999997</v>
      </c>
      <c r="AB419" s="128">
        <v>12.23784375</v>
      </c>
      <c r="AC419" s="128">
        <v>2.3225488722348535</v>
      </c>
      <c r="AE419" s="58" t="s">
        <v>115</v>
      </c>
      <c r="AF419" s="61" t="s">
        <v>20</v>
      </c>
      <c r="AG419" s="58" t="s">
        <v>10</v>
      </c>
      <c r="AH419" s="59">
        <v>0.20549999999999999</v>
      </c>
      <c r="AI419" s="59">
        <v>20</v>
      </c>
      <c r="AJ419" s="62">
        <v>1.0274999999999999E-2</v>
      </c>
      <c r="AK419" s="60">
        <v>5.8545620486940653</v>
      </c>
      <c r="AP419" s="122"/>
      <c r="AR419" s="24" t="s">
        <v>479</v>
      </c>
      <c r="AS419" s="24" t="s">
        <v>286</v>
      </c>
      <c r="AT419" s="24" t="s">
        <v>440</v>
      </c>
      <c r="AU419" s="121">
        <v>202.26261183817124</v>
      </c>
    </row>
    <row r="420" spans="21:47" customFormat="1" x14ac:dyDescent="0.25">
      <c r="U420" s="49"/>
      <c r="V420" s="49"/>
      <c r="W420" s="49"/>
      <c r="X420" s="49"/>
      <c r="Y420" s="127"/>
      <c r="Z420" s="127"/>
      <c r="AA420" s="127"/>
      <c r="AB420" s="127"/>
      <c r="AC420" s="127"/>
      <c r="AE420" s="68"/>
      <c r="AF420" s="68"/>
      <c r="AG420" s="68"/>
      <c r="AH420" s="68"/>
      <c r="AI420" s="68"/>
      <c r="AJ420" s="68"/>
      <c r="AK420" s="68"/>
      <c r="AP420" s="122"/>
      <c r="AR420" s="24" t="s">
        <v>287</v>
      </c>
      <c r="AS420" s="24" t="s">
        <v>286</v>
      </c>
      <c r="AT420" s="24" t="s">
        <v>20</v>
      </c>
      <c r="AU420" s="121">
        <v>132.45173672256738</v>
      </c>
    </row>
    <row r="421" spans="21:47" customFormat="1" x14ac:dyDescent="0.25">
      <c r="U421" s="52" t="s">
        <v>820</v>
      </c>
      <c r="V421" s="52">
        <v>946</v>
      </c>
      <c r="W421" s="51" t="s">
        <v>286</v>
      </c>
      <c r="X421" s="51"/>
      <c r="Y421" s="127">
        <v>53.203522500000005</v>
      </c>
      <c r="Z421" s="127">
        <v>31.935821500000003</v>
      </c>
      <c r="AA421" s="127">
        <v>5.5890307000000004</v>
      </c>
      <c r="AB421" s="127">
        <v>13.188433499999999</v>
      </c>
      <c r="AC421" s="127">
        <v>2.368865136014219</v>
      </c>
      <c r="AE421" s="58" t="s">
        <v>211</v>
      </c>
      <c r="AF421" s="58" t="s">
        <v>62</v>
      </c>
      <c r="AG421" s="58" t="s">
        <v>286</v>
      </c>
      <c r="AH421" s="59">
        <v>0.20169999999999999</v>
      </c>
      <c r="AI421" s="59">
        <v>18</v>
      </c>
      <c r="AJ421" s="60">
        <v>1.1205555555555555E-2</v>
      </c>
      <c r="AK421" s="60">
        <v>5.6343042665585399</v>
      </c>
      <c r="AP421" s="122"/>
      <c r="AR421" s="24" t="s">
        <v>414</v>
      </c>
      <c r="AS421" s="24" t="s">
        <v>295</v>
      </c>
      <c r="AT421" s="24" t="s">
        <v>62</v>
      </c>
      <c r="AU421" s="121">
        <v>248.45677323914907</v>
      </c>
    </row>
    <row r="422" spans="21:47" customFormat="1" x14ac:dyDescent="0.25">
      <c r="U422" s="52" t="s">
        <v>821</v>
      </c>
      <c r="V422" s="52">
        <v>1242</v>
      </c>
      <c r="W422" s="51" t="s">
        <v>286</v>
      </c>
      <c r="X422" s="51"/>
      <c r="Y422" s="127">
        <v>56.149799000000009</v>
      </c>
      <c r="Z422" s="127">
        <v>31.849424499999991</v>
      </c>
      <c r="AA422" s="127">
        <v>6.2272631999999994</v>
      </c>
      <c r="AB422" s="127">
        <v>13.011222</v>
      </c>
      <c r="AC422" s="127">
        <v>2.1007687188576378</v>
      </c>
      <c r="AE422" s="58" t="s">
        <v>212</v>
      </c>
      <c r="AF422" s="58" t="s">
        <v>62</v>
      </c>
      <c r="AG422" s="58" t="s">
        <v>286</v>
      </c>
      <c r="AH422" s="59">
        <v>0.21859999999999999</v>
      </c>
      <c r="AI422" s="59">
        <v>20</v>
      </c>
      <c r="AJ422" s="60">
        <v>1.0929999999999999E-2</v>
      </c>
      <c r="AK422" s="60">
        <v>5.6210238101629395</v>
      </c>
      <c r="AP422" s="122"/>
      <c r="AR422" s="24" t="s">
        <v>416</v>
      </c>
      <c r="AS422" s="24" t="s">
        <v>295</v>
      </c>
      <c r="AT422" s="24" t="s">
        <v>62</v>
      </c>
      <c r="AU422" s="121">
        <v>246.86118261546162</v>
      </c>
    </row>
    <row r="423" spans="21:47" customFormat="1" x14ac:dyDescent="0.25">
      <c r="U423" s="52" t="s">
        <v>822</v>
      </c>
      <c r="V423" s="52">
        <v>886</v>
      </c>
      <c r="W423" s="51" t="s">
        <v>286</v>
      </c>
      <c r="X423" s="51"/>
      <c r="Y423" s="128">
        <v>58.924905999999986</v>
      </c>
      <c r="Z423" s="128">
        <v>33.2348395</v>
      </c>
      <c r="AA423" s="128">
        <v>6.1085162000000013</v>
      </c>
      <c r="AB423" s="128">
        <v>13.377005699999998</v>
      </c>
      <c r="AC423" s="128">
        <v>2.1939863726508309</v>
      </c>
      <c r="AE423" s="58" t="s">
        <v>1104</v>
      </c>
      <c r="AF423" s="58" t="s">
        <v>440</v>
      </c>
      <c r="AG423" s="58" t="s">
        <v>286</v>
      </c>
      <c r="AH423" s="59">
        <v>0.18559999999999999</v>
      </c>
      <c r="AI423" s="59">
        <v>20</v>
      </c>
      <c r="AJ423" s="60">
        <v>9.2800000000000001E-3</v>
      </c>
      <c r="AK423" s="60">
        <v>5.3995651356937708</v>
      </c>
      <c r="AP423" s="122"/>
      <c r="AR423" s="24" t="s">
        <v>481</v>
      </c>
      <c r="AS423" s="24" t="s">
        <v>286</v>
      </c>
      <c r="AT423" s="24" t="s">
        <v>440</v>
      </c>
      <c r="AU423" s="121">
        <v>140.679251694844</v>
      </c>
    </row>
    <row r="424" spans="21:47" customFormat="1" x14ac:dyDescent="0.25">
      <c r="U424" s="52" t="s">
        <v>823</v>
      </c>
      <c r="V424" s="52">
        <v>753</v>
      </c>
      <c r="W424" s="51" t="s">
        <v>286</v>
      </c>
      <c r="X424" s="51"/>
      <c r="Y424" s="128">
        <v>78.260907000000003</v>
      </c>
      <c r="Z424" s="128">
        <v>37.700414500000001</v>
      </c>
      <c r="AA424" s="128">
        <v>6.9153892999999993</v>
      </c>
      <c r="AB424" s="128">
        <v>15.418291999999999</v>
      </c>
      <c r="AC424" s="128">
        <v>2.2447231184524039</v>
      </c>
      <c r="AE424" s="58" t="s">
        <v>555</v>
      </c>
      <c r="AF424" s="61" t="s">
        <v>20</v>
      </c>
      <c r="AG424" s="58" t="s">
        <v>286</v>
      </c>
      <c r="AH424" s="59">
        <v>0.20930000000000001</v>
      </c>
      <c r="AI424" s="59">
        <v>20</v>
      </c>
      <c r="AJ424" s="60">
        <v>1.0465E-2</v>
      </c>
      <c r="AK424" s="60">
        <v>5.8760368292486511</v>
      </c>
      <c r="AP424" s="122"/>
      <c r="AR424" s="24" t="s">
        <v>309</v>
      </c>
      <c r="AS424" s="24" t="s">
        <v>295</v>
      </c>
      <c r="AT424" s="24" t="s">
        <v>20</v>
      </c>
      <c r="AU424" s="121">
        <v>180.4848689280266</v>
      </c>
    </row>
    <row r="425" spans="21:47" customFormat="1" x14ac:dyDescent="0.25">
      <c r="U425" s="52" t="s">
        <v>824</v>
      </c>
      <c r="V425" s="52">
        <v>769</v>
      </c>
      <c r="W425" s="51" t="s">
        <v>286</v>
      </c>
      <c r="X425" s="51"/>
      <c r="Y425" s="128">
        <v>57.566849000000005</v>
      </c>
      <c r="Z425" s="128">
        <v>33.405432500000003</v>
      </c>
      <c r="AA425" s="128">
        <v>5.9070379499999994</v>
      </c>
      <c r="AB425" s="128">
        <v>13.598107500000003</v>
      </c>
      <c r="AC425" s="128">
        <v>2.3190172509477742</v>
      </c>
      <c r="AE425" s="58" t="s">
        <v>556</v>
      </c>
      <c r="AF425" s="58" t="s">
        <v>440</v>
      </c>
      <c r="AG425" s="58" t="s">
        <v>286</v>
      </c>
      <c r="AH425" s="59">
        <v>0.23719999999999999</v>
      </c>
      <c r="AI425" s="59">
        <v>20</v>
      </c>
      <c r="AJ425" s="60">
        <v>1.1859999999999999E-2</v>
      </c>
      <c r="AK425" s="60">
        <v>6.4061954741899987</v>
      </c>
      <c r="AP425" s="122"/>
      <c r="AR425" s="24" t="s">
        <v>255</v>
      </c>
      <c r="AS425" s="24" t="s">
        <v>8</v>
      </c>
      <c r="AT425" s="24" t="s">
        <v>20</v>
      </c>
      <c r="AU425" s="121">
        <v>118.1738321514496</v>
      </c>
    </row>
    <row r="426" spans="21:47" customFormat="1" x14ac:dyDescent="0.25">
      <c r="U426" s="52" t="s">
        <v>825</v>
      </c>
      <c r="V426" s="52">
        <v>809</v>
      </c>
      <c r="W426" s="51" t="s">
        <v>286</v>
      </c>
      <c r="X426" s="51"/>
      <c r="Y426" s="128">
        <v>44.431482000000003</v>
      </c>
      <c r="Z426" s="128">
        <v>30.612104499999997</v>
      </c>
      <c r="AA426" s="128">
        <v>4.9079754999999992</v>
      </c>
      <c r="AB426" s="128">
        <v>12.838260999999999</v>
      </c>
      <c r="AC426" s="128">
        <v>2.6375299562551535</v>
      </c>
      <c r="AE426" s="58" t="s">
        <v>557</v>
      </c>
      <c r="AF426" s="58" t="s">
        <v>440</v>
      </c>
      <c r="AG426" s="58" t="s">
        <v>286</v>
      </c>
      <c r="AH426" s="59">
        <v>0.19439999999999999</v>
      </c>
      <c r="AI426" s="59">
        <v>20</v>
      </c>
      <c r="AJ426" s="60">
        <v>9.7199999999999995E-3</v>
      </c>
      <c r="AK426" s="60">
        <v>5.6586046761334652</v>
      </c>
      <c r="AP426" s="122"/>
      <c r="AR426" s="24" t="s">
        <v>311</v>
      </c>
      <c r="AS426" s="24" t="s">
        <v>295</v>
      </c>
      <c r="AT426" s="24" t="s">
        <v>20</v>
      </c>
      <c r="AU426" s="121">
        <v>156.74988007642659</v>
      </c>
    </row>
    <row r="427" spans="21:47" customFormat="1" x14ac:dyDescent="0.25">
      <c r="U427" s="52" t="s">
        <v>655</v>
      </c>
      <c r="V427" s="52">
        <v>776</v>
      </c>
      <c r="W427" s="51" t="s">
        <v>8</v>
      </c>
      <c r="X427" s="51"/>
      <c r="Y427" s="128">
        <v>45.944778000000007</v>
      </c>
      <c r="Z427" s="128">
        <v>29.696770499999996</v>
      </c>
      <c r="AA427" s="128">
        <v>5.3869494500000004</v>
      </c>
      <c r="AB427" s="128">
        <v>12.378424500000001</v>
      </c>
      <c r="AC427" s="128">
        <v>2.3117010264425346</v>
      </c>
      <c r="AE427" s="58" t="s">
        <v>1009</v>
      </c>
      <c r="AF427" s="58" t="s">
        <v>440</v>
      </c>
      <c r="AG427" s="58" t="s">
        <v>8</v>
      </c>
      <c r="AH427" s="59">
        <v>0.19639999999999999</v>
      </c>
      <c r="AI427" s="59">
        <v>20</v>
      </c>
      <c r="AJ427" s="62">
        <v>9.8199999999999989E-3</v>
      </c>
      <c r="AK427" s="60">
        <v>5.2707164523662522</v>
      </c>
      <c r="AP427" s="122"/>
      <c r="AR427" s="24" t="s">
        <v>281</v>
      </c>
      <c r="AS427" s="24" t="s">
        <v>201</v>
      </c>
      <c r="AT427" s="24" t="s">
        <v>20</v>
      </c>
      <c r="AU427" s="121">
        <v>151.83413939781045</v>
      </c>
    </row>
    <row r="428" spans="21:47" customFormat="1" x14ac:dyDescent="0.25">
      <c r="U428" s="52" t="s">
        <v>656</v>
      </c>
      <c r="V428" s="52">
        <v>700</v>
      </c>
      <c r="W428" s="51" t="s">
        <v>8</v>
      </c>
      <c r="X428" s="51"/>
      <c r="Y428" s="128">
        <v>49.996557500000009</v>
      </c>
      <c r="Z428" s="128">
        <v>30.780731499999995</v>
      </c>
      <c r="AA428" s="128">
        <v>5.6265886999999992</v>
      </c>
      <c r="AB428" s="128">
        <v>12.708853949999998</v>
      </c>
      <c r="AC428" s="128">
        <v>2.2592986260062125</v>
      </c>
      <c r="AE428" s="58" t="s">
        <v>31</v>
      </c>
      <c r="AF428" s="61" t="s">
        <v>20</v>
      </c>
      <c r="AG428" s="58" t="s">
        <v>8</v>
      </c>
      <c r="AH428" s="59">
        <v>0.22509999999999999</v>
      </c>
      <c r="AI428" s="59">
        <v>20</v>
      </c>
      <c r="AJ428" s="62">
        <v>1.1254999999999999E-2</v>
      </c>
      <c r="AK428" s="60">
        <v>6.1216546318417313</v>
      </c>
      <c r="AP428" s="122"/>
      <c r="AR428" s="24" t="s">
        <v>288</v>
      </c>
      <c r="AS428" s="24" t="s">
        <v>286</v>
      </c>
      <c r="AT428" s="24" t="s">
        <v>20</v>
      </c>
      <c r="AU428" s="121">
        <v>165.6023744898514</v>
      </c>
    </row>
    <row r="429" spans="21:47" customFormat="1" x14ac:dyDescent="0.25">
      <c r="U429" s="52" t="s">
        <v>657</v>
      </c>
      <c r="V429" s="52">
        <v>910</v>
      </c>
      <c r="W429" s="51" t="s">
        <v>8</v>
      </c>
      <c r="X429" s="51"/>
      <c r="Y429" s="128">
        <v>52.70081166666666</v>
      </c>
      <c r="Z429" s="128">
        <v>29.621195510000007</v>
      </c>
      <c r="AA429" s="128">
        <v>8.7728391499999994</v>
      </c>
      <c r="AB429" s="128">
        <v>13.008434249999999</v>
      </c>
      <c r="AC429" s="128">
        <v>2.1885609179653569</v>
      </c>
      <c r="AE429" s="58" t="s">
        <v>77</v>
      </c>
      <c r="AF429" s="58" t="s">
        <v>62</v>
      </c>
      <c r="AG429" s="58" t="s">
        <v>8</v>
      </c>
      <c r="AH429" s="59">
        <v>0.2445</v>
      </c>
      <c r="AI429" s="59">
        <v>20</v>
      </c>
      <c r="AJ429" s="62">
        <v>1.2225E-2</v>
      </c>
      <c r="AK429" s="60">
        <v>6.4464606877298474</v>
      </c>
      <c r="AP429" s="122"/>
      <c r="AR429" s="24" t="s">
        <v>312</v>
      </c>
      <c r="AS429" s="24" t="s">
        <v>295</v>
      </c>
      <c r="AT429" s="24" t="s">
        <v>20</v>
      </c>
      <c r="AU429" s="121">
        <v>176.33851119832983</v>
      </c>
    </row>
    <row r="430" spans="21:47" customFormat="1" x14ac:dyDescent="0.25">
      <c r="U430" s="52" t="s">
        <v>660</v>
      </c>
      <c r="V430" s="52">
        <v>823</v>
      </c>
      <c r="W430" s="51" t="s">
        <v>8</v>
      </c>
      <c r="X430" s="51"/>
      <c r="Y430" s="128">
        <v>59.120255000000007</v>
      </c>
      <c r="Z430" s="128">
        <v>32.807365499999996</v>
      </c>
      <c r="AA430" s="128">
        <v>6.1150424499999998</v>
      </c>
      <c r="AB430" s="128">
        <v>13.171294649999998</v>
      </c>
      <c r="AC430" s="128">
        <v>2.1631301124058995</v>
      </c>
      <c r="AE430" s="58" t="s">
        <v>1023</v>
      </c>
      <c r="AF430" s="58" t="s">
        <v>440</v>
      </c>
      <c r="AG430" s="58" t="s">
        <v>8</v>
      </c>
      <c r="AH430" s="59">
        <v>0.22059999999999999</v>
      </c>
      <c r="AI430" s="59">
        <v>20</v>
      </c>
      <c r="AJ430" s="62">
        <v>1.103E-2</v>
      </c>
      <c r="AK430" s="60">
        <v>5.5337825141599346</v>
      </c>
      <c r="AP430" s="122"/>
      <c r="AR430" s="24" t="s">
        <v>364</v>
      </c>
      <c r="AS430" s="24" t="s">
        <v>8</v>
      </c>
      <c r="AT430" s="24" t="s">
        <v>62</v>
      </c>
      <c r="AU430" s="121">
        <v>147.42049935734835</v>
      </c>
    </row>
    <row r="431" spans="21:47" customFormat="1" x14ac:dyDescent="0.25">
      <c r="U431" s="52" t="s">
        <v>662</v>
      </c>
      <c r="V431" s="52">
        <v>619</v>
      </c>
      <c r="W431" s="51" t="s">
        <v>8</v>
      </c>
      <c r="X431" s="51"/>
      <c r="Y431" s="128">
        <v>44.468456499999995</v>
      </c>
      <c r="Z431" s="128">
        <v>29.381299500000004</v>
      </c>
      <c r="AA431" s="128">
        <v>5.3181540500000013</v>
      </c>
      <c r="AB431" s="128">
        <v>11.790975249999999</v>
      </c>
      <c r="AC431" s="128">
        <v>2.2414744359336622</v>
      </c>
      <c r="AE431" s="58" t="s">
        <v>32</v>
      </c>
      <c r="AF431" s="61" t="s">
        <v>20</v>
      </c>
      <c r="AG431" s="58" t="s">
        <v>8</v>
      </c>
      <c r="AH431" s="59">
        <v>0.25719999999999998</v>
      </c>
      <c r="AI431" s="59">
        <v>20</v>
      </c>
      <c r="AJ431" s="62">
        <v>1.286E-2</v>
      </c>
      <c r="AK431" s="60">
        <v>6.6813411000456355</v>
      </c>
      <c r="AP431" s="122"/>
      <c r="AR431" s="24" t="s">
        <v>261</v>
      </c>
      <c r="AS431" s="24" t="s">
        <v>8</v>
      </c>
      <c r="AT431" s="24" t="s">
        <v>20</v>
      </c>
      <c r="AU431" s="121">
        <v>142.74741613981959</v>
      </c>
    </row>
    <row r="432" spans="21:47" customFormat="1" x14ac:dyDescent="0.25">
      <c r="U432" s="52" t="s">
        <v>833</v>
      </c>
      <c r="V432" s="52">
        <v>793</v>
      </c>
      <c r="W432" s="51" t="s">
        <v>286</v>
      </c>
      <c r="X432" s="51"/>
      <c r="Y432" s="127">
        <v>54.127980000000001</v>
      </c>
      <c r="Z432" s="127">
        <v>31.416255999999997</v>
      </c>
      <c r="AA432" s="127">
        <v>6.031499150000001</v>
      </c>
      <c r="AB432" s="127">
        <v>12.200614399999997</v>
      </c>
      <c r="AC432" s="127">
        <v>2.0645024805539589</v>
      </c>
      <c r="AE432" s="58" t="s">
        <v>560</v>
      </c>
      <c r="AF432" s="58" t="s">
        <v>440</v>
      </c>
      <c r="AG432" s="58" t="s">
        <v>286</v>
      </c>
      <c r="AH432" s="59">
        <v>0.2223</v>
      </c>
      <c r="AI432" s="59">
        <v>20</v>
      </c>
      <c r="AJ432" s="62">
        <v>1.1115E-2</v>
      </c>
      <c r="AK432" s="60">
        <v>5.7015542372426387</v>
      </c>
      <c r="AP432" s="122"/>
      <c r="AR432" s="24" t="s">
        <v>262</v>
      </c>
      <c r="AS432" s="24" t="s">
        <v>8</v>
      </c>
      <c r="AT432" s="24" t="s">
        <v>20</v>
      </c>
      <c r="AU432" s="121">
        <v>157.72912293887779</v>
      </c>
    </row>
    <row r="433" spans="21:47" customFormat="1" x14ac:dyDescent="0.25">
      <c r="U433" s="52" t="s">
        <v>777</v>
      </c>
      <c r="V433" s="52">
        <v>846</v>
      </c>
      <c r="W433" s="51" t="s">
        <v>201</v>
      </c>
      <c r="X433" s="51"/>
      <c r="Y433" s="127">
        <v>48.149354000000002</v>
      </c>
      <c r="Z433" s="127">
        <v>29.566071500000003</v>
      </c>
      <c r="AA433" s="127">
        <v>5.5836584</v>
      </c>
      <c r="AB433" s="127">
        <v>11.677006499999999</v>
      </c>
      <c r="AC433" s="127">
        <v>2.0886723377524961</v>
      </c>
      <c r="AE433" s="58" t="s">
        <v>1060</v>
      </c>
      <c r="AF433" s="58" t="s">
        <v>440</v>
      </c>
      <c r="AG433" s="58" t="s">
        <v>201</v>
      </c>
      <c r="AH433" s="59">
        <v>0.28760000000000002</v>
      </c>
      <c r="AI433" s="59">
        <v>20</v>
      </c>
      <c r="AJ433" s="62">
        <v>1.438E-2</v>
      </c>
      <c r="AK433" s="60">
        <v>7.8007140364534413</v>
      </c>
      <c r="AP433" s="122"/>
      <c r="AR433" s="24" t="s">
        <v>264</v>
      </c>
      <c r="AS433" s="24" t="s">
        <v>8</v>
      </c>
      <c r="AT433" s="24" t="s">
        <v>20</v>
      </c>
      <c r="AU433" s="121">
        <v>181.90782039890317</v>
      </c>
    </row>
    <row r="434" spans="21:47" customFormat="1" x14ac:dyDescent="0.25">
      <c r="U434" s="52" t="s">
        <v>835</v>
      </c>
      <c r="V434" s="52">
        <v>1077</v>
      </c>
      <c r="W434" s="51" t="s">
        <v>286</v>
      </c>
      <c r="X434" s="51"/>
      <c r="Y434" s="127">
        <v>46.876299500000002</v>
      </c>
      <c r="Z434" s="127">
        <v>30.264718000000006</v>
      </c>
      <c r="AA434" s="127">
        <v>5.2868908999999995</v>
      </c>
      <c r="AB434" s="127">
        <v>12.549720500000001</v>
      </c>
      <c r="AC434" s="127">
        <v>2.378075697402779</v>
      </c>
      <c r="AE434" s="58" t="s">
        <v>217</v>
      </c>
      <c r="AF434" s="58" t="s">
        <v>62</v>
      </c>
      <c r="AG434" s="58" t="s">
        <v>286</v>
      </c>
      <c r="AH434" s="59">
        <v>0.26079999999999998</v>
      </c>
      <c r="AI434" s="59">
        <v>20</v>
      </c>
      <c r="AJ434" s="62">
        <v>1.304E-2</v>
      </c>
      <c r="AK434" s="60">
        <v>6.8182428260811205</v>
      </c>
      <c r="AP434" s="122"/>
      <c r="AR434" s="24" t="s">
        <v>316</v>
      </c>
      <c r="AS434" s="24" t="s">
        <v>295</v>
      </c>
      <c r="AT434" s="24" t="s">
        <v>20</v>
      </c>
      <c r="AU434" s="121">
        <v>232.78630799700574</v>
      </c>
    </row>
    <row r="435" spans="21:47" customFormat="1" x14ac:dyDescent="0.25">
      <c r="U435" s="52" t="s">
        <v>836</v>
      </c>
      <c r="V435" s="52">
        <v>683</v>
      </c>
      <c r="W435" s="51" t="s">
        <v>286</v>
      </c>
      <c r="X435" s="51"/>
      <c r="Y435" s="127">
        <v>42.961233000000014</v>
      </c>
      <c r="Z435" s="127">
        <v>27.702970000000001</v>
      </c>
      <c r="AA435" s="127">
        <v>5.1784905500000011</v>
      </c>
      <c r="AB435" s="127">
        <v>10.878568049999998</v>
      </c>
      <c r="AC435" s="127">
        <v>2.1081162998742422</v>
      </c>
      <c r="AE435" s="58" t="s">
        <v>561</v>
      </c>
      <c r="AF435" s="61" t="s">
        <v>20</v>
      </c>
      <c r="AG435" s="58" t="s">
        <v>286</v>
      </c>
      <c r="AH435" s="59">
        <v>0.20399999999999999</v>
      </c>
      <c r="AI435" s="59">
        <v>20</v>
      </c>
      <c r="AJ435" s="62">
        <v>1.0199999999999999E-2</v>
      </c>
      <c r="AK435" s="60">
        <v>5.5136499073900085</v>
      </c>
      <c r="AP435" s="122"/>
      <c r="AR435" s="24" t="s">
        <v>317</v>
      </c>
      <c r="AS435" s="24" t="s">
        <v>295</v>
      </c>
      <c r="AT435" s="24" t="s">
        <v>20</v>
      </c>
      <c r="AU435" s="121">
        <v>150.68015868540311</v>
      </c>
    </row>
    <row r="436" spans="21:47" customFormat="1" x14ac:dyDescent="0.25">
      <c r="U436" s="55" t="s">
        <v>837</v>
      </c>
      <c r="V436" s="52">
        <v>820</v>
      </c>
      <c r="W436" s="51" t="s">
        <v>286</v>
      </c>
      <c r="X436" s="51"/>
      <c r="Y436" s="127">
        <v>60.295733499999997</v>
      </c>
      <c r="Z436" s="127">
        <v>33.844114999999995</v>
      </c>
      <c r="AA436" s="127">
        <v>6.4157687499999998</v>
      </c>
      <c r="AB436" s="127">
        <v>12.903504000000002</v>
      </c>
      <c r="AC436" s="127">
        <v>2.0385148293379047</v>
      </c>
      <c r="AE436" s="58" t="s">
        <v>562</v>
      </c>
      <c r="AF436" s="58" t="s">
        <v>440</v>
      </c>
      <c r="AG436" s="58" t="s">
        <v>286</v>
      </c>
      <c r="AH436" s="59">
        <v>0.2215</v>
      </c>
      <c r="AI436" s="59">
        <v>20</v>
      </c>
      <c r="AJ436" s="62">
        <v>1.1075E-2</v>
      </c>
      <c r="AK436" s="60">
        <v>5.7498724934904581</v>
      </c>
      <c r="AP436" s="122"/>
      <c r="AR436" s="24" t="s">
        <v>456</v>
      </c>
      <c r="AS436" s="24" t="s">
        <v>8</v>
      </c>
      <c r="AT436" s="24" t="s">
        <v>440</v>
      </c>
      <c r="AU436" s="121">
        <v>177.23982999029155</v>
      </c>
    </row>
    <row r="437" spans="21:47" customFormat="1" x14ac:dyDescent="0.25">
      <c r="U437" s="52" t="s">
        <v>844</v>
      </c>
      <c r="V437" s="52">
        <v>648</v>
      </c>
      <c r="W437" s="51" t="s">
        <v>286</v>
      </c>
      <c r="X437" s="51"/>
      <c r="Y437" s="127">
        <v>45.081564</v>
      </c>
      <c r="Z437" s="127">
        <v>29.826776500000001</v>
      </c>
      <c r="AA437" s="127">
        <v>5.1961731000000002</v>
      </c>
      <c r="AB437" s="127">
        <v>11.97382575</v>
      </c>
      <c r="AC437" s="127">
        <v>2.3212771820538336</v>
      </c>
      <c r="AE437" s="58" t="s">
        <v>1083</v>
      </c>
      <c r="AF437" s="61" t="s">
        <v>20</v>
      </c>
      <c r="AG437" s="58" t="s">
        <v>286</v>
      </c>
      <c r="AH437" s="59">
        <v>0.22239999999999999</v>
      </c>
      <c r="AI437" s="59">
        <v>20</v>
      </c>
      <c r="AJ437" s="62">
        <v>1.112E-2</v>
      </c>
      <c r="AK437" s="60">
        <v>5.8934850884492525</v>
      </c>
      <c r="AP437" s="122"/>
      <c r="AR437" s="24" t="s">
        <v>508</v>
      </c>
      <c r="AS437" s="24" t="s">
        <v>295</v>
      </c>
      <c r="AT437" s="24" t="s">
        <v>440</v>
      </c>
      <c r="AU437" s="121">
        <v>148.45392723151244</v>
      </c>
    </row>
    <row r="438" spans="21:47" customFormat="1" x14ac:dyDescent="0.25">
      <c r="U438" s="52" t="s">
        <v>782</v>
      </c>
      <c r="V438" s="52">
        <v>613</v>
      </c>
      <c r="W438" s="51" t="s">
        <v>201</v>
      </c>
      <c r="X438" s="51"/>
      <c r="Y438" s="127">
        <v>69.784436499999998</v>
      </c>
      <c r="Z438" s="127">
        <v>36.862541</v>
      </c>
      <c r="AA438" s="127">
        <v>6.5609717999999999</v>
      </c>
      <c r="AB438" s="127">
        <v>14.537678500000004</v>
      </c>
      <c r="AC438" s="127">
        <v>2.221390894116376</v>
      </c>
      <c r="AE438" s="58" t="s">
        <v>190</v>
      </c>
      <c r="AF438" s="61" t="s">
        <v>20</v>
      </c>
      <c r="AG438" s="58" t="s">
        <v>201</v>
      </c>
      <c r="AH438" s="59">
        <v>0.20319999999999999</v>
      </c>
      <c r="AI438" s="59">
        <v>20</v>
      </c>
      <c r="AJ438" s="62">
        <v>1.0159999999999999E-2</v>
      </c>
      <c r="AK438" s="60">
        <v>5.305612970767454</v>
      </c>
      <c r="AP438" s="122"/>
      <c r="AR438" s="24" t="s">
        <v>367</v>
      </c>
      <c r="AS438" s="24" t="s">
        <v>8</v>
      </c>
      <c r="AT438" s="24" t="s">
        <v>62</v>
      </c>
      <c r="AU438" s="121">
        <v>163.62114836756737</v>
      </c>
    </row>
    <row r="439" spans="21:47" customFormat="1" x14ac:dyDescent="0.25">
      <c r="U439" s="52" t="s">
        <v>672</v>
      </c>
      <c r="V439" s="52">
        <v>698</v>
      </c>
      <c r="W439" s="51" t="s">
        <v>8</v>
      </c>
      <c r="X439" s="51"/>
      <c r="Y439" s="127">
        <v>46.831672500000003</v>
      </c>
      <c r="Z439" s="127">
        <v>31.029009999999992</v>
      </c>
      <c r="AA439" s="127">
        <v>5.5367881999999993</v>
      </c>
      <c r="AB439" s="127">
        <v>12.123517150000001</v>
      </c>
      <c r="AC439" s="127">
        <v>2.1932235678802927</v>
      </c>
      <c r="AE439" s="58" t="s">
        <v>532</v>
      </c>
      <c r="AF439" s="61" t="s">
        <v>20</v>
      </c>
      <c r="AG439" s="58" t="s">
        <v>8</v>
      </c>
      <c r="AH439" s="59">
        <v>0.21909999999999999</v>
      </c>
      <c r="AI439" s="59">
        <v>20</v>
      </c>
      <c r="AJ439" s="62">
        <v>1.0954999999999999E-2</v>
      </c>
      <c r="AK439" s="60">
        <v>5.9874372533755675</v>
      </c>
      <c r="AP439" s="122"/>
      <c r="AR439" s="24" t="s">
        <v>320</v>
      </c>
      <c r="AS439" s="24" t="s">
        <v>295</v>
      </c>
      <c r="AT439" s="24" t="s">
        <v>20</v>
      </c>
      <c r="AU439" s="121">
        <v>209.60919720521738</v>
      </c>
    </row>
    <row r="440" spans="21:47" customFormat="1" x14ac:dyDescent="0.25">
      <c r="U440" s="52" t="s">
        <v>784</v>
      </c>
      <c r="V440" s="52">
        <v>631</v>
      </c>
      <c r="W440" s="51" t="s">
        <v>201</v>
      </c>
      <c r="X440" s="51"/>
      <c r="Y440" s="127">
        <v>56.73524900000001</v>
      </c>
      <c r="Z440" s="127">
        <v>31.490031500000004</v>
      </c>
      <c r="AA440" s="127">
        <v>5.9705142499999999</v>
      </c>
      <c r="AB440" s="127">
        <v>12.989220499999998</v>
      </c>
      <c r="AC440" s="127">
        <v>2.1783190915987305</v>
      </c>
      <c r="AE440" s="58" t="s">
        <v>192</v>
      </c>
      <c r="AF440" s="61" t="s">
        <v>20</v>
      </c>
      <c r="AG440" s="58" t="s">
        <v>201</v>
      </c>
      <c r="AH440" s="59">
        <v>0.21540000000000001</v>
      </c>
      <c r="AI440" s="59">
        <v>20</v>
      </c>
      <c r="AJ440" s="62">
        <v>1.077E-2</v>
      </c>
      <c r="AK440" s="60">
        <v>5.823692051646848</v>
      </c>
      <c r="AP440" s="122"/>
      <c r="AR440" s="24" t="s">
        <v>324</v>
      </c>
      <c r="AS440" s="24" t="s">
        <v>295</v>
      </c>
      <c r="AT440" s="24" t="s">
        <v>20</v>
      </c>
      <c r="AU440" s="121">
        <v>155.52484322464869</v>
      </c>
    </row>
    <row r="441" spans="21:47" customFormat="1" x14ac:dyDescent="0.25">
      <c r="U441" s="52" t="s">
        <v>696</v>
      </c>
      <c r="V441" s="52">
        <v>902</v>
      </c>
      <c r="W441" s="51" t="s">
        <v>8</v>
      </c>
      <c r="X441" s="51"/>
      <c r="Y441" s="127">
        <v>64.713775000000027</v>
      </c>
      <c r="Z441" s="127">
        <v>34.208588499999998</v>
      </c>
      <c r="AA441" s="127">
        <v>6.6416527500000004</v>
      </c>
      <c r="AB441" s="127">
        <v>13.480870200000002</v>
      </c>
      <c r="AC441" s="127">
        <v>2.0295194779705019</v>
      </c>
      <c r="AE441" s="58" t="s">
        <v>96</v>
      </c>
      <c r="AF441" s="58" t="s">
        <v>440</v>
      </c>
      <c r="AG441" s="58" t="s">
        <v>8</v>
      </c>
      <c r="AH441" s="59">
        <v>0.31819999999999998</v>
      </c>
      <c r="AI441" s="59">
        <v>20</v>
      </c>
      <c r="AJ441" s="62">
        <v>1.5910000000000001E-2</v>
      </c>
      <c r="AK441" s="60">
        <v>8.1013609642176458</v>
      </c>
      <c r="AP441" s="122"/>
      <c r="AR441" s="24" t="s">
        <v>458</v>
      </c>
      <c r="AS441" s="24" t="s">
        <v>8</v>
      </c>
      <c r="AT441" s="24" t="s">
        <v>440</v>
      </c>
      <c r="AU441" s="121">
        <v>147.02689103599855</v>
      </c>
    </row>
    <row r="442" spans="21:47" customFormat="1" x14ac:dyDescent="0.25">
      <c r="U442" s="52" t="s">
        <v>697</v>
      </c>
      <c r="V442" s="52">
        <v>740</v>
      </c>
      <c r="W442" s="51" t="s">
        <v>8</v>
      </c>
      <c r="X442" s="51"/>
      <c r="Y442" s="127">
        <v>50.080185</v>
      </c>
      <c r="Z442" s="127">
        <v>30.544339499999996</v>
      </c>
      <c r="AA442" s="127">
        <v>5.5489523999999992</v>
      </c>
      <c r="AB442" s="127">
        <v>12.869931999999997</v>
      </c>
      <c r="AC442" s="127">
        <v>2.3396187770823169</v>
      </c>
      <c r="AE442" s="58" t="s">
        <v>42</v>
      </c>
      <c r="AF442" s="61" t="s">
        <v>20</v>
      </c>
      <c r="AG442" s="58" t="s">
        <v>8</v>
      </c>
      <c r="AH442" s="59">
        <v>0.2298</v>
      </c>
      <c r="AI442" s="59">
        <v>20</v>
      </c>
      <c r="AJ442" s="62">
        <v>1.149E-2</v>
      </c>
      <c r="AK442" s="60">
        <v>5.9243550854964706</v>
      </c>
      <c r="AP442" s="122"/>
      <c r="AR442" s="24" t="s">
        <v>511</v>
      </c>
      <c r="AS442" s="24" t="s">
        <v>295</v>
      </c>
      <c r="AT442" s="24" t="s">
        <v>440</v>
      </c>
      <c r="AU442" s="121">
        <v>143.74580369273707</v>
      </c>
    </row>
    <row r="443" spans="21:47" customFormat="1" x14ac:dyDescent="0.25">
      <c r="U443" s="52" t="s">
        <v>698</v>
      </c>
      <c r="V443" s="52">
        <v>737</v>
      </c>
      <c r="W443" s="51" t="s">
        <v>8</v>
      </c>
      <c r="X443" s="51"/>
      <c r="Y443" s="127">
        <v>44.319376499999997</v>
      </c>
      <c r="Z443" s="127">
        <v>30.171518999999996</v>
      </c>
      <c r="AA443" s="127">
        <v>5.1909391999999999</v>
      </c>
      <c r="AB443" s="127">
        <v>11.959068499999999</v>
      </c>
      <c r="AC443" s="127">
        <v>2.3192068255480276</v>
      </c>
      <c r="AE443" s="58" t="s">
        <v>43</v>
      </c>
      <c r="AF443" s="61" t="s">
        <v>20</v>
      </c>
      <c r="AG443" s="58" t="s">
        <v>8</v>
      </c>
      <c r="AH443" s="59">
        <v>0.2651</v>
      </c>
      <c r="AI443" s="59">
        <v>20</v>
      </c>
      <c r="AJ443" s="62">
        <v>1.3254999999999999E-2</v>
      </c>
      <c r="AK443" s="60">
        <v>6.800794566880521</v>
      </c>
      <c r="AP443" s="122"/>
      <c r="AR443" s="24" t="s">
        <v>512</v>
      </c>
      <c r="AS443" s="24" t="s">
        <v>295</v>
      </c>
      <c r="AT443" s="24" t="s">
        <v>440</v>
      </c>
      <c r="AU443" s="121">
        <v>171.36663641017108</v>
      </c>
    </row>
    <row r="444" spans="21:47" customFormat="1" x14ac:dyDescent="0.25">
      <c r="U444" s="52" t="s">
        <v>702</v>
      </c>
      <c r="V444" s="52">
        <v>752</v>
      </c>
      <c r="W444" s="51" t="s">
        <v>8</v>
      </c>
      <c r="X444" s="51"/>
      <c r="Y444" s="127">
        <v>58.111662500000001</v>
      </c>
      <c r="Z444" s="127">
        <v>33.807817000000007</v>
      </c>
      <c r="AA444" s="127">
        <v>6.1874815999999999</v>
      </c>
      <c r="AB444" s="127">
        <v>13.037609500000002</v>
      </c>
      <c r="AC444" s="127">
        <v>2.123361048163301</v>
      </c>
      <c r="AE444" s="58" t="s">
        <v>45</v>
      </c>
      <c r="AF444" s="61" t="s">
        <v>20</v>
      </c>
      <c r="AG444" s="58" t="s">
        <v>8</v>
      </c>
      <c r="AH444" s="59">
        <v>0.22639999999999999</v>
      </c>
      <c r="AI444" s="59">
        <v>20</v>
      </c>
      <c r="AJ444" s="60">
        <v>1.132E-2</v>
      </c>
      <c r="AK444" s="60">
        <v>6.5189380721015748</v>
      </c>
      <c r="AP444" s="122"/>
      <c r="AR444" s="24" t="s">
        <v>435</v>
      </c>
      <c r="AS444" s="24" t="s">
        <v>295</v>
      </c>
      <c r="AT444" s="24" t="s">
        <v>62</v>
      </c>
      <c r="AU444" s="121">
        <v>207.13410555113373</v>
      </c>
    </row>
    <row r="445" spans="21:47" customFormat="1" x14ac:dyDescent="0.25">
      <c r="U445" s="52" t="s">
        <v>703</v>
      </c>
      <c r="V445" s="52">
        <v>783</v>
      </c>
      <c r="W445" s="51" t="s">
        <v>8</v>
      </c>
      <c r="X445" s="51"/>
      <c r="Y445" s="127">
        <v>51.51369050000001</v>
      </c>
      <c r="Z445" s="127">
        <v>32.606864000000002</v>
      </c>
      <c r="AA445" s="127">
        <v>5.7545942999999999</v>
      </c>
      <c r="AB445" s="127">
        <v>12.515067</v>
      </c>
      <c r="AC445" s="127">
        <v>2.1776331479002549</v>
      </c>
      <c r="AE445" s="58" t="s">
        <v>1016</v>
      </c>
      <c r="AF445" s="58" t="s">
        <v>440</v>
      </c>
      <c r="AG445" s="58" t="s">
        <v>8</v>
      </c>
      <c r="AH445" s="59">
        <v>0.25690000000000002</v>
      </c>
      <c r="AI445" s="59">
        <v>20</v>
      </c>
      <c r="AJ445" s="60">
        <v>1.2845000000000001E-2</v>
      </c>
      <c r="AK445" s="60">
        <v>6.5847045875499974</v>
      </c>
      <c r="AP445" s="122"/>
      <c r="AR445" s="24" t="s">
        <v>462</v>
      </c>
      <c r="AS445" s="24" t="s">
        <v>8</v>
      </c>
      <c r="AT445" s="24" t="s">
        <v>440</v>
      </c>
      <c r="AU445" s="121">
        <v>164.17531506493859</v>
      </c>
    </row>
    <row r="446" spans="21:47" customFormat="1" x14ac:dyDescent="0.25">
      <c r="U446" s="52" t="s">
        <v>711</v>
      </c>
      <c r="V446" s="52">
        <v>900</v>
      </c>
      <c r="W446" s="51" t="s">
        <v>8</v>
      </c>
      <c r="X446" s="51"/>
      <c r="Y446" s="127">
        <v>60.859363999999992</v>
      </c>
      <c r="Z446" s="127">
        <v>33.870302500000001</v>
      </c>
      <c r="AA446" s="127">
        <v>6.2485750000000007</v>
      </c>
      <c r="AB446" s="127">
        <v>13.202796999999999</v>
      </c>
      <c r="AC446" s="127">
        <v>2.1291747697093326</v>
      </c>
      <c r="AE446" s="58" t="s">
        <v>101</v>
      </c>
      <c r="AF446" s="58" t="s">
        <v>62</v>
      </c>
      <c r="AG446" s="58" t="s">
        <v>8</v>
      </c>
      <c r="AH446" s="59">
        <v>0.23649999999999999</v>
      </c>
      <c r="AI446" s="59">
        <v>20</v>
      </c>
      <c r="AJ446" s="60">
        <v>1.1824999999999999E-2</v>
      </c>
      <c r="AK446" s="60">
        <v>6.4008267790513518</v>
      </c>
      <c r="AP446" s="122"/>
      <c r="AR446" s="24" t="s">
        <v>393</v>
      </c>
      <c r="AS446" s="24" t="s">
        <v>286</v>
      </c>
      <c r="AT446" s="24" t="s">
        <v>62</v>
      </c>
      <c r="AU446" s="121">
        <v>127.66714112738082</v>
      </c>
    </row>
    <row r="447" spans="21:47" customFormat="1" x14ac:dyDescent="0.25">
      <c r="U447" s="52" t="s">
        <v>715</v>
      </c>
      <c r="V447" s="52">
        <v>830</v>
      </c>
      <c r="W447" s="51" t="s">
        <v>8</v>
      </c>
      <c r="X447" s="51"/>
      <c r="Y447" s="127">
        <v>58.594370000000005</v>
      </c>
      <c r="Z447" s="127">
        <v>33.48695399999999</v>
      </c>
      <c r="AA447" s="127">
        <v>6.4743609000000006</v>
      </c>
      <c r="AB447" s="127">
        <v>12.939838750000002</v>
      </c>
      <c r="AC447" s="127">
        <v>2.1434792884911795</v>
      </c>
      <c r="AE447" s="58" t="s">
        <v>1025</v>
      </c>
      <c r="AF447" s="58" t="s">
        <v>440</v>
      </c>
      <c r="AG447" s="58" t="s">
        <v>8</v>
      </c>
      <c r="AH447" s="59">
        <v>0.23599999999999999</v>
      </c>
      <c r="AI447" s="59">
        <v>20</v>
      </c>
      <c r="AJ447" s="60">
        <v>1.18E-2</v>
      </c>
      <c r="AK447" s="60">
        <v>6.106890720210453</v>
      </c>
      <c r="AP447" s="122"/>
      <c r="AR447" s="24" t="s">
        <v>372</v>
      </c>
      <c r="AS447" s="24" t="s">
        <v>8</v>
      </c>
      <c r="AT447" s="24" t="s">
        <v>62</v>
      </c>
      <c r="AU447" s="121">
        <v>194.55900678383054</v>
      </c>
    </row>
    <row r="448" spans="21:47" customFormat="1" x14ac:dyDescent="0.25">
      <c r="U448" s="52" t="s">
        <v>793</v>
      </c>
      <c r="V448" s="52">
        <v>759</v>
      </c>
      <c r="W448" s="51" t="s">
        <v>201</v>
      </c>
      <c r="X448" s="51"/>
      <c r="Y448" s="127">
        <v>35.955008999999997</v>
      </c>
      <c r="Z448" s="127">
        <v>25.856333499999998</v>
      </c>
      <c r="AA448" s="127">
        <v>4.7557167499999995</v>
      </c>
      <c r="AB448" s="127">
        <v>11.076200500000001</v>
      </c>
      <c r="AC448" s="127">
        <v>2.3484862173215046</v>
      </c>
      <c r="AE448" s="58" t="s">
        <v>1047</v>
      </c>
      <c r="AF448" s="61" t="s">
        <v>20</v>
      </c>
      <c r="AG448" s="58" t="s">
        <v>201</v>
      </c>
      <c r="AH448" s="59">
        <v>0.30359999999999998</v>
      </c>
      <c r="AI448" s="59">
        <v>20</v>
      </c>
      <c r="AJ448" s="60">
        <v>1.5179999999999999E-2</v>
      </c>
      <c r="AK448" s="60">
        <v>8.179207043728022</v>
      </c>
      <c r="AP448" s="122"/>
      <c r="AR448" s="24" t="s">
        <v>437</v>
      </c>
      <c r="AS448" s="24" t="s">
        <v>295</v>
      </c>
      <c r="AT448" s="24" t="s">
        <v>62</v>
      </c>
      <c r="AU448" s="121">
        <v>195.26036974399668</v>
      </c>
    </row>
    <row r="449" spans="21:47" customFormat="1" x14ac:dyDescent="0.25">
      <c r="U449" s="52" t="s">
        <v>723</v>
      </c>
      <c r="V449" s="52">
        <v>834</v>
      </c>
      <c r="W449" s="51" t="s">
        <v>8</v>
      </c>
      <c r="X449" s="51"/>
      <c r="Y449" s="127">
        <v>47.179162999999996</v>
      </c>
      <c r="Z449" s="127">
        <v>29.168032499999999</v>
      </c>
      <c r="AA449" s="127">
        <v>5.5576734999999999</v>
      </c>
      <c r="AB449" s="127">
        <v>12.083567499999999</v>
      </c>
      <c r="AC449" s="127">
        <v>2.1807681842363111</v>
      </c>
      <c r="AE449" s="58" t="s">
        <v>1030</v>
      </c>
      <c r="AF449" s="58" t="s">
        <v>440</v>
      </c>
      <c r="AG449" s="58" t="s">
        <v>8</v>
      </c>
      <c r="AH449" s="59">
        <v>0.28399999999999997</v>
      </c>
      <c r="AI449" s="59">
        <v>20</v>
      </c>
      <c r="AJ449" s="60">
        <v>1.4199999999999999E-2</v>
      </c>
      <c r="AK449" s="60">
        <v>7.4195366816095341</v>
      </c>
      <c r="AP449" s="122"/>
      <c r="AR449" s="24" t="s">
        <v>488</v>
      </c>
      <c r="AS449" s="24" t="s">
        <v>10</v>
      </c>
      <c r="AT449" s="24" t="s">
        <v>440</v>
      </c>
      <c r="AU449" s="121">
        <v>111.30343339974964</v>
      </c>
    </row>
    <row r="450" spans="21:47" customFormat="1" x14ac:dyDescent="0.25">
      <c r="U450" s="52" t="s">
        <v>724</v>
      </c>
      <c r="V450" s="52">
        <v>768</v>
      </c>
      <c r="W450" s="51" t="s">
        <v>8</v>
      </c>
      <c r="X450" s="51"/>
      <c r="Y450" s="127">
        <v>52.443867499999996</v>
      </c>
      <c r="Z450" s="127">
        <v>30.994378000000005</v>
      </c>
      <c r="AA450" s="127">
        <v>5.8555437999999995</v>
      </c>
      <c r="AB450" s="127">
        <v>12.917787499999999</v>
      </c>
      <c r="AC450" s="127">
        <v>2.2230197190712397</v>
      </c>
      <c r="AE450" s="58" t="s">
        <v>1003</v>
      </c>
      <c r="AF450" s="58" t="s">
        <v>440</v>
      </c>
      <c r="AG450" s="58" t="s">
        <v>8</v>
      </c>
      <c r="AH450" s="59">
        <v>0.24959999999999999</v>
      </c>
      <c r="AI450" s="59">
        <v>20</v>
      </c>
      <c r="AJ450" s="60">
        <v>1.248E-2</v>
      </c>
      <c r="AK450" s="60">
        <v>6.8813249939602175</v>
      </c>
      <c r="AP450" s="122"/>
      <c r="AR450" s="24" t="s">
        <v>475</v>
      </c>
      <c r="AS450" s="24" t="s">
        <v>201</v>
      </c>
      <c r="AT450" s="24" t="s">
        <v>440</v>
      </c>
      <c r="AU450" s="121">
        <v>133.64943758653641</v>
      </c>
    </row>
    <row r="451" spans="21:47" customFormat="1" x14ac:dyDescent="0.25">
      <c r="U451" s="52" t="s">
        <v>798</v>
      </c>
      <c r="V451" s="52">
        <v>850</v>
      </c>
      <c r="W451" s="51" t="s">
        <v>201</v>
      </c>
      <c r="X451" s="51"/>
      <c r="Y451" s="127">
        <v>55.654346499999988</v>
      </c>
      <c r="Z451" s="127">
        <v>32.942599999999999</v>
      </c>
      <c r="AA451" s="127">
        <v>5.6189137999999996</v>
      </c>
      <c r="AB451" s="127">
        <v>13.445041999999997</v>
      </c>
      <c r="AC451" s="127">
        <v>2.4194566838256213</v>
      </c>
      <c r="AE451" s="58" t="s">
        <v>1061</v>
      </c>
      <c r="AF451" s="58" t="s">
        <v>440</v>
      </c>
      <c r="AG451" s="58" t="s">
        <v>201</v>
      </c>
      <c r="AH451" s="59">
        <v>0.2011</v>
      </c>
      <c r="AI451" s="59">
        <v>20</v>
      </c>
      <c r="AJ451" s="60">
        <v>1.0055E-2</v>
      </c>
      <c r="AK451" s="60">
        <v>5.2183716747644491</v>
      </c>
      <c r="AP451" s="122"/>
      <c r="AR451" s="24" t="s">
        <v>291</v>
      </c>
      <c r="AS451" s="24" t="s">
        <v>10</v>
      </c>
      <c r="AT451" s="24" t="s">
        <v>20</v>
      </c>
      <c r="AU451" s="121">
        <v>203.15884725980374</v>
      </c>
    </row>
    <row r="452" spans="21:47" customFormat="1" x14ac:dyDescent="0.25">
      <c r="U452" s="52" t="s">
        <v>799</v>
      </c>
      <c r="V452" s="52">
        <v>925</v>
      </c>
      <c r="W452" s="51" t="s">
        <v>201</v>
      </c>
      <c r="X452" s="51"/>
      <c r="Y452" s="127">
        <v>57.372479000000013</v>
      </c>
      <c r="Z452" s="127">
        <v>31.528097999999993</v>
      </c>
      <c r="AA452" s="127">
        <v>6.0925128000000015</v>
      </c>
      <c r="AB452" s="127">
        <v>12.496525549999999</v>
      </c>
      <c r="AC452" s="127">
        <v>2.0845428622848843</v>
      </c>
      <c r="AE452" s="58" t="s">
        <v>1069</v>
      </c>
      <c r="AF452" s="58" t="s">
        <v>62</v>
      </c>
      <c r="AG452" s="58" t="s">
        <v>201</v>
      </c>
      <c r="AH452" s="59">
        <v>0.29970000000000002</v>
      </c>
      <c r="AI452" s="59">
        <v>20</v>
      </c>
      <c r="AJ452" s="60">
        <v>1.4985000000000002E-2</v>
      </c>
      <c r="AK452" s="60">
        <v>7.744342737497651</v>
      </c>
      <c r="AP452" s="122"/>
      <c r="AR452" s="24" t="s">
        <v>277</v>
      </c>
      <c r="AS452" s="24" t="s">
        <v>8</v>
      </c>
      <c r="AT452" s="24" t="s">
        <v>20</v>
      </c>
      <c r="AU452" s="121">
        <v>143.78394951477705</v>
      </c>
    </row>
    <row r="453" spans="21:47" customFormat="1" x14ac:dyDescent="0.25">
      <c r="U453" s="52" t="s">
        <v>735</v>
      </c>
      <c r="V453" s="52">
        <v>889</v>
      </c>
      <c r="W453" s="51" t="s">
        <v>8</v>
      </c>
      <c r="X453" s="51"/>
      <c r="Y453" s="127">
        <v>39.18661250000001</v>
      </c>
      <c r="Z453" s="127">
        <v>26.465768500000003</v>
      </c>
      <c r="AA453" s="127">
        <v>4.9921643500000004</v>
      </c>
      <c r="AB453" s="127">
        <v>11.184370699999999</v>
      </c>
      <c r="AC453" s="127">
        <v>2.2474172740149809</v>
      </c>
      <c r="AE453" s="58" t="s">
        <v>106</v>
      </c>
      <c r="AF453" s="58" t="s">
        <v>62</v>
      </c>
      <c r="AG453" s="58" t="s">
        <v>8</v>
      </c>
      <c r="AH453" s="59">
        <v>0.2888</v>
      </c>
      <c r="AI453" s="59">
        <v>20</v>
      </c>
      <c r="AJ453" s="60">
        <v>1.444E-2</v>
      </c>
      <c r="AK453" s="60">
        <v>7.2274244555671556</v>
      </c>
      <c r="AP453" s="122"/>
      <c r="AU453" s="122"/>
    </row>
    <row r="454" spans="21:47" customFormat="1" x14ac:dyDescent="0.25">
      <c r="U454" s="52" t="s">
        <v>738</v>
      </c>
      <c r="V454" s="52">
        <v>900</v>
      </c>
      <c r="W454" s="51" t="s">
        <v>8</v>
      </c>
      <c r="X454" s="51"/>
      <c r="Y454" s="127">
        <v>48.545715000000008</v>
      </c>
      <c r="Z454" s="127">
        <v>29.447947500000005</v>
      </c>
      <c r="AA454" s="127">
        <v>5.4876126499999991</v>
      </c>
      <c r="AB454" s="127">
        <v>12.342603</v>
      </c>
      <c r="AC454" s="127">
        <v>2.2592070305387466</v>
      </c>
      <c r="AE454" s="58" t="s">
        <v>108</v>
      </c>
      <c r="AF454" s="58" t="s">
        <v>62</v>
      </c>
      <c r="AG454" s="58" t="s">
        <v>8</v>
      </c>
      <c r="AH454" s="59">
        <v>0.2291</v>
      </c>
      <c r="AI454" s="59">
        <v>20</v>
      </c>
      <c r="AJ454" s="60">
        <v>1.1455E-2</v>
      </c>
      <c r="AK454" s="60">
        <v>6.3404289587415779</v>
      </c>
      <c r="AP454" s="122"/>
      <c r="AU454" s="122"/>
    </row>
    <row r="455" spans="21:47" customFormat="1" x14ac:dyDescent="0.25">
      <c r="U455" s="137" t="s">
        <v>743</v>
      </c>
      <c r="V455" s="137">
        <v>726</v>
      </c>
      <c r="W455" s="138" t="s">
        <v>8</v>
      </c>
      <c r="X455" s="138"/>
      <c r="Y455" s="139">
        <v>49.539299499999991</v>
      </c>
      <c r="Z455" s="139">
        <v>32.344846499999996</v>
      </c>
      <c r="AA455" s="139">
        <v>5.2170652499999992</v>
      </c>
      <c r="AB455" s="139">
        <v>12.626567900000001</v>
      </c>
      <c r="AC455" s="139" t="e">
        <v>#DIV/0!</v>
      </c>
      <c r="AE455" s="58" t="s">
        <v>60</v>
      </c>
      <c r="AF455" s="61" t="s">
        <v>20</v>
      </c>
      <c r="AG455" s="58" t="s">
        <v>8</v>
      </c>
      <c r="AH455" s="59">
        <v>0.20749999999999999</v>
      </c>
      <c r="AI455" s="59">
        <v>20</v>
      </c>
      <c r="AJ455" s="60">
        <v>1.0374999999999999E-2</v>
      </c>
      <c r="AK455" s="60">
        <v>6.3592193917268407</v>
      </c>
      <c r="AP455" s="122"/>
      <c r="AU455" s="122"/>
    </row>
    <row r="456" spans="21:47" customFormat="1" x14ac:dyDescent="0.25">
      <c r="U456" s="52" t="s">
        <v>800</v>
      </c>
      <c r="V456" s="52">
        <v>750</v>
      </c>
      <c r="W456" s="51" t="s">
        <v>201</v>
      </c>
      <c r="X456" s="51"/>
      <c r="Y456" s="127">
        <v>60.087474499999999</v>
      </c>
      <c r="Z456" s="127">
        <v>34.159747999999993</v>
      </c>
      <c r="AA456" s="127">
        <v>6.1445479000000001</v>
      </c>
      <c r="AB456" s="127">
        <v>13.686726500000001</v>
      </c>
      <c r="AC456" s="127">
        <v>2.2449957603099628</v>
      </c>
      <c r="AE456" s="58" t="s">
        <v>1048</v>
      </c>
      <c r="AF456" s="58" t="s">
        <v>440</v>
      </c>
      <c r="AG456" s="58" t="s">
        <v>201</v>
      </c>
      <c r="AH456" s="59">
        <v>0.25380000000000003</v>
      </c>
      <c r="AI456" s="59">
        <v>20</v>
      </c>
      <c r="AJ456" s="60">
        <v>1.2690000000000002E-2</v>
      </c>
      <c r="AK456" s="60">
        <v>6.9068262958687887</v>
      </c>
      <c r="AP456" s="122"/>
      <c r="AU456" s="122"/>
    </row>
    <row r="457" spans="21:47" customFormat="1" x14ac:dyDescent="0.25">
      <c r="U457" s="52" t="s">
        <v>802</v>
      </c>
      <c r="V457" s="52">
        <v>780</v>
      </c>
      <c r="W457" s="51" t="s">
        <v>201</v>
      </c>
      <c r="X457" s="51"/>
      <c r="Y457" s="127">
        <v>45.371272999999995</v>
      </c>
      <c r="Z457" s="127">
        <v>29.157747999999998</v>
      </c>
      <c r="AA457" s="127">
        <v>5.3495437500000005</v>
      </c>
      <c r="AB457" s="127">
        <v>11.460801050000001</v>
      </c>
      <c r="AC457" s="127">
        <v>2.147388993858109</v>
      </c>
      <c r="AE457" s="58" t="s">
        <v>1050</v>
      </c>
      <c r="AF457" s="58" t="s">
        <v>440</v>
      </c>
      <c r="AG457" s="58" t="s">
        <v>201</v>
      </c>
      <c r="AH457" s="59">
        <v>0.22309999999999999</v>
      </c>
      <c r="AI457" s="59">
        <v>20</v>
      </c>
      <c r="AJ457" s="60">
        <v>1.1155E-2</v>
      </c>
      <c r="AK457" s="60">
        <v>5.9673046466056432</v>
      </c>
      <c r="AP457" s="122"/>
      <c r="AU457" s="122"/>
    </row>
    <row r="458" spans="21:47" customFormat="1" x14ac:dyDescent="0.25">
      <c r="U458" s="52" t="s">
        <v>803</v>
      </c>
      <c r="V458" s="52">
        <v>697</v>
      </c>
      <c r="W458" s="51" t="s">
        <v>201</v>
      </c>
      <c r="X458" s="51"/>
      <c r="Y458" s="127">
        <v>60.735909500000005</v>
      </c>
      <c r="Z458" s="127">
        <v>33.307204499999997</v>
      </c>
      <c r="AA458" s="127">
        <v>6.3228700000000018</v>
      </c>
      <c r="AB458" s="127">
        <v>13.178062000000001</v>
      </c>
      <c r="AC458" s="127">
        <v>2.10431841184415</v>
      </c>
      <c r="AE458" s="58" t="s">
        <v>199</v>
      </c>
      <c r="AF458" s="61" t="s">
        <v>20</v>
      </c>
      <c r="AG458" s="58" t="s">
        <v>201</v>
      </c>
      <c r="AH458" s="59">
        <v>0.26750000000000002</v>
      </c>
      <c r="AI458" s="59">
        <v>20</v>
      </c>
      <c r="AJ458" s="60">
        <v>1.3375000000000001E-2</v>
      </c>
      <c r="AK458" s="60">
        <v>7.2906879982820181</v>
      </c>
      <c r="AP458" s="122"/>
    </row>
    <row r="459" spans="21:47" customFormat="1" x14ac:dyDescent="0.25">
      <c r="U459" s="52" t="s">
        <v>906</v>
      </c>
      <c r="V459" s="52">
        <v>812</v>
      </c>
      <c r="W459" s="51" t="s">
        <v>10</v>
      </c>
      <c r="X459" s="51"/>
      <c r="Y459" s="128">
        <v>43.748375999999993</v>
      </c>
      <c r="Z459" s="128">
        <v>27.613403000000005</v>
      </c>
      <c r="AA459" s="128">
        <v>5.1817595500000007</v>
      </c>
      <c r="AB459" s="128">
        <v>11.037353249999999</v>
      </c>
      <c r="AC459" s="128">
        <v>2.1308603291876098</v>
      </c>
      <c r="AE459" s="58" t="s">
        <v>577</v>
      </c>
      <c r="AF459" s="58" t="s">
        <v>440</v>
      </c>
      <c r="AG459" s="58" t="s">
        <v>10</v>
      </c>
      <c r="AH459" s="59">
        <v>0.19789999999999999</v>
      </c>
      <c r="AI459" s="59">
        <v>20</v>
      </c>
      <c r="AJ459" s="62">
        <v>9.8949999999999993E-3</v>
      </c>
      <c r="AK459" s="60">
        <v>4.9915443051566317</v>
      </c>
      <c r="AP459" s="122"/>
    </row>
    <row r="460" spans="21:47" customFormat="1" x14ac:dyDescent="0.25">
      <c r="U460" s="52" t="s">
        <v>908</v>
      </c>
      <c r="V460" s="52">
        <v>668</v>
      </c>
      <c r="W460" s="51" t="s">
        <v>10</v>
      </c>
      <c r="X460" s="51"/>
      <c r="Y460" s="128">
        <v>37.0985795</v>
      </c>
      <c r="Z460" s="128">
        <v>26.284867999999999</v>
      </c>
      <c r="AA460" s="128">
        <v>4.7268936500000001</v>
      </c>
      <c r="AB460" s="128">
        <v>10.716949799999998</v>
      </c>
      <c r="AC460" s="128">
        <v>2.2921545815513769</v>
      </c>
      <c r="AE460" s="58" t="s">
        <v>114</v>
      </c>
      <c r="AF460" s="61" t="s">
        <v>20</v>
      </c>
      <c r="AG460" s="58" t="s">
        <v>10</v>
      </c>
      <c r="AH460" s="59">
        <v>0.2576</v>
      </c>
      <c r="AI460" s="59">
        <v>20</v>
      </c>
      <c r="AJ460" s="62">
        <v>1.2879999999999999E-2</v>
      </c>
      <c r="AK460" s="60">
        <v>6.8356910852817219</v>
      </c>
      <c r="AP460" s="122"/>
    </row>
    <row r="461" spans="21:47" customFormat="1" x14ac:dyDescent="0.25">
      <c r="U461" s="52" t="s">
        <v>920</v>
      </c>
      <c r="V461" s="52">
        <v>714</v>
      </c>
      <c r="W461" s="51" t="s">
        <v>10</v>
      </c>
      <c r="X461" s="51"/>
      <c r="Y461" s="128">
        <v>49.34722699999999</v>
      </c>
      <c r="Z461" s="128">
        <v>30.424813500000006</v>
      </c>
      <c r="AA461" s="128">
        <v>5.4984607000000008</v>
      </c>
      <c r="AB461" s="128">
        <v>12.329500150000001</v>
      </c>
      <c r="AC461" s="128">
        <v>2.2719181405966524</v>
      </c>
      <c r="AE461" s="58" t="s">
        <v>119</v>
      </c>
      <c r="AF461" s="61" t="s">
        <v>20</v>
      </c>
      <c r="AG461" s="58" t="s">
        <v>10</v>
      </c>
      <c r="AH461" s="59">
        <v>0.22070000000000001</v>
      </c>
      <c r="AI461" s="59">
        <v>20</v>
      </c>
      <c r="AJ461" s="62">
        <v>1.1035E-2</v>
      </c>
      <c r="AK461" s="60">
        <v>5.8666416127560206</v>
      </c>
      <c r="AP461" s="122"/>
    </row>
    <row r="462" spans="21:47" customFormat="1" x14ac:dyDescent="0.25">
      <c r="U462" s="52" t="s">
        <v>902</v>
      </c>
      <c r="V462" s="52">
        <v>1133</v>
      </c>
      <c r="W462" s="51" t="s">
        <v>10</v>
      </c>
      <c r="X462" s="51"/>
      <c r="Y462" s="128">
        <v>50.789757999999999</v>
      </c>
      <c r="Z462" s="128">
        <v>30.773553499999998</v>
      </c>
      <c r="AA462" s="128">
        <v>5.7387945499999997</v>
      </c>
      <c r="AB462" s="128">
        <v>12.060402549999997</v>
      </c>
      <c r="AC462" s="128">
        <v>2.1157722757089807</v>
      </c>
      <c r="AE462" s="58" t="s">
        <v>161</v>
      </c>
      <c r="AF462" s="58" t="s">
        <v>62</v>
      </c>
      <c r="AG462" s="58" t="s">
        <v>10</v>
      </c>
      <c r="AH462" s="59">
        <v>0.25740000000000002</v>
      </c>
      <c r="AI462" s="59">
        <v>20</v>
      </c>
      <c r="AJ462" s="62">
        <v>1.2870000000000001E-2</v>
      </c>
      <c r="AK462" s="60">
        <v>6.9269589026387148</v>
      </c>
      <c r="AP462" s="122"/>
    </row>
    <row r="463" spans="21:47" customFormat="1" x14ac:dyDescent="0.25">
      <c r="U463" s="52" t="s">
        <v>903</v>
      </c>
      <c r="V463" s="52">
        <v>1020</v>
      </c>
      <c r="W463" s="51" t="s">
        <v>10</v>
      </c>
      <c r="X463" s="51"/>
      <c r="Y463" s="128">
        <v>61.806421</v>
      </c>
      <c r="Z463" s="128">
        <v>33.794359999999998</v>
      </c>
      <c r="AA463" s="128">
        <v>6.4124131000000002</v>
      </c>
      <c r="AB463" s="128">
        <v>13.148664</v>
      </c>
      <c r="AC463" s="128">
        <v>2.0578197797485673</v>
      </c>
      <c r="AE463" s="58" t="s">
        <v>162</v>
      </c>
      <c r="AF463" s="58" t="s">
        <v>62</v>
      </c>
      <c r="AG463" s="58" t="s">
        <v>10</v>
      </c>
      <c r="AH463" s="59">
        <v>0.24340000000000001</v>
      </c>
      <c r="AI463" s="59">
        <v>20</v>
      </c>
      <c r="AJ463" s="62">
        <v>1.217E-2</v>
      </c>
      <c r="AK463" s="60">
        <v>6.541755026440824</v>
      </c>
      <c r="AP463" s="122"/>
    </row>
    <row r="464" spans="21:47" customFormat="1" x14ac:dyDescent="0.25">
      <c r="U464" s="52" t="s">
        <v>904</v>
      </c>
      <c r="V464" s="52">
        <v>845</v>
      </c>
      <c r="W464" s="51" t="s">
        <v>10</v>
      </c>
      <c r="X464" s="51"/>
      <c r="Y464" s="128">
        <v>46.164896000000006</v>
      </c>
      <c r="Z464" s="128">
        <v>29.628316000000005</v>
      </c>
      <c r="AA464" s="128">
        <v>5.284950750000001</v>
      </c>
      <c r="AB464" s="128">
        <v>11.9509448</v>
      </c>
      <c r="AC464" s="128">
        <v>2.2785251854187285</v>
      </c>
      <c r="AE464" s="58" t="s">
        <v>575</v>
      </c>
      <c r="AF464" s="58" t="s">
        <v>440</v>
      </c>
      <c r="AG464" s="58" t="s">
        <v>10</v>
      </c>
      <c r="AH464" s="59">
        <v>0.2266</v>
      </c>
      <c r="AI464" s="59">
        <v>20</v>
      </c>
      <c r="AJ464" s="62">
        <v>1.133E-2</v>
      </c>
      <c r="AK464" s="60">
        <v>6.0209915979921078</v>
      </c>
      <c r="AP464" s="122"/>
    </row>
    <row r="465" spans="21:42" customFormat="1" x14ac:dyDescent="0.25">
      <c r="U465" s="52" t="s">
        <v>927</v>
      </c>
      <c r="V465" s="52">
        <v>967</v>
      </c>
      <c r="W465" s="51" t="s">
        <v>10</v>
      </c>
      <c r="X465" s="51"/>
      <c r="Y465" s="127">
        <v>47.097069999999995</v>
      </c>
      <c r="Z465" s="127">
        <v>30.307494999999996</v>
      </c>
      <c r="AA465" s="127">
        <v>5.3294012499999983</v>
      </c>
      <c r="AB465" s="127">
        <v>11.9409542</v>
      </c>
      <c r="AC465" s="127">
        <v>2.2577083434562399</v>
      </c>
      <c r="AE465" s="58" t="s">
        <v>171</v>
      </c>
      <c r="AF465" s="58" t="s">
        <v>62</v>
      </c>
      <c r="AG465" s="58" t="s">
        <v>10</v>
      </c>
      <c r="AH465" s="59">
        <v>0.2341</v>
      </c>
      <c r="AI465" s="59">
        <v>20</v>
      </c>
      <c r="AJ465" s="62">
        <v>1.1705E-2</v>
      </c>
      <c r="AK465" s="60">
        <v>6.3202963519716544</v>
      </c>
      <c r="AP465" s="122"/>
    </row>
    <row r="466" spans="21:42" customFormat="1" x14ac:dyDescent="0.25">
      <c r="U466" s="52" t="s">
        <v>923</v>
      </c>
      <c r="V466" s="52">
        <v>1070</v>
      </c>
      <c r="W466" s="51" t="s">
        <v>10</v>
      </c>
      <c r="X466" s="51"/>
      <c r="Y466" s="127">
        <v>47.527418999999995</v>
      </c>
      <c r="Z466" s="127">
        <v>30.38908</v>
      </c>
      <c r="AA466" s="127">
        <v>5.5415015500000013</v>
      </c>
      <c r="AB466" s="127">
        <v>11.7084148</v>
      </c>
      <c r="AC466" s="127">
        <v>2.1125232723733305</v>
      </c>
      <c r="AE466" s="58" t="s">
        <v>169</v>
      </c>
      <c r="AF466" s="58" t="s">
        <v>62</v>
      </c>
      <c r="AG466" s="58" t="s">
        <v>10</v>
      </c>
      <c r="AH466" s="59">
        <v>0.2586</v>
      </c>
      <c r="AI466" s="59">
        <v>20</v>
      </c>
      <c r="AJ466" s="62">
        <v>1.2930000000000001E-2</v>
      </c>
      <c r="AK466" s="60">
        <v>6.8021367406651816</v>
      </c>
      <c r="AP466" s="122"/>
    </row>
    <row r="467" spans="21:42" customFormat="1" x14ac:dyDescent="0.25">
      <c r="U467" s="52" t="s">
        <v>925</v>
      </c>
      <c r="V467" s="52">
        <v>870</v>
      </c>
      <c r="W467" s="49"/>
      <c r="X467" s="49"/>
      <c r="Y467" s="127"/>
      <c r="Z467" s="127"/>
      <c r="AA467" s="127"/>
      <c r="AB467" s="127"/>
      <c r="AC467" s="127"/>
      <c r="AE467" s="68"/>
      <c r="AF467" s="68"/>
      <c r="AG467" s="68"/>
      <c r="AH467" s="68"/>
      <c r="AI467" s="68"/>
      <c r="AJ467" s="68"/>
      <c r="AK467" s="68"/>
      <c r="AP467" s="122"/>
    </row>
    <row r="468" spans="21:42" customFormat="1" x14ac:dyDescent="0.25">
      <c r="U468" s="49"/>
      <c r="V468" s="49"/>
      <c r="W468" s="51" t="s">
        <v>10</v>
      </c>
      <c r="X468" s="51"/>
      <c r="Y468" s="127">
        <v>44.365914499999995</v>
      </c>
      <c r="Z468" s="127">
        <v>29.09619600000001</v>
      </c>
      <c r="AA468" s="127">
        <v>5.4548048000000007</v>
      </c>
      <c r="AB468" s="127">
        <v>11.421987849999999</v>
      </c>
      <c r="AC468" s="127">
        <v>2.0990338435457696</v>
      </c>
      <c r="AE468" s="58" t="s">
        <v>1137</v>
      </c>
      <c r="AF468" s="58" t="s">
        <v>440</v>
      </c>
      <c r="AG468" s="58" t="s">
        <v>10</v>
      </c>
      <c r="AH468" s="59">
        <v>0.22770000000000001</v>
      </c>
      <c r="AI468" s="59">
        <v>20</v>
      </c>
      <c r="AJ468" s="62">
        <v>1.1385000000000001E-2</v>
      </c>
      <c r="AK468" s="60">
        <v>5.8827476981719595</v>
      </c>
      <c r="AP468" s="122"/>
    </row>
    <row r="469" spans="21:42" customFormat="1" x14ac:dyDescent="0.25">
      <c r="U469" s="52" t="s">
        <v>932</v>
      </c>
      <c r="V469" s="52">
        <v>702</v>
      </c>
      <c r="W469" s="51" t="s">
        <v>10</v>
      </c>
      <c r="X469" s="51"/>
      <c r="Y469" s="127">
        <v>47.253949999999996</v>
      </c>
      <c r="Z469" s="127">
        <v>29.749333999999994</v>
      </c>
      <c r="AA469" s="127">
        <v>5.6341165499999999</v>
      </c>
      <c r="AB469" s="127">
        <v>12.0313303</v>
      </c>
      <c r="AC469" s="127">
        <v>2.1581333561782694</v>
      </c>
      <c r="AE469" s="58" t="s">
        <v>125</v>
      </c>
      <c r="AF469" s="61" t="s">
        <v>20</v>
      </c>
      <c r="AG469" s="58" t="s">
        <v>10</v>
      </c>
      <c r="AH469" s="59">
        <v>0.2074</v>
      </c>
      <c r="AI469" s="59">
        <v>20</v>
      </c>
      <c r="AJ469" s="62">
        <v>1.0370000000000001E-2</v>
      </c>
      <c r="AK469" s="60">
        <v>5.559283816068505</v>
      </c>
      <c r="AP469" s="122"/>
    </row>
    <row r="470" spans="21:42" customFormat="1" x14ac:dyDescent="0.25">
      <c r="U470" s="52" t="s">
        <v>851</v>
      </c>
      <c r="V470" s="52">
        <v>1125</v>
      </c>
      <c r="W470" s="51" t="s">
        <v>286</v>
      </c>
      <c r="X470" s="51"/>
      <c r="Y470" s="127">
        <v>55.245416999999996</v>
      </c>
      <c r="Z470" s="127">
        <v>32.2891835</v>
      </c>
      <c r="AA470" s="127">
        <v>5.8371686499999997</v>
      </c>
      <c r="AB470" s="127">
        <v>12.684037700000001</v>
      </c>
      <c r="AC470" s="127">
        <v>2.1686313585761043</v>
      </c>
      <c r="AE470" s="58" t="s">
        <v>225</v>
      </c>
      <c r="AF470" s="58" t="s">
        <v>62</v>
      </c>
      <c r="AG470" s="58" t="s">
        <v>286</v>
      </c>
      <c r="AH470" s="59">
        <v>0.26350000000000001</v>
      </c>
      <c r="AI470" s="59">
        <v>20</v>
      </c>
      <c r="AJ470" s="62">
        <v>1.3175000000000001E-2</v>
      </c>
      <c r="AK470" s="60">
        <v>6.3511663490188717</v>
      </c>
      <c r="AP470" s="122"/>
    </row>
    <row r="471" spans="21:42" customFormat="1" x14ac:dyDescent="0.25">
      <c r="U471" s="52" t="s">
        <v>853</v>
      </c>
      <c r="V471" s="52">
        <v>659</v>
      </c>
      <c r="W471" s="51" t="s">
        <v>286</v>
      </c>
      <c r="X471" s="51"/>
      <c r="Y471" s="127">
        <v>45.341798499999996</v>
      </c>
      <c r="Z471" s="127">
        <v>29.58164</v>
      </c>
      <c r="AA471" s="127">
        <v>5.1806606999999998</v>
      </c>
      <c r="AB471" s="127">
        <v>11.725885</v>
      </c>
      <c r="AC471" s="127">
        <v>2.269678131626331</v>
      </c>
      <c r="AE471" s="58" t="s">
        <v>1084</v>
      </c>
      <c r="AF471" s="61" t="s">
        <v>20</v>
      </c>
      <c r="AG471" s="58" t="s">
        <v>286</v>
      </c>
      <c r="AH471" s="59">
        <v>0.25040000000000001</v>
      </c>
      <c r="AI471" s="59">
        <v>20</v>
      </c>
      <c r="AJ471" s="62">
        <v>1.252E-2</v>
      </c>
      <c r="AK471" s="60">
        <v>6.654497624352401</v>
      </c>
      <c r="AP471" s="122"/>
    </row>
    <row r="472" spans="21:42" customFormat="1" x14ac:dyDescent="0.25">
      <c r="U472" s="52" t="s">
        <v>949</v>
      </c>
      <c r="V472" s="52">
        <v>722</v>
      </c>
      <c r="W472" s="51" t="s">
        <v>10</v>
      </c>
      <c r="X472" s="51"/>
      <c r="Y472" s="127">
        <v>46.957583499999991</v>
      </c>
      <c r="Z472" s="127">
        <v>29.991412500000003</v>
      </c>
      <c r="AA472" s="127">
        <v>5.2188491499999987</v>
      </c>
      <c r="AB472" s="127">
        <v>12.053516949999999</v>
      </c>
      <c r="AC472" s="127">
        <v>2.3144203941961812</v>
      </c>
      <c r="AE472" s="58" t="s">
        <v>130</v>
      </c>
      <c r="AF472" s="61" t="s">
        <v>20</v>
      </c>
      <c r="AG472" s="58" t="s">
        <v>10</v>
      </c>
      <c r="AH472" s="59">
        <v>0.22919999999999999</v>
      </c>
      <c r="AI472" s="59">
        <v>20</v>
      </c>
      <c r="AJ472" s="62">
        <v>1.146E-2</v>
      </c>
      <c r="AK472" s="60">
        <v>6.2330550559686468</v>
      </c>
      <c r="AP472" s="122"/>
    </row>
    <row r="473" spans="21:42" customFormat="1" x14ac:dyDescent="0.25">
      <c r="U473" s="52" t="s">
        <v>958</v>
      </c>
      <c r="V473" s="52">
        <v>756</v>
      </c>
      <c r="W473" s="51" t="s">
        <v>10</v>
      </c>
      <c r="X473" s="51"/>
      <c r="Y473" s="127">
        <v>47.010844500000012</v>
      </c>
      <c r="Z473" s="127">
        <v>31.549336</v>
      </c>
      <c r="AA473" s="127">
        <v>5.3005799000000007</v>
      </c>
      <c r="AB473" s="127">
        <v>12.1795022</v>
      </c>
      <c r="AC473" s="127">
        <v>2.3184130357330401</v>
      </c>
      <c r="AE473" s="58" t="s">
        <v>133</v>
      </c>
      <c r="AF473" s="58" t="s">
        <v>440</v>
      </c>
      <c r="AG473" s="58" t="s">
        <v>10</v>
      </c>
      <c r="AH473" s="59">
        <v>0.26740000000000003</v>
      </c>
      <c r="AI473" s="59">
        <v>20</v>
      </c>
      <c r="AJ473" s="60">
        <v>1.3370000000000002E-2</v>
      </c>
      <c r="AK473" s="60">
        <v>6.8866936890988653</v>
      </c>
      <c r="AP473" s="122"/>
    </row>
    <row r="474" spans="21:42" customFormat="1" x14ac:dyDescent="0.25">
      <c r="U474" s="52" t="s">
        <v>963</v>
      </c>
      <c r="V474" s="50">
        <v>817</v>
      </c>
      <c r="W474" s="51" t="s">
        <v>10</v>
      </c>
      <c r="X474" s="51"/>
      <c r="Y474" s="127">
        <v>47.356908999999995</v>
      </c>
      <c r="Z474" s="127">
        <v>31.174026500000004</v>
      </c>
      <c r="AA474" s="127">
        <v>5.3586528999999992</v>
      </c>
      <c r="AB474" s="127">
        <v>12.1710405</v>
      </c>
      <c r="AC474" s="127">
        <v>2.2748979096561528</v>
      </c>
      <c r="AE474" s="58" t="s">
        <v>1123</v>
      </c>
      <c r="AF474" s="58" t="s">
        <v>440</v>
      </c>
      <c r="AG474" s="58" t="s">
        <v>10</v>
      </c>
      <c r="AH474" s="59">
        <v>0.27379999999999999</v>
      </c>
      <c r="AI474" s="59">
        <v>20</v>
      </c>
      <c r="AJ474" s="60">
        <v>1.3689999999999999E-2</v>
      </c>
      <c r="AK474" s="60">
        <v>6.882667167744879</v>
      </c>
      <c r="AP474" s="122"/>
    </row>
    <row r="475" spans="21:42" customFormat="1" x14ac:dyDescent="0.25">
      <c r="U475" s="52" t="s">
        <v>862</v>
      </c>
      <c r="V475" s="52">
        <v>752</v>
      </c>
      <c r="W475" s="51" t="s">
        <v>286</v>
      </c>
      <c r="X475" s="51"/>
      <c r="Y475" s="127">
        <v>48.005083999999997</v>
      </c>
      <c r="Z475" s="127">
        <v>31.820354999999996</v>
      </c>
      <c r="AA475" s="127">
        <v>5.2945897999999989</v>
      </c>
      <c r="AB475" s="127">
        <v>12.867579000000001</v>
      </c>
      <c r="AC475" s="127">
        <v>2.4470303838907501</v>
      </c>
      <c r="AE475" s="58" t="s">
        <v>1089</v>
      </c>
      <c r="AF475" s="58" t="s">
        <v>440</v>
      </c>
      <c r="AG475" s="58" t="s">
        <v>286</v>
      </c>
      <c r="AH475" s="59">
        <v>0.25359999999999999</v>
      </c>
      <c r="AI475" s="59">
        <v>20</v>
      </c>
      <c r="AJ475" s="60">
        <v>1.268E-2</v>
      </c>
      <c r="AK475" s="60">
        <v>6.8679032561136033</v>
      </c>
      <c r="AP475" s="122"/>
    </row>
    <row r="476" spans="21:42" customFormat="1" x14ac:dyDescent="0.25">
      <c r="U476" s="52" t="s">
        <v>867</v>
      </c>
      <c r="V476" s="52">
        <v>734</v>
      </c>
      <c r="W476" s="51" t="s">
        <v>286</v>
      </c>
      <c r="X476" s="51"/>
      <c r="Y476" s="127">
        <v>36.838466999999994</v>
      </c>
      <c r="Z476" s="127">
        <v>25.6806065</v>
      </c>
      <c r="AA476" s="127">
        <v>5.0281251999999999</v>
      </c>
      <c r="AB476" s="127">
        <v>10.0464146</v>
      </c>
      <c r="AC476" s="127">
        <v>2.0096332482885089</v>
      </c>
      <c r="AE476" s="58" t="s">
        <v>569</v>
      </c>
      <c r="AF476" s="61" t="s">
        <v>20</v>
      </c>
      <c r="AG476" s="58" t="s">
        <v>286</v>
      </c>
      <c r="AH476" s="59">
        <v>0.20150000000000001</v>
      </c>
      <c r="AI476" s="59">
        <v>19</v>
      </c>
      <c r="AJ476" s="60">
        <v>1.0605263157894737E-2</v>
      </c>
      <c r="AK476" s="60">
        <v>5.8080804513094675</v>
      </c>
      <c r="AP476" s="122"/>
    </row>
    <row r="477" spans="21:42" customFormat="1" x14ac:dyDescent="0.25">
      <c r="U477" s="52" t="s">
        <v>965</v>
      </c>
      <c r="V477" s="52">
        <v>852</v>
      </c>
      <c r="W477" s="51" t="s">
        <v>10</v>
      </c>
      <c r="X477" s="51"/>
      <c r="Y477" s="127">
        <v>80.4659695</v>
      </c>
      <c r="Z477" s="127">
        <v>39.669565499999997</v>
      </c>
      <c r="AA477" s="127">
        <v>7.2226617000000006</v>
      </c>
      <c r="AB477" s="127">
        <v>15.185821499999999</v>
      </c>
      <c r="AC477" s="127">
        <v>2.1097973443828542</v>
      </c>
      <c r="AE477" s="58" t="s">
        <v>1129</v>
      </c>
      <c r="AF477" s="58" t="s">
        <v>440</v>
      </c>
      <c r="AG477" s="58" t="s">
        <v>10</v>
      </c>
      <c r="AH477" s="59">
        <v>0.23230000000000001</v>
      </c>
      <c r="AI477" s="59">
        <v>20</v>
      </c>
      <c r="AJ477" s="60">
        <v>1.1615E-2</v>
      </c>
      <c r="AK477" s="60">
        <v>6.3551928703728562</v>
      </c>
      <c r="AP477" s="122"/>
    </row>
    <row r="478" spans="21:42" customFormat="1" x14ac:dyDescent="0.25">
      <c r="U478" s="52" t="s">
        <v>968</v>
      </c>
      <c r="V478" s="52">
        <v>811</v>
      </c>
      <c r="W478" s="51" t="s">
        <v>10</v>
      </c>
      <c r="X478" s="51"/>
      <c r="Y478" s="127">
        <v>44.592085499999996</v>
      </c>
      <c r="Z478" s="127">
        <v>29.413275499999997</v>
      </c>
      <c r="AA478" s="127">
        <v>5.4004319000000001</v>
      </c>
      <c r="AB478" s="127">
        <v>11.6374975</v>
      </c>
      <c r="AC478" s="127">
        <v>2.1625975534106399</v>
      </c>
      <c r="AE478" s="58" t="s">
        <v>1119</v>
      </c>
      <c r="AF478" s="58" t="s">
        <v>440</v>
      </c>
      <c r="AG478" s="58" t="s">
        <v>10</v>
      </c>
      <c r="AH478" s="59">
        <v>0.2278</v>
      </c>
      <c r="AI478" s="59">
        <v>20</v>
      </c>
      <c r="AJ478" s="60">
        <v>1.1390000000000001E-2</v>
      </c>
      <c r="AK478" s="60">
        <v>6.101522025071807</v>
      </c>
      <c r="AP478" s="122"/>
    </row>
    <row r="479" spans="21:42" customFormat="1" x14ac:dyDescent="0.25">
      <c r="U479" s="52" t="s">
        <v>969</v>
      </c>
      <c r="V479" s="52">
        <v>724</v>
      </c>
      <c r="W479" s="51" t="s">
        <v>10</v>
      </c>
      <c r="X479" s="51"/>
      <c r="Y479" s="127">
        <v>44.001364500000001</v>
      </c>
      <c r="Z479" s="127">
        <v>28.128314500000005</v>
      </c>
      <c r="AA479" s="127">
        <v>5.2976462999999985</v>
      </c>
      <c r="AB479" s="127">
        <v>11.069737249999999</v>
      </c>
      <c r="AC479" s="127">
        <v>2.0981685640658982</v>
      </c>
      <c r="AE479" s="58" t="s">
        <v>137</v>
      </c>
      <c r="AF479" s="61" t="s">
        <v>20</v>
      </c>
      <c r="AG479" s="58" t="s">
        <v>10</v>
      </c>
      <c r="AH479" s="59">
        <v>0.15720000000000001</v>
      </c>
      <c r="AI479" s="59">
        <v>18</v>
      </c>
      <c r="AJ479" s="60">
        <v>8.7333333333333343E-3</v>
      </c>
      <c r="AK479" s="60">
        <v>5.1341679299583083</v>
      </c>
      <c r="AP479" s="122"/>
    </row>
    <row r="480" spans="21:42" customFormat="1" x14ac:dyDescent="0.25">
      <c r="U480" s="52" t="s">
        <v>975</v>
      </c>
      <c r="V480" s="52">
        <v>665</v>
      </c>
      <c r="W480" s="51" t="s">
        <v>10</v>
      </c>
      <c r="X480" s="51"/>
      <c r="Y480" s="127">
        <v>27.520228499999995</v>
      </c>
      <c r="Z480" s="127">
        <v>22.089516999999994</v>
      </c>
      <c r="AA480" s="127">
        <v>4.089465549999999</v>
      </c>
      <c r="AB480" s="127">
        <v>9.5165386499999993</v>
      </c>
      <c r="AC480" s="127">
        <v>2.3958720436461403</v>
      </c>
      <c r="AE480" s="58" t="s">
        <v>139</v>
      </c>
      <c r="AF480" s="61" t="s">
        <v>20</v>
      </c>
      <c r="AG480" s="58" t="s">
        <v>10</v>
      </c>
      <c r="AH480" s="59">
        <v>0.21560000000000001</v>
      </c>
      <c r="AI480" s="59">
        <v>20</v>
      </c>
      <c r="AJ480" s="60">
        <v>1.0780000000000001E-2</v>
      </c>
      <c r="AK480" s="60">
        <v>5.8908007408799294</v>
      </c>
      <c r="AP480" s="122"/>
    </row>
    <row r="481" spans="21:42" customFormat="1" x14ac:dyDescent="0.25">
      <c r="U481" s="52" t="s">
        <v>869</v>
      </c>
      <c r="V481" s="52">
        <v>828</v>
      </c>
      <c r="W481" s="51" t="s">
        <v>286</v>
      </c>
      <c r="X481" s="51"/>
      <c r="Y481" s="127">
        <v>34.692797499999998</v>
      </c>
      <c r="Z481" s="127">
        <v>25.763142999999996</v>
      </c>
      <c r="AA481" s="127">
        <v>4.7087469500000001</v>
      </c>
      <c r="AB481" s="127">
        <v>10.703292649999998</v>
      </c>
      <c r="AC481" s="127">
        <v>2.2833670682938321</v>
      </c>
      <c r="AE481" s="58" t="s">
        <v>1093</v>
      </c>
      <c r="AF481" s="58" t="s">
        <v>440</v>
      </c>
      <c r="AG481" s="58" t="s">
        <v>286</v>
      </c>
      <c r="AH481" s="59">
        <v>0.23219999999999999</v>
      </c>
      <c r="AI481" s="59">
        <v>20</v>
      </c>
      <c r="AJ481" s="60">
        <v>1.1609999999999999E-2</v>
      </c>
      <c r="AK481" s="60">
        <v>5.8572463962633883</v>
      </c>
      <c r="AP481" s="122"/>
    </row>
    <row r="482" spans="21:42" customFormat="1" x14ac:dyDescent="0.25">
      <c r="U482" s="52" t="s">
        <v>870</v>
      </c>
      <c r="V482" s="52">
        <v>902</v>
      </c>
      <c r="W482" s="51" t="s">
        <v>286</v>
      </c>
      <c r="X482" s="51"/>
      <c r="Y482" s="127">
        <v>37.4516645</v>
      </c>
      <c r="Z482" s="127">
        <v>25.216632999999995</v>
      </c>
      <c r="AA482" s="127">
        <v>4.9018312999999996</v>
      </c>
      <c r="AB482" s="127">
        <v>10.5744042</v>
      </c>
      <c r="AC482" s="127">
        <v>2.1764751289336153</v>
      </c>
      <c r="AE482" s="58" t="s">
        <v>234</v>
      </c>
      <c r="AF482" s="58" t="s">
        <v>62</v>
      </c>
      <c r="AG482" s="58" t="s">
        <v>286</v>
      </c>
      <c r="AH482" s="59">
        <v>0.2147</v>
      </c>
      <c r="AI482" s="59">
        <v>20</v>
      </c>
      <c r="AJ482" s="60">
        <v>1.0735E-2</v>
      </c>
      <c r="AK482" s="60">
        <v>5.4935173006200841</v>
      </c>
    </row>
    <row r="483" spans="21:42" customFormat="1" x14ac:dyDescent="0.25">
      <c r="U483" s="52" t="s">
        <v>873</v>
      </c>
      <c r="V483" s="52">
        <v>821</v>
      </c>
      <c r="W483" s="49"/>
      <c r="X483" s="49"/>
      <c r="Y483" s="127"/>
      <c r="Z483" s="127"/>
      <c r="AA483" s="127"/>
      <c r="AB483" s="127"/>
      <c r="AC483" s="127"/>
      <c r="AE483" s="68"/>
      <c r="AF483" s="68"/>
      <c r="AG483" s="68"/>
      <c r="AH483" s="68"/>
      <c r="AI483" s="68"/>
      <c r="AJ483" s="68"/>
      <c r="AK483" s="68"/>
    </row>
    <row r="484" spans="21:42" customFormat="1" x14ac:dyDescent="0.25">
      <c r="U484" s="52" t="s">
        <v>982</v>
      </c>
      <c r="V484" s="52">
        <v>852</v>
      </c>
      <c r="W484" s="51" t="s">
        <v>10</v>
      </c>
      <c r="X484" s="51"/>
      <c r="Y484" s="127">
        <v>63.669048499999995</v>
      </c>
      <c r="Z484" s="127">
        <v>34.148034999999993</v>
      </c>
      <c r="AA484" s="127">
        <v>6.2893859999999995</v>
      </c>
      <c r="AB484" s="127">
        <v>14.258798500000001</v>
      </c>
      <c r="AC484" s="127">
        <v>2.2788245974722092</v>
      </c>
      <c r="AE484" s="58" t="s">
        <v>1128</v>
      </c>
      <c r="AF484" s="58" t="s">
        <v>440</v>
      </c>
      <c r="AG484" s="58" t="s">
        <v>10</v>
      </c>
      <c r="AH484" s="59">
        <v>0.26600000000000001</v>
      </c>
      <c r="AI484" s="59">
        <v>20</v>
      </c>
      <c r="AJ484" s="60">
        <v>1.3300000000000001E-2</v>
      </c>
      <c r="AK484" s="60">
        <v>7.2208949614796127</v>
      </c>
    </row>
    <row r="485" spans="21:42" customFormat="1" x14ac:dyDescent="0.25">
      <c r="U485" s="52" t="s">
        <v>983</v>
      </c>
      <c r="V485" s="52">
        <v>843</v>
      </c>
      <c r="W485" s="51" t="s">
        <v>10</v>
      </c>
      <c r="X485" s="51"/>
      <c r="Y485" s="127">
        <v>43.205429000000002</v>
      </c>
      <c r="Z485" s="127">
        <v>29.7083905</v>
      </c>
      <c r="AA485" s="127">
        <v>5.1880031000000004</v>
      </c>
      <c r="AB485" s="127">
        <v>11.2692631</v>
      </c>
      <c r="AC485" s="127">
        <v>2.2102098043964125</v>
      </c>
      <c r="AE485" s="58" t="s">
        <v>1126</v>
      </c>
      <c r="AF485" s="58" t="s">
        <v>440</v>
      </c>
      <c r="AG485" s="58" t="s">
        <v>10</v>
      </c>
      <c r="AH485" s="59">
        <v>0.22559999999999999</v>
      </c>
      <c r="AI485" s="59">
        <v>20</v>
      </c>
      <c r="AJ485" s="60">
        <v>1.128E-2</v>
      </c>
      <c r="AK485" s="60">
        <v>6.7833463076799179</v>
      </c>
    </row>
    <row r="486" spans="21:42" customFormat="1" x14ac:dyDescent="0.25">
      <c r="U486" s="52" t="s">
        <v>984</v>
      </c>
      <c r="V486" s="52">
        <v>875</v>
      </c>
      <c r="W486" s="51" t="s">
        <v>10</v>
      </c>
      <c r="X486" s="51"/>
      <c r="Y486" s="127">
        <v>53.387891500000002</v>
      </c>
      <c r="Z486" s="127">
        <v>33.118043</v>
      </c>
      <c r="AA486" s="127">
        <v>5.7780536499999986</v>
      </c>
      <c r="AB486" s="127">
        <v>12.648864849999999</v>
      </c>
      <c r="AC486" s="127">
        <v>2.1966932686206215</v>
      </c>
      <c r="AE486" s="58" t="s">
        <v>1131</v>
      </c>
      <c r="AF486" s="58" t="s">
        <v>440</v>
      </c>
      <c r="AG486" s="58" t="s">
        <v>10</v>
      </c>
      <c r="AH486" s="59">
        <v>0.26219999999999999</v>
      </c>
      <c r="AI486" s="59">
        <v>20</v>
      </c>
      <c r="AJ486" s="60">
        <v>1.311E-2</v>
      </c>
      <c r="AK486" s="60">
        <v>6.1377607172576703</v>
      </c>
    </row>
    <row r="487" spans="21:42" customFormat="1" x14ac:dyDescent="0.25">
      <c r="U487" s="52" t="s">
        <v>986</v>
      </c>
      <c r="V487" s="52">
        <v>924</v>
      </c>
      <c r="W487" s="51" t="s">
        <v>10</v>
      </c>
      <c r="X487" s="51"/>
      <c r="Y487" s="127">
        <v>43.251401000000001</v>
      </c>
      <c r="Z487" s="127">
        <v>27.4435185</v>
      </c>
      <c r="AA487" s="127">
        <v>5.0534226499999999</v>
      </c>
      <c r="AB487" s="127">
        <v>11.654349300000002</v>
      </c>
      <c r="AC487" s="127">
        <v>2.3052818744176014</v>
      </c>
      <c r="AE487" s="58" t="s">
        <v>591</v>
      </c>
      <c r="AF487" s="58" t="s">
        <v>62</v>
      </c>
      <c r="AG487" s="58" t="s">
        <v>10</v>
      </c>
      <c r="AH487" s="59">
        <v>0.1966</v>
      </c>
      <c r="AI487" s="59">
        <v>19</v>
      </c>
      <c r="AJ487" s="60">
        <v>1.0347368421052631E-2</v>
      </c>
      <c r="AK487" s="60">
        <v>5.2737105323474207</v>
      </c>
    </row>
    <row r="488" spans="21:42" customFormat="1" x14ac:dyDescent="0.25">
      <c r="U488" s="52" t="s">
        <v>988</v>
      </c>
      <c r="V488" s="52">
        <v>974</v>
      </c>
      <c r="W488" s="51" t="s">
        <v>10</v>
      </c>
      <c r="X488" s="51"/>
      <c r="Y488" s="127">
        <v>51.29266100000001</v>
      </c>
      <c r="Z488" s="127">
        <v>30.32384399999999</v>
      </c>
      <c r="AA488" s="127">
        <v>5.6777262500000001</v>
      </c>
      <c r="AB488" s="127">
        <v>12.851358000000001</v>
      </c>
      <c r="AC488" s="127">
        <v>2.2704739012309858</v>
      </c>
      <c r="AE488" s="58" t="s">
        <v>592</v>
      </c>
      <c r="AF488" s="58" t="s">
        <v>62</v>
      </c>
      <c r="AG488" s="58" t="s">
        <v>10</v>
      </c>
      <c r="AH488" s="59">
        <v>0.23150000000000001</v>
      </c>
      <c r="AI488" s="59">
        <v>20</v>
      </c>
      <c r="AJ488" s="60">
        <v>1.1575E-2</v>
      </c>
      <c r="AK488" s="60">
        <v>6.1162859367030844</v>
      </c>
    </row>
    <row r="489" spans="21:42" customFormat="1" x14ac:dyDescent="0.25">
      <c r="U489" s="52" t="s">
        <v>995</v>
      </c>
      <c r="V489" s="52">
        <v>723</v>
      </c>
      <c r="W489" s="51" t="s">
        <v>10</v>
      </c>
      <c r="X489" s="51"/>
      <c r="Y489" s="127">
        <v>46.149625499999999</v>
      </c>
      <c r="Z489" s="127">
        <v>31.265745499999998</v>
      </c>
      <c r="AA489" s="127">
        <v>5.3224834500000009</v>
      </c>
      <c r="AB489" s="127">
        <v>12.058636999999999</v>
      </c>
      <c r="AC489" s="127">
        <v>2.2765721629056066</v>
      </c>
      <c r="AE489" s="58" t="s">
        <v>145</v>
      </c>
      <c r="AF489" s="61" t="s">
        <v>20</v>
      </c>
      <c r="AG489" s="58" t="s">
        <v>10</v>
      </c>
      <c r="AH489" s="59">
        <v>0.26140000000000002</v>
      </c>
      <c r="AI489" s="59">
        <v>20</v>
      </c>
      <c r="AJ489" s="60">
        <v>1.3070000000000002E-2</v>
      </c>
      <c r="AK489" s="60">
        <v>7.1430488819692384</v>
      </c>
    </row>
    <row r="490" spans="21:42" customFormat="1" x14ac:dyDescent="0.25">
      <c r="U490" s="49"/>
      <c r="V490" s="49"/>
      <c r="W490" s="51" t="s">
        <v>286</v>
      </c>
      <c r="X490" s="51"/>
      <c r="Y490" s="127">
        <v>54.930896000000004</v>
      </c>
      <c r="Z490" s="127">
        <v>31.251956999999997</v>
      </c>
      <c r="AA490" s="127">
        <v>6.2733736500000008</v>
      </c>
      <c r="AB490" s="127">
        <v>12.339332499999998</v>
      </c>
      <c r="AC490" s="127">
        <v>1.9847968907649971</v>
      </c>
      <c r="AE490" s="58" t="s">
        <v>1092</v>
      </c>
      <c r="AF490" s="58" t="s">
        <v>440</v>
      </c>
      <c r="AG490" s="58" t="s">
        <v>286</v>
      </c>
      <c r="AH490" s="59">
        <v>0.2445</v>
      </c>
      <c r="AI490" s="59">
        <v>20</v>
      </c>
      <c r="AJ490" s="60">
        <v>1.2225E-2</v>
      </c>
      <c r="AK490" s="60">
        <v>6.8652189085442794</v>
      </c>
    </row>
    <row r="491" spans="21:42" customFormat="1" x14ac:dyDescent="0.25">
      <c r="U491" s="52" t="s">
        <v>614</v>
      </c>
      <c r="V491" s="53">
        <v>727</v>
      </c>
      <c r="W491" s="51" t="s">
        <v>8</v>
      </c>
      <c r="X491" s="51"/>
      <c r="Y491" s="127">
        <v>47.097414999999998</v>
      </c>
      <c r="Z491" s="127">
        <v>33.235844499999999</v>
      </c>
      <c r="AA491" s="127">
        <v>5.4416599000000003</v>
      </c>
      <c r="AB491" s="127">
        <v>12.5541445</v>
      </c>
      <c r="AC491" s="127">
        <v>2.3220067281454271</v>
      </c>
      <c r="AE491" s="63" t="s">
        <v>22</v>
      </c>
      <c r="AF491" s="64" t="s">
        <v>20</v>
      </c>
      <c r="AG491" s="63" t="s">
        <v>8</v>
      </c>
      <c r="AH491" s="65"/>
      <c r="AI491" s="65">
        <v>20</v>
      </c>
      <c r="AJ491" s="66">
        <v>0</v>
      </c>
      <c r="AK491" s="66">
        <v>2.7997745148041768</v>
      </c>
    </row>
    <row r="492" spans="21:42" customFormat="1" x14ac:dyDescent="0.25">
      <c r="U492" s="47" t="s">
        <v>624</v>
      </c>
      <c r="V492" s="47">
        <v>768</v>
      </c>
      <c r="W492" s="48" t="s">
        <v>8</v>
      </c>
      <c r="X492" s="48"/>
      <c r="Y492" s="129">
        <v>29.663027499999998</v>
      </c>
      <c r="Z492" s="129">
        <v>24.979724499999996</v>
      </c>
      <c r="AA492" s="129">
        <v>4.2407377999999998</v>
      </c>
      <c r="AB492" s="129">
        <v>9.8270530500000017</v>
      </c>
      <c r="AC492" s="129">
        <v>2.3226751098157288</v>
      </c>
      <c r="AD492" s="56"/>
      <c r="AE492" s="67"/>
      <c r="AF492" s="67"/>
      <c r="AG492" s="67"/>
      <c r="AH492" s="67"/>
      <c r="AI492" s="67"/>
      <c r="AJ492" s="67"/>
      <c r="AK492" s="67"/>
    </row>
    <row r="493" spans="21:42" customFormat="1" x14ac:dyDescent="0.25">
      <c r="U493" s="52" t="s">
        <v>630</v>
      </c>
      <c r="V493" s="52">
        <v>842</v>
      </c>
      <c r="W493" s="51" t="s">
        <v>8</v>
      </c>
      <c r="X493" s="51"/>
      <c r="Y493" s="127">
        <v>53.42344099999999</v>
      </c>
      <c r="Z493" s="127">
        <v>31.378668999999995</v>
      </c>
      <c r="AA493" s="127">
        <v>5.5965135500000001</v>
      </c>
      <c r="AB493" s="127">
        <v>13.199142499999999</v>
      </c>
      <c r="AC493" s="127">
        <v>2.3634766638912938</v>
      </c>
      <c r="AE493" s="63" t="s">
        <v>1035</v>
      </c>
      <c r="AF493" s="63" t="s">
        <v>440</v>
      </c>
      <c r="AG493" s="63" t="s">
        <v>8</v>
      </c>
      <c r="AH493" s="65"/>
      <c r="AI493" s="65">
        <v>20</v>
      </c>
      <c r="AJ493" s="66">
        <v>0</v>
      </c>
      <c r="AK493" s="66">
        <v>2.7997745148041768</v>
      </c>
    </row>
    <row r="494" spans="21:42" customFormat="1" x14ac:dyDescent="0.25">
      <c r="U494" s="52" t="s">
        <v>752</v>
      </c>
      <c r="V494" s="52">
        <v>760</v>
      </c>
      <c r="W494" s="51" t="s">
        <v>201</v>
      </c>
      <c r="X494" s="51"/>
      <c r="Y494" s="127">
        <v>30.734047999999994</v>
      </c>
      <c r="Z494" s="127">
        <v>24.019241000000001</v>
      </c>
      <c r="AA494" s="127">
        <v>4.4701961499999996</v>
      </c>
      <c r="AB494" s="127">
        <v>9.8454732000000007</v>
      </c>
      <c r="AC494" s="127">
        <v>2.2139436505733801</v>
      </c>
      <c r="AE494" s="68"/>
      <c r="AF494" s="68"/>
      <c r="AG494" s="68"/>
      <c r="AH494" s="68"/>
      <c r="AI494" s="68"/>
      <c r="AJ494" s="68"/>
      <c r="AK494" s="68"/>
    </row>
    <row r="495" spans="21:42" customFormat="1" x14ac:dyDescent="0.25">
      <c r="U495" s="52" t="s">
        <v>816</v>
      </c>
      <c r="V495" s="52">
        <v>868</v>
      </c>
      <c r="W495" s="51" t="s">
        <v>286</v>
      </c>
      <c r="X495" s="51"/>
      <c r="Y495" s="127">
        <v>48.839932000000005</v>
      </c>
      <c r="Z495" s="127">
        <v>31.979268000000001</v>
      </c>
      <c r="AA495" s="127">
        <v>5.4735133499999993</v>
      </c>
      <c r="AB495" s="127">
        <v>12.132255050000001</v>
      </c>
      <c r="AC495" s="127">
        <v>2.2283333770965665</v>
      </c>
      <c r="AE495" s="68"/>
      <c r="AF495" s="68"/>
      <c r="AG495" s="68"/>
      <c r="AH495" s="68"/>
      <c r="AI495" s="68"/>
      <c r="AJ495" s="68"/>
      <c r="AK495" s="68"/>
    </row>
    <row r="496" spans="21:42" customFormat="1" x14ac:dyDescent="0.25">
      <c r="U496" s="52" t="s">
        <v>887</v>
      </c>
      <c r="V496" s="52">
        <v>848</v>
      </c>
      <c r="W496" s="51" t="s">
        <v>10</v>
      </c>
      <c r="X496" s="51">
        <f>COUNTIF(W493:W496,"NF")</f>
        <v>1</v>
      </c>
      <c r="Y496" s="127">
        <v>44.70370599999999</v>
      </c>
      <c r="Z496" s="127">
        <v>31.152600999999997</v>
      </c>
      <c r="AA496" s="127">
        <v>5.3506783000000002</v>
      </c>
      <c r="AB496" s="127">
        <v>12.07997385</v>
      </c>
      <c r="AC496" s="127">
        <v>2.2836675763194973</v>
      </c>
      <c r="AE496" s="68"/>
      <c r="AF496" s="68"/>
      <c r="AG496" s="68"/>
      <c r="AH496" s="68"/>
      <c r="AI496" s="68"/>
      <c r="AJ496" s="68"/>
      <c r="AK496" s="68"/>
    </row>
    <row r="497" spans="21:37" customFormat="1" x14ac:dyDescent="0.25">
      <c r="U497" s="47" t="s">
        <v>910</v>
      </c>
      <c r="V497" s="47">
        <v>678</v>
      </c>
      <c r="W497" s="48" t="s">
        <v>10</v>
      </c>
      <c r="X497" s="48"/>
      <c r="Y497" s="130">
        <v>46.104853500000004</v>
      </c>
      <c r="Z497" s="130">
        <v>29.501759000000003</v>
      </c>
      <c r="AA497" s="130">
        <v>5.2041095500000001</v>
      </c>
      <c r="AB497" s="130">
        <v>12.325186499999997</v>
      </c>
      <c r="AC497" s="130">
        <v>2.3776037979420792</v>
      </c>
      <c r="AD497" s="56"/>
      <c r="AE497" s="67"/>
      <c r="AF497" s="68"/>
      <c r="AG497" s="68"/>
      <c r="AH497" s="68"/>
      <c r="AI497" s="68"/>
      <c r="AJ497" s="68"/>
      <c r="AK497" s="68"/>
    </row>
    <row r="498" spans="21:37" customFormat="1" x14ac:dyDescent="0.25">
      <c r="Y498" s="6"/>
      <c r="Z498" s="6"/>
      <c r="AA498" s="6"/>
      <c r="AB498" s="6"/>
      <c r="AC498" s="6"/>
    </row>
    <row r="499" spans="21:37" customFormat="1" x14ac:dyDescent="0.25">
      <c r="Y499" s="6"/>
      <c r="Z499" s="6"/>
      <c r="AA499" s="6"/>
      <c r="AB499" s="6"/>
      <c r="AC499" s="6"/>
    </row>
    <row r="500" spans="21:37" customFormat="1" x14ac:dyDescent="0.25">
      <c r="Y500" s="6"/>
      <c r="Z500" s="6"/>
      <c r="AA500" s="6"/>
      <c r="AB500" s="6"/>
      <c r="AC500" s="6"/>
    </row>
    <row r="501" spans="21:37" customFormat="1" x14ac:dyDescent="0.25">
      <c r="Y501" s="6"/>
      <c r="Z501" s="6"/>
      <c r="AA501" s="6"/>
      <c r="AB501" s="6"/>
      <c r="AC501" s="6"/>
    </row>
    <row r="502" spans="21:37" customFormat="1" x14ac:dyDescent="0.25">
      <c r="Y502" s="6"/>
      <c r="Z502" s="6"/>
      <c r="AA502" s="6"/>
      <c r="AB502" s="6"/>
      <c r="AC502" s="6"/>
    </row>
    <row r="503" spans="21:37" customFormat="1" x14ac:dyDescent="0.25">
      <c r="Y503" s="6"/>
      <c r="Z503" s="6"/>
      <c r="AA503" s="6"/>
      <c r="AB503" s="6"/>
      <c r="AC503" s="6"/>
    </row>
    <row r="504" spans="21:37" customFormat="1" x14ac:dyDescent="0.25">
      <c r="Y504" s="6"/>
      <c r="Z504" s="6"/>
      <c r="AA504" s="6"/>
      <c r="AB504" s="6"/>
      <c r="AC504" s="6"/>
    </row>
    <row r="505" spans="21:37" customFormat="1" x14ac:dyDescent="0.25">
      <c r="Y505" s="6"/>
      <c r="Z505" s="6"/>
      <c r="AA505" s="6"/>
      <c r="AB505" s="6"/>
      <c r="AC505" s="6"/>
    </row>
    <row r="506" spans="21:37" customFormat="1" x14ac:dyDescent="0.25">
      <c r="Y506" s="6"/>
      <c r="Z506" s="6"/>
      <c r="AA506" s="6"/>
      <c r="AB506" s="6"/>
      <c r="AC506" s="6"/>
    </row>
    <row r="507" spans="21:37" customFormat="1" x14ac:dyDescent="0.25">
      <c r="Y507" s="6"/>
      <c r="Z507" s="6"/>
      <c r="AA507" s="6"/>
      <c r="AB507" s="6"/>
      <c r="AC507" s="6"/>
    </row>
    <row r="508" spans="21:37" customFormat="1" x14ac:dyDescent="0.25">
      <c r="Y508" s="6"/>
      <c r="Z508" s="6"/>
      <c r="AA508" s="6"/>
      <c r="AB508" s="6"/>
      <c r="AC508" s="6"/>
    </row>
    <row r="509" spans="21:37" customFormat="1" x14ac:dyDescent="0.25">
      <c r="Y509" s="6"/>
      <c r="Z509" s="6"/>
      <c r="AA509" s="6"/>
      <c r="AB509" s="6"/>
      <c r="AC509" s="6"/>
    </row>
    <row r="510" spans="21:37" customFormat="1" x14ac:dyDescent="0.25">
      <c r="Y510" s="6"/>
      <c r="Z510" s="6"/>
      <c r="AA510" s="6"/>
      <c r="AB510" s="6"/>
      <c r="AC510" s="6"/>
    </row>
    <row r="511" spans="21:37" customFormat="1" x14ac:dyDescent="0.25">
      <c r="Y511" s="6"/>
      <c r="Z511" s="6"/>
      <c r="AA511" s="6"/>
      <c r="AB511" s="6"/>
      <c r="AC511" s="6"/>
    </row>
    <row r="512" spans="21:37" customFormat="1" x14ac:dyDescent="0.25">
      <c r="Y512" s="6"/>
      <c r="Z512" s="6"/>
      <c r="AA512" s="6"/>
      <c r="AB512" s="6"/>
      <c r="AC512" s="6"/>
    </row>
    <row r="513" spans="25:29" customFormat="1" x14ac:dyDescent="0.25">
      <c r="Y513" s="6"/>
      <c r="Z513" s="6"/>
      <c r="AA513" s="6"/>
      <c r="AB513" s="6"/>
      <c r="AC513" s="6"/>
    </row>
    <row r="514" spans="25:29" customFormat="1" x14ac:dyDescent="0.25">
      <c r="Y514" s="6"/>
      <c r="Z514" s="6"/>
      <c r="AA514" s="6"/>
      <c r="AB514" s="6"/>
      <c r="AC514" s="6"/>
    </row>
    <row r="515" spans="25:29" customFormat="1" x14ac:dyDescent="0.25">
      <c r="Y515" s="6"/>
      <c r="Z515" s="6"/>
      <c r="AA515" s="6"/>
      <c r="AB515" s="6"/>
      <c r="AC515" s="6"/>
    </row>
    <row r="516" spans="25:29" customFormat="1" x14ac:dyDescent="0.25">
      <c r="Y516" s="6"/>
      <c r="Z516" s="6"/>
      <c r="AA516" s="6"/>
      <c r="AB516" s="6"/>
      <c r="AC516" s="6"/>
    </row>
    <row r="517" spans="25:29" customFormat="1" x14ac:dyDescent="0.25">
      <c r="Y517" s="6"/>
      <c r="Z517" s="6"/>
      <c r="AA517" s="6"/>
      <c r="AB517" s="6"/>
      <c r="AC517" s="6"/>
    </row>
    <row r="518" spans="25:29" customFormat="1" x14ac:dyDescent="0.25">
      <c r="Y518" s="6"/>
      <c r="Z518" s="6"/>
      <c r="AA518" s="6"/>
      <c r="AB518" s="6"/>
      <c r="AC518" s="6"/>
    </row>
    <row r="519" spans="25:29" customFormat="1" x14ac:dyDescent="0.25">
      <c r="Y519" s="6"/>
      <c r="Z519" s="6"/>
      <c r="AA519" s="6"/>
      <c r="AB519" s="6"/>
      <c r="AC519" s="6"/>
    </row>
    <row r="520" spans="25:29" customFormat="1" x14ac:dyDescent="0.25">
      <c r="Y520" s="6"/>
      <c r="Z520" s="6"/>
      <c r="AA520" s="6"/>
      <c r="AB520" s="6"/>
      <c r="AC520" s="6"/>
    </row>
    <row r="521" spans="25:29" customFormat="1" x14ac:dyDescent="0.25">
      <c r="Y521" s="6"/>
      <c r="Z521" s="6"/>
      <c r="AA521" s="6"/>
      <c r="AB521" s="6"/>
      <c r="AC521" s="6"/>
    </row>
    <row r="522" spans="25:29" customFormat="1" x14ac:dyDescent="0.25">
      <c r="Y522" s="6"/>
      <c r="Z522" s="6"/>
      <c r="AA522" s="6"/>
      <c r="AB522" s="6"/>
      <c r="AC522" s="6"/>
    </row>
    <row r="523" spans="25:29" customFormat="1" x14ac:dyDescent="0.25">
      <c r="Y523" s="6"/>
      <c r="Z523" s="6"/>
      <c r="AA523" s="6"/>
      <c r="AB523" s="6"/>
      <c r="AC523" s="6"/>
    </row>
    <row r="524" spans="25:29" customFormat="1" x14ac:dyDescent="0.25">
      <c r="Y524" s="6"/>
      <c r="Z524" s="6"/>
      <c r="AA524" s="6"/>
      <c r="AB524" s="6"/>
      <c r="AC524" s="6"/>
    </row>
    <row r="525" spans="25:29" customFormat="1" x14ac:dyDescent="0.25">
      <c r="Y525" s="6"/>
      <c r="Z525" s="6"/>
      <c r="AA525" s="6"/>
      <c r="AB525" s="6"/>
      <c r="AC525" s="6"/>
    </row>
    <row r="526" spans="25:29" customFormat="1" x14ac:dyDescent="0.25">
      <c r="Y526" s="6"/>
      <c r="Z526" s="6"/>
      <c r="AA526" s="6"/>
      <c r="AB526" s="6"/>
      <c r="AC526" s="6"/>
    </row>
    <row r="527" spans="25:29" customFormat="1" x14ac:dyDescent="0.25">
      <c r="Y527" s="6"/>
      <c r="Z527" s="6"/>
      <c r="AA527" s="6"/>
      <c r="AB527" s="6"/>
      <c r="AC527" s="6"/>
    </row>
    <row r="528" spans="25:29" customFormat="1" x14ac:dyDescent="0.25">
      <c r="Y528" s="6"/>
      <c r="Z528" s="6"/>
      <c r="AA528" s="6"/>
      <c r="AB528" s="6"/>
      <c r="AC528" s="6"/>
    </row>
    <row r="529" spans="25:29" customFormat="1" x14ac:dyDescent="0.25">
      <c r="Y529" s="6"/>
      <c r="Z529" s="6"/>
      <c r="AA529" s="6"/>
      <c r="AB529" s="6"/>
      <c r="AC529" s="6"/>
    </row>
    <row r="530" spans="25:29" customFormat="1" x14ac:dyDescent="0.25">
      <c r="Y530" s="6"/>
      <c r="Z530" s="6"/>
      <c r="AA530" s="6"/>
      <c r="AB530" s="6"/>
      <c r="AC530" s="6"/>
    </row>
    <row r="531" spans="25:29" customFormat="1" x14ac:dyDescent="0.25">
      <c r="Y531" s="6"/>
      <c r="Z531" s="6"/>
      <c r="AA531" s="6"/>
      <c r="AB531" s="6"/>
      <c r="AC531" s="6"/>
    </row>
    <row r="532" spans="25:29" customFormat="1" x14ac:dyDescent="0.25">
      <c r="Y532" s="6"/>
      <c r="Z532" s="6"/>
      <c r="AA532" s="6"/>
      <c r="AB532" s="6"/>
      <c r="AC532" s="6"/>
    </row>
    <row r="533" spans="25:29" customFormat="1" x14ac:dyDescent="0.25">
      <c r="Y533" s="6"/>
      <c r="Z533" s="6"/>
      <c r="AA533" s="6"/>
      <c r="AB533" s="6"/>
      <c r="AC533" s="6"/>
    </row>
    <row r="534" spans="25:29" customFormat="1" x14ac:dyDescent="0.25">
      <c r="Y534" s="6"/>
      <c r="Z534" s="6"/>
      <c r="AA534" s="6"/>
      <c r="AB534" s="6"/>
      <c r="AC534" s="6"/>
    </row>
    <row r="535" spans="25:29" customFormat="1" x14ac:dyDescent="0.25">
      <c r="Y535" s="6"/>
      <c r="Z535" s="6"/>
      <c r="AA535" s="6"/>
      <c r="AB535" s="6"/>
      <c r="AC535" s="6"/>
    </row>
    <row r="536" spans="25:29" customFormat="1" x14ac:dyDescent="0.25">
      <c r="Y536" s="6"/>
      <c r="Z536" s="6"/>
      <c r="AA536" s="6"/>
      <c r="AB536" s="6"/>
      <c r="AC536" s="6"/>
    </row>
    <row r="537" spans="25:29" customFormat="1" x14ac:dyDescent="0.25">
      <c r="Y537" s="6"/>
      <c r="Z537" s="6"/>
      <c r="AA537" s="6"/>
      <c r="AB537" s="6"/>
      <c r="AC537" s="6"/>
    </row>
    <row r="538" spans="25:29" customFormat="1" x14ac:dyDescent="0.25">
      <c r="Y538" s="6"/>
      <c r="Z538" s="6"/>
      <c r="AA538" s="6"/>
      <c r="AB538" s="6"/>
      <c r="AC538" s="6"/>
    </row>
    <row r="539" spans="25:29" customFormat="1" x14ac:dyDescent="0.25">
      <c r="Y539" s="6"/>
      <c r="Z539" s="6"/>
      <c r="AA539" s="6"/>
      <c r="AB539" s="6"/>
      <c r="AC539" s="6"/>
    </row>
    <row r="540" spans="25:29" customFormat="1" x14ac:dyDescent="0.25">
      <c r="Y540" s="6"/>
      <c r="Z540" s="6"/>
      <c r="AA540" s="6"/>
      <c r="AB540" s="6"/>
      <c r="AC540" s="6"/>
    </row>
    <row r="541" spans="25:29" customFormat="1" x14ac:dyDescent="0.25">
      <c r="Y541" s="6"/>
      <c r="Z541" s="6"/>
      <c r="AA541" s="6"/>
      <c r="AB541" s="6"/>
      <c r="AC541" s="6"/>
    </row>
    <row r="542" spans="25:29" customFormat="1" x14ac:dyDescent="0.25">
      <c r="Y542" s="6"/>
      <c r="Z542" s="6"/>
      <c r="AA542" s="6"/>
      <c r="AB542" s="6"/>
      <c r="AC542" s="6"/>
    </row>
    <row r="543" spans="25:29" customFormat="1" x14ac:dyDescent="0.25">
      <c r="Y543" s="6"/>
      <c r="Z543" s="6"/>
      <c r="AA543" s="6"/>
      <c r="AB543" s="6"/>
      <c r="AC543" s="6"/>
    </row>
    <row r="544" spans="25:29" customFormat="1" x14ac:dyDescent="0.25">
      <c r="Y544" s="6"/>
      <c r="Z544" s="6"/>
      <c r="AA544" s="6"/>
      <c r="AB544" s="6"/>
      <c r="AC544" s="6"/>
    </row>
    <row r="545" spans="25:29" customFormat="1" x14ac:dyDescent="0.25">
      <c r="Y545" s="6"/>
      <c r="Z545" s="6"/>
      <c r="AA545" s="6"/>
      <c r="AB545" s="6"/>
      <c r="AC545" s="6"/>
    </row>
    <row r="546" spans="25:29" customFormat="1" x14ac:dyDescent="0.25">
      <c r="Y546" s="6"/>
      <c r="Z546" s="6"/>
      <c r="AA546" s="6"/>
      <c r="AB546" s="6"/>
      <c r="AC546" s="6"/>
    </row>
    <row r="547" spans="25:29" customFormat="1" x14ac:dyDescent="0.25">
      <c r="Y547" s="6"/>
      <c r="Z547" s="6"/>
      <c r="AA547" s="6"/>
      <c r="AB547" s="6"/>
      <c r="AC547" s="6"/>
    </row>
  </sheetData>
  <mergeCells count="2">
    <mergeCell ref="K177:S177"/>
    <mergeCell ref="K280:S28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04D9-00B2-4D10-A80C-0BD6E300B5A1}">
  <dimension ref="A1:EW532"/>
  <sheetViews>
    <sheetView topLeftCell="DL364" zoomScale="60" zoomScaleNormal="60" workbookViewId="0">
      <selection activeCell="DT9" sqref="A1:XFD1048576"/>
    </sheetView>
  </sheetViews>
  <sheetFormatPr defaultRowHeight="15" x14ac:dyDescent="0.25"/>
  <cols>
    <col min="1" max="1" width="9.140625" style="149"/>
    <col min="2" max="2" width="30.28515625" style="149" customWidth="1"/>
    <col min="3" max="3" width="17.28515625" style="149" customWidth="1"/>
    <col min="4" max="4" width="30.28515625" style="149" customWidth="1"/>
    <col min="5" max="5" width="18.7109375" style="149" customWidth="1"/>
    <col min="6" max="6" width="14.42578125" style="149" customWidth="1"/>
    <col min="7" max="8" width="13.140625" style="149" customWidth="1"/>
    <col min="9" max="9" width="14.85546875" style="149" customWidth="1"/>
    <col min="10" max="10" width="25.85546875" style="149" customWidth="1"/>
    <col min="11" max="11" width="14.85546875" style="149" customWidth="1"/>
    <col min="12" max="12" width="24.85546875" style="149" customWidth="1"/>
    <col min="13" max="13" width="13" style="149" customWidth="1"/>
    <col min="14" max="17" width="9.140625" style="149" customWidth="1"/>
    <col min="18" max="18" width="12.140625" style="149" customWidth="1"/>
    <col min="19" max="20" width="9.140625" style="149" customWidth="1"/>
    <col min="21" max="21" width="9.140625" style="155" customWidth="1"/>
    <col min="22" max="27" width="9.140625" style="149" customWidth="1"/>
    <col min="28" max="28" width="15.85546875" style="149" customWidth="1"/>
    <col min="29" max="29" width="19.5703125" style="149" customWidth="1"/>
    <col min="30" max="30" width="12.28515625" style="149" customWidth="1"/>
    <col min="31" max="31" width="16.140625" style="149" customWidth="1"/>
    <col min="32" max="42" width="9.140625" style="149" customWidth="1"/>
    <col min="43" max="43" width="15.85546875" style="149" customWidth="1"/>
    <col min="44" max="44" width="19.5703125" style="149" customWidth="1"/>
    <col min="45" max="45" width="12.28515625" style="149" customWidth="1"/>
    <col min="46" max="46" width="9.140625" customWidth="1"/>
    <col min="47" max="48" width="9.140625" style="149" customWidth="1"/>
    <col min="49" max="50" width="9.140625" customWidth="1"/>
    <col min="51" max="59" width="9.140625" style="149" customWidth="1"/>
    <col min="60" max="60" width="12.7109375" customWidth="1"/>
    <col min="61" max="61" width="18.85546875" customWidth="1"/>
    <col min="62" max="64" width="9.140625" style="149" customWidth="1"/>
    <col min="65" max="65" width="9.140625" style="223" customWidth="1"/>
    <col min="66" max="67" width="9.140625" customWidth="1"/>
    <col min="68" max="68" width="9.140625" style="149" customWidth="1"/>
    <col min="69" max="72" width="11.140625" style="149" customWidth="1"/>
    <col min="73" max="82" width="9.140625" style="149" customWidth="1"/>
    <col min="83" max="83" width="14.42578125" style="149" customWidth="1"/>
    <col min="84" max="84" width="13.28515625" style="149" customWidth="1"/>
    <col min="85" max="86" width="9.140625" style="149" customWidth="1"/>
    <col min="87" max="97" width="10.85546875" style="163" customWidth="1"/>
    <col min="98" max="98" width="22.85546875" style="171" customWidth="1"/>
    <col min="99" max="100" width="9.140625" style="171" customWidth="1"/>
    <col min="101" max="101" width="21" style="171" customWidth="1"/>
    <col min="102" max="111" width="13.85546875" style="171" customWidth="1"/>
    <col min="112" max="112" width="16.28515625" style="171" customWidth="1"/>
    <col min="113" max="113" width="25.28515625" style="171" customWidth="1"/>
    <col min="114" max="114" width="26.42578125" style="171" customWidth="1"/>
    <col min="115" max="115" width="26" style="171" customWidth="1"/>
    <col min="116" max="117" width="21" style="171" customWidth="1"/>
    <col min="118" max="118" width="9.140625" style="149"/>
    <col min="119" max="120" width="11.7109375" style="149" customWidth="1"/>
    <col min="121" max="121" width="17.28515625" style="149" customWidth="1"/>
    <col min="122" max="133" width="11.7109375" style="149" customWidth="1"/>
    <col min="134" max="137" width="9.140625" style="149"/>
    <col min="138" max="138" width="9.140625" style="61"/>
    <col min="139" max="141" width="9.140625" style="68"/>
    <col min="142" max="142" width="10.140625" style="68" customWidth="1"/>
    <col min="143" max="143" width="12.140625" style="68" customWidth="1"/>
    <col min="144" max="144" width="12" style="68" customWidth="1"/>
    <col min="145" max="145" width="9.5703125" style="68" customWidth="1"/>
    <col min="146" max="16384" width="9.140625" style="149"/>
  </cols>
  <sheetData>
    <row r="1" spans="1:133" ht="30" x14ac:dyDescent="0.25">
      <c r="A1" s="148" t="s">
        <v>1145</v>
      </c>
      <c r="B1" s="148" t="s">
        <v>1146</v>
      </c>
      <c r="C1" s="148" t="s">
        <v>1147</v>
      </c>
      <c r="D1" s="148"/>
      <c r="E1" s="148" t="s">
        <v>1148</v>
      </c>
      <c r="F1" s="148" t="s">
        <v>1149</v>
      </c>
      <c r="G1" s="148" t="s">
        <v>1150</v>
      </c>
      <c r="H1" s="148"/>
      <c r="I1" s="148" t="s">
        <v>1151</v>
      </c>
      <c r="J1" s="148"/>
      <c r="K1" s="148"/>
      <c r="L1" s="148" t="s">
        <v>1152</v>
      </c>
      <c r="M1" s="148" t="s">
        <v>1153</v>
      </c>
      <c r="N1" s="148" t="s">
        <v>1154</v>
      </c>
      <c r="O1" s="148" t="s">
        <v>1155</v>
      </c>
      <c r="P1" s="148" t="s">
        <v>1156</v>
      </c>
      <c r="Q1" s="148" t="s">
        <v>1157</v>
      </c>
      <c r="R1" s="148" t="s">
        <v>1158</v>
      </c>
      <c r="S1" s="148" t="s">
        <v>1159</v>
      </c>
      <c r="T1" s="148" t="s">
        <v>1160</v>
      </c>
      <c r="U1" s="148" t="s">
        <v>1161</v>
      </c>
      <c r="W1" s="150" t="s">
        <v>12</v>
      </c>
      <c r="X1" s="150" t="s">
        <v>2</v>
      </c>
      <c r="Y1" s="150" t="s">
        <v>13</v>
      </c>
      <c r="Z1" s="150"/>
      <c r="AA1" s="151"/>
      <c r="AB1" s="151" t="s">
        <v>1565</v>
      </c>
      <c r="AC1" s="151"/>
      <c r="AD1" s="151"/>
      <c r="AE1" s="150"/>
      <c r="AF1" s="150" t="s">
        <v>594</v>
      </c>
      <c r="AG1" s="150" t="s">
        <v>595</v>
      </c>
      <c r="AH1" s="150" t="s">
        <v>596</v>
      </c>
      <c r="AI1" s="150" t="s">
        <v>597</v>
      </c>
      <c r="AJ1" s="150" t="s">
        <v>598</v>
      </c>
      <c r="AL1" s="151" t="s">
        <v>12</v>
      </c>
      <c r="AM1" s="151"/>
      <c r="AN1" s="151" t="s">
        <v>13</v>
      </c>
      <c r="AO1" s="151"/>
      <c r="AP1" s="151"/>
      <c r="AQ1" s="151" t="s">
        <v>1565</v>
      </c>
      <c r="AR1" s="151"/>
      <c r="AS1" s="151"/>
      <c r="AU1" s="151"/>
      <c r="AV1" s="152" t="s">
        <v>2</v>
      </c>
      <c r="AY1" s="153" t="s">
        <v>996</v>
      </c>
      <c r="AZ1" s="153" t="s">
        <v>997</v>
      </c>
      <c r="BA1" s="153" t="s">
        <v>998</v>
      </c>
      <c r="BB1" s="154" t="s">
        <v>999</v>
      </c>
      <c r="BC1" s="225"/>
      <c r="BD1" s="172" t="s">
        <v>237</v>
      </c>
      <c r="BE1" s="172" t="s">
        <v>13</v>
      </c>
      <c r="BF1" s="172"/>
      <c r="BG1" s="172"/>
      <c r="BH1" s="224" t="s">
        <v>1565</v>
      </c>
      <c r="BI1" s="224"/>
      <c r="BJ1" s="172"/>
      <c r="BK1" s="172"/>
      <c r="BL1" s="172"/>
      <c r="BM1" s="216" t="s">
        <v>2</v>
      </c>
      <c r="BN1" s="224"/>
      <c r="BO1" s="224"/>
      <c r="BP1" s="172"/>
      <c r="BQ1" s="172" t="s">
        <v>513</v>
      </c>
      <c r="BR1" s="172"/>
      <c r="BS1" s="172"/>
      <c r="BT1" s="172"/>
      <c r="BU1" s="155"/>
      <c r="BV1" s="187" t="s">
        <v>240</v>
      </c>
      <c r="BW1" s="187"/>
      <c r="BX1" s="187"/>
      <c r="BY1" s="187"/>
      <c r="BZ1" s="187" t="s">
        <v>1565</v>
      </c>
      <c r="CA1" s="187"/>
      <c r="CB1" s="187"/>
      <c r="CC1" s="187"/>
      <c r="CD1" s="187"/>
      <c r="CE1" s="187" t="s">
        <v>2</v>
      </c>
      <c r="CF1" s="187" t="s">
        <v>241</v>
      </c>
      <c r="CG1" s="150"/>
      <c r="CI1" s="153" t="s">
        <v>237</v>
      </c>
      <c r="CJ1" s="153" t="s">
        <v>13</v>
      </c>
      <c r="CK1" s="153"/>
      <c r="CL1" s="153"/>
      <c r="CM1" s="153" t="s">
        <v>1565</v>
      </c>
      <c r="CN1" s="153"/>
      <c r="CO1" s="153"/>
      <c r="CP1" s="153"/>
      <c r="CQ1" s="153"/>
      <c r="CR1" s="153"/>
      <c r="CS1" s="153" t="s">
        <v>238</v>
      </c>
      <c r="CT1" s="153" t="s">
        <v>239</v>
      </c>
      <c r="CW1" s="153" t="s">
        <v>0</v>
      </c>
      <c r="CX1" s="229" t="s">
        <v>1566</v>
      </c>
      <c r="CY1" s="229"/>
      <c r="CZ1" s="229"/>
      <c r="DA1" s="229" t="s">
        <v>1565</v>
      </c>
      <c r="DB1" s="229"/>
      <c r="DC1" s="229"/>
      <c r="DD1" s="229"/>
      <c r="DE1" s="229"/>
      <c r="DF1" s="229"/>
      <c r="DG1" s="229"/>
      <c r="DH1" s="229" t="s">
        <v>2</v>
      </c>
      <c r="DI1" s="229" t="s">
        <v>3</v>
      </c>
      <c r="DJ1" s="229" t="s">
        <v>4</v>
      </c>
      <c r="DK1" s="229" t="s">
        <v>5</v>
      </c>
      <c r="DL1" s="229" t="s">
        <v>6</v>
      </c>
      <c r="DM1" s="229" t="s">
        <v>7</v>
      </c>
      <c r="DO1" s="112" t="s">
        <v>12</v>
      </c>
      <c r="DP1" s="112" t="s">
        <v>13</v>
      </c>
      <c r="DQ1" s="148" t="s">
        <v>1147</v>
      </c>
      <c r="DR1" s="112"/>
      <c r="DS1" s="112"/>
      <c r="DT1" s="112"/>
      <c r="DU1" s="112"/>
      <c r="DV1" s="112"/>
      <c r="DW1" s="112"/>
      <c r="DX1" s="112" t="s">
        <v>2</v>
      </c>
      <c r="DY1" s="112" t="s">
        <v>14</v>
      </c>
      <c r="DZ1" s="237" t="s">
        <v>15</v>
      </c>
      <c r="EA1" s="237" t="s">
        <v>16</v>
      </c>
      <c r="EB1" s="237" t="s">
        <v>17</v>
      </c>
      <c r="EC1" s="237" t="s">
        <v>18</v>
      </c>
    </row>
    <row r="2" spans="1:133" s="169" customFormat="1" x14ac:dyDescent="0.25">
      <c r="A2" s="156">
        <v>1</v>
      </c>
      <c r="B2" s="157" t="s">
        <v>1162</v>
      </c>
      <c r="C2" s="160" t="s">
        <v>1163</v>
      </c>
      <c r="D2" s="160"/>
      <c r="E2" s="157" t="s">
        <v>1164</v>
      </c>
      <c r="F2" s="157">
        <v>-20.737080742</v>
      </c>
      <c r="G2" s="157">
        <v>-42.294955244000001</v>
      </c>
      <c r="H2" s="157"/>
      <c r="I2" s="157">
        <v>784</v>
      </c>
      <c r="J2" s="188"/>
      <c r="K2" s="188"/>
      <c r="L2" s="189" t="s">
        <v>1165</v>
      </c>
      <c r="M2" s="190">
        <v>6</v>
      </c>
      <c r="N2" s="190">
        <v>5</v>
      </c>
      <c r="O2" s="185">
        <v>5.666666666666667</v>
      </c>
      <c r="P2" s="185">
        <v>5.666666666666667</v>
      </c>
      <c r="Q2" s="185">
        <v>5.666666666666667</v>
      </c>
      <c r="R2" s="185">
        <v>5.666666666666667</v>
      </c>
      <c r="S2" s="190">
        <v>6</v>
      </c>
      <c r="T2" s="190">
        <v>6</v>
      </c>
      <c r="U2" s="191">
        <v>82.333333333333329</v>
      </c>
      <c r="V2" s="186"/>
      <c r="W2" s="188" t="s">
        <v>599</v>
      </c>
      <c r="X2" s="188">
        <v>784</v>
      </c>
      <c r="Y2" s="192" t="s">
        <v>8</v>
      </c>
      <c r="Z2" s="192"/>
      <c r="AA2" s="175"/>
      <c r="AB2" s="175">
        <f t="shared" ref="AB2:AB11" si="0">I2</f>
        <v>784</v>
      </c>
      <c r="AC2" s="175"/>
      <c r="AD2" s="175"/>
      <c r="AE2" s="192"/>
      <c r="AF2" s="193">
        <v>45.897010500000007</v>
      </c>
      <c r="AG2" s="193">
        <v>30.361504999999994</v>
      </c>
      <c r="AH2" s="193">
        <v>5.2169231499999995</v>
      </c>
      <c r="AI2" s="193">
        <v>12.132546</v>
      </c>
      <c r="AJ2" s="193">
        <v>2.3444370584611298</v>
      </c>
      <c r="AK2" s="186"/>
      <c r="AL2" s="175" t="s">
        <v>514</v>
      </c>
      <c r="AM2" s="175"/>
      <c r="AN2" s="175" t="s">
        <v>8</v>
      </c>
      <c r="AO2" s="175"/>
      <c r="AP2" s="175"/>
      <c r="AQ2" s="175">
        <f t="shared" ref="AQ2:AQ11" si="1">X2</f>
        <v>784</v>
      </c>
      <c r="AR2" s="175"/>
      <c r="AS2" s="175"/>
      <c r="AU2" s="175"/>
      <c r="AV2" s="175" t="s">
        <v>440</v>
      </c>
      <c r="AY2" s="176">
        <v>0.22359999999999999</v>
      </c>
      <c r="AZ2" s="176">
        <v>20</v>
      </c>
      <c r="BA2" s="177">
        <v>1.1179999999999999E-2</v>
      </c>
      <c r="BB2" s="177">
        <v>6.0102542077148158</v>
      </c>
      <c r="BC2" s="177"/>
      <c r="BD2" s="194" t="s">
        <v>514</v>
      </c>
      <c r="BE2" s="194" t="s">
        <v>8</v>
      </c>
      <c r="BF2" s="194"/>
      <c r="BG2" s="194"/>
      <c r="BH2" s="169">
        <f>I2</f>
        <v>784</v>
      </c>
      <c r="BJ2" s="194"/>
      <c r="BK2" s="194"/>
      <c r="BL2" s="194"/>
      <c r="BM2" s="217">
        <v>783.8347</v>
      </c>
      <c r="BP2" s="194"/>
      <c r="BQ2" s="195">
        <v>3284.333333</v>
      </c>
      <c r="BR2" s="195"/>
      <c r="BS2" s="195"/>
      <c r="BT2" s="195"/>
      <c r="BU2" s="186"/>
      <c r="BV2" s="186"/>
      <c r="BW2" s="160"/>
      <c r="BX2" s="186"/>
      <c r="BY2" s="186"/>
      <c r="BZ2" s="186"/>
      <c r="CA2" s="186"/>
      <c r="CB2" s="186"/>
      <c r="CC2" s="186"/>
      <c r="CD2" s="186"/>
      <c r="CE2" s="186"/>
      <c r="CF2" s="186"/>
      <c r="CI2" s="186"/>
      <c r="CJ2" s="186"/>
      <c r="CK2" s="186"/>
      <c r="CL2" s="186"/>
      <c r="CM2" s="186"/>
      <c r="CN2" s="186"/>
      <c r="CO2" s="186"/>
      <c r="CP2" s="186"/>
      <c r="CQ2" s="186"/>
      <c r="CR2" s="186"/>
      <c r="CS2" s="186"/>
      <c r="CT2" s="186"/>
      <c r="CU2" s="186"/>
      <c r="CV2" s="186"/>
      <c r="CW2" s="186"/>
      <c r="CX2" s="186"/>
      <c r="CY2" s="186"/>
      <c r="CZ2" s="186"/>
      <c r="DA2" s="186"/>
      <c r="DB2" s="186"/>
      <c r="DC2" s="186"/>
      <c r="DD2" s="186"/>
      <c r="DE2" s="186"/>
      <c r="DF2" s="186"/>
      <c r="DG2" s="186"/>
      <c r="DH2" s="186"/>
      <c r="DI2" s="186"/>
      <c r="DJ2" s="186"/>
      <c r="DK2" s="186"/>
      <c r="DL2" s="186"/>
      <c r="DM2" s="186"/>
      <c r="DQ2" s="160"/>
    </row>
    <row r="3" spans="1:133" s="169" customFormat="1" x14ac:dyDescent="0.25">
      <c r="A3" s="156">
        <v>2</v>
      </c>
      <c r="B3" s="157" t="s">
        <v>1162</v>
      </c>
      <c r="C3" s="160" t="s">
        <v>1163</v>
      </c>
      <c r="D3" s="160"/>
      <c r="E3" s="157" t="s">
        <v>1164</v>
      </c>
      <c r="F3" s="156">
        <v>-20.732883922999999</v>
      </c>
      <c r="G3" s="157">
        <v>-42.290170351</v>
      </c>
      <c r="H3" s="157"/>
      <c r="I3" s="156">
        <v>801</v>
      </c>
      <c r="J3" s="190"/>
      <c r="K3" s="190"/>
      <c r="L3" s="189" t="s">
        <v>1167</v>
      </c>
      <c r="M3" s="185">
        <v>5.666666666666667</v>
      </c>
      <c r="N3" s="190">
        <v>6</v>
      </c>
      <c r="O3" s="185">
        <v>5.666666666666667</v>
      </c>
      <c r="P3" s="185">
        <v>5.666666666666667</v>
      </c>
      <c r="Q3" s="190">
        <v>6</v>
      </c>
      <c r="R3" s="185">
        <v>5.666666666666667</v>
      </c>
      <c r="S3" s="190">
        <v>6</v>
      </c>
      <c r="T3" s="185">
        <v>5.666666666666667</v>
      </c>
      <c r="U3" s="191">
        <v>82.333333333333329</v>
      </c>
      <c r="V3" s="186"/>
      <c r="W3" s="190" t="s">
        <v>600</v>
      </c>
      <c r="X3" s="190">
        <v>801</v>
      </c>
      <c r="Y3" s="192" t="s">
        <v>8</v>
      </c>
      <c r="Z3" s="192"/>
      <c r="AA3" s="175"/>
      <c r="AB3" s="175">
        <f t="shared" si="0"/>
        <v>801</v>
      </c>
      <c r="AC3" s="175"/>
      <c r="AD3" s="175"/>
      <c r="AE3" s="192"/>
      <c r="AF3" s="193">
        <v>45.159113999999988</v>
      </c>
      <c r="AG3" s="193">
        <v>30.901689999999995</v>
      </c>
      <c r="AH3" s="193">
        <v>5.0854811000000009</v>
      </c>
      <c r="AI3" s="193">
        <v>12.571263500000001</v>
      </c>
      <c r="AJ3" s="193">
        <v>2.4871655028915947</v>
      </c>
      <c r="AK3" s="186"/>
      <c r="AL3" s="175" t="s">
        <v>1020</v>
      </c>
      <c r="AM3" s="175"/>
      <c r="AN3" s="175" t="s">
        <v>8</v>
      </c>
      <c r="AO3" s="175"/>
      <c r="AP3" s="175"/>
      <c r="AQ3" s="175">
        <f t="shared" si="1"/>
        <v>801</v>
      </c>
      <c r="AR3" s="175"/>
      <c r="AS3" s="175"/>
      <c r="AU3" s="175"/>
      <c r="AV3" s="175" t="s">
        <v>440</v>
      </c>
      <c r="AY3" s="176">
        <v>0.2019</v>
      </c>
      <c r="AZ3" s="176">
        <v>20</v>
      </c>
      <c r="BA3" s="177">
        <v>1.0095E-2</v>
      </c>
      <c r="BB3" s="177">
        <v>5.548546425791212</v>
      </c>
      <c r="BC3" s="177"/>
      <c r="BD3" s="186"/>
      <c r="BE3" s="186"/>
      <c r="BF3" s="186"/>
      <c r="BG3" s="186"/>
      <c r="BJ3" s="186"/>
      <c r="BK3" s="186"/>
      <c r="BL3" s="186"/>
      <c r="BM3" s="218"/>
      <c r="BP3" s="186"/>
      <c r="BQ3" s="186"/>
      <c r="BR3" s="186"/>
      <c r="BS3" s="186"/>
      <c r="BT3" s="186"/>
      <c r="BU3" s="186"/>
      <c r="BV3" s="186"/>
      <c r="BW3" s="160"/>
      <c r="BX3" s="186"/>
      <c r="BY3" s="186"/>
      <c r="BZ3" s="186"/>
      <c r="CA3" s="186"/>
      <c r="CB3" s="186"/>
      <c r="CC3" s="186"/>
      <c r="CD3" s="186"/>
      <c r="CE3" s="186"/>
      <c r="CF3" s="186"/>
      <c r="CI3" s="186"/>
      <c r="CJ3" s="186"/>
      <c r="CK3" s="186"/>
      <c r="CL3" s="186"/>
      <c r="CM3" s="186"/>
      <c r="CN3" s="186"/>
      <c r="CO3" s="186"/>
      <c r="CP3" s="186"/>
      <c r="CQ3" s="186"/>
      <c r="CR3" s="186"/>
      <c r="CS3" s="186"/>
      <c r="CT3" s="186"/>
      <c r="CU3" s="186"/>
      <c r="CV3" s="186"/>
      <c r="CW3" s="186"/>
      <c r="CX3" s="186"/>
      <c r="CY3" s="186"/>
      <c r="CZ3" s="186"/>
      <c r="DA3" s="186"/>
      <c r="DB3" s="186"/>
      <c r="DC3" s="186"/>
      <c r="DD3" s="186"/>
      <c r="DE3" s="186"/>
      <c r="DF3" s="186"/>
      <c r="DG3" s="186"/>
      <c r="DH3" s="186"/>
      <c r="DI3" s="186"/>
      <c r="DJ3" s="186"/>
      <c r="DK3" s="186"/>
      <c r="DL3" s="186"/>
      <c r="DM3" s="186"/>
      <c r="DQ3" s="160"/>
    </row>
    <row r="4" spans="1:133" s="169" customFormat="1" x14ac:dyDescent="0.25">
      <c r="A4" s="156">
        <v>6</v>
      </c>
      <c r="B4" s="157" t="s">
        <v>1169</v>
      </c>
      <c r="C4" s="160" t="s">
        <v>1163</v>
      </c>
      <c r="D4" s="160"/>
      <c r="E4" s="157" t="s">
        <v>1164</v>
      </c>
      <c r="F4" s="157">
        <v>-20.658484138999999</v>
      </c>
      <c r="G4" s="157">
        <v>-42.304607509</v>
      </c>
      <c r="H4" s="157"/>
      <c r="I4" s="156">
        <v>873</v>
      </c>
      <c r="J4" s="190"/>
      <c r="K4" s="190"/>
      <c r="L4" s="189" t="s">
        <v>1170</v>
      </c>
      <c r="M4" s="190">
        <v>6</v>
      </c>
      <c r="N4" s="185">
        <v>5.666666666666667</v>
      </c>
      <c r="O4" s="190">
        <v>6</v>
      </c>
      <c r="P4" s="185">
        <v>6.333333333333333</v>
      </c>
      <c r="Q4" s="185">
        <v>6.333333333333333</v>
      </c>
      <c r="R4" s="190">
        <v>6</v>
      </c>
      <c r="S4" s="185">
        <v>6.333333333333333</v>
      </c>
      <c r="T4" s="190">
        <v>6</v>
      </c>
      <c r="U4" s="191">
        <v>84.666666666666671</v>
      </c>
      <c r="V4" s="186"/>
      <c r="W4" s="190" t="s">
        <v>601</v>
      </c>
      <c r="X4" s="190">
        <v>873</v>
      </c>
      <c r="Y4" s="192" t="s">
        <v>8</v>
      </c>
      <c r="Z4" s="192"/>
      <c r="AA4" s="175"/>
      <c r="AB4" s="175">
        <f t="shared" si="0"/>
        <v>873</v>
      </c>
      <c r="AC4" s="175"/>
      <c r="AD4" s="175"/>
      <c r="AE4" s="192"/>
      <c r="AF4" s="193">
        <v>44.134938999999996</v>
      </c>
      <c r="AG4" s="193">
        <v>29.745974499999999</v>
      </c>
      <c r="AH4" s="193">
        <v>5.1677528500000003</v>
      </c>
      <c r="AI4" s="193">
        <v>12.350757749999998</v>
      </c>
      <c r="AJ4" s="193">
        <v>2.3938236971021101</v>
      </c>
      <c r="AK4" s="186"/>
      <c r="AL4" s="175" t="s">
        <v>1042</v>
      </c>
      <c r="AM4" s="175"/>
      <c r="AN4" s="175" t="s">
        <v>8</v>
      </c>
      <c r="AO4" s="175"/>
      <c r="AP4" s="175"/>
      <c r="AQ4" s="175">
        <f t="shared" si="1"/>
        <v>873</v>
      </c>
      <c r="AR4" s="175"/>
      <c r="AS4" s="175"/>
      <c r="AU4" s="175"/>
      <c r="AV4" s="175" t="s">
        <v>440</v>
      </c>
      <c r="AY4" s="176">
        <v>0.1988</v>
      </c>
      <c r="AZ4" s="176">
        <v>20</v>
      </c>
      <c r="BA4" s="177">
        <v>9.9400000000000009E-3</v>
      </c>
      <c r="BB4" s="177">
        <v>5.179448635009261</v>
      </c>
      <c r="BC4" s="177"/>
      <c r="BD4" s="186"/>
      <c r="BE4" s="186"/>
      <c r="BF4" s="186"/>
      <c r="BG4" s="186"/>
      <c r="BJ4" s="186"/>
      <c r="BK4" s="186"/>
      <c r="BL4" s="186"/>
      <c r="BM4" s="218"/>
      <c r="BP4" s="186"/>
      <c r="BQ4" s="186"/>
      <c r="BR4" s="186"/>
      <c r="BS4" s="186"/>
      <c r="BT4" s="186"/>
      <c r="BU4" s="186"/>
      <c r="BV4" s="176" t="s">
        <v>439</v>
      </c>
      <c r="BW4" s="160" t="s">
        <v>1163</v>
      </c>
      <c r="BX4" s="176"/>
      <c r="BY4" s="176"/>
      <c r="BZ4" s="186">
        <f t="shared" ref="BZ4:BZ58" si="2">I4</f>
        <v>873</v>
      </c>
      <c r="CA4" s="176"/>
      <c r="CB4" s="176"/>
      <c r="CC4" s="176"/>
      <c r="CD4" s="176"/>
      <c r="CE4" s="176" t="s">
        <v>440</v>
      </c>
      <c r="CF4" s="185">
        <v>155.72313833058496</v>
      </c>
      <c r="CI4" s="186"/>
      <c r="CJ4" s="186"/>
      <c r="CK4" s="186"/>
      <c r="CL4" s="186"/>
      <c r="CM4" s="186"/>
      <c r="CN4" s="186"/>
      <c r="CO4" s="186"/>
      <c r="CP4" s="186"/>
      <c r="CQ4" s="186"/>
      <c r="CR4" s="186"/>
      <c r="CS4" s="186"/>
      <c r="CT4" s="186"/>
      <c r="CU4" s="186"/>
      <c r="CV4" s="186"/>
      <c r="CW4" s="186"/>
      <c r="CX4" s="186"/>
      <c r="CY4" s="186"/>
      <c r="CZ4" s="186"/>
      <c r="DA4" s="186"/>
      <c r="DB4" s="186"/>
      <c r="DC4" s="186"/>
      <c r="DD4" s="186"/>
      <c r="DE4" s="186"/>
      <c r="DF4" s="186"/>
      <c r="DG4" s="186"/>
      <c r="DH4" s="186"/>
      <c r="DI4" s="186"/>
      <c r="DJ4" s="186"/>
      <c r="DK4" s="186"/>
      <c r="DL4" s="186"/>
      <c r="DM4" s="186"/>
      <c r="DQ4" s="160"/>
    </row>
    <row r="5" spans="1:133" s="169" customFormat="1" x14ac:dyDescent="0.25">
      <c r="A5" s="156">
        <v>7</v>
      </c>
      <c r="B5" s="157" t="s">
        <v>1172</v>
      </c>
      <c r="C5" s="160" t="s">
        <v>1163</v>
      </c>
      <c r="D5" s="160"/>
      <c r="E5" s="157" t="s">
        <v>1164</v>
      </c>
      <c r="F5" s="157">
        <v>-20.646246644000001</v>
      </c>
      <c r="G5" s="157">
        <v>-42.304220684000001</v>
      </c>
      <c r="H5" s="157"/>
      <c r="I5" s="156">
        <v>847</v>
      </c>
      <c r="J5" s="190"/>
      <c r="K5" s="190"/>
      <c r="L5" s="189" t="s">
        <v>1167</v>
      </c>
      <c r="M5" s="185">
        <v>5.666666666666667</v>
      </c>
      <c r="N5" s="185">
        <v>5.666666666666667</v>
      </c>
      <c r="O5" s="185">
        <v>5.333333333333333</v>
      </c>
      <c r="P5" s="185">
        <v>5.333333333333333</v>
      </c>
      <c r="Q5" s="185">
        <v>5.333333333333333</v>
      </c>
      <c r="R5" s="185">
        <v>5.666666666666667</v>
      </c>
      <c r="S5" s="185">
        <v>5.666666666666667</v>
      </c>
      <c r="T5" s="185">
        <v>5.666666666666667</v>
      </c>
      <c r="U5" s="191">
        <v>80.333333333333329</v>
      </c>
      <c r="V5" s="186"/>
      <c r="W5" s="190" t="s">
        <v>602</v>
      </c>
      <c r="X5" s="190">
        <v>847</v>
      </c>
      <c r="Y5" s="192" t="s">
        <v>8</v>
      </c>
      <c r="Z5" s="192"/>
      <c r="AA5" s="175"/>
      <c r="AB5" s="175">
        <f t="shared" si="0"/>
        <v>847</v>
      </c>
      <c r="AC5" s="175"/>
      <c r="AD5" s="175"/>
      <c r="AE5" s="192"/>
      <c r="AF5" s="193">
        <v>57.570282500000005</v>
      </c>
      <c r="AG5" s="193">
        <v>33.814814999999996</v>
      </c>
      <c r="AH5" s="193">
        <v>5.9520458999999999</v>
      </c>
      <c r="AI5" s="193">
        <v>12.97005345</v>
      </c>
      <c r="AJ5" s="193">
        <v>2.2140352237204985</v>
      </c>
      <c r="AK5" s="186"/>
      <c r="AL5" s="175" t="s">
        <v>1034</v>
      </c>
      <c r="AM5" s="175"/>
      <c r="AN5" s="175" t="s">
        <v>8</v>
      </c>
      <c r="AO5" s="175"/>
      <c r="AP5" s="175"/>
      <c r="AQ5" s="175">
        <f t="shared" si="1"/>
        <v>847</v>
      </c>
      <c r="AR5" s="175"/>
      <c r="AS5" s="175"/>
      <c r="AU5" s="175"/>
      <c r="AV5" s="175" t="s">
        <v>440</v>
      </c>
      <c r="AY5" s="176">
        <v>0.21759999999999999</v>
      </c>
      <c r="AZ5" s="176">
        <v>20</v>
      </c>
      <c r="BA5" s="177">
        <v>1.0879999999999999E-2</v>
      </c>
      <c r="BB5" s="177">
        <v>6.2370815773226322</v>
      </c>
      <c r="BC5" s="177"/>
      <c r="BD5" s="186"/>
      <c r="BE5" s="186"/>
      <c r="BF5" s="186"/>
      <c r="BG5" s="186"/>
      <c r="BJ5" s="186"/>
      <c r="BK5" s="186"/>
      <c r="BL5" s="186"/>
      <c r="BM5" s="218"/>
      <c r="BP5" s="186"/>
      <c r="BQ5" s="186"/>
      <c r="BR5" s="186"/>
      <c r="BS5" s="186"/>
      <c r="BT5" s="186"/>
      <c r="BU5" s="186"/>
      <c r="BV5" s="186"/>
      <c r="BW5" s="160"/>
      <c r="BX5" s="186"/>
      <c r="BY5" s="186"/>
      <c r="BZ5" s="186"/>
      <c r="CA5" s="186"/>
      <c r="CB5" s="186"/>
      <c r="CC5" s="186"/>
      <c r="CD5" s="186"/>
      <c r="CE5" s="186"/>
      <c r="CF5" s="186"/>
      <c r="CI5" s="186"/>
      <c r="CJ5" s="186"/>
      <c r="CK5" s="186"/>
      <c r="CL5" s="186"/>
      <c r="CM5" s="186"/>
      <c r="CN5" s="186"/>
      <c r="CO5" s="186"/>
      <c r="CP5" s="186"/>
      <c r="CQ5" s="186"/>
      <c r="CR5" s="186"/>
      <c r="CS5" s="186"/>
      <c r="CT5" s="186"/>
      <c r="CU5" s="186"/>
      <c r="CV5" s="186"/>
      <c r="CW5" s="186"/>
      <c r="CX5" s="186"/>
      <c r="CY5" s="186"/>
      <c r="CZ5" s="186"/>
      <c r="DA5" s="186"/>
      <c r="DB5" s="186"/>
      <c r="DC5" s="186"/>
      <c r="DD5" s="186"/>
      <c r="DE5" s="186"/>
      <c r="DF5" s="186"/>
      <c r="DG5" s="186"/>
      <c r="DH5" s="186"/>
      <c r="DI5" s="186"/>
      <c r="DJ5" s="186"/>
      <c r="DK5" s="186"/>
      <c r="DL5" s="186"/>
      <c r="DM5" s="186"/>
      <c r="DQ5" s="160"/>
    </row>
    <row r="6" spans="1:133" s="169" customFormat="1" x14ac:dyDescent="0.25">
      <c r="A6" s="156">
        <v>8</v>
      </c>
      <c r="B6" s="157" t="s">
        <v>1172</v>
      </c>
      <c r="C6" s="160" t="s">
        <v>1173</v>
      </c>
      <c r="D6" s="160"/>
      <c r="E6" s="157" t="s">
        <v>1164</v>
      </c>
      <c r="F6" s="157">
        <v>-20.639020604999999</v>
      </c>
      <c r="G6" s="157">
        <v>-42.322983155000003</v>
      </c>
      <c r="H6" s="157"/>
      <c r="I6" s="156">
        <v>891</v>
      </c>
      <c r="J6" s="190"/>
      <c r="K6" s="190"/>
      <c r="L6" s="189" t="s">
        <v>1167</v>
      </c>
      <c r="M6" s="190">
        <v>6</v>
      </c>
      <c r="N6" s="190">
        <v>7</v>
      </c>
      <c r="O6" s="185">
        <v>6.666666666666667</v>
      </c>
      <c r="P6" s="185">
        <v>6.666666666666667</v>
      </c>
      <c r="Q6" s="185">
        <v>6.666666666666667</v>
      </c>
      <c r="R6" s="185">
        <v>6.666666666666667</v>
      </c>
      <c r="S6" s="190">
        <v>6</v>
      </c>
      <c r="T6" s="185">
        <v>6.666666666666667</v>
      </c>
      <c r="U6" s="191">
        <v>88.333333333333329</v>
      </c>
      <c r="V6" s="186"/>
      <c r="W6" s="190" t="s">
        <v>804</v>
      </c>
      <c r="X6" s="190">
        <v>891</v>
      </c>
      <c r="Y6" s="192" t="s">
        <v>286</v>
      </c>
      <c r="Z6" s="192"/>
      <c r="AA6" s="175"/>
      <c r="AB6" s="175">
        <f t="shared" si="0"/>
        <v>891</v>
      </c>
      <c r="AC6" s="175"/>
      <c r="AD6" s="175"/>
      <c r="AE6" s="192"/>
      <c r="AF6" s="193">
        <v>50.348100500000001</v>
      </c>
      <c r="AG6" s="193">
        <v>30.829811999999997</v>
      </c>
      <c r="AH6" s="193">
        <v>5.4445957499999995</v>
      </c>
      <c r="AI6" s="193">
        <v>12.5973521</v>
      </c>
      <c r="AJ6" s="193">
        <v>2.3344548591628418</v>
      </c>
      <c r="AK6" s="186"/>
      <c r="AL6" s="175" t="s">
        <v>203</v>
      </c>
      <c r="AM6" s="175"/>
      <c r="AN6" s="175" t="s">
        <v>286</v>
      </c>
      <c r="AO6" s="175"/>
      <c r="AP6" s="175"/>
      <c r="AQ6" s="175">
        <f t="shared" si="1"/>
        <v>891</v>
      </c>
      <c r="AR6" s="175"/>
      <c r="AS6" s="175"/>
      <c r="AU6" s="175"/>
      <c r="AV6" s="175" t="s">
        <v>440</v>
      </c>
      <c r="AY6" s="176">
        <v>0.22550000000000001</v>
      </c>
      <c r="AZ6" s="176">
        <v>20</v>
      </c>
      <c r="BA6" s="177">
        <v>1.1275E-2</v>
      </c>
      <c r="BB6" s="177">
        <v>6.1498402813196256</v>
      </c>
      <c r="BC6" s="177"/>
      <c r="BD6" s="186"/>
      <c r="BE6" s="186"/>
      <c r="BF6" s="186"/>
      <c r="BG6" s="186"/>
      <c r="BJ6" s="186"/>
      <c r="BK6" s="186"/>
      <c r="BL6" s="186"/>
      <c r="BM6" s="218"/>
      <c r="BP6" s="186"/>
      <c r="BQ6" s="186"/>
      <c r="BR6" s="186"/>
      <c r="BS6" s="186"/>
      <c r="BT6" s="186"/>
      <c r="BU6" s="186"/>
      <c r="BV6" s="186"/>
      <c r="BW6" s="160"/>
      <c r="BX6" s="186"/>
      <c r="BY6" s="186"/>
      <c r="BZ6" s="186"/>
      <c r="CA6" s="186"/>
      <c r="CB6" s="186"/>
      <c r="CC6" s="186"/>
      <c r="CD6" s="186"/>
      <c r="CE6" s="186"/>
      <c r="CF6" s="186"/>
      <c r="CI6" s="186"/>
      <c r="CJ6" s="186"/>
      <c r="CK6" s="186"/>
      <c r="CL6" s="186"/>
      <c r="CM6" s="186"/>
      <c r="CN6" s="186"/>
      <c r="CO6" s="186"/>
      <c r="CP6" s="186"/>
      <c r="CQ6" s="186"/>
      <c r="CR6" s="186"/>
      <c r="CS6" s="186"/>
      <c r="CT6" s="186"/>
      <c r="CU6" s="186"/>
      <c r="CV6" s="186"/>
      <c r="CW6" s="186"/>
      <c r="CX6" s="186"/>
      <c r="CY6" s="186"/>
      <c r="CZ6" s="186"/>
      <c r="DA6" s="186"/>
      <c r="DB6" s="186"/>
      <c r="DC6" s="186"/>
      <c r="DD6" s="186"/>
      <c r="DE6" s="186"/>
      <c r="DF6" s="186"/>
      <c r="DG6" s="186"/>
      <c r="DH6" s="186"/>
      <c r="DI6" s="186"/>
      <c r="DJ6" s="186"/>
      <c r="DK6" s="186"/>
      <c r="DL6" s="186"/>
      <c r="DM6" s="186"/>
      <c r="DO6" s="61" t="s">
        <v>203</v>
      </c>
      <c r="DP6" s="61" t="s">
        <v>286</v>
      </c>
      <c r="DQ6" s="160" t="s">
        <v>1173</v>
      </c>
      <c r="DR6" s="61"/>
      <c r="DS6" s="61"/>
      <c r="DT6" s="61"/>
      <c r="DU6" s="61"/>
      <c r="DV6" s="61"/>
      <c r="DW6" s="61"/>
      <c r="DX6" s="61" t="s">
        <v>62</v>
      </c>
      <c r="DY6" s="68">
        <v>0.30095936000000001</v>
      </c>
      <c r="DZ6" s="68">
        <v>2.2669580000000002E-2</v>
      </c>
      <c r="EA6" s="68">
        <v>4.8208020000000004E-2</v>
      </c>
      <c r="EB6" s="68">
        <v>0.20625511999999996</v>
      </c>
      <c r="EC6" s="68">
        <v>1.8889660000000003E-2</v>
      </c>
    </row>
    <row r="7" spans="1:133" s="169" customFormat="1" x14ac:dyDescent="0.25">
      <c r="A7" s="156">
        <v>9</v>
      </c>
      <c r="B7" s="157" t="s">
        <v>1174</v>
      </c>
      <c r="C7" s="160" t="s">
        <v>1163</v>
      </c>
      <c r="D7" s="160"/>
      <c r="E7" s="157" t="s">
        <v>1164</v>
      </c>
      <c r="F7" s="157">
        <v>-20.628796191999999</v>
      </c>
      <c r="G7" s="157">
        <v>-42.320417034999998</v>
      </c>
      <c r="H7" s="157"/>
      <c r="I7" s="156">
        <v>907</v>
      </c>
      <c r="J7" s="190"/>
      <c r="K7" s="190"/>
      <c r="L7" s="189" t="s">
        <v>1167</v>
      </c>
      <c r="M7" s="185">
        <v>5.666666666666667</v>
      </c>
      <c r="N7" s="185">
        <v>5.666666666666667</v>
      </c>
      <c r="O7" s="190">
        <v>6</v>
      </c>
      <c r="P7" s="185">
        <v>5.666666666666667</v>
      </c>
      <c r="Q7" s="185">
        <v>5.333333333333333</v>
      </c>
      <c r="R7" s="185">
        <v>5.333333333333333</v>
      </c>
      <c r="S7" s="190">
        <v>6</v>
      </c>
      <c r="T7" s="185">
        <v>5.333333333333333</v>
      </c>
      <c r="U7" s="196">
        <v>81</v>
      </c>
      <c r="V7" s="186"/>
      <c r="W7" s="190" t="s">
        <v>603</v>
      </c>
      <c r="X7" s="190">
        <v>907</v>
      </c>
      <c r="Y7" s="192" t="s">
        <v>8</v>
      </c>
      <c r="Z7" s="192"/>
      <c r="AA7" s="175"/>
      <c r="AB7" s="175">
        <f t="shared" si="0"/>
        <v>907</v>
      </c>
      <c r="AC7" s="175"/>
      <c r="AD7" s="175"/>
      <c r="AE7" s="192"/>
      <c r="AF7" s="193">
        <v>34.785749999999993</v>
      </c>
      <c r="AG7" s="193">
        <v>26.263600499999995</v>
      </c>
      <c r="AH7" s="193">
        <v>4.6422135999999998</v>
      </c>
      <c r="AI7" s="193">
        <v>10.623252349999998</v>
      </c>
      <c r="AJ7" s="193">
        <v>2.3073505546090338</v>
      </c>
      <c r="AK7" s="186"/>
      <c r="AL7" s="175" t="s">
        <v>61</v>
      </c>
      <c r="AM7" s="175"/>
      <c r="AN7" s="175" t="s">
        <v>8</v>
      </c>
      <c r="AO7" s="175"/>
      <c r="AP7" s="175"/>
      <c r="AQ7" s="175">
        <f t="shared" si="1"/>
        <v>907</v>
      </c>
      <c r="AR7" s="175"/>
      <c r="AS7" s="175"/>
      <c r="AU7" s="175"/>
      <c r="AV7" s="175" t="s">
        <v>62</v>
      </c>
      <c r="AY7" s="176">
        <v>0.24390000000000001</v>
      </c>
      <c r="AZ7" s="176">
        <v>20</v>
      </c>
      <c r="BA7" s="177">
        <v>1.2195000000000001E-2</v>
      </c>
      <c r="BB7" s="177">
        <v>6.3833785198507504</v>
      </c>
      <c r="BC7" s="177"/>
      <c r="BD7" s="186"/>
      <c r="BE7" s="186"/>
      <c r="BF7" s="186"/>
      <c r="BG7" s="186"/>
      <c r="BJ7" s="186"/>
      <c r="BK7" s="186"/>
      <c r="BL7" s="186"/>
      <c r="BM7" s="218"/>
      <c r="BP7" s="186"/>
      <c r="BQ7" s="186"/>
      <c r="BR7" s="186"/>
      <c r="BS7" s="186"/>
      <c r="BT7" s="186"/>
      <c r="BU7" s="186"/>
      <c r="BV7" s="176" t="s">
        <v>327</v>
      </c>
      <c r="BW7" s="160" t="s">
        <v>1163</v>
      </c>
      <c r="BX7" s="176"/>
      <c r="BY7" s="176"/>
      <c r="BZ7" s="186">
        <f t="shared" si="2"/>
        <v>907</v>
      </c>
      <c r="CA7" s="176"/>
      <c r="CB7" s="176"/>
      <c r="CC7" s="176"/>
      <c r="CD7" s="176"/>
      <c r="CE7" s="176" t="s">
        <v>62</v>
      </c>
      <c r="CF7" s="185">
        <v>183.40369887177525</v>
      </c>
      <c r="CI7" s="163">
        <v>9</v>
      </c>
      <c r="CJ7" s="163" t="s">
        <v>8</v>
      </c>
      <c r="CK7" s="163"/>
      <c r="CL7" s="163"/>
      <c r="CM7" s="186">
        <f t="shared" ref="CM7:CM58" si="3">I7</f>
        <v>907</v>
      </c>
      <c r="CN7" s="163"/>
      <c r="CO7" s="163"/>
      <c r="CP7" s="163"/>
      <c r="CQ7" s="163"/>
      <c r="CR7" s="163"/>
      <c r="CS7" s="163" t="s">
        <v>62</v>
      </c>
      <c r="CT7" s="163">
        <v>8.1988077834961235</v>
      </c>
      <c r="CU7" s="186"/>
      <c r="CV7" s="186"/>
      <c r="CW7" s="228">
        <v>9</v>
      </c>
      <c r="CX7" s="228" t="s">
        <v>8</v>
      </c>
      <c r="CY7" s="228"/>
      <c r="CZ7" s="228"/>
      <c r="DA7" s="186">
        <f t="shared" ref="DA7:DA58" si="4">I7</f>
        <v>907</v>
      </c>
      <c r="DB7" s="228"/>
      <c r="DC7" s="228"/>
      <c r="DD7" s="228"/>
      <c r="DE7" s="228"/>
      <c r="DF7" s="228"/>
      <c r="DG7" s="228"/>
      <c r="DH7" s="228" t="s">
        <v>9</v>
      </c>
      <c r="DI7" s="230">
        <v>5.4359700000000002</v>
      </c>
      <c r="DJ7" s="230">
        <v>0.62921640000000001</v>
      </c>
      <c r="DK7" s="230">
        <v>4.8067536000000004</v>
      </c>
      <c r="DL7" s="230">
        <v>0.34671080000000004</v>
      </c>
      <c r="DM7" s="230">
        <v>0.28250559999999997</v>
      </c>
      <c r="DO7" s="59" t="s">
        <v>61</v>
      </c>
      <c r="DP7" s="61" t="s">
        <v>8</v>
      </c>
      <c r="DQ7" s="160" t="s">
        <v>1163</v>
      </c>
      <c r="DR7" s="61"/>
      <c r="DS7" s="61"/>
      <c r="DT7" s="61"/>
      <c r="DU7" s="61"/>
      <c r="DV7" s="61"/>
      <c r="DW7" s="61"/>
      <c r="DX7" s="61" t="s">
        <v>62</v>
      </c>
      <c r="DY7" s="236">
        <v>0.28925390000000001</v>
      </c>
      <c r="DZ7" s="236">
        <v>2.4196619999999999E-2</v>
      </c>
      <c r="EA7" s="236">
        <v>5.60282E-2</v>
      </c>
      <c r="EB7" s="236">
        <v>0.19957618000000002</v>
      </c>
      <c r="EC7" s="236">
        <v>2.0089940000000001E-2</v>
      </c>
    </row>
    <row r="8" spans="1:133" s="169" customFormat="1" x14ac:dyDescent="0.25">
      <c r="A8" s="156">
        <v>10</v>
      </c>
      <c r="B8" s="157" t="s">
        <v>1174</v>
      </c>
      <c r="C8" s="160" t="s">
        <v>1163</v>
      </c>
      <c r="D8" s="160"/>
      <c r="E8" s="157" t="s">
        <v>1164</v>
      </c>
      <c r="F8" s="157">
        <v>-20.628860481</v>
      </c>
      <c r="G8" s="157">
        <v>-42.320360960000002</v>
      </c>
      <c r="H8" s="157"/>
      <c r="I8" s="156">
        <v>909</v>
      </c>
      <c r="J8" s="190"/>
      <c r="K8" s="190"/>
      <c r="L8" s="189" t="s">
        <v>1170</v>
      </c>
      <c r="M8" s="185">
        <v>6.166666666666667</v>
      </c>
      <c r="N8" s="185">
        <v>6.166666666666667</v>
      </c>
      <c r="O8" s="185">
        <v>6.333333333333333</v>
      </c>
      <c r="P8" s="185">
        <v>5.666666666666667</v>
      </c>
      <c r="Q8" s="185">
        <v>6.166666666666667</v>
      </c>
      <c r="R8" s="185">
        <v>6.166666666666667</v>
      </c>
      <c r="S8" s="185">
        <v>6.333333333333333</v>
      </c>
      <c r="T8" s="190">
        <v>6</v>
      </c>
      <c r="U8" s="196">
        <v>85</v>
      </c>
      <c r="V8" s="186"/>
      <c r="W8" s="190" t="s">
        <v>604</v>
      </c>
      <c r="X8" s="190">
        <v>909</v>
      </c>
      <c r="Y8" s="192" t="s">
        <v>8</v>
      </c>
      <c r="Z8" s="192"/>
      <c r="AA8" s="175"/>
      <c r="AB8" s="175">
        <f t="shared" si="0"/>
        <v>909</v>
      </c>
      <c r="AC8" s="175"/>
      <c r="AD8" s="175"/>
      <c r="AE8" s="192"/>
      <c r="AF8" s="193">
        <v>38.6073545</v>
      </c>
      <c r="AG8" s="193">
        <v>27.522598000000006</v>
      </c>
      <c r="AH8" s="193">
        <v>4.9395428999999993</v>
      </c>
      <c r="AI8" s="193">
        <v>10.888696649999998</v>
      </c>
      <c r="AJ8" s="193">
        <v>2.2302196457571162</v>
      </c>
      <c r="AK8" s="186"/>
      <c r="AL8" s="175" t="s">
        <v>63</v>
      </c>
      <c r="AM8" s="175"/>
      <c r="AN8" s="175" t="s">
        <v>8</v>
      </c>
      <c r="AO8" s="175"/>
      <c r="AP8" s="175"/>
      <c r="AQ8" s="175">
        <f t="shared" si="1"/>
        <v>909</v>
      </c>
      <c r="AR8" s="175"/>
      <c r="AS8" s="175"/>
      <c r="AU8" s="175"/>
      <c r="AV8" s="175" t="s">
        <v>62</v>
      </c>
      <c r="AY8" s="176">
        <v>0.24329999999999999</v>
      </c>
      <c r="AZ8" s="176">
        <v>20</v>
      </c>
      <c r="BA8" s="177">
        <v>1.2164999999999999E-2</v>
      </c>
      <c r="BB8" s="177">
        <v>6.5806780661960103</v>
      </c>
      <c r="BC8" s="177"/>
      <c r="BD8" s="186"/>
      <c r="BE8" s="186"/>
      <c r="BF8" s="186"/>
      <c r="BG8" s="186"/>
      <c r="BJ8" s="186"/>
      <c r="BK8" s="186"/>
      <c r="BL8" s="186"/>
      <c r="BM8" s="218"/>
      <c r="BP8" s="186"/>
      <c r="BQ8" s="186"/>
      <c r="BR8" s="186"/>
      <c r="BS8" s="186"/>
      <c r="BT8" s="186"/>
      <c r="BU8" s="186"/>
      <c r="BV8" s="176" t="s">
        <v>328</v>
      </c>
      <c r="BW8" s="160" t="s">
        <v>1163</v>
      </c>
      <c r="BX8" s="176"/>
      <c r="BY8" s="176"/>
      <c r="BZ8" s="186">
        <f t="shared" si="2"/>
        <v>909</v>
      </c>
      <c r="CA8" s="176"/>
      <c r="CB8" s="176"/>
      <c r="CC8" s="176"/>
      <c r="CD8" s="176"/>
      <c r="CE8" s="176" t="s">
        <v>62</v>
      </c>
      <c r="CF8" s="185">
        <v>120.23301400914121</v>
      </c>
      <c r="CI8" s="163">
        <v>10</v>
      </c>
      <c r="CJ8" s="163" t="s">
        <v>8</v>
      </c>
      <c r="CK8" s="163"/>
      <c r="CL8" s="163"/>
      <c r="CM8" s="186">
        <f t="shared" si="3"/>
        <v>909</v>
      </c>
      <c r="CN8" s="163"/>
      <c r="CO8" s="163"/>
      <c r="CP8" s="163"/>
      <c r="CQ8" s="163"/>
      <c r="CR8" s="163"/>
      <c r="CS8" s="163" t="s">
        <v>62</v>
      </c>
      <c r="CT8" s="163">
        <v>8.1623472074690291</v>
      </c>
      <c r="CU8" s="186"/>
      <c r="CV8" s="186"/>
      <c r="CW8" s="228">
        <v>10</v>
      </c>
      <c r="CX8" s="228" t="s">
        <v>8</v>
      </c>
      <c r="CY8" s="228"/>
      <c r="CZ8" s="228"/>
      <c r="DA8" s="186">
        <f t="shared" si="4"/>
        <v>909</v>
      </c>
      <c r="DB8" s="228"/>
      <c r="DC8" s="228"/>
      <c r="DD8" s="228"/>
      <c r="DE8" s="228"/>
      <c r="DF8" s="228"/>
      <c r="DG8" s="228"/>
      <c r="DH8" s="228" t="s">
        <v>9</v>
      </c>
      <c r="DI8" s="231">
        <v>4.3779310000000002</v>
      </c>
      <c r="DJ8" s="231">
        <v>0.50817190000000001</v>
      </c>
      <c r="DK8" s="230">
        <v>3.8697591000000005</v>
      </c>
      <c r="DL8" s="230">
        <v>0.24820830000000005</v>
      </c>
      <c r="DM8" s="230">
        <v>0.25996359999999996</v>
      </c>
      <c r="DO8" s="59" t="s">
        <v>63</v>
      </c>
      <c r="DP8" s="61" t="s">
        <v>8</v>
      </c>
      <c r="DQ8" s="160" t="s">
        <v>1163</v>
      </c>
      <c r="DR8" s="61"/>
      <c r="DS8" s="61"/>
      <c r="DT8" s="61"/>
      <c r="DU8" s="61"/>
      <c r="DV8" s="61"/>
      <c r="DW8" s="61"/>
      <c r="DX8" s="61" t="s">
        <v>62</v>
      </c>
      <c r="DY8" s="236">
        <v>0.32192973999999996</v>
      </c>
      <c r="DZ8" s="236">
        <v>3.0686800000000004E-2</v>
      </c>
      <c r="EA8" s="236">
        <v>6.5538020000000002E-2</v>
      </c>
      <c r="EB8" s="236">
        <v>0.21509866</v>
      </c>
      <c r="EC8" s="236">
        <v>2.0461940000000001E-2</v>
      </c>
    </row>
    <row r="9" spans="1:133" s="169" customFormat="1" x14ac:dyDescent="0.25">
      <c r="A9" s="156">
        <v>11</v>
      </c>
      <c r="B9" s="157" t="s">
        <v>1179</v>
      </c>
      <c r="C9" s="160" t="s">
        <v>1173</v>
      </c>
      <c r="D9" s="160"/>
      <c r="E9" s="157" t="s">
        <v>1164</v>
      </c>
      <c r="F9" s="157">
        <v>-20.658634007</v>
      </c>
      <c r="G9" s="157">
        <v>-42.247195998000002</v>
      </c>
      <c r="H9" s="157"/>
      <c r="I9" s="156">
        <v>847</v>
      </c>
      <c r="J9" s="190"/>
      <c r="K9" s="190"/>
      <c r="L9" s="189" t="s">
        <v>1170</v>
      </c>
      <c r="M9" s="185">
        <v>5.666666666666667</v>
      </c>
      <c r="N9" s="185">
        <v>5.666666666666667</v>
      </c>
      <c r="O9" s="190">
        <v>6</v>
      </c>
      <c r="P9" s="185">
        <v>5.666666666666667</v>
      </c>
      <c r="Q9" s="185">
        <v>5.666666666666667</v>
      </c>
      <c r="R9" s="190">
        <v>6</v>
      </c>
      <c r="S9" s="190">
        <v>6</v>
      </c>
      <c r="T9" s="190">
        <v>6</v>
      </c>
      <c r="U9" s="196">
        <v>82</v>
      </c>
      <c r="V9" s="186"/>
      <c r="W9" s="190" t="s">
        <v>805</v>
      </c>
      <c r="X9" s="190">
        <v>847</v>
      </c>
      <c r="Y9" s="192" t="s">
        <v>286</v>
      </c>
      <c r="Z9" s="192"/>
      <c r="AA9" s="175"/>
      <c r="AB9" s="175">
        <f t="shared" si="0"/>
        <v>847</v>
      </c>
      <c r="AC9" s="175"/>
      <c r="AD9" s="175"/>
      <c r="AE9" s="192"/>
      <c r="AF9" s="193">
        <v>40.704572599999999</v>
      </c>
      <c r="AG9" s="193">
        <v>27.884108500000004</v>
      </c>
      <c r="AH9" s="193">
        <v>4.7337656500000005</v>
      </c>
      <c r="AI9" s="193">
        <v>11.0136553</v>
      </c>
      <c r="AJ9" s="193">
        <v>2.351408292024165</v>
      </c>
      <c r="AK9" s="186"/>
      <c r="AL9" s="175" t="s">
        <v>554</v>
      </c>
      <c r="AM9" s="175"/>
      <c r="AN9" s="175" t="s">
        <v>286</v>
      </c>
      <c r="AO9" s="175"/>
      <c r="AP9" s="175"/>
      <c r="AQ9" s="175">
        <f t="shared" si="1"/>
        <v>847</v>
      </c>
      <c r="AR9" s="175"/>
      <c r="AS9" s="175"/>
      <c r="AU9" s="175"/>
      <c r="AV9" s="175" t="s">
        <v>440</v>
      </c>
      <c r="AY9" s="176">
        <v>0.15809999999999999</v>
      </c>
      <c r="AZ9" s="176">
        <v>18</v>
      </c>
      <c r="BA9" s="177">
        <v>8.7833333333333322E-3</v>
      </c>
      <c r="BB9" s="177">
        <v>4.9943777831464731</v>
      </c>
      <c r="BC9" s="177"/>
      <c r="BD9" s="194" t="s">
        <v>554</v>
      </c>
      <c r="BE9" s="194" t="s">
        <v>286</v>
      </c>
      <c r="BF9" s="194"/>
      <c r="BG9" s="194"/>
      <c r="BH9" s="169">
        <f t="shared" ref="BH9:BH17" si="5">I9</f>
        <v>847</v>
      </c>
      <c r="BJ9" s="194"/>
      <c r="BK9" s="194"/>
      <c r="BL9" s="194"/>
      <c r="BM9" s="217">
        <v>833.47299999999996</v>
      </c>
      <c r="BP9" s="194"/>
      <c r="BQ9" s="195">
        <v>1101.634333</v>
      </c>
      <c r="BR9" s="195"/>
      <c r="BS9" s="195"/>
      <c r="BT9" s="195"/>
      <c r="BU9" s="186"/>
      <c r="BV9" s="186"/>
      <c r="BW9" s="160"/>
      <c r="BX9" s="186"/>
      <c r="BY9" s="186"/>
      <c r="BZ9" s="186"/>
      <c r="CA9" s="186"/>
      <c r="CB9" s="186"/>
      <c r="CC9" s="186"/>
      <c r="CD9" s="186"/>
      <c r="CE9" s="186"/>
      <c r="CF9" s="197"/>
      <c r="CI9" s="186"/>
      <c r="CJ9" s="186"/>
      <c r="CK9" s="186"/>
      <c r="CL9" s="186"/>
      <c r="CM9" s="186"/>
      <c r="CN9" s="186"/>
      <c r="CO9" s="186"/>
      <c r="CP9" s="186"/>
      <c r="CQ9" s="186"/>
      <c r="CR9" s="186"/>
      <c r="CS9" s="186"/>
      <c r="CT9" s="186"/>
      <c r="CU9" s="186"/>
      <c r="CV9" s="186"/>
      <c r="CW9" s="186"/>
      <c r="CX9" s="186"/>
      <c r="CY9" s="186"/>
      <c r="CZ9" s="186"/>
      <c r="DA9" s="186"/>
      <c r="DB9" s="186"/>
      <c r="DC9" s="186"/>
      <c r="DD9" s="186"/>
      <c r="DE9" s="186"/>
      <c r="DF9" s="186"/>
      <c r="DG9" s="186"/>
      <c r="DH9" s="186"/>
      <c r="DI9" s="186"/>
      <c r="DJ9" s="186"/>
      <c r="DK9" s="186"/>
      <c r="DL9" s="186"/>
      <c r="DM9" s="186"/>
      <c r="DQ9" s="160"/>
    </row>
    <row r="10" spans="1:133" s="169" customFormat="1" x14ac:dyDescent="0.25">
      <c r="A10" s="156">
        <v>12</v>
      </c>
      <c r="B10" s="157" t="s">
        <v>1181</v>
      </c>
      <c r="C10" s="160" t="s">
        <v>1163</v>
      </c>
      <c r="D10" s="160"/>
      <c r="E10" s="157" t="s">
        <v>1164</v>
      </c>
      <c r="F10" s="157">
        <v>-20.65995994</v>
      </c>
      <c r="G10" s="157">
        <v>-42.245831424000002</v>
      </c>
      <c r="H10" s="157"/>
      <c r="I10" s="156">
        <v>822</v>
      </c>
      <c r="J10" s="190"/>
      <c r="K10" s="190"/>
      <c r="L10" s="189" t="s">
        <v>1170</v>
      </c>
      <c r="M10" s="190">
        <v>6</v>
      </c>
      <c r="N10" s="185">
        <v>5.333333333333333</v>
      </c>
      <c r="O10" s="185">
        <v>5.666666666666667</v>
      </c>
      <c r="P10" s="185">
        <v>5.666666666666667</v>
      </c>
      <c r="Q10" s="185">
        <v>5.666666666666667</v>
      </c>
      <c r="R10" s="185">
        <v>5.333333333333333</v>
      </c>
      <c r="S10" s="190">
        <v>6</v>
      </c>
      <c r="T10" s="185">
        <v>5.666666666666667</v>
      </c>
      <c r="U10" s="191">
        <v>81.333333333333329</v>
      </c>
      <c r="V10" s="186"/>
      <c r="W10" s="190" t="s">
        <v>605</v>
      </c>
      <c r="X10" s="190">
        <v>822</v>
      </c>
      <c r="Y10" s="192" t="s">
        <v>8</v>
      </c>
      <c r="Z10" s="192"/>
      <c r="AA10" s="175"/>
      <c r="AB10" s="175">
        <f t="shared" si="0"/>
        <v>822</v>
      </c>
      <c r="AC10" s="175"/>
      <c r="AD10" s="175"/>
      <c r="AE10" s="192"/>
      <c r="AF10" s="193">
        <v>35.231135999999999</v>
      </c>
      <c r="AG10" s="193">
        <v>26.520919500000009</v>
      </c>
      <c r="AH10" s="193">
        <v>4.6965648</v>
      </c>
      <c r="AI10" s="193">
        <v>10.8053828</v>
      </c>
      <c r="AJ10" s="193">
        <v>2.3029404593721949</v>
      </c>
      <c r="AK10" s="186"/>
      <c r="AL10" s="175" t="s">
        <v>515</v>
      </c>
      <c r="AM10" s="175"/>
      <c r="AN10" s="175" t="s">
        <v>8</v>
      </c>
      <c r="AO10" s="175"/>
      <c r="AP10" s="175"/>
      <c r="AQ10" s="175">
        <f t="shared" si="1"/>
        <v>822</v>
      </c>
      <c r="AR10" s="175"/>
      <c r="AS10" s="175"/>
      <c r="AU10" s="175"/>
      <c r="AV10" s="175" t="s">
        <v>440</v>
      </c>
      <c r="AY10" s="176">
        <v>0.14460000000000001</v>
      </c>
      <c r="AZ10" s="176">
        <v>16</v>
      </c>
      <c r="BA10" s="177">
        <v>9.0375000000000004E-3</v>
      </c>
      <c r="BB10" s="177">
        <v>4.5574256510288498</v>
      </c>
      <c r="BC10" s="177"/>
      <c r="BD10" s="194" t="s">
        <v>515</v>
      </c>
      <c r="BE10" s="194" t="s">
        <v>8</v>
      </c>
      <c r="BF10" s="194"/>
      <c r="BG10" s="194"/>
      <c r="BH10" s="169">
        <f t="shared" si="5"/>
        <v>822</v>
      </c>
      <c r="BJ10" s="194"/>
      <c r="BK10" s="194"/>
      <c r="BL10" s="194"/>
      <c r="BM10" s="217">
        <v>816.24900000000002</v>
      </c>
      <c r="BP10" s="194"/>
      <c r="BQ10" s="195">
        <v>3355.833333</v>
      </c>
      <c r="BR10" s="195"/>
      <c r="BS10" s="195"/>
      <c r="BT10" s="195"/>
      <c r="BU10" s="186"/>
      <c r="BV10" s="186"/>
      <c r="BW10" s="160"/>
      <c r="BX10" s="186"/>
      <c r="BY10" s="186"/>
      <c r="BZ10" s="186"/>
      <c r="CA10" s="186"/>
      <c r="CB10" s="186"/>
      <c r="CC10" s="186"/>
      <c r="CD10" s="186"/>
      <c r="CE10" s="186"/>
      <c r="CF10" s="197"/>
      <c r="CI10" s="186"/>
      <c r="CJ10" s="186"/>
      <c r="CK10" s="186"/>
      <c r="CL10" s="186"/>
      <c r="CM10" s="186"/>
      <c r="CN10" s="186"/>
      <c r="CO10" s="186"/>
      <c r="CP10" s="186"/>
      <c r="CQ10" s="186"/>
      <c r="CR10" s="186"/>
      <c r="CS10" s="186"/>
      <c r="CT10" s="186"/>
      <c r="CU10" s="186"/>
      <c r="CV10" s="186"/>
      <c r="CW10" s="186"/>
      <c r="CX10" s="186"/>
      <c r="CY10" s="186"/>
      <c r="CZ10" s="186"/>
      <c r="DA10" s="186"/>
      <c r="DB10" s="186"/>
      <c r="DC10" s="186"/>
      <c r="DD10" s="186"/>
      <c r="DE10" s="186"/>
      <c r="DF10" s="186"/>
      <c r="DG10" s="186"/>
      <c r="DH10" s="186"/>
      <c r="DI10" s="186"/>
      <c r="DJ10" s="186"/>
      <c r="DK10" s="186"/>
      <c r="DL10" s="186"/>
      <c r="DM10" s="186"/>
      <c r="DQ10" s="160"/>
    </row>
    <row r="11" spans="1:133" s="169" customFormat="1" x14ac:dyDescent="0.25">
      <c r="A11" s="156">
        <v>13</v>
      </c>
      <c r="B11" s="157" t="s">
        <v>1183</v>
      </c>
      <c r="C11" s="160" t="s">
        <v>1163</v>
      </c>
      <c r="D11" s="160"/>
      <c r="E11" s="157" t="s">
        <v>1164</v>
      </c>
      <c r="F11" s="157">
        <v>-20.657216124000001</v>
      </c>
      <c r="G11" s="157">
        <v>-42.236845856999999</v>
      </c>
      <c r="H11" s="157"/>
      <c r="I11" s="156">
        <v>838</v>
      </c>
      <c r="J11" s="190"/>
      <c r="K11" s="190"/>
      <c r="L11" s="189" t="s">
        <v>1167</v>
      </c>
      <c r="M11" s="185">
        <v>5.333333333333333</v>
      </c>
      <c r="N11" s="185">
        <v>5.333333333333333</v>
      </c>
      <c r="O11" s="185">
        <v>5.666666666666667</v>
      </c>
      <c r="P11" s="185">
        <v>5.666666666666667</v>
      </c>
      <c r="Q11" s="190">
        <v>5</v>
      </c>
      <c r="R11" s="185">
        <v>5.333333333333333</v>
      </c>
      <c r="S11" s="185">
        <v>5.333333333333333</v>
      </c>
      <c r="T11" s="185">
        <v>5.666666666666667</v>
      </c>
      <c r="U11" s="191">
        <v>79.333333333333329</v>
      </c>
      <c r="V11" s="186"/>
      <c r="W11" s="190" t="s">
        <v>606</v>
      </c>
      <c r="X11" s="190">
        <v>838</v>
      </c>
      <c r="Y11" s="192" t="s">
        <v>8</v>
      </c>
      <c r="Z11" s="192"/>
      <c r="AA11" s="175"/>
      <c r="AB11" s="175">
        <f t="shared" si="0"/>
        <v>838</v>
      </c>
      <c r="AC11" s="175"/>
      <c r="AD11" s="175"/>
      <c r="AE11" s="192"/>
      <c r="AF11" s="193">
        <v>44.579215999999988</v>
      </c>
      <c r="AG11" s="193">
        <v>30.611000500000006</v>
      </c>
      <c r="AH11" s="193">
        <v>5.1983943500000001</v>
      </c>
      <c r="AI11" s="193">
        <v>12.4681283</v>
      </c>
      <c r="AJ11" s="193">
        <v>2.4093190658395982</v>
      </c>
      <c r="AK11" s="186"/>
      <c r="AL11" s="175" t="s">
        <v>516</v>
      </c>
      <c r="AM11" s="175"/>
      <c r="AN11" s="175" t="s">
        <v>8</v>
      </c>
      <c r="AO11" s="175"/>
      <c r="AP11" s="175"/>
      <c r="AQ11" s="175">
        <f t="shared" si="1"/>
        <v>838</v>
      </c>
      <c r="AR11" s="175"/>
      <c r="AS11" s="175"/>
      <c r="AU11" s="175"/>
      <c r="AV11" s="175" t="s">
        <v>440</v>
      </c>
      <c r="AY11" s="176">
        <v>0.22040000000000001</v>
      </c>
      <c r="AZ11" s="176">
        <v>20</v>
      </c>
      <c r="BA11" s="177">
        <v>1.102E-2</v>
      </c>
      <c r="BB11" s="177">
        <v>5.886774219525944</v>
      </c>
      <c r="BC11" s="177"/>
      <c r="BD11" s="194" t="s">
        <v>516</v>
      </c>
      <c r="BE11" s="194" t="s">
        <v>8</v>
      </c>
      <c r="BF11" s="194"/>
      <c r="BG11" s="194"/>
      <c r="BH11" s="169">
        <f t="shared" si="5"/>
        <v>838</v>
      </c>
      <c r="BJ11" s="194"/>
      <c r="BK11" s="194"/>
      <c r="BL11" s="194"/>
      <c r="BM11" s="217">
        <v>822.08699999999999</v>
      </c>
      <c r="BP11" s="194"/>
      <c r="BQ11" s="195">
        <v>3311.5</v>
      </c>
      <c r="BR11" s="195"/>
      <c r="BS11" s="195"/>
      <c r="BT11" s="195"/>
      <c r="BU11" s="186"/>
      <c r="BV11" s="186"/>
      <c r="BW11" s="160"/>
      <c r="BX11" s="186"/>
      <c r="BY11" s="186"/>
      <c r="BZ11" s="186"/>
      <c r="CA11" s="186"/>
      <c r="CB11" s="186"/>
      <c r="CC11" s="186"/>
      <c r="CD11" s="186"/>
      <c r="CE11" s="186"/>
      <c r="CF11" s="197"/>
      <c r="CI11" s="186"/>
      <c r="CJ11" s="186"/>
      <c r="CK11" s="186"/>
      <c r="CL11" s="186"/>
      <c r="CM11" s="186"/>
      <c r="CN11" s="186"/>
      <c r="CO11" s="186"/>
      <c r="CP11" s="186"/>
      <c r="CQ11" s="186"/>
      <c r="CR11" s="186"/>
      <c r="CS11" s="186"/>
      <c r="CT11" s="186"/>
      <c r="CU11" s="186"/>
      <c r="CV11" s="186"/>
      <c r="CW11" s="186"/>
      <c r="CX11" s="186"/>
      <c r="CY11" s="186"/>
      <c r="CZ11" s="186"/>
      <c r="DA11" s="186"/>
      <c r="DB11" s="186"/>
      <c r="DC11" s="186"/>
      <c r="DD11" s="186"/>
      <c r="DE11" s="186"/>
      <c r="DF11" s="186"/>
      <c r="DG11" s="186"/>
      <c r="DH11" s="186"/>
      <c r="DI11" s="186"/>
      <c r="DJ11" s="186"/>
      <c r="DK11" s="186"/>
      <c r="DL11" s="186"/>
      <c r="DM11" s="186"/>
      <c r="DQ11" s="160"/>
    </row>
    <row r="12" spans="1:133" s="169" customFormat="1" x14ac:dyDescent="0.25">
      <c r="A12" s="156">
        <v>14</v>
      </c>
      <c r="B12" s="157" t="s">
        <v>1183</v>
      </c>
      <c r="C12" s="160" t="s">
        <v>1163</v>
      </c>
      <c r="D12" s="160"/>
      <c r="E12" s="157" t="s">
        <v>1164</v>
      </c>
      <c r="F12" s="157">
        <v>-20.656003262999999</v>
      </c>
      <c r="G12" s="157">
        <v>-42.234636889999997</v>
      </c>
      <c r="H12" s="157"/>
      <c r="I12" s="156">
        <v>840</v>
      </c>
      <c r="J12" s="190"/>
      <c r="K12" s="190"/>
      <c r="L12" s="189" t="s">
        <v>1167</v>
      </c>
      <c r="M12" s="185">
        <v>5.833333333333333</v>
      </c>
      <c r="N12" s="190">
        <v>5.5</v>
      </c>
      <c r="O12" s="185">
        <v>6.166666666666667</v>
      </c>
      <c r="P12" s="190">
        <v>6</v>
      </c>
      <c r="Q12" s="185">
        <v>6.166666666666667</v>
      </c>
      <c r="R12" s="190">
        <v>6</v>
      </c>
      <c r="S12" s="190">
        <v>6.5</v>
      </c>
      <c r="T12" s="198">
        <v>6.166666666666667</v>
      </c>
      <c r="U12" s="196">
        <v>85</v>
      </c>
      <c r="V12" s="186"/>
      <c r="W12" s="186"/>
      <c r="X12" s="186"/>
      <c r="Y12" s="186"/>
      <c r="Z12" s="186"/>
      <c r="AA12" s="186"/>
      <c r="AB12" s="175"/>
      <c r="AC12" s="175"/>
      <c r="AD12" s="175"/>
      <c r="AE12" s="186"/>
      <c r="AF12" s="193"/>
      <c r="AG12" s="193"/>
      <c r="AH12" s="193"/>
      <c r="AI12" s="193"/>
      <c r="AJ12" s="193"/>
      <c r="AK12" s="186"/>
      <c r="AL12" s="186"/>
      <c r="AM12" s="186"/>
      <c r="AN12" s="186"/>
      <c r="AO12" s="186"/>
      <c r="AP12" s="186"/>
      <c r="AQ12" s="175"/>
      <c r="AR12" s="175"/>
      <c r="AS12" s="175"/>
      <c r="AU12" s="175"/>
      <c r="AV12" s="186"/>
      <c r="AY12" s="186"/>
      <c r="AZ12" s="186"/>
      <c r="BA12" s="186"/>
      <c r="BB12" s="186"/>
      <c r="BC12" s="186"/>
      <c r="BD12" s="194" t="s">
        <v>517</v>
      </c>
      <c r="BE12" s="194" t="s">
        <v>8</v>
      </c>
      <c r="BF12" s="194"/>
      <c r="BG12" s="194"/>
      <c r="BH12" s="169">
        <f t="shared" si="5"/>
        <v>840</v>
      </c>
      <c r="BJ12" s="194"/>
      <c r="BK12" s="194"/>
      <c r="BL12" s="194"/>
      <c r="BM12" s="217">
        <v>838.351</v>
      </c>
      <c r="BP12" s="194"/>
      <c r="BQ12" s="195">
        <v>3363.333333</v>
      </c>
      <c r="BR12" s="195"/>
      <c r="BS12" s="195"/>
      <c r="BT12" s="195"/>
      <c r="BU12" s="186"/>
      <c r="BV12" s="186"/>
      <c r="BW12" s="160"/>
      <c r="BX12" s="186"/>
      <c r="BY12" s="186"/>
      <c r="BZ12" s="186"/>
      <c r="CA12" s="186"/>
      <c r="CB12" s="186"/>
      <c r="CC12" s="186"/>
      <c r="CD12" s="186"/>
      <c r="CE12" s="186"/>
      <c r="CF12" s="197"/>
      <c r="CI12" s="186"/>
      <c r="CJ12" s="186"/>
      <c r="CK12" s="186"/>
      <c r="CL12" s="186"/>
      <c r="CM12" s="186"/>
      <c r="CN12" s="186"/>
      <c r="CO12" s="186"/>
      <c r="CP12" s="186"/>
      <c r="CQ12" s="186"/>
      <c r="CR12" s="186"/>
      <c r="CS12" s="186"/>
      <c r="CT12" s="186"/>
      <c r="CU12" s="186"/>
      <c r="CV12" s="186"/>
      <c r="CW12" s="186"/>
      <c r="CX12" s="186"/>
      <c r="CY12" s="186"/>
      <c r="CZ12" s="186"/>
      <c r="DA12" s="186"/>
      <c r="DB12" s="186"/>
      <c r="DC12" s="186"/>
      <c r="DD12" s="186"/>
      <c r="DE12" s="186"/>
      <c r="DF12" s="186"/>
      <c r="DG12" s="186"/>
      <c r="DH12" s="186"/>
      <c r="DI12" s="186"/>
      <c r="DJ12" s="186"/>
      <c r="DK12" s="186"/>
      <c r="DL12" s="186"/>
      <c r="DM12" s="186"/>
      <c r="DQ12" s="160"/>
    </row>
    <row r="13" spans="1:133" s="169" customFormat="1" x14ac:dyDescent="0.25">
      <c r="A13" s="156">
        <v>15</v>
      </c>
      <c r="B13" s="157" t="s">
        <v>1186</v>
      </c>
      <c r="C13" s="160" t="s">
        <v>1163</v>
      </c>
      <c r="D13" s="160"/>
      <c r="E13" s="157" t="s">
        <v>1164</v>
      </c>
      <c r="F13" s="157">
        <v>-20.662364876000002</v>
      </c>
      <c r="G13" s="157">
        <v>-42.229861133</v>
      </c>
      <c r="H13" s="157"/>
      <c r="I13" s="156">
        <v>843</v>
      </c>
      <c r="J13" s="190"/>
      <c r="K13" s="190"/>
      <c r="L13" s="189" t="s">
        <v>1187</v>
      </c>
      <c r="M13" s="190">
        <v>6</v>
      </c>
      <c r="N13" s="185">
        <v>5.333333333333333</v>
      </c>
      <c r="O13" s="185">
        <v>5.666666666666667</v>
      </c>
      <c r="P13" s="185">
        <v>5.666666666666667</v>
      </c>
      <c r="Q13" s="185">
        <v>6.333333333333333</v>
      </c>
      <c r="R13" s="185">
        <v>5.333333333333333</v>
      </c>
      <c r="S13" s="190">
        <v>6</v>
      </c>
      <c r="T13" s="185">
        <v>5.666666666666667</v>
      </c>
      <c r="U13" s="191">
        <v>81.666666666666671</v>
      </c>
      <c r="V13" s="186"/>
      <c r="W13" s="190" t="s">
        <v>607</v>
      </c>
      <c r="X13" s="190">
        <v>843</v>
      </c>
      <c r="Y13" s="192" t="s">
        <v>8</v>
      </c>
      <c r="Z13" s="192"/>
      <c r="AA13" s="175"/>
      <c r="AB13" s="175">
        <f t="shared" ref="AB13:AB21" si="6">I13</f>
        <v>843</v>
      </c>
      <c r="AC13" s="175"/>
      <c r="AD13" s="175"/>
      <c r="AE13" s="192"/>
      <c r="AF13" s="193">
        <v>57.381672500000001</v>
      </c>
      <c r="AG13" s="193">
        <v>35.061221000000003</v>
      </c>
      <c r="AH13" s="193">
        <v>5.7715211499999999</v>
      </c>
      <c r="AI13" s="193">
        <v>14.293143999999998</v>
      </c>
      <c r="AJ13" s="193">
        <v>2.4879855921884628</v>
      </c>
      <c r="AK13" s="186"/>
      <c r="AL13" s="175" t="s">
        <v>518</v>
      </c>
      <c r="AM13" s="175"/>
      <c r="AN13" s="175" t="s">
        <v>8</v>
      </c>
      <c r="AO13" s="175"/>
      <c r="AP13" s="175"/>
      <c r="AQ13" s="175">
        <f t="shared" ref="AQ13:AQ21" si="7">X13</f>
        <v>843</v>
      </c>
      <c r="AR13" s="175"/>
      <c r="AS13" s="175"/>
      <c r="AU13" s="175"/>
      <c r="AV13" s="175" t="s">
        <v>440</v>
      </c>
      <c r="AY13" s="176">
        <v>0.23949999999999999</v>
      </c>
      <c r="AZ13" s="176">
        <v>20</v>
      </c>
      <c r="BA13" s="177">
        <v>1.1975E-2</v>
      </c>
      <c r="BB13" s="177">
        <v>5.7726894478297046</v>
      </c>
      <c r="BC13" s="177"/>
      <c r="BD13" s="194" t="s">
        <v>518</v>
      </c>
      <c r="BE13" s="194" t="s">
        <v>8</v>
      </c>
      <c r="BF13" s="194"/>
      <c r="BG13" s="194"/>
      <c r="BH13" s="169">
        <f t="shared" si="5"/>
        <v>843</v>
      </c>
      <c r="BJ13" s="194"/>
      <c r="BK13" s="194"/>
      <c r="BL13" s="194"/>
      <c r="BM13" s="217">
        <v>853.38300000000004</v>
      </c>
      <c r="BP13" s="194"/>
      <c r="BQ13" s="195">
        <v>2846</v>
      </c>
      <c r="BR13" s="195"/>
      <c r="BS13" s="195"/>
      <c r="BT13" s="195"/>
      <c r="BU13" s="186"/>
      <c r="BV13" s="186"/>
      <c r="BW13" s="160"/>
      <c r="BX13" s="186"/>
      <c r="BY13" s="186"/>
      <c r="BZ13" s="186"/>
      <c r="CA13" s="186"/>
      <c r="CB13" s="186"/>
      <c r="CC13" s="186"/>
      <c r="CD13" s="186"/>
      <c r="CE13" s="186"/>
      <c r="CF13" s="197"/>
      <c r="CI13" s="186"/>
      <c r="CJ13" s="186"/>
      <c r="CK13" s="186"/>
      <c r="CL13" s="186"/>
      <c r="CM13" s="186"/>
      <c r="CN13" s="186"/>
      <c r="CO13" s="186"/>
      <c r="CP13" s="186"/>
      <c r="CQ13" s="186"/>
      <c r="CR13" s="186"/>
      <c r="CS13" s="186"/>
      <c r="CT13" s="186"/>
      <c r="CU13" s="186"/>
      <c r="CV13" s="186"/>
      <c r="CW13" s="186"/>
      <c r="CX13" s="186"/>
      <c r="CY13" s="186"/>
      <c r="CZ13" s="186"/>
      <c r="DA13" s="186"/>
      <c r="DB13" s="186"/>
      <c r="DC13" s="186"/>
      <c r="DD13" s="186"/>
      <c r="DE13" s="186"/>
      <c r="DF13" s="186"/>
      <c r="DG13" s="186"/>
      <c r="DH13" s="186"/>
      <c r="DI13" s="186"/>
      <c r="DJ13" s="186"/>
      <c r="DK13" s="186"/>
      <c r="DL13" s="186"/>
      <c r="DM13" s="186"/>
      <c r="DQ13" s="160"/>
    </row>
    <row r="14" spans="1:133" s="169" customFormat="1" x14ac:dyDescent="0.25">
      <c r="A14" s="156">
        <v>16</v>
      </c>
      <c r="B14" s="157" t="s">
        <v>1189</v>
      </c>
      <c r="C14" s="160" t="s">
        <v>1163</v>
      </c>
      <c r="D14" s="160"/>
      <c r="E14" s="157" t="s">
        <v>1164</v>
      </c>
      <c r="F14" s="157">
        <v>-20.661188224</v>
      </c>
      <c r="G14" s="157">
        <v>-42.224693688999999</v>
      </c>
      <c r="H14" s="157"/>
      <c r="I14" s="156">
        <v>878</v>
      </c>
      <c r="J14" s="190"/>
      <c r="K14" s="190"/>
      <c r="L14" s="189" t="s">
        <v>1170</v>
      </c>
      <c r="M14" s="190">
        <v>6</v>
      </c>
      <c r="N14" s="190">
        <v>6</v>
      </c>
      <c r="O14" s="185">
        <v>6.333333333333333</v>
      </c>
      <c r="P14" s="190">
        <v>6</v>
      </c>
      <c r="Q14" s="190">
        <v>6</v>
      </c>
      <c r="R14" s="185">
        <v>6.333333333333333</v>
      </c>
      <c r="S14" s="185">
        <v>5.666666666666667</v>
      </c>
      <c r="T14" s="190">
        <v>6</v>
      </c>
      <c r="U14" s="191">
        <v>84.333333333333329</v>
      </c>
      <c r="V14" s="186"/>
      <c r="W14" s="190" t="s">
        <v>608</v>
      </c>
      <c r="X14" s="190">
        <v>878</v>
      </c>
      <c r="Y14" s="192" t="s">
        <v>8</v>
      </c>
      <c r="Z14" s="192"/>
      <c r="AA14" s="175"/>
      <c r="AB14" s="175">
        <f t="shared" si="6"/>
        <v>878</v>
      </c>
      <c r="AC14" s="175"/>
      <c r="AD14" s="175"/>
      <c r="AE14" s="192"/>
      <c r="AF14" s="193">
        <v>49.096696999999992</v>
      </c>
      <c r="AG14" s="193">
        <v>30.860984500000008</v>
      </c>
      <c r="AH14" s="193">
        <v>5.6428494499999999</v>
      </c>
      <c r="AI14" s="193">
        <v>12.111227549999999</v>
      </c>
      <c r="AJ14" s="193">
        <v>2.1539776763555376</v>
      </c>
      <c r="AK14" s="186"/>
      <c r="AL14" s="175" t="s">
        <v>519</v>
      </c>
      <c r="AM14" s="175"/>
      <c r="AN14" s="175" t="s">
        <v>8</v>
      </c>
      <c r="AO14" s="175"/>
      <c r="AP14" s="175"/>
      <c r="AQ14" s="175">
        <f t="shared" si="7"/>
        <v>878</v>
      </c>
      <c r="AR14" s="175"/>
      <c r="AS14" s="175"/>
      <c r="AU14" s="175"/>
      <c r="AV14" s="175" t="s">
        <v>440</v>
      </c>
      <c r="AY14" s="176">
        <v>0.23469999999999999</v>
      </c>
      <c r="AZ14" s="176">
        <v>20</v>
      </c>
      <c r="BA14" s="177">
        <v>1.1734999999999999E-2</v>
      </c>
      <c r="BB14" s="177">
        <v>6.3001637452017283</v>
      </c>
      <c r="BC14" s="177"/>
      <c r="BD14" s="194" t="s">
        <v>519</v>
      </c>
      <c r="BE14" s="194" t="s">
        <v>8</v>
      </c>
      <c r="BF14" s="194"/>
      <c r="BG14" s="194"/>
      <c r="BH14" s="169">
        <f t="shared" si="5"/>
        <v>878</v>
      </c>
      <c r="BJ14" s="194"/>
      <c r="BK14" s="194"/>
      <c r="BL14" s="194"/>
      <c r="BM14" s="217">
        <v>865.35500000000002</v>
      </c>
      <c r="BP14" s="194"/>
      <c r="BQ14" s="195">
        <v>5260.4944999999998</v>
      </c>
      <c r="BR14" s="195"/>
      <c r="BS14" s="195"/>
      <c r="BT14" s="195"/>
      <c r="BU14" s="186"/>
      <c r="BV14" s="186"/>
      <c r="BW14" s="160"/>
      <c r="BX14" s="186"/>
      <c r="BY14" s="186"/>
      <c r="BZ14" s="186"/>
      <c r="CA14" s="186"/>
      <c r="CB14" s="186"/>
      <c r="CC14" s="186"/>
      <c r="CD14" s="186"/>
      <c r="CE14" s="186"/>
      <c r="CF14" s="197"/>
      <c r="CI14" s="186"/>
      <c r="CJ14" s="186"/>
      <c r="CK14" s="186"/>
      <c r="CL14" s="186"/>
      <c r="CM14" s="186"/>
      <c r="CN14" s="186"/>
      <c r="CO14" s="186"/>
      <c r="CP14" s="186"/>
      <c r="CQ14" s="186"/>
      <c r="CR14" s="186"/>
      <c r="CS14" s="186"/>
      <c r="CT14" s="186"/>
      <c r="CU14" s="186"/>
      <c r="CV14" s="186"/>
      <c r="CW14" s="186"/>
      <c r="CX14" s="186"/>
      <c r="CY14" s="186"/>
      <c r="CZ14" s="186"/>
      <c r="DA14" s="186"/>
      <c r="DB14" s="186"/>
      <c r="DC14" s="186"/>
      <c r="DD14" s="186"/>
      <c r="DE14" s="186"/>
      <c r="DF14" s="186"/>
      <c r="DG14" s="186"/>
      <c r="DH14" s="186"/>
      <c r="DI14" s="186"/>
      <c r="DJ14" s="186"/>
      <c r="DK14" s="186"/>
      <c r="DL14" s="186"/>
      <c r="DM14" s="186"/>
      <c r="DQ14" s="160"/>
    </row>
    <row r="15" spans="1:133" s="169" customFormat="1" x14ac:dyDescent="0.25">
      <c r="A15" s="156">
        <v>17</v>
      </c>
      <c r="B15" s="157" t="s">
        <v>1189</v>
      </c>
      <c r="C15" s="160" t="s">
        <v>1163</v>
      </c>
      <c r="D15" s="160"/>
      <c r="E15" s="157" t="s">
        <v>1164</v>
      </c>
      <c r="F15" s="157">
        <v>-20.660526138000002</v>
      </c>
      <c r="G15" s="157">
        <v>-42.222669879000001</v>
      </c>
      <c r="H15" s="157"/>
      <c r="I15" s="156">
        <v>925</v>
      </c>
      <c r="J15" s="190"/>
      <c r="K15" s="190"/>
      <c r="L15" s="189" t="s">
        <v>1170</v>
      </c>
      <c r="M15" s="185">
        <v>5.666666666666667</v>
      </c>
      <c r="N15" s="185">
        <v>5.666666666666667</v>
      </c>
      <c r="O15" s="185">
        <v>5.666666666666667</v>
      </c>
      <c r="P15" s="190">
        <v>6</v>
      </c>
      <c r="Q15" s="185">
        <v>5.333333333333333</v>
      </c>
      <c r="R15" s="185">
        <v>5.333333333333333</v>
      </c>
      <c r="S15" s="190">
        <v>6</v>
      </c>
      <c r="T15" s="185">
        <v>5.333333333333333</v>
      </c>
      <c r="U15" s="196">
        <v>81</v>
      </c>
      <c r="V15" s="186"/>
      <c r="W15" s="190" t="s">
        <v>609</v>
      </c>
      <c r="X15" s="190">
        <v>925</v>
      </c>
      <c r="Y15" s="192" t="s">
        <v>8</v>
      </c>
      <c r="Z15" s="192"/>
      <c r="AA15" s="175"/>
      <c r="AB15" s="175">
        <f t="shared" si="6"/>
        <v>925</v>
      </c>
      <c r="AC15" s="175"/>
      <c r="AD15" s="175"/>
      <c r="AE15" s="192"/>
      <c r="AF15" s="193">
        <v>44.669980000000002</v>
      </c>
      <c r="AG15" s="193">
        <v>29.052052000000003</v>
      </c>
      <c r="AH15" s="193">
        <v>5.3614652000000005</v>
      </c>
      <c r="AI15" s="193">
        <v>11.74364445</v>
      </c>
      <c r="AJ15" s="193">
        <v>2.1979142007800796</v>
      </c>
      <c r="AK15" s="186"/>
      <c r="AL15" s="175" t="s">
        <v>64</v>
      </c>
      <c r="AM15" s="175"/>
      <c r="AN15" s="175" t="s">
        <v>8</v>
      </c>
      <c r="AO15" s="175"/>
      <c r="AP15" s="175"/>
      <c r="AQ15" s="175">
        <f t="shared" si="7"/>
        <v>925</v>
      </c>
      <c r="AR15" s="175"/>
      <c r="AS15" s="175"/>
      <c r="AU15" s="175"/>
      <c r="AV15" s="175" t="s">
        <v>62</v>
      </c>
      <c r="AY15" s="176">
        <v>0.20810000000000001</v>
      </c>
      <c r="AZ15" s="176">
        <v>20</v>
      </c>
      <c r="BA15" s="177">
        <v>1.0405000000000001E-2</v>
      </c>
      <c r="BB15" s="177">
        <v>5.8290607467854949</v>
      </c>
      <c r="BC15" s="177"/>
      <c r="BD15" s="194" t="s">
        <v>64</v>
      </c>
      <c r="BE15" s="194" t="s">
        <v>8</v>
      </c>
      <c r="BF15" s="194"/>
      <c r="BG15" s="194"/>
      <c r="BH15" s="169">
        <f t="shared" si="5"/>
        <v>925</v>
      </c>
      <c r="BJ15" s="194"/>
      <c r="BK15" s="194"/>
      <c r="BL15" s="194"/>
      <c r="BM15" s="217">
        <v>919.88499999999999</v>
      </c>
      <c r="BP15" s="194"/>
      <c r="BQ15" s="195">
        <v>1975.5764999999999</v>
      </c>
      <c r="BR15" s="195"/>
      <c r="BS15" s="195"/>
      <c r="BT15" s="195"/>
      <c r="BU15" s="186"/>
      <c r="BV15" s="176" t="s">
        <v>329</v>
      </c>
      <c r="BW15" s="160" t="s">
        <v>1163</v>
      </c>
      <c r="BX15" s="176"/>
      <c r="BY15" s="176"/>
      <c r="BZ15" s="186">
        <f t="shared" si="2"/>
        <v>925</v>
      </c>
      <c r="CA15" s="176"/>
      <c r="CB15" s="176"/>
      <c r="CC15" s="176"/>
      <c r="CD15" s="176"/>
      <c r="CE15" s="176" t="s">
        <v>62</v>
      </c>
      <c r="CF15" s="185">
        <v>132.62852046165003</v>
      </c>
      <c r="CI15" s="163">
        <v>17</v>
      </c>
      <c r="CJ15" s="163" t="s">
        <v>8</v>
      </c>
      <c r="CK15" s="163"/>
      <c r="CL15" s="163"/>
      <c r="CM15" s="186">
        <f t="shared" si="3"/>
        <v>925</v>
      </c>
      <c r="CN15" s="163"/>
      <c r="CO15" s="163"/>
      <c r="CP15" s="163"/>
      <c r="CQ15" s="163"/>
      <c r="CR15" s="163"/>
      <c r="CS15" s="163" t="s">
        <v>62</v>
      </c>
      <c r="CT15" s="163">
        <v>4.1305395501785833</v>
      </c>
      <c r="CU15" s="186"/>
      <c r="CV15" s="186"/>
      <c r="CW15" s="228">
        <v>17</v>
      </c>
      <c r="CX15" s="228" t="s">
        <v>8</v>
      </c>
      <c r="CY15" s="228"/>
      <c r="CZ15" s="228"/>
      <c r="DA15" s="186">
        <f t="shared" si="4"/>
        <v>925</v>
      </c>
      <c r="DB15" s="228"/>
      <c r="DC15" s="228"/>
      <c r="DD15" s="228"/>
      <c r="DE15" s="228"/>
      <c r="DF15" s="228"/>
      <c r="DG15" s="228"/>
      <c r="DH15" s="228" t="s">
        <v>9</v>
      </c>
      <c r="DI15" s="230">
        <v>6.4218279999999996</v>
      </c>
      <c r="DJ15" s="230">
        <v>0.95822779999999996</v>
      </c>
      <c r="DK15" s="230">
        <v>5.4636002000000001</v>
      </c>
      <c r="DL15" s="230">
        <v>0.5787834999999999</v>
      </c>
      <c r="DM15" s="230">
        <v>0.37944430000000007</v>
      </c>
      <c r="DO15" s="59" t="s">
        <v>64</v>
      </c>
      <c r="DP15" s="61" t="s">
        <v>8</v>
      </c>
      <c r="DQ15" s="160" t="s">
        <v>1163</v>
      </c>
      <c r="DR15" s="61"/>
      <c r="DS15" s="61"/>
      <c r="DT15" s="61"/>
      <c r="DU15" s="61"/>
      <c r="DV15" s="61"/>
      <c r="DW15" s="61"/>
      <c r="DX15" s="61" t="s">
        <v>62</v>
      </c>
      <c r="DY15" s="236">
        <v>0.29081812000000001</v>
      </c>
      <c r="DZ15" s="236">
        <v>2.7077040000000004E-2</v>
      </c>
      <c r="EA15" s="236">
        <v>7.2466199999999995E-2</v>
      </c>
      <c r="EB15" s="236">
        <v>0.18590148000000001</v>
      </c>
      <c r="EC15" s="236">
        <v>1.3272420000000002E-2</v>
      </c>
    </row>
    <row r="16" spans="1:133" s="169" customFormat="1" x14ac:dyDescent="0.25">
      <c r="A16" s="156">
        <v>19</v>
      </c>
      <c r="B16" s="157" t="s">
        <v>1191</v>
      </c>
      <c r="C16" s="160" t="s">
        <v>1192</v>
      </c>
      <c r="D16" s="160"/>
      <c r="E16" s="157" t="s">
        <v>1164</v>
      </c>
      <c r="F16" s="157">
        <v>-20.668646776999999</v>
      </c>
      <c r="G16" s="157">
        <v>-42.225689039999999</v>
      </c>
      <c r="H16" s="157"/>
      <c r="I16" s="156">
        <v>881</v>
      </c>
      <c r="J16" s="190"/>
      <c r="K16" s="190"/>
      <c r="L16" s="189" t="s">
        <v>1170</v>
      </c>
      <c r="M16" s="190">
        <v>6</v>
      </c>
      <c r="N16" s="185">
        <v>5.666666666666667</v>
      </c>
      <c r="O16" s="185">
        <v>5.666666666666667</v>
      </c>
      <c r="P16" s="185">
        <v>5.666666666666667</v>
      </c>
      <c r="Q16" s="185">
        <v>5.666666666666667</v>
      </c>
      <c r="R16" s="185">
        <v>5.666666666666667</v>
      </c>
      <c r="S16" s="190">
        <v>6</v>
      </c>
      <c r="T16" s="185">
        <v>6.333333333333333</v>
      </c>
      <c r="U16" s="191">
        <v>82.666666666666671</v>
      </c>
      <c r="V16" s="186"/>
      <c r="W16" s="190" t="s">
        <v>875</v>
      </c>
      <c r="X16" s="190">
        <v>881</v>
      </c>
      <c r="Y16" s="192" t="s">
        <v>10</v>
      </c>
      <c r="Z16" s="192"/>
      <c r="AA16" s="175"/>
      <c r="AB16" s="175">
        <f t="shared" si="6"/>
        <v>881</v>
      </c>
      <c r="AC16" s="175"/>
      <c r="AD16" s="175"/>
      <c r="AE16" s="192"/>
      <c r="AF16" s="193">
        <v>43.770411500000002</v>
      </c>
      <c r="AG16" s="193">
        <v>29.630817999999998</v>
      </c>
      <c r="AH16" s="193">
        <v>4.9845165500000004</v>
      </c>
      <c r="AI16" s="193">
        <v>12.15204625</v>
      </c>
      <c r="AJ16" s="193">
        <v>2.454332421771114</v>
      </c>
      <c r="AK16" s="186"/>
      <c r="AL16" s="175" t="s">
        <v>571</v>
      </c>
      <c r="AM16" s="175"/>
      <c r="AN16" s="175" t="s">
        <v>10</v>
      </c>
      <c r="AO16" s="175"/>
      <c r="AP16" s="175"/>
      <c r="AQ16" s="175">
        <f t="shared" si="7"/>
        <v>881</v>
      </c>
      <c r="AR16" s="175"/>
      <c r="AS16" s="175"/>
      <c r="AU16" s="175"/>
      <c r="AV16" s="175" t="s">
        <v>440</v>
      </c>
      <c r="AY16" s="176">
        <v>0.18870000000000001</v>
      </c>
      <c r="AZ16" s="176">
        <v>20</v>
      </c>
      <c r="BA16" s="177">
        <v>9.4350000000000007E-3</v>
      </c>
      <c r="BB16" s="177">
        <v>5.1284460311921194</v>
      </c>
      <c r="BC16" s="177"/>
      <c r="BD16" s="194" t="s">
        <v>571</v>
      </c>
      <c r="BE16" s="194" t="s">
        <v>10</v>
      </c>
      <c r="BF16" s="194"/>
      <c r="BG16" s="194"/>
      <c r="BH16" s="169">
        <f t="shared" si="5"/>
        <v>881</v>
      </c>
      <c r="BJ16" s="194"/>
      <c r="BK16" s="194"/>
      <c r="BL16" s="194"/>
      <c r="BM16" s="217">
        <v>871.01300000000003</v>
      </c>
      <c r="BP16" s="194"/>
      <c r="BQ16" s="195">
        <v>3130.833333</v>
      </c>
      <c r="BR16" s="195"/>
      <c r="BS16" s="195"/>
      <c r="BT16" s="195"/>
      <c r="BU16" s="186"/>
      <c r="BV16" s="186"/>
      <c r="BW16" s="160"/>
      <c r="BX16" s="186"/>
      <c r="BY16" s="186"/>
      <c r="BZ16" s="186"/>
      <c r="CA16" s="186"/>
      <c r="CB16" s="186"/>
      <c r="CC16" s="186"/>
      <c r="CD16" s="186"/>
      <c r="CE16" s="186"/>
      <c r="CF16" s="197"/>
      <c r="CI16" s="186"/>
      <c r="CJ16" s="186"/>
      <c r="CK16" s="186"/>
      <c r="CL16" s="186"/>
      <c r="CM16" s="186"/>
      <c r="CN16" s="186"/>
      <c r="CO16" s="186"/>
      <c r="CP16" s="186"/>
      <c r="CQ16" s="186"/>
      <c r="CR16" s="186"/>
      <c r="CS16" s="186"/>
      <c r="CT16" s="186"/>
      <c r="CU16" s="186"/>
      <c r="CV16" s="186"/>
      <c r="CW16" s="186"/>
      <c r="CX16" s="186"/>
      <c r="CY16" s="186"/>
      <c r="CZ16" s="186"/>
      <c r="DA16" s="186"/>
      <c r="DB16" s="186"/>
      <c r="DC16" s="186"/>
      <c r="DD16" s="186"/>
      <c r="DE16" s="186"/>
      <c r="DF16" s="186"/>
      <c r="DG16" s="186"/>
      <c r="DH16" s="186"/>
      <c r="DI16" s="186"/>
      <c r="DJ16" s="186"/>
      <c r="DK16" s="186"/>
      <c r="DL16" s="186"/>
      <c r="DM16" s="186"/>
      <c r="DQ16" s="160"/>
    </row>
    <row r="17" spans="1:133" s="169" customFormat="1" x14ac:dyDescent="0.25">
      <c r="A17" s="156">
        <v>20</v>
      </c>
      <c r="B17" s="157" t="s">
        <v>1193</v>
      </c>
      <c r="C17" s="160" t="s">
        <v>1194</v>
      </c>
      <c r="D17" s="160"/>
      <c r="E17" s="157" t="s">
        <v>1164</v>
      </c>
      <c r="F17" s="157">
        <v>-20.680692325999999</v>
      </c>
      <c r="G17" s="157">
        <v>-42.259779833000003</v>
      </c>
      <c r="H17" s="157"/>
      <c r="I17" s="156">
        <v>803</v>
      </c>
      <c r="J17" s="190"/>
      <c r="K17" s="190"/>
      <c r="L17" s="189" t="s">
        <v>1195</v>
      </c>
      <c r="M17" s="190">
        <v>6</v>
      </c>
      <c r="N17" s="185">
        <v>5.666666666666667</v>
      </c>
      <c r="O17" s="190">
        <v>6</v>
      </c>
      <c r="P17" s="185">
        <v>6.333333333333333</v>
      </c>
      <c r="Q17" s="185">
        <v>6.333333333333333</v>
      </c>
      <c r="R17" s="185">
        <v>6.166666666666667</v>
      </c>
      <c r="S17" s="185">
        <v>6.333333333333333</v>
      </c>
      <c r="T17" s="190">
        <v>6.5</v>
      </c>
      <c r="U17" s="191">
        <v>85.333333333333329</v>
      </c>
      <c r="V17" s="186"/>
      <c r="W17" s="190" t="s">
        <v>744</v>
      </c>
      <c r="X17" s="190">
        <v>803</v>
      </c>
      <c r="Y17" s="192" t="s">
        <v>201</v>
      </c>
      <c r="Z17" s="192"/>
      <c r="AA17" s="175"/>
      <c r="AB17" s="175">
        <f t="shared" si="6"/>
        <v>803</v>
      </c>
      <c r="AC17" s="175"/>
      <c r="AD17" s="175"/>
      <c r="AE17" s="192"/>
      <c r="AF17" s="193">
        <v>49.813043500000006</v>
      </c>
      <c r="AG17" s="193">
        <v>31.21781600000001</v>
      </c>
      <c r="AH17" s="193">
        <v>5.5908640499999995</v>
      </c>
      <c r="AI17" s="193">
        <v>12.4756702</v>
      </c>
      <c r="AJ17" s="193">
        <v>2.2458671361488607</v>
      </c>
      <c r="AK17" s="186"/>
      <c r="AL17" s="175" t="s">
        <v>540</v>
      </c>
      <c r="AM17" s="175"/>
      <c r="AN17" s="175" t="s">
        <v>201</v>
      </c>
      <c r="AO17" s="175"/>
      <c r="AP17" s="175"/>
      <c r="AQ17" s="175">
        <f t="shared" si="7"/>
        <v>803</v>
      </c>
      <c r="AR17" s="175"/>
      <c r="AS17" s="175"/>
      <c r="AU17" s="175"/>
      <c r="AV17" s="175" t="s">
        <v>440</v>
      </c>
      <c r="AY17" s="176">
        <v>0.1462</v>
      </c>
      <c r="AZ17" s="176">
        <v>18</v>
      </c>
      <c r="BA17" s="177">
        <v>8.1222222222222216E-3</v>
      </c>
      <c r="BB17" s="177">
        <v>4.4806839427406899</v>
      </c>
      <c r="BC17" s="177"/>
      <c r="BD17" s="194" t="s">
        <v>540</v>
      </c>
      <c r="BE17" s="194" t="s">
        <v>201</v>
      </c>
      <c r="BF17" s="194"/>
      <c r="BG17" s="194"/>
      <c r="BH17" s="169">
        <f t="shared" si="5"/>
        <v>803</v>
      </c>
      <c r="BJ17" s="194"/>
      <c r="BK17" s="194"/>
      <c r="BL17" s="194"/>
      <c r="BM17" s="217">
        <v>796.476</v>
      </c>
      <c r="BP17" s="194"/>
      <c r="BQ17" s="195">
        <v>1989.5</v>
      </c>
      <c r="BR17" s="195"/>
      <c r="BS17" s="195"/>
      <c r="BT17" s="195"/>
      <c r="BU17" s="186"/>
      <c r="BV17" s="186"/>
      <c r="BW17" s="160"/>
      <c r="BX17" s="186"/>
      <c r="BY17" s="186"/>
      <c r="BZ17" s="186"/>
      <c r="CA17" s="186"/>
      <c r="CB17" s="186"/>
      <c r="CC17" s="186"/>
      <c r="CD17" s="186"/>
      <c r="CE17" s="186"/>
      <c r="CF17" s="197"/>
      <c r="CI17" s="186"/>
      <c r="CJ17" s="186"/>
      <c r="CK17" s="186"/>
      <c r="CL17" s="186"/>
      <c r="CM17" s="186"/>
      <c r="CN17" s="186"/>
      <c r="CO17" s="186"/>
      <c r="CP17" s="186"/>
      <c r="CQ17" s="186"/>
      <c r="CR17" s="186"/>
      <c r="CS17" s="186"/>
      <c r="CT17" s="186"/>
      <c r="CU17" s="186"/>
      <c r="CV17" s="186"/>
      <c r="CW17" s="186"/>
      <c r="CX17" s="186"/>
      <c r="CY17" s="186"/>
      <c r="CZ17" s="186"/>
      <c r="DA17" s="186"/>
      <c r="DB17" s="186"/>
      <c r="DC17" s="186"/>
      <c r="DD17" s="186"/>
      <c r="DE17" s="186"/>
      <c r="DF17" s="186"/>
      <c r="DG17" s="186"/>
      <c r="DH17" s="186"/>
      <c r="DI17" s="186"/>
      <c r="DJ17" s="186"/>
      <c r="DK17" s="186"/>
      <c r="DL17" s="186"/>
      <c r="DM17" s="186"/>
      <c r="DQ17" s="160"/>
    </row>
    <row r="18" spans="1:133" s="169" customFormat="1" x14ac:dyDescent="0.25">
      <c r="A18" s="156">
        <v>21</v>
      </c>
      <c r="B18" s="157" t="s">
        <v>1196</v>
      </c>
      <c r="C18" s="160" t="s">
        <v>1194</v>
      </c>
      <c r="D18" s="160"/>
      <c r="E18" s="157" t="s">
        <v>1164</v>
      </c>
      <c r="F18" s="157">
        <v>-20.648217145</v>
      </c>
      <c r="G18" s="157">
        <v>-42.265648925999997</v>
      </c>
      <c r="H18" s="157"/>
      <c r="I18" s="156">
        <v>827</v>
      </c>
      <c r="J18" s="190"/>
      <c r="K18" s="190"/>
      <c r="L18" s="189" t="s">
        <v>1170</v>
      </c>
      <c r="M18" s="190">
        <v>6</v>
      </c>
      <c r="N18" s="190">
        <v>6</v>
      </c>
      <c r="O18" s="190">
        <v>6</v>
      </c>
      <c r="P18" s="190">
        <v>6</v>
      </c>
      <c r="Q18" s="190">
        <v>6</v>
      </c>
      <c r="R18" s="190">
        <v>6</v>
      </c>
      <c r="S18" s="190">
        <v>6</v>
      </c>
      <c r="T18" s="190">
        <v>6</v>
      </c>
      <c r="U18" s="196">
        <v>85</v>
      </c>
      <c r="V18" s="186"/>
      <c r="W18" s="190" t="s">
        <v>745</v>
      </c>
      <c r="X18" s="190">
        <v>827</v>
      </c>
      <c r="Y18" s="192" t="s">
        <v>201</v>
      </c>
      <c r="Z18" s="192"/>
      <c r="AA18" s="175"/>
      <c r="AB18" s="175">
        <f t="shared" si="6"/>
        <v>827</v>
      </c>
      <c r="AC18" s="175"/>
      <c r="AD18" s="175"/>
      <c r="AE18" s="192"/>
      <c r="AF18" s="193">
        <v>41.519851499999994</v>
      </c>
      <c r="AG18" s="193">
        <v>28.048320999999998</v>
      </c>
      <c r="AH18" s="193">
        <v>5.0754512500000004</v>
      </c>
      <c r="AI18" s="193">
        <v>11.588769299999999</v>
      </c>
      <c r="AJ18" s="193">
        <v>2.2973253460626046</v>
      </c>
      <c r="AK18" s="186"/>
      <c r="AL18" s="175" t="s">
        <v>1057</v>
      </c>
      <c r="AM18" s="175"/>
      <c r="AN18" s="175" t="s">
        <v>201</v>
      </c>
      <c r="AO18" s="175"/>
      <c r="AP18" s="175"/>
      <c r="AQ18" s="175">
        <f t="shared" si="7"/>
        <v>827</v>
      </c>
      <c r="AR18" s="175"/>
      <c r="AS18" s="175"/>
      <c r="AU18" s="175"/>
      <c r="AV18" s="175" t="s">
        <v>440</v>
      </c>
      <c r="AY18" s="176">
        <v>0.20130000000000001</v>
      </c>
      <c r="AZ18" s="176">
        <v>19</v>
      </c>
      <c r="BA18" s="177">
        <v>1.0594736842105263E-2</v>
      </c>
      <c r="BB18" s="177">
        <v>5.6674148425148347</v>
      </c>
      <c r="BC18" s="177"/>
      <c r="BD18" s="186"/>
      <c r="BE18" s="186"/>
      <c r="BF18" s="186"/>
      <c r="BG18" s="186"/>
      <c r="BJ18" s="186"/>
      <c r="BK18" s="186"/>
      <c r="BL18" s="186"/>
      <c r="BM18" s="218"/>
      <c r="BP18" s="186"/>
      <c r="BQ18" s="186"/>
      <c r="BR18" s="186"/>
      <c r="BS18" s="186"/>
      <c r="BT18" s="186"/>
      <c r="BU18" s="186"/>
      <c r="BV18" s="186"/>
      <c r="BW18" s="160"/>
      <c r="BX18" s="186"/>
      <c r="BY18" s="186"/>
      <c r="BZ18" s="186"/>
      <c r="CA18" s="186"/>
      <c r="CB18" s="186"/>
      <c r="CC18" s="186"/>
      <c r="CD18" s="186"/>
      <c r="CE18" s="186"/>
      <c r="CF18" s="197"/>
      <c r="CI18" s="186"/>
      <c r="CJ18" s="186"/>
      <c r="CK18" s="186"/>
      <c r="CL18" s="186"/>
      <c r="CM18" s="186"/>
      <c r="CN18" s="186"/>
      <c r="CO18" s="186"/>
      <c r="CP18" s="186"/>
      <c r="CQ18" s="186"/>
      <c r="CR18" s="186"/>
      <c r="CS18" s="186"/>
      <c r="CT18" s="186"/>
      <c r="CU18" s="186"/>
      <c r="CV18" s="186"/>
      <c r="CW18" s="186"/>
      <c r="CX18" s="186"/>
      <c r="CY18" s="186"/>
      <c r="CZ18" s="186"/>
      <c r="DA18" s="186"/>
      <c r="DB18" s="186"/>
      <c r="DC18" s="186"/>
      <c r="DD18" s="186"/>
      <c r="DE18" s="186"/>
      <c r="DF18" s="186"/>
      <c r="DG18" s="186"/>
      <c r="DH18" s="186"/>
      <c r="DI18" s="186"/>
      <c r="DJ18" s="186"/>
      <c r="DK18" s="186"/>
      <c r="DL18" s="186"/>
      <c r="DM18" s="186"/>
      <c r="DQ18" s="160"/>
    </row>
    <row r="19" spans="1:133" s="169" customFormat="1" x14ac:dyDescent="0.25">
      <c r="A19" s="156">
        <v>22</v>
      </c>
      <c r="B19" s="157" t="s">
        <v>1197</v>
      </c>
      <c r="C19" s="160" t="s">
        <v>1192</v>
      </c>
      <c r="D19" s="160"/>
      <c r="E19" s="157" t="s">
        <v>1198</v>
      </c>
      <c r="F19" s="157">
        <v>-20.659008761999999</v>
      </c>
      <c r="G19" s="157">
        <v>-42.520285862999998</v>
      </c>
      <c r="H19" s="157"/>
      <c r="I19" s="156">
        <v>927</v>
      </c>
      <c r="J19" s="190"/>
      <c r="K19" s="190"/>
      <c r="L19" s="189" t="s">
        <v>1199</v>
      </c>
      <c r="M19" s="185">
        <v>6.333333333333333</v>
      </c>
      <c r="N19" s="185">
        <v>6.666666666666667</v>
      </c>
      <c r="O19" s="190">
        <v>6.5</v>
      </c>
      <c r="P19" s="185">
        <v>6.833333333333333</v>
      </c>
      <c r="Q19" s="190">
        <v>7</v>
      </c>
      <c r="R19" s="185">
        <v>7.166666666666667</v>
      </c>
      <c r="S19" s="185">
        <v>6.833333333333333</v>
      </c>
      <c r="T19" s="185">
        <v>6.666666666666667</v>
      </c>
      <c r="U19" s="196">
        <v>90</v>
      </c>
      <c r="V19" s="186"/>
      <c r="W19" s="190" t="s">
        <v>876</v>
      </c>
      <c r="X19" s="190">
        <v>927</v>
      </c>
      <c r="Y19" s="192" t="s">
        <v>10</v>
      </c>
      <c r="Z19" s="192"/>
      <c r="AA19" s="175"/>
      <c r="AB19" s="175">
        <f t="shared" si="6"/>
        <v>927</v>
      </c>
      <c r="AC19" s="175"/>
      <c r="AD19" s="175"/>
      <c r="AE19" s="192"/>
      <c r="AF19" s="193">
        <v>37.266853500000011</v>
      </c>
      <c r="AG19" s="193">
        <v>28.216352000000001</v>
      </c>
      <c r="AH19" s="193">
        <v>4.7298184499999989</v>
      </c>
      <c r="AI19" s="193">
        <v>11.496343149999998</v>
      </c>
      <c r="AJ19" s="193">
        <v>2.4555311543881588</v>
      </c>
      <c r="AK19" s="186"/>
      <c r="AL19" s="175" t="s">
        <v>1141</v>
      </c>
      <c r="AM19" s="175"/>
      <c r="AN19" s="175" t="s">
        <v>10</v>
      </c>
      <c r="AO19" s="175"/>
      <c r="AP19" s="175"/>
      <c r="AQ19" s="175">
        <f t="shared" si="7"/>
        <v>927</v>
      </c>
      <c r="AR19" s="175"/>
      <c r="AS19" s="175"/>
      <c r="AU19" s="175"/>
      <c r="AV19" s="175" t="s">
        <v>62</v>
      </c>
      <c r="AY19" s="176">
        <v>0.253</v>
      </c>
      <c r="AZ19" s="176">
        <v>20</v>
      </c>
      <c r="BA19" s="177">
        <v>1.265E-2</v>
      </c>
      <c r="BB19" s="177">
        <v>6.7417389203554077</v>
      </c>
      <c r="BC19" s="177"/>
      <c r="BD19" s="186"/>
      <c r="BE19" s="186"/>
      <c r="BF19" s="186"/>
      <c r="BG19" s="186"/>
      <c r="BJ19" s="186"/>
      <c r="BK19" s="186"/>
      <c r="BL19" s="186"/>
      <c r="BM19" s="218"/>
      <c r="BP19" s="186"/>
      <c r="BQ19" s="186"/>
      <c r="BR19" s="186"/>
      <c r="BS19" s="186"/>
      <c r="BT19" s="186"/>
      <c r="BU19" s="186"/>
      <c r="BV19" s="176" t="s">
        <v>396</v>
      </c>
      <c r="BW19" s="160" t="s">
        <v>1192</v>
      </c>
      <c r="BX19" s="176"/>
      <c r="BY19" s="176"/>
      <c r="BZ19" s="186">
        <f t="shared" si="2"/>
        <v>927</v>
      </c>
      <c r="CA19" s="176"/>
      <c r="CB19" s="176"/>
      <c r="CC19" s="176"/>
      <c r="CD19" s="176"/>
      <c r="CE19" s="176" t="s">
        <v>62</v>
      </c>
      <c r="CF19" s="185">
        <v>227.28993331564553</v>
      </c>
      <c r="CI19" s="186"/>
      <c r="CJ19" s="186"/>
      <c r="CK19" s="186"/>
      <c r="CL19" s="186"/>
      <c r="CM19" s="186"/>
      <c r="CN19" s="186"/>
      <c r="CO19" s="186"/>
      <c r="CP19" s="186"/>
      <c r="CQ19" s="186"/>
      <c r="CR19" s="186"/>
      <c r="CS19" s="186"/>
      <c r="CT19" s="186"/>
      <c r="CU19" s="186"/>
      <c r="CV19" s="186"/>
      <c r="CW19" s="186"/>
      <c r="CX19" s="186"/>
      <c r="CY19" s="186"/>
      <c r="CZ19" s="186"/>
      <c r="DA19" s="186"/>
      <c r="DB19" s="186"/>
      <c r="DC19" s="186"/>
      <c r="DD19" s="186"/>
      <c r="DE19" s="186"/>
      <c r="DF19" s="186"/>
      <c r="DG19" s="186"/>
      <c r="DH19" s="186"/>
      <c r="DI19" s="186"/>
      <c r="DJ19" s="186"/>
      <c r="DK19" s="186"/>
      <c r="DL19" s="186"/>
      <c r="DM19" s="186"/>
      <c r="DQ19" s="160"/>
    </row>
    <row r="20" spans="1:133" s="169" customFormat="1" x14ac:dyDescent="0.25">
      <c r="A20" s="156">
        <v>24</v>
      </c>
      <c r="B20" s="157" t="s">
        <v>1197</v>
      </c>
      <c r="C20" s="160" t="s">
        <v>1173</v>
      </c>
      <c r="D20" s="160"/>
      <c r="E20" s="157" t="s">
        <v>1198</v>
      </c>
      <c r="F20" s="157">
        <v>-20.660922267</v>
      </c>
      <c r="G20" s="157">
        <v>-42.517182128999998</v>
      </c>
      <c r="H20" s="157"/>
      <c r="I20" s="156">
        <v>954</v>
      </c>
      <c r="J20" s="190"/>
      <c r="K20" s="190"/>
      <c r="L20" s="189" t="s">
        <v>1199</v>
      </c>
      <c r="M20" s="190">
        <v>6</v>
      </c>
      <c r="N20" s="185">
        <v>5.666666666666667</v>
      </c>
      <c r="O20" s="185">
        <v>6.666666666666667</v>
      </c>
      <c r="P20" s="190">
        <v>6</v>
      </c>
      <c r="Q20" s="185">
        <v>6.333333333333333</v>
      </c>
      <c r="R20" s="190">
        <v>6</v>
      </c>
      <c r="S20" s="185">
        <v>5.666666666666667</v>
      </c>
      <c r="T20" s="190">
        <v>6</v>
      </c>
      <c r="U20" s="191">
        <v>84.333333333333329</v>
      </c>
      <c r="V20" s="186"/>
      <c r="W20" s="190" t="s">
        <v>806</v>
      </c>
      <c r="X20" s="190">
        <v>954</v>
      </c>
      <c r="Y20" s="192" t="s">
        <v>286</v>
      </c>
      <c r="Z20" s="192"/>
      <c r="AA20" s="175"/>
      <c r="AB20" s="175">
        <f t="shared" si="6"/>
        <v>954</v>
      </c>
      <c r="AC20" s="175"/>
      <c r="AD20" s="175"/>
      <c r="AE20" s="192"/>
      <c r="AF20" s="193">
        <v>69.736542999999998</v>
      </c>
      <c r="AG20" s="193">
        <v>36.992621499999998</v>
      </c>
      <c r="AH20" s="193">
        <v>6.6784280499999991</v>
      </c>
      <c r="AI20" s="193">
        <v>14.610095000000005</v>
      </c>
      <c r="AJ20" s="193">
        <v>2.2041815750935108</v>
      </c>
      <c r="AK20" s="186"/>
      <c r="AL20" s="175" t="s">
        <v>204</v>
      </c>
      <c r="AM20" s="175"/>
      <c r="AN20" s="175" t="s">
        <v>286</v>
      </c>
      <c r="AO20" s="175"/>
      <c r="AP20" s="175"/>
      <c r="AQ20" s="175">
        <f t="shared" si="7"/>
        <v>954</v>
      </c>
      <c r="AR20" s="175"/>
      <c r="AS20" s="175"/>
      <c r="AU20" s="175"/>
      <c r="AV20" s="175" t="s">
        <v>62</v>
      </c>
      <c r="AY20" s="176">
        <v>0.252</v>
      </c>
      <c r="AZ20" s="176">
        <v>20</v>
      </c>
      <c r="BA20" s="177">
        <v>1.26E-2</v>
      </c>
      <c r="BB20" s="177">
        <v>6.7148954446621749</v>
      </c>
      <c r="BC20" s="177"/>
      <c r="BD20" s="186"/>
      <c r="BE20" s="186"/>
      <c r="BF20" s="186"/>
      <c r="BG20" s="186"/>
      <c r="BJ20" s="186"/>
      <c r="BK20" s="186"/>
      <c r="BL20" s="186"/>
      <c r="BM20" s="218"/>
      <c r="BP20" s="186"/>
      <c r="BQ20" s="186"/>
      <c r="BR20" s="186"/>
      <c r="BS20" s="186"/>
      <c r="BT20" s="186"/>
      <c r="BU20" s="186"/>
      <c r="BV20" s="186"/>
      <c r="BW20" s="160"/>
      <c r="BX20" s="186"/>
      <c r="BY20" s="186"/>
      <c r="BZ20" s="186"/>
      <c r="CA20" s="186"/>
      <c r="CB20" s="186"/>
      <c r="CC20" s="186"/>
      <c r="CD20" s="186"/>
      <c r="CE20" s="186"/>
      <c r="CF20" s="197"/>
      <c r="CI20" s="186"/>
      <c r="CJ20" s="186"/>
      <c r="CK20" s="186"/>
      <c r="CL20" s="186"/>
      <c r="CM20" s="186"/>
      <c r="CN20" s="186"/>
      <c r="CO20" s="186"/>
      <c r="CP20" s="186"/>
      <c r="CQ20" s="186"/>
      <c r="CR20" s="186"/>
      <c r="CS20" s="186"/>
      <c r="CT20" s="186"/>
      <c r="CU20" s="186"/>
      <c r="CV20" s="186"/>
      <c r="CW20" s="186"/>
      <c r="CX20" s="186"/>
      <c r="CY20" s="186"/>
      <c r="CZ20" s="186"/>
      <c r="DA20" s="186"/>
      <c r="DB20" s="186"/>
      <c r="DC20" s="186"/>
      <c r="DD20" s="186"/>
      <c r="DE20" s="186"/>
      <c r="DF20" s="186"/>
      <c r="DG20" s="186"/>
      <c r="DH20" s="186"/>
      <c r="DI20" s="186"/>
      <c r="DJ20" s="186"/>
      <c r="DK20" s="186"/>
      <c r="DL20" s="186"/>
      <c r="DM20" s="186"/>
      <c r="DO20" s="61" t="s">
        <v>204</v>
      </c>
      <c r="DP20" s="61" t="s">
        <v>286</v>
      </c>
      <c r="DQ20" s="160" t="s">
        <v>1173</v>
      </c>
      <c r="DR20" s="61"/>
      <c r="DS20" s="61"/>
      <c r="DT20" s="61"/>
      <c r="DU20" s="61"/>
      <c r="DV20" s="61"/>
      <c r="DW20" s="61"/>
      <c r="DX20" s="61" t="s">
        <v>62</v>
      </c>
      <c r="DY20" s="68">
        <v>0.32432179999999999</v>
      </c>
      <c r="DZ20" s="68">
        <v>2.6815660000000002E-2</v>
      </c>
      <c r="EA20" s="68">
        <v>4.891732E-2</v>
      </c>
      <c r="EB20" s="68">
        <v>0.23377622000000003</v>
      </c>
      <c r="EC20" s="68">
        <v>1.799678E-2</v>
      </c>
    </row>
    <row r="21" spans="1:133" s="169" customFormat="1" x14ac:dyDescent="0.25">
      <c r="A21" s="156">
        <v>25</v>
      </c>
      <c r="B21" s="157" t="s">
        <v>1197</v>
      </c>
      <c r="C21" s="160" t="s">
        <v>1192</v>
      </c>
      <c r="D21" s="160"/>
      <c r="E21" s="157" t="s">
        <v>1198</v>
      </c>
      <c r="F21" s="157">
        <v>-20.652351435</v>
      </c>
      <c r="G21" s="157">
        <v>-42.518276804999999</v>
      </c>
      <c r="H21" s="157"/>
      <c r="I21" s="156">
        <v>920</v>
      </c>
      <c r="J21" s="190"/>
      <c r="K21" s="190"/>
      <c r="L21" s="189" t="s">
        <v>1170</v>
      </c>
      <c r="M21" s="185">
        <v>5.666666666666667</v>
      </c>
      <c r="N21" s="185">
        <v>5.666666666666667</v>
      </c>
      <c r="O21" s="185">
        <v>5.666666666666667</v>
      </c>
      <c r="P21" s="185">
        <v>5.666666666666667</v>
      </c>
      <c r="Q21" s="185">
        <v>5.333333333333333</v>
      </c>
      <c r="R21" s="185">
        <v>5.666666666666667</v>
      </c>
      <c r="S21" s="185">
        <v>5.333333333333333</v>
      </c>
      <c r="T21" s="185">
        <v>5.666666666666667</v>
      </c>
      <c r="U21" s="191">
        <v>80.666666666666671</v>
      </c>
      <c r="V21" s="186"/>
      <c r="W21" s="190" t="s">
        <v>877</v>
      </c>
      <c r="X21" s="190">
        <v>920</v>
      </c>
      <c r="Y21" s="192" t="s">
        <v>10</v>
      </c>
      <c r="Z21" s="192"/>
      <c r="AA21" s="175"/>
      <c r="AB21" s="175">
        <f t="shared" si="6"/>
        <v>920</v>
      </c>
      <c r="AC21" s="175"/>
      <c r="AD21" s="175"/>
      <c r="AE21" s="192"/>
      <c r="AF21" s="193">
        <v>55.790174500000013</v>
      </c>
      <c r="AG21" s="193">
        <v>32.099087999999995</v>
      </c>
      <c r="AH21" s="193">
        <v>6.0170352500000002</v>
      </c>
      <c r="AI21" s="193">
        <v>12.352419000000001</v>
      </c>
      <c r="AJ21" s="193">
        <v>2.0533756135318506</v>
      </c>
      <c r="AK21" s="186"/>
      <c r="AL21" s="175" t="s">
        <v>148</v>
      </c>
      <c r="AM21" s="175"/>
      <c r="AN21" s="175" t="s">
        <v>10</v>
      </c>
      <c r="AO21" s="175"/>
      <c r="AP21" s="175"/>
      <c r="AQ21" s="175">
        <f t="shared" si="7"/>
        <v>920</v>
      </c>
      <c r="AR21" s="175"/>
      <c r="AS21" s="175"/>
      <c r="AU21" s="175"/>
      <c r="AV21" s="175" t="s">
        <v>62</v>
      </c>
      <c r="AY21" s="176">
        <v>0.2571</v>
      </c>
      <c r="AZ21" s="176">
        <v>20</v>
      </c>
      <c r="BA21" s="177">
        <v>1.2855E-2</v>
      </c>
      <c r="BB21" s="177">
        <v>6.7779776125412718</v>
      </c>
      <c r="BC21" s="177"/>
      <c r="BD21" s="186"/>
      <c r="BE21" s="186"/>
      <c r="BF21" s="186"/>
      <c r="BG21" s="186"/>
      <c r="BJ21" s="186"/>
      <c r="BK21" s="186"/>
      <c r="BL21" s="186"/>
      <c r="BM21" s="218"/>
      <c r="BP21" s="186"/>
      <c r="BQ21" s="186"/>
      <c r="BR21" s="186"/>
      <c r="BS21" s="186"/>
      <c r="BT21" s="186"/>
      <c r="BU21" s="186"/>
      <c r="BV21" s="176" t="s">
        <v>397</v>
      </c>
      <c r="BW21" s="160" t="s">
        <v>1192</v>
      </c>
      <c r="BX21" s="176"/>
      <c r="BY21" s="176"/>
      <c r="BZ21" s="186">
        <f t="shared" si="2"/>
        <v>920</v>
      </c>
      <c r="CA21" s="176"/>
      <c r="CB21" s="176"/>
      <c r="CC21" s="176"/>
      <c r="CD21" s="176"/>
      <c r="CE21" s="176" t="s">
        <v>62</v>
      </c>
      <c r="CF21" s="185">
        <v>146.67802658704258</v>
      </c>
      <c r="CI21" s="163">
        <v>25</v>
      </c>
      <c r="CJ21" s="163" t="s">
        <v>10</v>
      </c>
      <c r="CK21" s="163"/>
      <c r="CL21" s="163"/>
      <c r="CM21" s="186">
        <f t="shared" si="3"/>
        <v>920</v>
      </c>
      <c r="CN21" s="163"/>
      <c r="CO21" s="163"/>
      <c r="CP21" s="163"/>
      <c r="CQ21" s="163"/>
      <c r="CR21" s="163"/>
      <c r="CS21" s="163" t="s">
        <v>62</v>
      </c>
      <c r="CT21" s="163">
        <v>7.707489093354873</v>
      </c>
      <c r="CU21" s="186"/>
      <c r="CV21" s="186"/>
      <c r="CW21" s="163">
        <v>25</v>
      </c>
      <c r="CX21" s="163" t="s">
        <v>10</v>
      </c>
      <c r="CY21" s="163"/>
      <c r="CZ21" s="163"/>
      <c r="DA21" s="186">
        <f t="shared" si="4"/>
        <v>920</v>
      </c>
      <c r="DB21" s="163"/>
      <c r="DC21" s="163"/>
      <c r="DD21" s="163"/>
      <c r="DE21" s="163"/>
      <c r="DF21" s="163"/>
      <c r="DG21" s="163"/>
      <c r="DH21" s="176" t="s">
        <v>9</v>
      </c>
      <c r="DI21" s="232">
        <v>5.8260820000000004</v>
      </c>
      <c r="DJ21" s="232">
        <v>1.1373883</v>
      </c>
      <c r="DK21" s="177">
        <f>DI21-DJ21</f>
        <v>4.6886937</v>
      </c>
      <c r="DL21" s="230">
        <v>0.8309219000000001</v>
      </c>
      <c r="DM21" s="230">
        <v>0.30646639999999997</v>
      </c>
      <c r="DO21" s="61" t="s">
        <v>148</v>
      </c>
      <c r="DP21" s="61" t="s">
        <v>10</v>
      </c>
      <c r="DQ21" s="160" t="s">
        <v>1192</v>
      </c>
      <c r="DR21" s="61"/>
      <c r="DS21" s="61"/>
      <c r="DT21" s="61"/>
      <c r="DU21" s="61"/>
      <c r="DV21" s="61"/>
      <c r="DW21" s="61"/>
      <c r="DX21" s="61" t="s">
        <v>62</v>
      </c>
      <c r="DY21" s="68">
        <v>0.26362058000000005</v>
      </c>
      <c r="DZ21" s="68">
        <v>2.6349700000000004E-2</v>
      </c>
      <c r="EA21" s="68">
        <v>6.2323700000000003E-2</v>
      </c>
      <c r="EB21" s="68">
        <v>0.16933280000000001</v>
      </c>
      <c r="EC21" s="68">
        <v>1.865634E-2</v>
      </c>
    </row>
    <row r="22" spans="1:133" s="169" customFormat="1" x14ac:dyDescent="0.25">
      <c r="A22" s="156">
        <v>26</v>
      </c>
      <c r="B22" s="157" t="s">
        <v>1200</v>
      </c>
      <c r="C22" s="160" t="s">
        <v>1163</v>
      </c>
      <c r="D22" s="160"/>
      <c r="E22" s="157" t="s">
        <v>1198</v>
      </c>
      <c r="F22" s="157">
        <v>-20.64791657</v>
      </c>
      <c r="G22" s="157">
        <v>-42.484131445999999</v>
      </c>
      <c r="H22" s="157"/>
      <c r="I22" s="156">
        <v>1050</v>
      </c>
      <c r="J22" s="190"/>
      <c r="K22" s="190"/>
      <c r="L22" s="189" t="s">
        <v>1170</v>
      </c>
      <c r="M22" s="190">
        <v>6.5</v>
      </c>
      <c r="N22" s="190">
        <v>7</v>
      </c>
      <c r="O22" s="185">
        <v>6.833333333333333</v>
      </c>
      <c r="P22" s="185">
        <v>6.833333333333333</v>
      </c>
      <c r="Q22" s="190">
        <v>7.5</v>
      </c>
      <c r="R22" s="190">
        <v>7</v>
      </c>
      <c r="S22" s="185">
        <v>6.666666666666667</v>
      </c>
      <c r="T22" s="185">
        <v>6.666666666666667</v>
      </c>
      <c r="U22" s="196">
        <v>91</v>
      </c>
      <c r="V22" s="186"/>
      <c r="W22" s="186"/>
      <c r="X22" s="186"/>
      <c r="Y22" s="186"/>
      <c r="Z22" s="186"/>
      <c r="AA22" s="186"/>
      <c r="AB22" s="175"/>
      <c r="AC22" s="175"/>
      <c r="AD22" s="175"/>
      <c r="AE22" s="186"/>
      <c r="AF22" s="193"/>
      <c r="AG22" s="193"/>
      <c r="AH22" s="193"/>
      <c r="AI22" s="193"/>
      <c r="AJ22" s="193"/>
      <c r="AK22" s="186"/>
      <c r="AL22" s="186"/>
      <c r="AM22" s="186"/>
      <c r="AN22" s="186"/>
      <c r="AO22" s="186"/>
      <c r="AP22" s="186"/>
      <c r="AQ22" s="175"/>
      <c r="AR22" s="175"/>
      <c r="AS22" s="175"/>
      <c r="AU22" s="175"/>
      <c r="AV22" s="186"/>
      <c r="AY22" s="186"/>
      <c r="AZ22" s="186"/>
      <c r="BA22" s="186"/>
      <c r="BB22" s="186"/>
      <c r="BC22" s="186"/>
      <c r="BD22" s="186"/>
      <c r="BE22" s="186"/>
      <c r="BF22" s="186"/>
      <c r="BG22" s="186"/>
      <c r="BJ22" s="186"/>
      <c r="BK22" s="186"/>
      <c r="BL22" s="186"/>
      <c r="BM22" s="218"/>
      <c r="BP22" s="186"/>
      <c r="BQ22" s="186"/>
      <c r="BR22" s="186"/>
      <c r="BS22" s="186"/>
      <c r="BT22" s="186"/>
      <c r="BU22" s="186"/>
      <c r="BV22" s="186"/>
      <c r="BW22" s="160"/>
      <c r="BX22" s="186"/>
      <c r="BY22" s="186"/>
      <c r="BZ22" s="186"/>
      <c r="CA22" s="186"/>
      <c r="CB22" s="186"/>
      <c r="CC22" s="186"/>
      <c r="CD22" s="186"/>
      <c r="CE22" s="186"/>
      <c r="CF22" s="197"/>
      <c r="CI22" s="186"/>
      <c r="CJ22" s="186"/>
      <c r="CK22" s="186"/>
      <c r="CL22" s="186"/>
      <c r="CM22" s="186"/>
      <c r="CN22" s="186"/>
      <c r="CO22" s="186"/>
      <c r="CP22" s="186"/>
      <c r="CQ22" s="186"/>
      <c r="CR22" s="186"/>
      <c r="CS22" s="186"/>
      <c r="CT22" s="186"/>
      <c r="CU22" s="186"/>
      <c r="CV22" s="186"/>
      <c r="CW22" s="186"/>
      <c r="CX22" s="186"/>
      <c r="CY22" s="186"/>
      <c r="CZ22" s="186"/>
      <c r="DA22" s="186"/>
      <c r="DB22" s="186"/>
      <c r="DC22" s="186"/>
      <c r="DD22" s="186"/>
      <c r="DE22" s="186"/>
      <c r="DF22" s="186"/>
      <c r="DG22" s="186"/>
      <c r="DH22" s="186"/>
      <c r="DI22" s="186"/>
      <c r="DJ22" s="186"/>
      <c r="DK22" s="186"/>
      <c r="DL22" s="186"/>
      <c r="DM22" s="186"/>
      <c r="DQ22" s="160"/>
    </row>
    <row r="23" spans="1:133" s="169" customFormat="1" x14ac:dyDescent="0.25">
      <c r="A23" s="156">
        <v>27</v>
      </c>
      <c r="B23" s="157" t="s">
        <v>1201</v>
      </c>
      <c r="C23" s="160" t="s">
        <v>1163</v>
      </c>
      <c r="D23" s="160"/>
      <c r="E23" s="157" t="s">
        <v>1198</v>
      </c>
      <c r="F23" s="157">
        <v>-20.651029441999999</v>
      </c>
      <c r="G23" s="157">
        <v>-42.484918172</v>
      </c>
      <c r="H23" s="157"/>
      <c r="I23" s="156">
        <v>1092</v>
      </c>
      <c r="J23" s="190"/>
      <c r="K23" s="190"/>
      <c r="L23" s="189" t="s">
        <v>1170</v>
      </c>
      <c r="M23" s="190">
        <v>6</v>
      </c>
      <c r="N23" s="185">
        <v>6.333333333333333</v>
      </c>
      <c r="O23" s="185">
        <v>6.166666666666667</v>
      </c>
      <c r="P23" s="185">
        <v>6.333333333333333</v>
      </c>
      <c r="Q23" s="185">
        <v>6.166666666666667</v>
      </c>
      <c r="R23" s="185">
        <v>6.166666666666667</v>
      </c>
      <c r="S23" s="190">
        <v>6</v>
      </c>
      <c r="T23" s="185">
        <v>6.166666666666667</v>
      </c>
      <c r="U23" s="191">
        <v>85.333333333333329</v>
      </c>
      <c r="V23" s="186"/>
      <c r="W23" s="190" t="s">
        <v>610</v>
      </c>
      <c r="X23" s="190">
        <v>1092</v>
      </c>
      <c r="Y23" s="192" t="s">
        <v>8</v>
      </c>
      <c r="Z23" s="192"/>
      <c r="AA23" s="175"/>
      <c r="AB23" s="175">
        <f t="shared" ref="AB23:AB37" si="8">I23</f>
        <v>1092</v>
      </c>
      <c r="AC23" s="175"/>
      <c r="AD23" s="175"/>
      <c r="AE23" s="192"/>
      <c r="AF23" s="193">
        <v>35.207554999999992</v>
      </c>
      <c r="AG23" s="193">
        <v>25.968297499999998</v>
      </c>
      <c r="AH23" s="193">
        <v>4.5368001499999995</v>
      </c>
      <c r="AI23" s="193">
        <v>10.159875799999998</v>
      </c>
      <c r="AJ23" s="193">
        <v>2.2606600679939044</v>
      </c>
      <c r="AK23" s="186"/>
      <c r="AL23" s="175" t="s">
        <v>65</v>
      </c>
      <c r="AM23" s="175"/>
      <c r="AN23" s="175" t="s">
        <v>8</v>
      </c>
      <c r="AO23" s="175"/>
      <c r="AP23" s="175"/>
      <c r="AQ23" s="175">
        <f t="shared" ref="AQ23:AQ37" si="9">X23</f>
        <v>1092</v>
      </c>
      <c r="AR23" s="175"/>
      <c r="AS23" s="175"/>
      <c r="AU23" s="175"/>
      <c r="AV23" s="175" t="s">
        <v>62</v>
      </c>
      <c r="AY23" s="176">
        <v>0.25790000000000002</v>
      </c>
      <c r="AZ23" s="176">
        <v>20</v>
      </c>
      <c r="BA23" s="177">
        <v>1.2895E-2</v>
      </c>
      <c r="BB23" s="177">
        <v>7.0786245403054799</v>
      </c>
      <c r="BC23" s="177"/>
      <c r="BD23" s="186"/>
      <c r="BE23" s="186"/>
      <c r="BF23" s="186"/>
      <c r="BG23" s="186"/>
      <c r="BJ23" s="186"/>
      <c r="BK23" s="186"/>
      <c r="BL23" s="186"/>
      <c r="BM23" s="218"/>
      <c r="BP23" s="186"/>
      <c r="BQ23" s="186"/>
      <c r="BR23" s="186"/>
      <c r="BS23" s="186"/>
      <c r="BT23" s="186"/>
      <c r="BU23" s="186"/>
      <c r="BV23" s="176" t="s">
        <v>330</v>
      </c>
      <c r="BW23" s="160" t="s">
        <v>1163</v>
      </c>
      <c r="BX23" s="176"/>
      <c r="BY23" s="176"/>
      <c r="BZ23" s="186">
        <f t="shared" si="2"/>
        <v>1092</v>
      </c>
      <c r="CA23" s="176"/>
      <c r="CB23" s="176"/>
      <c r="CC23" s="176"/>
      <c r="CD23" s="176"/>
      <c r="CE23" s="176" t="s">
        <v>62</v>
      </c>
      <c r="CF23" s="185">
        <v>188.20625670699542</v>
      </c>
      <c r="CI23" s="163">
        <v>27</v>
      </c>
      <c r="CJ23" s="163" t="s">
        <v>8</v>
      </c>
      <c r="CK23" s="163"/>
      <c r="CL23" s="163"/>
      <c r="CM23" s="186">
        <f t="shared" si="3"/>
        <v>1092</v>
      </c>
      <c r="CN23" s="163"/>
      <c r="CO23" s="163"/>
      <c r="CP23" s="163"/>
      <c r="CQ23" s="163"/>
      <c r="CR23" s="163"/>
      <c r="CS23" s="163" t="s">
        <v>62</v>
      </c>
      <c r="CT23" s="163">
        <v>9.4975448760841541</v>
      </c>
      <c r="CU23" s="186"/>
      <c r="CV23" s="186"/>
      <c r="CW23" s="228">
        <v>27</v>
      </c>
      <c r="CX23" s="228" t="s">
        <v>8</v>
      </c>
      <c r="CY23" s="228"/>
      <c r="CZ23" s="228"/>
      <c r="DA23" s="186">
        <f t="shared" si="4"/>
        <v>1092</v>
      </c>
      <c r="DB23" s="228"/>
      <c r="DC23" s="228"/>
      <c r="DD23" s="228"/>
      <c r="DE23" s="228"/>
      <c r="DF23" s="228"/>
      <c r="DG23" s="228"/>
      <c r="DH23" s="228" t="s">
        <v>9</v>
      </c>
      <c r="DI23" s="230">
        <v>3.734245</v>
      </c>
      <c r="DJ23" s="230">
        <v>0.46780160000000004</v>
      </c>
      <c r="DK23" s="230">
        <v>3.2664434</v>
      </c>
      <c r="DL23" s="230">
        <v>0.20163310000000001</v>
      </c>
      <c r="DM23" s="230">
        <v>0.26616850000000003</v>
      </c>
      <c r="DO23" s="59" t="s">
        <v>65</v>
      </c>
      <c r="DP23" s="61" t="s">
        <v>8</v>
      </c>
      <c r="DQ23" s="160" t="s">
        <v>1163</v>
      </c>
      <c r="DR23" s="61"/>
      <c r="DS23" s="61"/>
      <c r="DT23" s="61"/>
      <c r="DU23" s="61"/>
      <c r="DV23" s="61"/>
      <c r="DW23" s="61"/>
      <c r="DX23" s="61" t="s">
        <v>62</v>
      </c>
      <c r="DY23" s="236">
        <v>0.27488738000000001</v>
      </c>
      <c r="DZ23" s="236">
        <v>2.848672E-2</v>
      </c>
      <c r="EA23" s="236">
        <v>8.0522899999999994E-2</v>
      </c>
      <c r="EB23" s="236">
        <v>0.16848248000000002</v>
      </c>
      <c r="EC23" s="236">
        <v>2.0721200000000002E-2</v>
      </c>
    </row>
    <row r="24" spans="1:133" s="169" customFormat="1" x14ac:dyDescent="0.25">
      <c r="A24" s="156">
        <v>28</v>
      </c>
      <c r="B24" s="157" t="s">
        <v>1202</v>
      </c>
      <c r="C24" s="160" t="s">
        <v>1173</v>
      </c>
      <c r="D24" s="160"/>
      <c r="E24" s="157" t="s">
        <v>1198</v>
      </c>
      <c r="F24" s="157">
        <v>-20.666559682999999</v>
      </c>
      <c r="G24" s="157">
        <v>-42.532066964000002</v>
      </c>
      <c r="H24" s="157"/>
      <c r="I24" s="156">
        <v>916</v>
      </c>
      <c r="J24" s="190"/>
      <c r="K24" s="190"/>
      <c r="L24" s="189" t="s">
        <v>1170</v>
      </c>
      <c r="M24" s="190">
        <v>6</v>
      </c>
      <c r="N24" s="185">
        <v>5.666666666666667</v>
      </c>
      <c r="O24" s="185">
        <v>5.666666666666667</v>
      </c>
      <c r="P24" s="190">
        <v>6</v>
      </c>
      <c r="Q24" s="185">
        <v>5.666666666666667</v>
      </c>
      <c r="R24" s="190">
        <v>5</v>
      </c>
      <c r="S24" s="190">
        <v>6</v>
      </c>
      <c r="T24" s="185">
        <v>5.666666666666667</v>
      </c>
      <c r="U24" s="191">
        <v>82.666666666666671</v>
      </c>
      <c r="V24" s="186"/>
      <c r="W24" s="190" t="s">
        <v>807</v>
      </c>
      <c r="X24" s="190">
        <v>916</v>
      </c>
      <c r="Y24" s="192" t="s">
        <v>286</v>
      </c>
      <c r="Z24" s="192"/>
      <c r="AA24" s="175"/>
      <c r="AB24" s="175">
        <f t="shared" si="8"/>
        <v>916</v>
      </c>
      <c r="AC24" s="175"/>
      <c r="AD24" s="175"/>
      <c r="AE24" s="192"/>
      <c r="AF24" s="193">
        <v>56.546940500000005</v>
      </c>
      <c r="AG24" s="193">
        <v>32.440416499999991</v>
      </c>
      <c r="AH24" s="193">
        <v>6.0439838999999997</v>
      </c>
      <c r="AI24" s="193">
        <v>12.502139349999998</v>
      </c>
      <c r="AJ24" s="193">
        <v>2.0737351615300157</v>
      </c>
      <c r="AK24" s="186"/>
      <c r="AL24" s="175" t="s">
        <v>205</v>
      </c>
      <c r="AM24" s="175"/>
      <c r="AN24" s="175" t="s">
        <v>286</v>
      </c>
      <c r="AO24" s="175"/>
      <c r="AP24" s="175"/>
      <c r="AQ24" s="175">
        <f t="shared" si="9"/>
        <v>916</v>
      </c>
      <c r="AR24" s="175"/>
      <c r="AS24" s="175"/>
      <c r="AU24" s="175"/>
      <c r="AV24" s="175" t="s">
        <v>62</v>
      </c>
      <c r="AY24" s="176">
        <v>0.2475</v>
      </c>
      <c r="AZ24" s="176">
        <v>20</v>
      </c>
      <c r="BA24" s="177">
        <v>1.2375000000000001E-2</v>
      </c>
      <c r="BB24" s="177">
        <v>6.6263119748745076</v>
      </c>
      <c r="BC24" s="177"/>
      <c r="BD24" s="186"/>
      <c r="BE24" s="186"/>
      <c r="BF24" s="186"/>
      <c r="BG24" s="186"/>
      <c r="BJ24" s="186"/>
      <c r="BK24" s="186"/>
      <c r="BL24" s="186"/>
      <c r="BM24" s="218"/>
      <c r="BP24" s="186"/>
      <c r="BQ24" s="186"/>
      <c r="BR24" s="186"/>
      <c r="BS24" s="186"/>
      <c r="BT24" s="186"/>
      <c r="BU24" s="186"/>
      <c r="BV24" s="176" t="s">
        <v>382</v>
      </c>
      <c r="BW24" s="160" t="s">
        <v>1173</v>
      </c>
      <c r="BX24" s="176"/>
      <c r="BY24" s="176"/>
      <c r="BZ24" s="186">
        <f t="shared" si="2"/>
        <v>916</v>
      </c>
      <c r="CA24" s="176"/>
      <c r="CB24" s="176"/>
      <c r="CC24" s="176"/>
      <c r="CD24" s="176"/>
      <c r="CE24" s="176" t="s">
        <v>62</v>
      </c>
      <c r="CF24" s="185">
        <v>158.86872713417029</v>
      </c>
      <c r="CI24" s="186"/>
      <c r="CJ24" s="186"/>
      <c r="CK24" s="186"/>
      <c r="CL24" s="186"/>
      <c r="CM24" s="186"/>
      <c r="CN24" s="186"/>
      <c r="CO24" s="186"/>
      <c r="CP24" s="186"/>
      <c r="CQ24" s="186"/>
      <c r="CR24" s="186"/>
      <c r="CS24" s="186"/>
      <c r="CT24" s="186"/>
      <c r="CU24" s="186"/>
      <c r="CV24" s="186"/>
      <c r="CW24" s="186"/>
      <c r="CX24" s="186"/>
      <c r="CY24" s="186"/>
      <c r="CZ24" s="186"/>
      <c r="DA24" s="186"/>
      <c r="DB24" s="186"/>
      <c r="DC24" s="186"/>
      <c r="DD24" s="186"/>
      <c r="DE24" s="186"/>
      <c r="DF24" s="186"/>
      <c r="DG24" s="186"/>
      <c r="DH24" s="186"/>
      <c r="DI24" s="186"/>
      <c r="DJ24" s="186"/>
      <c r="DK24" s="186"/>
      <c r="DL24" s="186"/>
      <c r="DM24" s="186"/>
      <c r="DQ24" s="160"/>
    </row>
    <row r="25" spans="1:133" s="169" customFormat="1" x14ac:dyDescent="0.25">
      <c r="A25" s="156">
        <v>30</v>
      </c>
      <c r="B25" s="156" t="s">
        <v>1203</v>
      </c>
      <c r="C25" s="160" t="s">
        <v>1194</v>
      </c>
      <c r="D25" s="160"/>
      <c r="E25" s="157" t="s">
        <v>1198</v>
      </c>
      <c r="F25" s="157">
        <v>-20.64291995</v>
      </c>
      <c r="G25" s="157">
        <v>-42.497846418999998</v>
      </c>
      <c r="H25" s="157"/>
      <c r="I25" s="156">
        <v>1284</v>
      </c>
      <c r="J25" s="190"/>
      <c r="K25" s="190"/>
      <c r="L25" s="189" t="s">
        <v>1204</v>
      </c>
      <c r="M25" s="185">
        <v>6.333333333333333</v>
      </c>
      <c r="N25" s="190">
        <v>7</v>
      </c>
      <c r="O25" s="185">
        <v>7.333333333333333</v>
      </c>
      <c r="P25" s="185">
        <v>6.333333333333333</v>
      </c>
      <c r="Q25" s="185">
        <v>6.666666666666667</v>
      </c>
      <c r="R25" s="185">
        <v>6.666666666666667</v>
      </c>
      <c r="S25" s="190">
        <v>7</v>
      </c>
      <c r="T25" s="185">
        <v>6.666666666666667</v>
      </c>
      <c r="U25" s="196">
        <v>90</v>
      </c>
      <c r="V25" s="186"/>
      <c r="W25" s="190" t="s">
        <v>746</v>
      </c>
      <c r="X25" s="190">
        <v>1284</v>
      </c>
      <c r="Y25" s="192" t="s">
        <v>201</v>
      </c>
      <c r="Z25" s="192"/>
      <c r="AA25" s="175"/>
      <c r="AB25" s="175">
        <f t="shared" si="8"/>
        <v>1284</v>
      </c>
      <c r="AC25" s="175"/>
      <c r="AD25" s="175"/>
      <c r="AE25" s="192"/>
      <c r="AF25" s="193">
        <v>52.723944499999995</v>
      </c>
      <c r="AG25" s="193">
        <v>31.900489499999992</v>
      </c>
      <c r="AH25" s="193">
        <v>5.7261724999999997</v>
      </c>
      <c r="AI25" s="193">
        <v>12.522333450000001</v>
      </c>
      <c r="AJ25" s="193">
        <v>2.1962025765036932</v>
      </c>
      <c r="AK25" s="186"/>
      <c r="AL25" s="175" t="s">
        <v>1081</v>
      </c>
      <c r="AM25" s="175"/>
      <c r="AN25" s="175" t="s">
        <v>201</v>
      </c>
      <c r="AO25" s="175"/>
      <c r="AP25" s="175"/>
      <c r="AQ25" s="175">
        <f t="shared" si="9"/>
        <v>1284</v>
      </c>
      <c r="AR25" s="175"/>
      <c r="AS25" s="175"/>
      <c r="AU25" s="175"/>
      <c r="AV25" s="175" t="s">
        <v>62</v>
      </c>
      <c r="AY25" s="176">
        <v>0.30730000000000002</v>
      </c>
      <c r="AZ25" s="176">
        <v>20</v>
      </c>
      <c r="BA25" s="177">
        <v>1.5365E-2</v>
      </c>
      <c r="BB25" s="177">
        <v>8.2959761629935862</v>
      </c>
      <c r="BC25" s="177"/>
      <c r="BD25" s="186"/>
      <c r="BE25" s="186"/>
      <c r="BF25" s="186"/>
      <c r="BG25" s="186"/>
      <c r="BJ25" s="186"/>
      <c r="BK25" s="186"/>
      <c r="BL25" s="186"/>
      <c r="BM25" s="218"/>
      <c r="BP25" s="186"/>
      <c r="BQ25" s="186"/>
      <c r="BR25" s="186"/>
      <c r="BS25" s="186"/>
      <c r="BT25" s="186"/>
      <c r="BU25" s="186"/>
      <c r="BV25" s="176" t="s">
        <v>374</v>
      </c>
      <c r="BW25" s="160" t="s">
        <v>1194</v>
      </c>
      <c r="BX25" s="176"/>
      <c r="BY25" s="176"/>
      <c r="BZ25" s="186">
        <f t="shared" si="2"/>
        <v>1284</v>
      </c>
      <c r="CA25" s="176"/>
      <c r="CB25" s="176"/>
      <c r="CC25" s="176"/>
      <c r="CD25" s="176"/>
      <c r="CE25" s="176" t="s">
        <v>62</v>
      </c>
      <c r="CF25" s="185">
        <v>159.92625163582971</v>
      </c>
      <c r="CI25" s="186"/>
      <c r="CJ25" s="186"/>
      <c r="CK25" s="186"/>
      <c r="CL25" s="186"/>
      <c r="CM25" s="186"/>
      <c r="CN25" s="186"/>
      <c r="CO25" s="186"/>
      <c r="CP25" s="186"/>
      <c r="CQ25" s="186"/>
      <c r="CR25" s="186"/>
      <c r="CS25" s="186"/>
      <c r="CT25" s="186"/>
      <c r="CU25" s="186"/>
      <c r="CV25" s="186"/>
      <c r="CW25" s="186"/>
      <c r="CX25" s="186"/>
      <c r="CY25" s="186"/>
      <c r="CZ25" s="186"/>
      <c r="DA25" s="186"/>
      <c r="DB25" s="186"/>
      <c r="DC25" s="186"/>
      <c r="DD25" s="186"/>
      <c r="DE25" s="186"/>
      <c r="DF25" s="186"/>
      <c r="DG25" s="186"/>
      <c r="DH25" s="186"/>
      <c r="DI25" s="186"/>
      <c r="DJ25" s="186"/>
      <c r="DK25" s="186"/>
      <c r="DL25" s="186"/>
      <c r="DM25" s="186"/>
      <c r="DO25" s="61">
        <v>30</v>
      </c>
      <c r="DP25" s="61" t="s">
        <v>201</v>
      </c>
      <c r="DQ25" s="160" t="s">
        <v>1194</v>
      </c>
      <c r="DR25" s="61"/>
      <c r="DS25" s="61"/>
      <c r="DT25" s="61"/>
      <c r="DU25" s="61"/>
      <c r="DV25" s="61"/>
      <c r="DW25" s="61"/>
      <c r="DX25" s="61" t="s">
        <v>62</v>
      </c>
      <c r="DY25" s="68">
        <v>0.28050744</v>
      </c>
      <c r="DZ25" s="68">
        <v>2.5777719999999997E-2</v>
      </c>
      <c r="EA25" s="68">
        <v>7.4989879999999995E-2</v>
      </c>
      <c r="EB25" s="68">
        <v>0.15926743999999998</v>
      </c>
      <c r="EC25" s="68">
        <v>1.4751740000000003E-2</v>
      </c>
    </row>
    <row r="26" spans="1:133" s="169" customFormat="1" x14ac:dyDescent="0.25">
      <c r="A26" s="156">
        <v>31</v>
      </c>
      <c r="B26" s="157" t="s">
        <v>1205</v>
      </c>
      <c r="C26" s="160" t="s">
        <v>1194</v>
      </c>
      <c r="D26" s="160"/>
      <c r="E26" s="157" t="s">
        <v>1198</v>
      </c>
      <c r="F26" s="157">
        <v>-20.656590749999999</v>
      </c>
      <c r="G26" s="157">
        <v>-42.451544785999999</v>
      </c>
      <c r="H26" s="157"/>
      <c r="I26" s="156">
        <v>1077</v>
      </c>
      <c r="J26" s="190"/>
      <c r="K26" s="190"/>
      <c r="L26" s="189" t="s">
        <v>1170</v>
      </c>
      <c r="M26" s="190">
        <v>6</v>
      </c>
      <c r="N26" s="185">
        <v>6.333333333333333</v>
      </c>
      <c r="O26" s="185">
        <v>7.333333333333333</v>
      </c>
      <c r="P26" s="185">
        <v>6.333333333333333</v>
      </c>
      <c r="Q26" s="185">
        <v>6.333333333333333</v>
      </c>
      <c r="R26" s="190">
        <v>6</v>
      </c>
      <c r="S26" s="190">
        <v>6.5</v>
      </c>
      <c r="T26" s="185">
        <v>6.166666666666667</v>
      </c>
      <c r="U26" s="196">
        <v>87</v>
      </c>
      <c r="V26" s="186"/>
      <c r="W26" s="190" t="s">
        <v>747</v>
      </c>
      <c r="X26" s="190">
        <v>1077</v>
      </c>
      <c r="Y26" s="192" t="s">
        <v>201</v>
      </c>
      <c r="Z26" s="192"/>
      <c r="AA26" s="175"/>
      <c r="AB26" s="175">
        <f t="shared" si="8"/>
        <v>1077</v>
      </c>
      <c r="AC26" s="175"/>
      <c r="AD26" s="175"/>
      <c r="AE26" s="192"/>
      <c r="AF26" s="193">
        <v>54.317883499999994</v>
      </c>
      <c r="AG26" s="193">
        <v>31.8951235</v>
      </c>
      <c r="AH26" s="193">
        <v>5.9524552999999996</v>
      </c>
      <c r="AI26" s="193">
        <v>12.478842750000002</v>
      </c>
      <c r="AJ26" s="193">
        <v>2.1087770228322693</v>
      </c>
      <c r="AK26" s="186"/>
      <c r="AL26" s="175" t="s">
        <v>1077</v>
      </c>
      <c r="AM26" s="175"/>
      <c r="AN26" s="175" t="s">
        <v>201</v>
      </c>
      <c r="AO26" s="175"/>
      <c r="AP26" s="175"/>
      <c r="AQ26" s="175">
        <f t="shared" si="9"/>
        <v>1077</v>
      </c>
      <c r="AR26" s="175"/>
      <c r="AS26" s="175"/>
      <c r="AU26" s="175"/>
      <c r="AV26" s="175" t="s">
        <v>62</v>
      </c>
      <c r="AY26" s="176">
        <v>0.25040000000000001</v>
      </c>
      <c r="AZ26" s="176">
        <v>20</v>
      </c>
      <c r="BA26" s="177">
        <v>1.252E-2</v>
      </c>
      <c r="BB26" s="177">
        <v>6.641075886505786</v>
      </c>
      <c r="BC26" s="177"/>
      <c r="BD26" s="186"/>
      <c r="BE26" s="186"/>
      <c r="BF26" s="186"/>
      <c r="BG26" s="186"/>
      <c r="BJ26" s="186"/>
      <c r="BK26" s="186"/>
      <c r="BL26" s="186"/>
      <c r="BM26" s="218"/>
      <c r="BP26" s="186"/>
      <c r="BQ26" s="186"/>
      <c r="BR26" s="186"/>
      <c r="BS26" s="186"/>
      <c r="BT26" s="186"/>
      <c r="BU26" s="186"/>
      <c r="BV26" s="176" t="s">
        <v>375</v>
      </c>
      <c r="BW26" s="160" t="s">
        <v>1194</v>
      </c>
      <c r="BX26" s="176"/>
      <c r="BY26" s="176"/>
      <c r="BZ26" s="186">
        <f t="shared" si="2"/>
        <v>1077</v>
      </c>
      <c r="CA26" s="176"/>
      <c r="CB26" s="176"/>
      <c r="CC26" s="176"/>
      <c r="CD26" s="176"/>
      <c r="CE26" s="176" t="s">
        <v>62</v>
      </c>
      <c r="CF26" s="185">
        <v>175.11713066719173</v>
      </c>
      <c r="CI26" s="186"/>
      <c r="CJ26" s="186"/>
      <c r="CK26" s="186"/>
      <c r="CL26" s="186"/>
      <c r="CM26" s="186"/>
      <c r="CN26" s="186"/>
      <c r="CO26" s="186"/>
      <c r="CP26" s="186"/>
      <c r="CQ26" s="186"/>
      <c r="CR26" s="186"/>
      <c r="CS26" s="186"/>
      <c r="CT26" s="186"/>
      <c r="CU26" s="186"/>
      <c r="CV26" s="186"/>
      <c r="CW26" s="186"/>
      <c r="CX26" s="186"/>
      <c r="CY26" s="186"/>
      <c r="CZ26" s="186"/>
      <c r="DA26" s="186"/>
      <c r="DB26" s="186"/>
      <c r="DC26" s="186"/>
      <c r="DD26" s="186"/>
      <c r="DE26" s="186"/>
      <c r="DF26" s="186"/>
      <c r="DG26" s="186"/>
      <c r="DH26" s="186"/>
      <c r="DI26" s="186"/>
      <c r="DJ26" s="186"/>
      <c r="DK26" s="186"/>
      <c r="DL26" s="186"/>
      <c r="DM26" s="186"/>
      <c r="DO26" s="61">
        <v>31</v>
      </c>
      <c r="DP26" s="61" t="s">
        <v>201</v>
      </c>
      <c r="DQ26" s="160" t="s">
        <v>1194</v>
      </c>
      <c r="DR26" s="61"/>
      <c r="DS26" s="61"/>
      <c r="DT26" s="61"/>
      <c r="DU26" s="61"/>
      <c r="DV26" s="61"/>
      <c r="DW26" s="61"/>
      <c r="DX26" s="61" t="s">
        <v>62</v>
      </c>
      <c r="DY26" s="68">
        <v>0.28696303999999995</v>
      </c>
      <c r="DZ26" s="68">
        <v>2.284224E-2</v>
      </c>
      <c r="EA26" s="68">
        <v>7.0322579999999996E-2</v>
      </c>
      <c r="EB26" s="68">
        <v>0.17554622000000003</v>
      </c>
      <c r="EC26" s="68">
        <v>1.782456E-2</v>
      </c>
    </row>
    <row r="27" spans="1:133" s="169" customFormat="1" x14ac:dyDescent="0.25">
      <c r="A27" s="156">
        <v>32</v>
      </c>
      <c r="B27" s="157" t="s">
        <v>1206</v>
      </c>
      <c r="C27" s="160" t="s">
        <v>1173</v>
      </c>
      <c r="D27" s="160"/>
      <c r="E27" s="157" t="s">
        <v>1198</v>
      </c>
      <c r="F27" s="157">
        <v>-20.659519470999999</v>
      </c>
      <c r="G27" s="157">
        <v>-42.464792215999999</v>
      </c>
      <c r="H27" s="157"/>
      <c r="I27" s="156">
        <v>1247</v>
      </c>
      <c r="J27" s="190"/>
      <c r="K27" s="190"/>
      <c r="L27" s="189" t="s">
        <v>1207</v>
      </c>
      <c r="M27" s="190">
        <v>7</v>
      </c>
      <c r="N27" s="185">
        <v>7.833333333333333</v>
      </c>
      <c r="O27" s="190">
        <v>7.5</v>
      </c>
      <c r="P27" s="185">
        <v>7.333333333333333</v>
      </c>
      <c r="Q27" s="190">
        <v>7.5</v>
      </c>
      <c r="R27" s="190">
        <v>7.5</v>
      </c>
      <c r="S27" s="190">
        <v>7</v>
      </c>
      <c r="T27" s="185">
        <v>7.333333333333333</v>
      </c>
      <c r="U27" s="191">
        <v>95.666666666666671</v>
      </c>
      <c r="V27" s="186"/>
      <c r="W27" s="190" t="s">
        <v>808</v>
      </c>
      <c r="X27" s="190">
        <v>1247</v>
      </c>
      <c r="Y27" s="192" t="s">
        <v>286</v>
      </c>
      <c r="Z27" s="192"/>
      <c r="AA27" s="175"/>
      <c r="AB27" s="175">
        <f t="shared" si="8"/>
        <v>1247</v>
      </c>
      <c r="AC27" s="175"/>
      <c r="AD27" s="175"/>
      <c r="AE27" s="192"/>
      <c r="AF27" s="193">
        <v>41.545690999999998</v>
      </c>
      <c r="AG27" s="193">
        <v>27.729484499999995</v>
      </c>
      <c r="AH27" s="193">
        <v>5.1020337999999992</v>
      </c>
      <c r="AI27" s="193">
        <v>10.899172950000001</v>
      </c>
      <c r="AJ27" s="193">
        <v>2.1507063311937484</v>
      </c>
      <c r="AK27" s="186"/>
      <c r="AL27" s="175" t="s">
        <v>206</v>
      </c>
      <c r="AM27" s="175"/>
      <c r="AN27" s="175" t="s">
        <v>286</v>
      </c>
      <c r="AO27" s="175"/>
      <c r="AP27" s="175"/>
      <c r="AQ27" s="175">
        <f t="shared" si="9"/>
        <v>1247</v>
      </c>
      <c r="AR27" s="175"/>
      <c r="AS27" s="175"/>
      <c r="AU27" s="175"/>
      <c r="AV27" s="175" t="s">
        <v>62</v>
      </c>
      <c r="AY27" s="176">
        <v>0.27860000000000001</v>
      </c>
      <c r="AZ27" s="176">
        <v>20</v>
      </c>
      <c r="BA27" s="177">
        <v>1.3930000000000001E-2</v>
      </c>
      <c r="BB27" s="177">
        <v>7.4544332000107376</v>
      </c>
      <c r="BC27" s="177"/>
      <c r="BD27" s="186"/>
      <c r="BE27" s="186"/>
      <c r="BF27" s="186"/>
      <c r="BG27" s="186"/>
      <c r="BJ27" s="186"/>
      <c r="BK27" s="186"/>
      <c r="BL27" s="186"/>
      <c r="BM27" s="218"/>
      <c r="BP27" s="186"/>
      <c r="BQ27" s="186"/>
      <c r="BR27" s="186"/>
      <c r="BS27" s="186"/>
      <c r="BT27" s="186"/>
      <c r="BU27" s="186"/>
      <c r="BV27" s="176" t="s">
        <v>383</v>
      </c>
      <c r="BW27" s="160" t="s">
        <v>1173</v>
      </c>
      <c r="BX27" s="176"/>
      <c r="BY27" s="176"/>
      <c r="BZ27" s="186">
        <f t="shared" si="2"/>
        <v>1247</v>
      </c>
      <c r="CA27" s="176"/>
      <c r="CB27" s="176"/>
      <c r="CC27" s="176"/>
      <c r="CD27" s="176"/>
      <c r="CE27" s="176" t="s">
        <v>62</v>
      </c>
      <c r="CF27" s="185">
        <v>119.70297884970823</v>
      </c>
      <c r="CI27" s="186"/>
      <c r="CJ27" s="186"/>
      <c r="CK27" s="186"/>
      <c r="CL27" s="186"/>
      <c r="CM27" s="186"/>
      <c r="CN27" s="186"/>
      <c r="CO27" s="186"/>
      <c r="CP27" s="186"/>
      <c r="CQ27" s="186"/>
      <c r="CR27" s="186"/>
      <c r="CS27" s="186"/>
      <c r="CT27" s="186"/>
      <c r="CU27" s="186"/>
      <c r="CV27" s="186"/>
      <c r="CW27" s="186"/>
      <c r="CX27" s="186"/>
      <c r="CY27" s="186"/>
      <c r="CZ27" s="186"/>
      <c r="DA27" s="186"/>
      <c r="DB27" s="186"/>
      <c r="DC27" s="186"/>
      <c r="DD27" s="186"/>
      <c r="DE27" s="186"/>
      <c r="DF27" s="186"/>
      <c r="DG27" s="186"/>
      <c r="DH27" s="186"/>
      <c r="DI27" s="186"/>
      <c r="DJ27" s="186"/>
      <c r="DK27" s="186"/>
      <c r="DL27" s="186"/>
      <c r="DM27" s="186"/>
      <c r="DO27" s="61" t="s">
        <v>206</v>
      </c>
      <c r="DP27" s="61" t="s">
        <v>286</v>
      </c>
      <c r="DQ27" s="160" t="s">
        <v>1173</v>
      </c>
      <c r="DR27" s="61"/>
      <c r="DS27" s="61"/>
      <c r="DT27" s="61"/>
      <c r="DU27" s="61"/>
      <c r="DV27" s="61"/>
      <c r="DW27" s="61"/>
      <c r="DX27" s="61" t="s">
        <v>62</v>
      </c>
      <c r="DY27" s="68">
        <v>0.24140524000000002</v>
      </c>
      <c r="DZ27" s="68">
        <v>2.4305140000000003E-2</v>
      </c>
      <c r="EA27" s="68">
        <v>5.4934119999999996E-2</v>
      </c>
      <c r="EB27" s="68">
        <v>0.13987613999999998</v>
      </c>
      <c r="EC27" s="68">
        <v>2.2658980000000002E-2</v>
      </c>
    </row>
    <row r="28" spans="1:133" s="169" customFormat="1" x14ac:dyDescent="0.25">
      <c r="A28" s="156">
        <v>33</v>
      </c>
      <c r="B28" s="157" t="s">
        <v>1206</v>
      </c>
      <c r="C28" s="160" t="s">
        <v>1163</v>
      </c>
      <c r="D28" s="160"/>
      <c r="E28" s="157" t="s">
        <v>1198</v>
      </c>
      <c r="F28" s="157">
        <v>-20.65595909</v>
      </c>
      <c r="G28" s="157">
        <v>-42.458836623000003</v>
      </c>
      <c r="H28" s="157"/>
      <c r="I28" s="156">
        <v>1146</v>
      </c>
      <c r="J28" s="190"/>
      <c r="K28" s="190"/>
      <c r="L28" s="189" t="s">
        <v>1208</v>
      </c>
      <c r="M28" s="185">
        <v>6.333333333333333</v>
      </c>
      <c r="N28" s="190">
        <v>7</v>
      </c>
      <c r="O28" s="185">
        <v>6.333333333333333</v>
      </c>
      <c r="P28" s="185">
        <v>6.666666666666667</v>
      </c>
      <c r="Q28" s="185">
        <v>6.666666666666667</v>
      </c>
      <c r="R28" s="185">
        <v>6.833333333333333</v>
      </c>
      <c r="S28" s="185">
        <v>6.333333333333333</v>
      </c>
      <c r="T28" s="185">
        <v>6.166666666666667</v>
      </c>
      <c r="U28" s="191">
        <v>88.333333333333329</v>
      </c>
      <c r="V28" s="186"/>
      <c r="W28" s="190" t="s">
        <v>611</v>
      </c>
      <c r="X28" s="190">
        <v>1146</v>
      </c>
      <c r="Y28" s="192" t="s">
        <v>8</v>
      </c>
      <c r="Z28" s="192"/>
      <c r="AA28" s="175"/>
      <c r="AB28" s="175">
        <f t="shared" si="8"/>
        <v>1146</v>
      </c>
      <c r="AC28" s="175"/>
      <c r="AD28" s="175"/>
      <c r="AE28" s="192"/>
      <c r="AF28" s="193">
        <v>44.756707999999996</v>
      </c>
      <c r="AG28" s="193">
        <v>28.483600000000003</v>
      </c>
      <c r="AH28" s="193">
        <v>5.4202319000000001</v>
      </c>
      <c r="AI28" s="193">
        <v>11.06659885</v>
      </c>
      <c r="AJ28" s="193">
        <v>2.0684362566555108</v>
      </c>
      <c r="AK28" s="186"/>
      <c r="AL28" s="175" t="s">
        <v>19</v>
      </c>
      <c r="AM28" s="175"/>
      <c r="AN28" s="175" t="s">
        <v>8</v>
      </c>
      <c r="AO28" s="175"/>
      <c r="AP28" s="175"/>
      <c r="AQ28" s="175">
        <f t="shared" si="9"/>
        <v>1146</v>
      </c>
      <c r="AR28" s="175"/>
      <c r="AS28" s="175"/>
      <c r="AU28" s="175"/>
      <c r="AV28" s="175" t="s">
        <v>62</v>
      </c>
      <c r="AY28" s="176">
        <v>0.26750000000000002</v>
      </c>
      <c r="AZ28" s="176">
        <v>20</v>
      </c>
      <c r="BA28" s="177">
        <v>1.3375000000000001E-2</v>
      </c>
      <c r="BB28" s="177">
        <v>7.474565806780662</v>
      </c>
      <c r="BC28" s="177"/>
      <c r="BD28" s="186"/>
      <c r="BE28" s="186"/>
      <c r="BF28" s="186"/>
      <c r="BG28" s="186"/>
      <c r="BJ28" s="186"/>
      <c r="BK28" s="186"/>
      <c r="BL28" s="186"/>
      <c r="BM28" s="218"/>
      <c r="BP28" s="186"/>
      <c r="BQ28" s="186"/>
      <c r="BR28" s="186"/>
      <c r="BS28" s="186"/>
      <c r="BT28" s="186"/>
      <c r="BU28" s="186"/>
      <c r="BV28" s="176" t="s">
        <v>331</v>
      </c>
      <c r="BW28" s="160" t="s">
        <v>1163</v>
      </c>
      <c r="BX28" s="176"/>
      <c r="BY28" s="176"/>
      <c r="BZ28" s="186">
        <f t="shared" si="2"/>
        <v>1146</v>
      </c>
      <c r="CA28" s="176"/>
      <c r="CB28" s="176"/>
      <c r="CC28" s="176"/>
      <c r="CD28" s="176"/>
      <c r="CE28" s="176" t="s">
        <v>62</v>
      </c>
      <c r="CF28" s="185">
        <v>169.13407608081857</v>
      </c>
      <c r="CI28" s="163">
        <v>33</v>
      </c>
      <c r="CJ28" s="163" t="s">
        <v>8</v>
      </c>
      <c r="CK28" s="163"/>
      <c r="CL28" s="163"/>
      <c r="CM28" s="186">
        <f t="shared" si="3"/>
        <v>1146</v>
      </c>
      <c r="CN28" s="163"/>
      <c r="CO28" s="163"/>
      <c r="CP28" s="163"/>
      <c r="CQ28" s="163"/>
      <c r="CR28" s="163"/>
      <c r="CS28" s="163" t="s">
        <v>62</v>
      </c>
      <c r="CT28" s="163">
        <v>7.362789061685854</v>
      </c>
      <c r="CU28" s="186"/>
      <c r="CV28" s="186"/>
      <c r="CW28" s="228">
        <v>33</v>
      </c>
      <c r="CX28" s="228" t="s">
        <v>8</v>
      </c>
      <c r="CY28" s="228"/>
      <c r="CZ28" s="228"/>
      <c r="DA28" s="186">
        <f t="shared" si="4"/>
        <v>1146</v>
      </c>
      <c r="DB28" s="228"/>
      <c r="DC28" s="228"/>
      <c r="DD28" s="228"/>
      <c r="DE28" s="228"/>
      <c r="DF28" s="228"/>
      <c r="DG28" s="228"/>
      <c r="DH28" s="228" t="s">
        <v>9</v>
      </c>
      <c r="DI28" s="230">
        <v>4.3458940000000004</v>
      </c>
      <c r="DJ28" s="230">
        <v>0.60734860000000002</v>
      </c>
      <c r="DK28" s="230">
        <v>3.7385454000000005</v>
      </c>
      <c r="DL28" s="230">
        <v>0.26308760000000003</v>
      </c>
      <c r="DM28" s="230">
        <v>0.34426099999999998</v>
      </c>
      <c r="DO28" s="61" t="s">
        <v>19</v>
      </c>
      <c r="DP28" s="61" t="s">
        <v>8</v>
      </c>
      <c r="DQ28" s="160" t="s">
        <v>1163</v>
      </c>
      <c r="DR28" s="61"/>
      <c r="DS28" s="61"/>
      <c r="DT28" s="61"/>
      <c r="DU28" s="61"/>
      <c r="DV28" s="61"/>
      <c r="DW28" s="61"/>
      <c r="DX28" s="61" t="s">
        <v>20</v>
      </c>
      <c r="DY28" s="68">
        <v>0.31815139999999997</v>
      </c>
      <c r="DZ28" s="68">
        <v>2.8550799999999998E-2</v>
      </c>
      <c r="EA28" s="68">
        <v>6.7740259999999997E-2</v>
      </c>
      <c r="EB28" s="68">
        <v>0.21726830000000003</v>
      </c>
      <c r="EC28" s="68">
        <v>1.9891200000000001E-2</v>
      </c>
    </row>
    <row r="29" spans="1:133" s="169" customFormat="1" x14ac:dyDescent="0.25">
      <c r="A29" s="156">
        <v>34</v>
      </c>
      <c r="B29" s="157" t="s">
        <v>1209</v>
      </c>
      <c r="C29" s="160" t="s">
        <v>1194</v>
      </c>
      <c r="D29" s="160"/>
      <c r="E29" s="157" t="s">
        <v>1198</v>
      </c>
      <c r="F29" s="157">
        <v>-20.756532204999999</v>
      </c>
      <c r="G29" s="157">
        <v>-42.517460323999998</v>
      </c>
      <c r="H29" s="157"/>
      <c r="I29" s="156">
        <v>1082</v>
      </c>
      <c r="J29" s="190"/>
      <c r="K29" s="190"/>
      <c r="L29" s="189" t="s">
        <v>1210</v>
      </c>
      <c r="M29" s="185">
        <v>6.333333333333333</v>
      </c>
      <c r="N29" s="190">
        <v>7</v>
      </c>
      <c r="O29" s="185">
        <v>6.333333333333333</v>
      </c>
      <c r="P29" s="185">
        <v>6.333333333333333</v>
      </c>
      <c r="Q29" s="185">
        <v>6.666666666666667</v>
      </c>
      <c r="R29" s="190">
        <v>6</v>
      </c>
      <c r="S29" s="185">
        <v>6.333333333333333</v>
      </c>
      <c r="T29" s="185">
        <v>6.333333333333333</v>
      </c>
      <c r="U29" s="191">
        <v>87.666666666666671</v>
      </c>
      <c r="V29" s="186"/>
      <c r="W29" s="190" t="s">
        <v>748</v>
      </c>
      <c r="X29" s="190">
        <v>1082</v>
      </c>
      <c r="Y29" s="192" t="s">
        <v>201</v>
      </c>
      <c r="Z29" s="192"/>
      <c r="AA29" s="175"/>
      <c r="AB29" s="175">
        <f t="shared" si="8"/>
        <v>1082</v>
      </c>
      <c r="AC29" s="175"/>
      <c r="AD29" s="175"/>
      <c r="AE29" s="192"/>
      <c r="AF29" s="193">
        <v>32.162138499999998</v>
      </c>
      <c r="AG29" s="193">
        <v>25.637170999999995</v>
      </c>
      <c r="AH29" s="193">
        <v>4.5119859</v>
      </c>
      <c r="AI29" s="193">
        <v>10.4092231</v>
      </c>
      <c r="AJ29" s="193">
        <v>2.3214524312678391</v>
      </c>
      <c r="AK29" s="186"/>
      <c r="AL29" s="175" t="s">
        <v>1076</v>
      </c>
      <c r="AM29" s="175"/>
      <c r="AN29" s="175" t="s">
        <v>201</v>
      </c>
      <c r="AO29" s="175"/>
      <c r="AP29" s="175"/>
      <c r="AQ29" s="175">
        <f t="shared" si="9"/>
        <v>1082</v>
      </c>
      <c r="AR29" s="175"/>
      <c r="AS29" s="175"/>
      <c r="AU29" s="175"/>
      <c r="AV29" s="175" t="s">
        <v>62</v>
      </c>
      <c r="AY29" s="176">
        <v>0.26050000000000001</v>
      </c>
      <c r="AZ29" s="176">
        <v>20</v>
      </c>
      <c r="BA29" s="177">
        <v>1.3025E-2</v>
      </c>
      <c r="BB29" s="177">
        <v>6.9162215123614219</v>
      </c>
      <c r="BC29" s="177"/>
      <c r="BD29" s="186"/>
      <c r="BE29" s="186"/>
      <c r="BF29" s="186"/>
      <c r="BG29" s="186"/>
      <c r="BJ29" s="186"/>
      <c r="BK29" s="186"/>
      <c r="BL29" s="186"/>
      <c r="BM29" s="218"/>
      <c r="BP29" s="186"/>
      <c r="BQ29" s="186"/>
      <c r="BR29" s="186"/>
      <c r="BS29" s="186"/>
      <c r="BT29" s="186"/>
      <c r="BU29" s="186"/>
      <c r="BV29" s="186"/>
      <c r="BW29" s="160"/>
      <c r="BX29" s="186"/>
      <c r="BY29" s="186"/>
      <c r="BZ29" s="186"/>
      <c r="CA29" s="186"/>
      <c r="CB29" s="186"/>
      <c r="CC29" s="186"/>
      <c r="CD29" s="186"/>
      <c r="CE29" s="186"/>
      <c r="CF29" s="197"/>
      <c r="CI29" s="186"/>
      <c r="CJ29" s="186"/>
      <c r="CK29" s="186"/>
      <c r="CL29" s="186"/>
      <c r="CM29" s="186"/>
      <c r="CN29" s="186"/>
      <c r="CO29" s="186"/>
      <c r="CP29" s="186"/>
      <c r="CQ29" s="186"/>
      <c r="CR29" s="186"/>
      <c r="CS29" s="186"/>
      <c r="CT29" s="186"/>
      <c r="CU29" s="186"/>
      <c r="CV29" s="186"/>
      <c r="CW29" s="186"/>
      <c r="CX29" s="186"/>
      <c r="CY29" s="186"/>
      <c r="CZ29" s="186"/>
      <c r="DA29" s="186"/>
      <c r="DB29" s="186"/>
      <c r="DC29" s="186"/>
      <c r="DD29" s="186"/>
      <c r="DE29" s="186"/>
      <c r="DF29" s="186"/>
      <c r="DG29" s="186"/>
      <c r="DH29" s="186"/>
      <c r="DI29" s="186"/>
      <c r="DJ29" s="186"/>
      <c r="DK29" s="186"/>
      <c r="DL29" s="186"/>
      <c r="DM29" s="186"/>
      <c r="DO29" s="61">
        <v>34</v>
      </c>
      <c r="DP29" s="61" t="s">
        <v>201</v>
      </c>
      <c r="DQ29" s="160" t="s">
        <v>1194</v>
      </c>
      <c r="DR29" s="61"/>
      <c r="DS29" s="61"/>
      <c r="DT29" s="61"/>
      <c r="DU29" s="61"/>
      <c r="DV29" s="61"/>
      <c r="DW29" s="61"/>
      <c r="DX29" s="61" t="s">
        <v>62</v>
      </c>
      <c r="DY29" s="68">
        <v>0.24740663999999998</v>
      </c>
      <c r="DZ29" s="68">
        <v>2.4088199999999997E-2</v>
      </c>
      <c r="EA29" s="68">
        <v>5.0555739999999995E-2</v>
      </c>
      <c r="EB29" s="68">
        <v>0.16073636000000002</v>
      </c>
      <c r="EC29" s="68">
        <v>1.9286740000000004E-2</v>
      </c>
    </row>
    <row r="30" spans="1:133" s="169" customFormat="1" x14ac:dyDescent="0.25">
      <c r="A30" s="156">
        <v>35</v>
      </c>
      <c r="B30" s="157" t="s">
        <v>1211</v>
      </c>
      <c r="C30" s="160" t="s">
        <v>1173</v>
      </c>
      <c r="D30" s="160"/>
      <c r="E30" s="157" t="s">
        <v>1198</v>
      </c>
      <c r="F30" s="157">
        <v>-20.722825639</v>
      </c>
      <c r="G30" s="157">
        <v>-42.557932426999997</v>
      </c>
      <c r="H30" s="157"/>
      <c r="I30" s="156">
        <v>897</v>
      </c>
      <c r="J30" s="190"/>
      <c r="K30" s="190"/>
      <c r="L30" s="189" t="s">
        <v>1212</v>
      </c>
      <c r="M30" s="185">
        <v>7.166666666666667</v>
      </c>
      <c r="N30" s="190">
        <v>7.5</v>
      </c>
      <c r="O30" s="185">
        <v>7.166666666666667</v>
      </c>
      <c r="P30" s="190">
        <v>7.5</v>
      </c>
      <c r="Q30" s="185">
        <v>7.666666666666667</v>
      </c>
      <c r="R30" s="190">
        <v>7.5</v>
      </c>
      <c r="S30" s="190">
        <v>7</v>
      </c>
      <c r="T30" s="185">
        <v>7.166666666666667</v>
      </c>
      <c r="U30" s="191">
        <v>94.666666666666671</v>
      </c>
      <c r="V30" s="186"/>
      <c r="W30" s="190" t="s">
        <v>809</v>
      </c>
      <c r="X30" s="190">
        <v>897</v>
      </c>
      <c r="Y30" s="192" t="s">
        <v>286</v>
      </c>
      <c r="Z30" s="192"/>
      <c r="AA30" s="175"/>
      <c r="AB30" s="175">
        <f t="shared" si="8"/>
        <v>897</v>
      </c>
      <c r="AC30" s="175"/>
      <c r="AD30" s="175"/>
      <c r="AE30" s="192"/>
      <c r="AF30" s="193">
        <v>37.974390000000007</v>
      </c>
      <c r="AG30" s="193">
        <v>26.9682295</v>
      </c>
      <c r="AH30" s="193">
        <v>4.6673406000000002</v>
      </c>
      <c r="AI30" s="193">
        <v>10.782686350000002</v>
      </c>
      <c r="AJ30" s="193">
        <v>2.3377317885782292</v>
      </c>
      <c r="AK30" s="186"/>
      <c r="AL30" s="175" t="s">
        <v>207</v>
      </c>
      <c r="AM30" s="175"/>
      <c r="AN30" s="175" t="s">
        <v>286</v>
      </c>
      <c r="AO30" s="175"/>
      <c r="AP30" s="175"/>
      <c r="AQ30" s="175">
        <f t="shared" si="9"/>
        <v>897</v>
      </c>
      <c r="AR30" s="175"/>
      <c r="AS30" s="175"/>
      <c r="AU30" s="175"/>
      <c r="AV30" s="175" t="s">
        <v>62</v>
      </c>
      <c r="AY30" s="176">
        <v>0.27360000000000001</v>
      </c>
      <c r="AZ30" s="176">
        <v>20</v>
      </c>
      <c r="BA30" s="177">
        <v>1.3680000000000001E-2</v>
      </c>
      <c r="BB30" s="177">
        <v>7.3242423428985601</v>
      </c>
      <c r="BC30" s="177"/>
      <c r="BD30" s="186"/>
      <c r="BE30" s="186"/>
      <c r="BF30" s="186"/>
      <c r="BG30" s="186"/>
      <c r="BJ30" s="186"/>
      <c r="BK30" s="186"/>
      <c r="BL30" s="186"/>
      <c r="BM30" s="218"/>
      <c r="BP30" s="186"/>
      <c r="BQ30" s="186"/>
      <c r="BR30" s="186"/>
      <c r="BS30" s="186"/>
      <c r="BT30" s="186"/>
      <c r="BU30" s="186"/>
      <c r="BV30" s="176" t="s">
        <v>384</v>
      </c>
      <c r="BW30" s="160" t="s">
        <v>1173</v>
      </c>
      <c r="BX30" s="176"/>
      <c r="BY30" s="176"/>
      <c r="BZ30" s="186">
        <f t="shared" si="2"/>
        <v>897</v>
      </c>
      <c r="CA30" s="176"/>
      <c r="CB30" s="176"/>
      <c r="CC30" s="176"/>
      <c r="CD30" s="176"/>
      <c r="CE30" s="176" t="s">
        <v>62</v>
      </c>
      <c r="CF30" s="185">
        <v>207.58590730053257</v>
      </c>
      <c r="CI30" s="186"/>
      <c r="CJ30" s="186"/>
      <c r="CK30" s="186"/>
      <c r="CL30" s="186"/>
      <c r="CM30" s="186"/>
      <c r="CN30" s="186"/>
      <c r="CO30" s="186"/>
      <c r="CP30" s="186"/>
      <c r="CQ30" s="186"/>
      <c r="CR30" s="186"/>
      <c r="CS30" s="186"/>
      <c r="CT30" s="186"/>
      <c r="CU30" s="186"/>
      <c r="CV30" s="186"/>
      <c r="CW30" s="186"/>
      <c r="CX30" s="186"/>
      <c r="CY30" s="186"/>
      <c r="CZ30" s="186"/>
      <c r="DA30" s="186"/>
      <c r="DB30" s="186"/>
      <c r="DC30" s="186"/>
      <c r="DD30" s="186"/>
      <c r="DE30" s="186"/>
      <c r="DF30" s="186"/>
      <c r="DG30" s="186"/>
      <c r="DH30" s="186"/>
      <c r="DI30" s="186"/>
      <c r="DJ30" s="186"/>
      <c r="DK30" s="186"/>
      <c r="DL30" s="186"/>
      <c r="DM30" s="186"/>
      <c r="DO30" s="61" t="s">
        <v>207</v>
      </c>
      <c r="DP30" s="61" t="s">
        <v>286</v>
      </c>
      <c r="DQ30" s="160" t="s">
        <v>1173</v>
      </c>
      <c r="DR30" s="61"/>
      <c r="DS30" s="61"/>
      <c r="DT30" s="61"/>
      <c r="DU30" s="61"/>
      <c r="DV30" s="61"/>
      <c r="DW30" s="61"/>
      <c r="DX30" s="61" t="s">
        <v>62</v>
      </c>
      <c r="DY30" s="68">
        <v>0.26397337999999998</v>
      </c>
      <c r="DZ30" s="68">
        <v>2.4837420000000002E-2</v>
      </c>
      <c r="EA30" s="68">
        <v>7.6427320000000007E-2</v>
      </c>
      <c r="EB30" s="68">
        <v>0.15193737999999998</v>
      </c>
      <c r="EC30" s="68">
        <v>1.7447639999999997E-2</v>
      </c>
    </row>
    <row r="31" spans="1:133" s="169" customFormat="1" x14ac:dyDescent="0.25">
      <c r="A31" s="156">
        <v>36</v>
      </c>
      <c r="B31" s="157" t="s">
        <v>1211</v>
      </c>
      <c r="C31" s="160" t="s">
        <v>1192</v>
      </c>
      <c r="D31" s="160"/>
      <c r="E31" s="157" t="s">
        <v>1198</v>
      </c>
      <c r="F31" s="157">
        <v>-20.722235888</v>
      </c>
      <c r="G31" s="157">
        <v>-42.555999559999997</v>
      </c>
      <c r="H31" s="157"/>
      <c r="I31" s="156">
        <v>903</v>
      </c>
      <c r="J31" s="190"/>
      <c r="K31" s="190"/>
      <c r="L31" s="189" t="s">
        <v>1170</v>
      </c>
      <c r="M31" s="190">
        <v>7</v>
      </c>
      <c r="N31" s="190">
        <v>7.5</v>
      </c>
      <c r="O31" s="185">
        <v>7.333333333333333</v>
      </c>
      <c r="P31" s="190">
        <v>7</v>
      </c>
      <c r="Q31" s="185">
        <v>7.333333333333333</v>
      </c>
      <c r="R31" s="185">
        <v>7.166666666666667</v>
      </c>
      <c r="S31" s="190">
        <v>7</v>
      </c>
      <c r="T31" s="190">
        <v>7</v>
      </c>
      <c r="U31" s="191">
        <v>93.333333333333329</v>
      </c>
      <c r="V31" s="186"/>
      <c r="W31" s="190" t="s">
        <v>879</v>
      </c>
      <c r="X31" s="190">
        <v>903</v>
      </c>
      <c r="Y31" s="192" t="s">
        <v>10</v>
      </c>
      <c r="Z31" s="192"/>
      <c r="AA31" s="175"/>
      <c r="AB31" s="175">
        <f t="shared" si="8"/>
        <v>903</v>
      </c>
      <c r="AC31" s="175"/>
      <c r="AD31" s="175"/>
      <c r="AE31" s="192"/>
      <c r="AF31" s="193">
        <v>38.469376000000004</v>
      </c>
      <c r="AG31" s="193">
        <v>27.152583499999999</v>
      </c>
      <c r="AH31" s="193">
        <v>4.8391110499999987</v>
      </c>
      <c r="AI31" s="193">
        <v>10.828797750000001</v>
      </c>
      <c r="AJ31" s="193">
        <v>2.2683801932468897</v>
      </c>
      <c r="AK31" s="186"/>
      <c r="AL31" s="175" t="s">
        <v>150</v>
      </c>
      <c r="AM31" s="175"/>
      <c r="AN31" s="175" t="s">
        <v>10</v>
      </c>
      <c r="AO31" s="175"/>
      <c r="AP31" s="175"/>
      <c r="AQ31" s="175">
        <f t="shared" si="9"/>
        <v>903</v>
      </c>
      <c r="AR31" s="175"/>
      <c r="AS31" s="175"/>
      <c r="AU31" s="175"/>
      <c r="AV31" s="175" t="s">
        <v>62</v>
      </c>
      <c r="AY31" s="176">
        <v>0.24060000000000001</v>
      </c>
      <c r="AZ31" s="176">
        <v>20</v>
      </c>
      <c r="BA31" s="177">
        <v>1.2030000000000001E-2</v>
      </c>
      <c r="BB31" s="177">
        <v>6.5873889351193196</v>
      </c>
      <c r="BC31" s="177"/>
      <c r="BD31" s="186"/>
      <c r="BE31" s="186"/>
      <c r="BF31" s="186"/>
      <c r="BG31" s="186"/>
      <c r="BJ31" s="186"/>
      <c r="BK31" s="186"/>
      <c r="BL31" s="186"/>
      <c r="BM31" s="218"/>
      <c r="BP31" s="186"/>
      <c r="BQ31" s="186"/>
      <c r="BR31" s="186"/>
      <c r="BS31" s="186"/>
      <c r="BT31" s="186"/>
      <c r="BU31" s="186"/>
      <c r="BV31" s="176" t="s">
        <v>399</v>
      </c>
      <c r="BW31" s="160" t="s">
        <v>1192</v>
      </c>
      <c r="BX31" s="176"/>
      <c r="BY31" s="176"/>
      <c r="BZ31" s="186">
        <f t="shared" si="2"/>
        <v>903</v>
      </c>
      <c r="CA31" s="176"/>
      <c r="CB31" s="176"/>
      <c r="CC31" s="176"/>
      <c r="CD31" s="176"/>
      <c r="CE31" s="176" t="s">
        <v>62</v>
      </c>
      <c r="CF31" s="185">
        <v>175.51057895613124</v>
      </c>
      <c r="CI31" s="163">
        <v>36</v>
      </c>
      <c r="CJ31" s="163" t="s">
        <v>10</v>
      </c>
      <c r="CK31" s="163"/>
      <c r="CL31" s="163"/>
      <c r="CM31" s="186">
        <f t="shared" si="3"/>
        <v>903</v>
      </c>
      <c r="CN31" s="163"/>
      <c r="CO31" s="163"/>
      <c r="CP31" s="163"/>
      <c r="CQ31" s="163"/>
      <c r="CR31" s="163"/>
      <c r="CS31" s="163" t="s">
        <v>62</v>
      </c>
      <c r="CT31" s="163">
        <v>8.9153463635924943</v>
      </c>
      <c r="CU31" s="186"/>
      <c r="CV31" s="186"/>
      <c r="CW31" s="186"/>
      <c r="CX31" s="186"/>
      <c r="CY31" s="186"/>
      <c r="CZ31" s="186"/>
      <c r="DA31" s="186"/>
      <c r="DB31" s="186"/>
      <c r="DC31" s="186"/>
      <c r="DD31" s="186"/>
      <c r="DE31" s="186"/>
      <c r="DF31" s="186"/>
      <c r="DG31" s="186"/>
      <c r="DH31" s="186"/>
      <c r="DI31" s="186"/>
      <c r="DJ31" s="186"/>
      <c r="DK31" s="186"/>
      <c r="DL31" s="186"/>
      <c r="DM31" s="186"/>
      <c r="DO31" s="61" t="s">
        <v>150</v>
      </c>
      <c r="DP31" s="61" t="s">
        <v>10</v>
      </c>
      <c r="DQ31" s="160" t="s">
        <v>1192</v>
      </c>
      <c r="DR31" s="61"/>
      <c r="DS31" s="61"/>
      <c r="DT31" s="61"/>
      <c r="DU31" s="61"/>
      <c r="DV31" s="61"/>
      <c r="DW31" s="61"/>
      <c r="DX31" s="61" t="s">
        <v>62</v>
      </c>
      <c r="DY31" s="68">
        <v>0.28341936000000001</v>
      </c>
      <c r="DZ31" s="68">
        <v>3.173948E-2</v>
      </c>
      <c r="EA31" s="68">
        <v>6.6259499999999999E-2</v>
      </c>
      <c r="EB31" s="68">
        <v>0.18217979999999998</v>
      </c>
      <c r="EC31" s="68">
        <v>2.13455E-2</v>
      </c>
    </row>
    <row r="32" spans="1:133" s="169" customFormat="1" x14ac:dyDescent="0.25">
      <c r="A32" s="156">
        <v>37</v>
      </c>
      <c r="B32" s="157" t="s">
        <v>1213</v>
      </c>
      <c r="C32" s="160" t="s">
        <v>1192</v>
      </c>
      <c r="D32" s="160"/>
      <c r="E32" s="157" t="s">
        <v>1198</v>
      </c>
      <c r="F32" s="156">
        <v>-20.627498421999999</v>
      </c>
      <c r="G32" s="157">
        <v>-42.505070111000002</v>
      </c>
      <c r="H32" s="157"/>
      <c r="I32" s="156">
        <v>1221</v>
      </c>
      <c r="J32" s="190"/>
      <c r="K32" s="190"/>
      <c r="L32" s="189" t="s">
        <v>1167</v>
      </c>
      <c r="M32" s="185">
        <v>6.666666666666667</v>
      </c>
      <c r="N32" s="185">
        <v>7.333333333333333</v>
      </c>
      <c r="O32" s="190">
        <v>7</v>
      </c>
      <c r="P32" s="190">
        <v>6.5</v>
      </c>
      <c r="Q32" s="190">
        <v>7</v>
      </c>
      <c r="R32" s="185">
        <v>7.166666666666667</v>
      </c>
      <c r="S32" s="185">
        <v>6.666666666666667</v>
      </c>
      <c r="T32" s="185">
        <v>6.666666666666667</v>
      </c>
      <c r="U32" s="196">
        <v>91</v>
      </c>
      <c r="V32" s="186"/>
      <c r="W32" s="190" t="s">
        <v>880</v>
      </c>
      <c r="X32" s="190">
        <v>1221</v>
      </c>
      <c r="Y32" s="192" t="s">
        <v>10</v>
      </c>
      <c r="Z32" s="192"/>
      <c r="AA32" s="175"/>
      <c r="AB32" s="175">
        <f t="shared" si="8"/>
        <v>1221</v>
      </c>
      <c r="AC32" s="175"/>
      <c r="AD32" s="175"/>
      <c r="AE32" s="192"/>
      <c r="AF32" s="193">
        <v>40.945346999999998</v>
      </c>
      <c r="AG32" s="193">
        <v>27.753352499999998</v>
      </c>
      <c r="AH32" s="193">
        <v>5.1023236499999998</v>
      </c>
      <c r="AI32" s="193">
        <v>10.791603200000001</v>
      </c>
      <c r="AJ32" s="193">
        <v>2.1329943221583254</v>
      </c>
      <c r="AK32" s="186"/>
      <c r="AL32" s="175" t="s">
        <v>151</v>
      </c>
      <c r="AM32" s="175"/>
      <c r="AN32" s="175" t="s">
        <v>10</v>
      </c>
      <c r="AO32" s="175"/>
      <c r="AP32" s="175"/>
      <c r="AQ32" s="175">
        <f t="shared" si="9"/>
        <v>1221</v>
      </c>
      <c r="AR32" s="175"/>
      <c r="AS32" s="175"/>
      <c r="AU32" s="175"/>
      <c r="AV32" s="175" t="s">
        <v>62</v>
      </c>
      <c r="AY32" s="176">
        <v>0.29430000000000001</v>
      </c>
      <c r="AZ32" s="176">
        <v>20</v>
      </c>
      <c r="BA32" s="177">
        <v>1.4715000000000001E-2</v>
      </c>
      <c r="BB32" s="177">
        <v>7.7013931763884802</v>
      </c>
      <c r="BC32" s="177"/>
      <c r="BD32" s="186"/>
      <c r="BE32" s="186"/>
      <c r="BF32" s="186"/>
      <c r="BG32" s="186"/>
      <c r="BJ32" s="186"/>
      <c r="BK32" s="186"/>
      <c r="BL32" s="186"/>
      <c r="BM32" s="218"/>
      <c r="BP32" s="186"/>
      <c r="BQ32" s="186"/>
      <c r="BR32" s="186"/>
      <c r="BS32" s="186"/>
      <c r="BT32" s="186"/>
      <c r="BU32" s="186"/>
      <c r="BV32" s="176" t="s">
        <v>400</v>
      </c>
      <c r="BW32" s="160" t="s">
        <v>1192</v>
      </c>
      <c r="BX32" s="176"/>
      <c r="BY32" s="176"/>
      <c r="BZ32" s="186">
        <f t="shared" si="2"/>
        <v>1221</v>
      </c>
      <c r="CA32" s="176"/>
      <c r="CB32" s="176"/>
      <c r="CC32" s="176"/>
      <c r="CD32" s="176"/>
      <c r="CE32" s="176" t="s">
        <v>62</v>
      </c>
      <c r="CF32" s="185">
        <v>192.04738452139273</v>
      </c>
      <c r="CI32" s="163">
        <v>37</v>
      </c>
      <c r="CJ32" s="163" t="s">
        <v>10</v>
      </c>
      <c r="CK32" s="163"/>
      <c r="CL32" s="163"/>
      <c r="CM32" s="186">
        <f t="shared" si="3"/>
        <v>1221</v>
      </c>
      <c r="CN32" s="163"/>
      <c r="CO32" s="163"/>
      <c r="CP32" s="163"/>
      <c r="CQ32" s="163"/>
      <c r="CR32" s="163"/>
      <c r="CS32" s="163" t="s">
        <v>62</v>
      </c>
      <c r="CT32" s="163">
        <v>7.4598454622975039</v>
      </c>
      <c r="CU32" s="186"/>
      <c r="CV32" s="186"/>
      <c r="CW32" s="186"/>
      <c r="CX32" s="186"/>
      <c r="CY32" s="186"/>
      <c r="CZ32" s="186"/>
      <c r="DA32" s="186"/>
      <c r="DB32" s="186"/>
      <c r="DC32" s="186"/>
      <c r="DD32" s="186"/>
      <c r="DE32" s="186"/>
      <c r="DF32" s="186"/>
      <c r="DG32" s="186"/>
      <c r="DH32" s="186"/>
      <c r="DI32" s="186"/>
      <c r="DJ32" s="186"/>
      <c r="DK32" s="186"/>
      <c r="DL32" s="186"/>
      <c r="DM32" s="186"/>
      <c r="DO32" s="61" t="s">
        <v>151</v>
      </c>
      <c r="DP32" s="61" t="s">
        <v>10</v>
      </c>
      <c r="DQ32" s="160" t="s">
        <v>1192</v>
      </c>
      <c r="DR32" s="61"/>
      <c r="DS32" s="61"/>
      <c r="DT32" s="61"/>
      <c r="DU32" s="61"/>
      <c r="DV32" s="61"/>
      <c r="DW32" s="61"/>
      <c r="DX32" s="61" t="s">
        <v>62</v>
      </c>
      <c r="DY32" s="68">
        <v>0.29266394000000001</v>
      </c>
      <c r="DZ32" s="68">
        <v>3.2274360000000002E-2</v>
      </c>
      <c r="EA32" s="68">
        <v>8.0888799999999997E-2</v>
      </c>
      <c r="EB32" s="68">
        <v>0.17977663999999999</v>
      </c>
      <c r="EC32" s="68">
        <v>1.840468E-2</v>
      </c>
    </row>
    <row r="33" spans="1:133" s="169" customFormat="1" x14ac:dyDescent="0.25">
      <c r="A33" s="156">
        <v>38</v>
      </c>
      <c r="B33" s="157" t="s">
        <v>1213</v>
      </c>
      <c r="C33" s="160" t="s">
        <v>1192</v>
      </c>
      <c r="D33" s="160"/>
      <c r="E33" s="157" t="s">
        <v>1198</v>
      </c>
      <c r="F33" s="157">
        <v>-20.628581783000001</v>
      </c>
      <c r="G33" s="157">
        <v>-42.501902338000001</v>
      </c>
      <c r="H33" s="157"/>
      <c r="I33" s="156">
        <v>1321</v>
      </c>
      <c r="J33" s="190"/>
      <c r="K33" s="190"/>
      <c r="L33" s="189" t="s">
        <v>1170</v>
      </c>
      <c r="M33" s="185">
        <v>6.333333333333333</v>
      </c>
      <c r="N33" s="190">
        <v>7</v>
      </c>
      <c r="O33" s="190">
        <v>7</v>
      </c>
      <c r="P33" s="185">
        <v>6.666666666666667</v>
      </c>
      <c r="Q33" s="190">
        <v>7</v>
      </c>
      <c r="R33" s="185">
        <v>6.666666666666667</v>
      </c>
      <c r="S33" s="185">
        <v>6.333333333333333</v>
      </c>
      <c r="T33" s="185">
        <v>6.333333333333333</v>
      </c>
      <c r="U33" s="191">
        <v>89.333333333333329</v>
      </c>
      <c r="V33" s="186"/>
      <c r="W33" s="190" t="s">
        <v>881</v>
      </c>
      <c r="X33" s="190">
        <v>1321</v>
      </c>
      <c r="Y33" s="192" t="s">
        <v>10</v>
      </c>
      <c r="Z33" s="192"/>
      <c r="AA33" s="175"/>
      <c r="AB33" s="175">
        <f t="shared" si="8"/>
        <v>1321</v>
      </c>
      <c r="AC33" s="175"/>
      <c r="AD33" s="175"/>
      <c r="AE33" s="192"/>
      <c r="AF33" s="193">
        <v>44.782561499999993</v>
      </c>
      <c r="AG33" s="193">
        <v>28.944994999999988</v>
      </c>
      <c r="AH33" s="193">
        <v>5.2676279000000008</v>
      </c>
      <c r="AI33" s="193">
        <v>11.473961349999998</v>
      </c>
      <c r="AJ33" s="193">
        <v>2.1876574545008776</v>
      </c>
      <c r="AK33" s="186"/>
      <c r="AL33" s="175" t="s">
        <v>152</v>
      </c>
      <c r="AM33" s="175"/>
      <c r="AN33" s="175" t="s">
        <v>10</v>
      </c>
      <c r="AO33" s="175"/>
      <c r="AP33" s="175"/>
      <c r="AQ33" s="175">
        <f t="shared" si="9"/>
        <v>1321</v>
      </c>
      <c r="AR33" s="175"/>
      <c r="AS33" s="175"/>
      <c r="AU33" s="175"/>
      <c r="AV33" s="175" t="s">
        <v>62</v>
      </c>
      <c r="AY33" s="176">
        <v>0.32300000000000001</v>
      </c>
      <c r="AZ33" s="176">
        <v>20</v>
      </c>
      <c r="BA33" s="177">
        <v>1.6150000000000001E-2</v>
      </c>
      <c r="BB33" s="177">
        <v>8.1496792204654653</v>
      </c>
      <c r="BC33" s="177"/>
      <c r="BD33" s="186"/>
      <c r="BE33" s="186"/>
      <c r="BF33" s="186"/>
      <c r="BG33" s="186"/>
      <c r="BJ33" s="186"/>
      <c r="BK33" s="186"/>
      <c r="BL33" s="186"/>
      <c r="BM33" s="218"/>
      <c r="BP33" s="186"/>
      <c r="BQ33" s="186"/>
      <c r="BR33" s="186"/>
      <c r="BS33" s="186"/>
      <c r="BT33" s="186"/>
      <c r="BU33" s="186"/>
      <c r="BV33" s="176" t="s">
        <v>401</v>
      </c>
      <c r="BW33" s="160" t="s">
        <v>1192</v>
      </c>
      <c r="BX33" s="176"/>
      <c r="BY33" s="176"/>
      <c r="BZ33" s="186">
        <f t="shared" si="2"/>
        <v>1321</v>
      </c>
      <c r="CA33" s="176"/>
      <c r="CB33" s="176"/>
      <c r="CC33" s="176"/>
      <c r="CD33" s="176"/>
      <c r="CE33" s="176" t="s">
        <v>62</v>
      </c>
      <c r="CF33" s="185">
        <v>165.00329693212242</v>
      </c>
      <c r="CI33" s="163">
        <v>38</v>
      </c>
      <c r="CJ33" s="163" t="s">
        <v>10</v>
      </c>
      <c r="CK33" s="163"/>
      <c r="CL33" s="163"/>
      <c r="CM33" s="186">
        <f t="shared" si="3"/>
        <v>1321</v>
      </c>
      <c r="CN33" s="163"/>
      <c r="CO33" s="163"/>
      <c r="CP33" s="163"/>
      <c r="CQ33" s="163"/>
      <c r="CR33" s="163"/>
      <c r="CS33" s="163" t="s">
        <v>62</v>
      </c>
      <c r="CT33" s="163">
        <v>7.1636579260385886</v>
      </c>
      <c r="CU33" s="186"/>
      <c r="CV33" s="186"/>
      <c r="CW33" s="186"/>
      <c r="CX33" s="186"/>
      <c r="CY33" s="186"/>
      <c r="CZ33" s="186"/>
      <c r="DA33" s="186"/>
      <c r="DB33" s="186"/>
      <c r="DC33" s="186"/>
      <c r="DD33" s="186"/>
      <c r="DE33" s="186"/>
      <c r="DF33" s="186"/>
      <c r="DG33" s="186"/>
      <c r="DH33" s="186"/>
      <c r="DI33" s="186"/>
      <c r="DJ33" s="186"/>
      <c r="DK33" s="186"/>
      <c r="DL33" s="186"/>
      <c r="DM33" s="186"/>
      <c r="DO33" s="61" t="s">
        <v>152</v>
      </c>
      <c r="DP33" s="61" t="s">
        <v>10</v>
      </c>
      <c r="DQ33" s="160" t="s">
        <v>1192</v>
      </c>
      <c r="DR33" s="61"/>
      <c r="DS33" s="61"/>
      <c r="DT33" s="61"/>
      <c r="DU33" s="61"/>
      <c r="DV33" s="61"/>
      <c r="DW33" s="61"/>
      <c r="DX33" s="61" t="s">
        <v>62</v>
      </c>
      <c r="DY33" s="68">
        <v>0.29285275999999999</v>
      </c>
      <c r="DZ33" s="68">
        <v>2.9049700000000001E-2</v>
      </c>
      <c r="EA33" s="68">
        <v>7.2493500000000002E-2</v>
      </c>
      <c r="EB33" s="68">
        <v>0.17317874</v>
      </c>
      <c r="EC33" s="68">
        <v>1.7785120000000001E-2</v>
      </c>
    </row>
    <row r="34" spans="1:133" s="169" customFormat="1" x14ac:dyDescent="0.25">
      <c r="A34" s="156">
        <v>39</v>
      </c>
      <c r="B34" s="157" t="s">
        <v>1213</v>
      </c>
      <c r="C34" s="160" t="s">
        <v>1173</v>
      </c>
      <c r="D34" s="160"/>
      <c r="E34" s="157" t="s">
        <v>1198</v>
      </c>
      <c r="F34" s="157">
        <v>-20.625635795000001</v>
      </c>
      <c r="G34" s="157">
        <v>-42.505952473999997</v>
      </c>
      <c r="H34" s="157"/>
      <c r="I34" s="156">
        <v>1175</v>
      </c>
      <c r="J34" s="190"/>
      <c r="K34" s="190"/>
      <c r="L34" s="189" t="s">
        <v>1170</v>
      </c>
      <c r="M34" s="185">
        <v>5.666666666666667</v>
      </c>
      <c r="N34" s="190">
        <v>6</v>
      </c>
      <c r="O34" s="185">
        <v>5.666666666666667</v>
      </c>
      <c r="P34" s="190">
        <v>6</v>
      </c>
      <c r="Q34" s="185">
        <v>5.666666666666667</v>
      </c>
      <c r="R34" s="185">
        <v>5.666666666666667</v>
      </c>
      <c r="S34" s="185">
        <v>5.666666666666667</v>
      </c>
      <c r="T34" s="190">
        <v>6</v>
      </c>
      <c r="U34" s="191">
        <v>82.333333333333329</v>
      </c>
      <c r="V34" s="186"/>
      <c r="W34" s="190" t="s">
        <v>810</v>
      </c>
      <c r="X34" s="190">
        <v>1175</v>
      </c>
      <c r="Y34" s="192" t="s">
        <v>286</v>
      </c>
      <c r="Z34" s="192"/>
      <c r="AA34" s="175"/>
      <c r="AB34" s="175">
        <f t="shared" si="8"/>
        <v>1175</v>
      </c>
      <c r="AC34" s="175"/>
      <c r="AD34" s="175"/>
      <c r="AE34" s="192"/>
      <c r="AF34" s="193">
        <v>73.301655000000011</v>
      </c>
      <c r="AG34" s="193">
        <v>37.184557499999997</v>
      </c>
      <c r="AH34" s="193">
        <v>6.6220708000000004</v>
      </c>
      <c r="AI34" s="193">
        <v>15.004247500000002</v>
      </c>
      <c r="AJ34" s="193">
        <v>2.2781398473611487</v>
      </c>
      <c r="AK34" s="186"/>
      <c r="AL34" s="175" t="s">
        <v>208</v>
      </c>
      <c r="AM34" s="175"/>
      <c r="AN34" s="175" t="s">
        <v>286</v>
      </c>
      <c r="AO34" s="175"/>
      <c r="AP34" s="175"/>
      <c r="AQ34" s="175">
        <f t="shared" si="9"/>
        <v>1175</v>
      </c>
      <c r="AR34" s="175"/>
      <c r="AS34" s="175"/>
      <c r="AU34" s="175"/>
      <c r="AV34" s="175" t="s">
        <v>62</v>
      </c>
      <c r="AY34" s="176">
        <v>0.24579999999999999</v>
      </c>
      <c r="AZ34" s="176">
        <v>20</v>
      </c>
      <c r="BA34" s="177">
        <v>1.2289999999999999E-2</v>
      </c>
      <c r="BB34" s="177">
        <v>6.8611923871902931</v>
      </c>
      <c r="BC34" s="177"/>
      <c r="BD34" s="186"/>
      <c r="BE34" s="186"/>
      <c r="BF34" s="186"/>
      <c r="BG34" s="186"/>
      <c r="BJ34" s="186"/>
      <c r="BK34" s="186"/>
      <c r="BL34" s="186"/>
      <c r="BM34" s="218"/>
      <c r="BP34" s="186"/>
      <c r="BQ34" s="186"/>
      <c r="BR34" s="186"/>
      <c r="BS34" s="186"/>
      <c r="BT34" s="186"/>
      <c r="BU34" s="186"/>
      <c r="BV34" s="186"/>
      <c r="BW34" s="160"/>
      <c r="BX34" s="186"/>
      <c r="BY34" s="186"/>
      <c r="BZ34" s="186"/>
      <c r="CA34" s="186"/>
      <c r="CB34" s="186"/>
      <c r="CC34" s="186"/>
      <c r="CD34" s="186"/>
      <c r="CE34" s="186"/>
      <c r="CF34" s="186"/>
      <c r="CI34" s="186"/>
      <c r="CJ34" s="186"/>
      <c r="CK34" s="186"/>
      <c r="CL34" s="186"/>
      <c r="CM34" s="186"/>
      <c r="CN34" s="186"/>
      <c r="CO34" s="186"/>
      <c r="CP34" s="186"/>
      <c r="CQ34" s="186"/>
      <c r="CR34" s="186"/>
      <c r="CS34" s="186"/>
      <c r="CT34" s="186"/>
      <c r="CU34" s="186"/>
      <c r="CV34" s="186"/>
      <c r="CW34" s="186"/>
      <c r="CX34" s="186"/>
      <c r="CY34" s="186"/>
      <c r="CZ34" s="186"/>
      <c r="DA34" s="186"/>
      <c r="DB34" s="186"/>
      <c r="DC34" s="186"/>
      <c r="DD34" s="186"/>
      <c r="DE34" s="186"/>
      <c r="DF34" s="186"/>
      <c r="DG34" s="186"/>
      <c r="DH34" s="186"/>
      <c r="DI34" s="186"/>
      <c r="DJ34" s="186"/>
      <c r="DK34" s="186"/>
      <c r="DL34" s="186"/>
      <c r="DM34" s="186"/>
      <c r="DO34" s="61" t="s">
        <v>208</v>
      </c>
      <c r="DP34" s="61" t="s">
        <v>286</v>
      </c>
      <c r="DQ34" s="160" t="s">
        <v>1173</v>
      </c>
      <c r="DR34" s="61"/>
      <c r="DS34" s="61"/>
      <c r="DT34" s="61"/>
      <c r="DU34" s="61"/>
      <c r="DV34" s="61"/>
      <c r="DW34" s="61"/>
      <c r="DX34" s="61" t="s">
        <v>62</v>
      </c>
      <c r="DY34" s="68">
        <v>0.30365542000000001</v>
      </c>
      <c r="DZ34" s="68">
        <v>2.6313259999999998E-2</v>
      </c>
      <c r="EA34" s="68">
        <v>7.7916119999999991E-2</v>
      </c>
      <c r="EB34" s="68">
        <v>0.17907369999999997</v>
      </c>
      <c r="EC34" s="68">
        <v>2.0518779999999997E-2</v>
      </c>
    </row>
    <row r="35" spans="1:133" s="169" customFormat="1" x14ac:dyDescent="0.25">
      <c r="A35" s="156">
        <v>40</v>
      </c>
      <c r="B35" s="157" t="s">
        <v>1213</v>
      </c>
      <c r="C35" s="160" t="s">
        <v>1192</v>
      </c>
      <c r="D35" s="160"/>
      <c r="E35" s="157" t="s">
        <v>1198</v>
      </c>
      <c r="F35" s="156">
        <v>-20.623349631</v>
      </c>
      <c r="G35" s="162">
        <v>-42.510206373000003</v>
      </c>
      <c r="H35" s="162"/>
      <c r="I35" s="156">
        <v>1018</v>
      </c>
      <c r="J35" s="190"/>
      <c r="K35" s="190"/>
      <c r="L35" s="189" t="s">
        <v>1210</v>
      </c>
      <c r="M35" s="185">
        <v>5.666666666666667</v>
      </c>
      <c r="N35" s="185">
        <v>6.333333333333333</v>
      </c>
      <c r="O35" s="185">
        <v>6.166666666666667</v>
      </c>
      <c r="P35" s="185">
        <v>6.166666666666667</v>
      </c>
      <c r="Q35" s="185">
        <v>6.666666666666667</v>
      </c>
      <c r="R35" s="190">
        <v>6.5</v>
      </c>
      <c r="S35" s="185">
        <v>6.333333333333333</v>
      </c>
      <c r="T35" s="185">
        <v>6.166666666666667</v>
      </c>
      <c r="U35" s="196">
        <v>86</v>
      </c>
      <c r="V35" s="186"/>
      <c r="W35" s="190" t="s">
        <v>882</v>
      </c>
      <c r="X35" s="190">
        <v>1018</v>
      </c>
      <c r="Y35" s="192" t="s">
        <v>10</v>
      </c>
      <c r="Z35" s="192"/>
      <c r="AA35" s="175"/>
      <c r="AB35" s="175">
        <f t="shared" si="8"/>
        <v>1018</v>
      </c>
      <c r="AC35" s="175"/>
      <c r="AD35" s="175"/>
      <c r="AE35" s="192"/>
      <c r="AF35" s="193">
        <v>50.770625999999993</v>
      </c>
      <c r="AG35" s="193">
        <v>30.657049999999998</v>
      </c>
      <c r="AH35" s="193">
        <v>5.5998333999999996</v>
      </c>
      <c r="AI35" s="193">
        <v>12.067448300000001</v>
      </c>
      <c r="AJ35" s="193">
        <v>2.1814523201939986</v>
      </c>
      <c r="AK35" s="186"/>
      <c r="AL35" s="175" t="s">
        <v>153</v>
      </c>
      <c r="AM35" s="175"/>
      <c r="AN35" s="175" t="s">
        <v>10</v>
      </c>
      <c r="AO35" s="175"/>
      <c r="AP35" s="175"/>
      <c r="AQ35" s="175">
        <f t="shared" si="9"/>
        <v>1018</v>
      </c>
      <c r="AR35" s="175"/>
      <c r="AS35" s="175"/>
      <c r="AU35" s="175"/>
      <c r="AV35" s="175" t="s">
        <v>62</v>
      </c>
      <c r="AY35" s="176">
        <v>0.25480000000000003</v>
      </c>
      <c r="AZ35" s="176">
        <v>20</v>
      </c>
      <c r="BA35" s="177">
        <v>1.2740000000000001E-2</v>
      </c>
      <c r="BB35" s="177">
        <v>7.0074893297184122</v>
      </c>
      <c r="BC35" s="177"/>
      <c r="BD35" s="186"/>
      <c r="BE35" s="186"/>
      <c r="BF35" s="186"/>
      <c r="BG35" s="186"/>
      <c r="BJ35" s="186"/>
      <c r="BK35" s="186"/>
      <c r="BL35" s="186"/>
      <c r="BM35" s="218"/>
      <c r="BP35" s="186"/>
      <c r="BQ35" s="186"/>
      <c r="BR35" s="186"/>
      <c r="BS35" s="186"/>
      <c r="BT35" s="186"/>
      <c r="BU35" s="186"/>
      <c r="BV35" s="186"/>
      <c r="BW35" s="160"/>
      <c r="BX35" s="186"/>
      <c r="BY35" s="186"/>
      <c r="BZ35" s="186"/>
      <c r="CA35" s="186"/>
      <c r="CB35" s="186"/>
      <c r="CC35" s="186"/>
      <c r="CD35" s="186"/>
      <c r="CE35" s="186"/>
      <c r="CF35" s="186"/>
      <c r="CI35" s="186"/>
      <c r="CJ35" s="186"/>
      <c r="CK35" s="186"/>
      <c r="CL35" s="186"/>
      <c r="CM35" s="186"/>
      <c r="CN35" s="186"/>
      <c r="CO35" s="186"/>
      <c r="CP35" s="186"/>
      <c r="CQ35" s="186"/>
      <c r="CR35" s="186"/>
      <c r="CS35" s="186"/>
      <c r="CT35" s="186"/>
      <c r="CU35" s="186"/>
      <c r="CV35" s="186"/>
      <c r="CW35" s="163">
        <v>40</v>
      </c>
      <c r="CX35" s="163" t="s">
        <v>10</v>
      </c>
      <c r="CY35" s="163"/>
      <c r="CZ35" s="163"/>
      <c r="DA35" s="186">
        <f t="shared" si="4"/>
        <v>1018</v>
      </c>
      <c r="DB35" s="163"/>
      <c r="DC35" s="163"/>
      <c r="DD35" s="163"/>
      <c r="DE35" s="163"/>
      <c r="DF35" s="163"/>
      <c r="DG35" s="163"/>
      <c r="DH35" s="176" t="s">
        <v>9</v>
      </c>
      <c r="DI35" s="232">
        <v>2.8548049999999998</v>
      </c>
      <c r="DJ35" s="233">
        <v>0.3496398</v>
      </c>
      <c r="DK35" s="177">
        <f>DI35-DJ35</f>
        <v>2.5051652</v>
      </c>
      <c r="DL35" s="230">
        <v>0.18066470000000001</v>
      </c>
      <c r="DM35" s="230">
        <v>0.16897509999999999</v>
      </c>
      <c r="DO35" s="61" t="s">
        <v>153</v>
      </c>
      <c r="DP35" s="61" t="s">
        <v>10</v>
      </c>
      <c r="DQ35" s="160" t="s">
        <v>1192</v>
      </c>
      <c r="DR35" s="61"/>
      <c r="DS35" s="61"/>
      <c r="DT35" s="61"/>
      <c r="DU35" s="61"/>
      <c r="DV35" s="61"/>
      <c r="DW35" s="61"/>
      <c r="DX35" s="61" t="s">
        <v>62</v>
      </c>
      <c r="DY35" s="68">
        <v>0.24296324000000005</v>
      </c>
      <c r="DZ35" s="68">
        <v>2.889926E-2</v>
      </c>
      <c r="EA35" s="68">
        <v>5.0017199999999998E-2</v>
      </c>
      <c r="EB35" s="68">
        <v>0.14892881999999999</v>
      </c>
      <c r="EC35" s="68">
        <v>2.46351E-2</v>
      </c>
    </row>
    <row r="36" spans="1:133" s="169" customFormat="1" x14ac:dyDescent="0.25">
      <c r="A36" s="156">
        <v>42</v>
      </c>
      <c r="B36" s="157" t="s">
        <v>1214</v>
      </c>
      <c r="C36" s="160" t="s">
        <v>1173</v>
      </c>
      <c r="D36" s="160"/>
      <c r="E36" s="157" t="s">
        <v>1215</v>
      </c>
      <c r="F36" s="157">
        <v>-20.819936274</v>
      </c>
      <c r="G36" s="157">
        <v>-42.366599477999998</v>
      </c>
      <c r="H36" s="157"/>
      <c r="I36" s="156">
        <v>753</v>
      </c>
      <c r="J36" s="190"/>
      <c r="K36" s="190"/>
      <c r="L36" s="189" t="s">
        <v>1210</v>
      </c>
      <c r="M36" s="190">
        <v>6</v>
      </c>
      <c r="N36" s="185">
        <v>5.666666666666667</v>
      </c>
      <c r="O36" s="190">
        <v>6</v>
      </c>
      <c r="P36" s="185">
        <v>5.666666666666667</v>
      </c>
      <c r="Q36" s="185">
        <v>5.333333333333333</v>
      </c>
      <c r="R36" s="185">
        <v>5.666666666666667</v>
      </c>
      <c r="S36" s="185">
        <v>5.666666666666667</v>
      </c>
      <c r="T36" s="185">
        <v>5.666666666666667</v>
      </c>
      <c r="U36" s="191">
        <v>81.666666666666671</v>
      </c>
      <c r="V36" s="186"/>
      <c r="W36" s="190" t="s">
        <v>811</v>
      </c>
      <c r="X36" s="190">
        <v>753</v>
      </c>
      <c r="Y36" s="192" t="s">
        <v>286</v>
      </c>
      <c r="Z36" s="192"/>
      <c r="AA36" s="175"/>
      <c r="AB36" s="175">
        <f t="shared" si="8"/>
        <v>753</v>
      </c>
      <c r="AC36" s="175"/>
      <c r="AD36" s="175"/>
      <c r="AE36" s="192"/>
      <c r="AF36" s="193">
        <v>41.086070999999997</v>
      </c>
      <c r="AG36" s="193">
        <v>29.435747499999998</v>
      </c>
      <c r="AH36" s="193">
        <v>4.9890600499999991</v>
      </c>
      <c r="AI36" s="193">
        <v>11.99974405</v>
      </c>
      <c r="AJ36" s="193">
        <v>2.4040653423916423</v>
      </c>
      <c r="AK36" s="186"/>
      <c r="AL36" s="175" t="s">
        <v>1088</v>
      </c>
      <c r="AM36" s="175"/>
      <c r="AN36" s="175" t="s">
        <v>286</v>
      </c>
      <c r="AO36" s="175"/>
      <c r="AP36" s="175"/>
      <c r="AQ36" s="175">
        <f t="shared" si="9"/>
        <v>753</v>
      </c>
      <c r="AR36" s="175"/>
      <c r="AS36" s="175"/>
      <c r="AU36" s="175"/>
      <c r="AV36" s="176" t="s">
        <v>20</v>
      </c>
      <c r="AY36" s="176">
        <v>0.20910000000000001</v>
      </c>
      <c r="AZ36" s="176">
        <v>20</v>
      </c>
      <c r="BA36" s="177">
        <v>1.0455000000000001E-2</v>
      </c>
      <c r="BB36" s="177">
        <v>5.6679998926260984</v>
      </c>
      <c r="BC36" s="177"/>
      <c r="BD36" s="186"/>
      <c r="BE36" s="186"/>
      <c r="BF36" s="186"/>
      <c r="BG36" s="186"/>
      <c r="BJ36" s="186"/>
      <c r="BK36" s="186"/>
      <c r="BL36" s="186"/>
      <c r="BM36" s="218"/>
      <c r="BP36" s="186"/>
      <c r="BQ36" s="186"/>
      <c r="BR36" s="186"/>
      <c r="BS36" s="186"/>
      <c r="BT36" s="186"/>
      <c r="BU36" s="186"/>
      <c r="BV36" s="186"/>
      <c r="BW36" s="160"/>
      <c r="BX36" s="186"/>
      <c r="BY36" s="186"/>
      <c r="BZ36" s="186"/>
      <c r="CA36" s="186"/>
      <c r="CB36" s="186"/>
      <c r="CC36" s="186"/>
      <c r="CD36" s="186"/>
      <c r="CE36" s="186"/>
      <c r="CF36" s="186"/>
      <c r="CI36" s="186"/>
      <c r="CJ36" s="186"/>
      <c r="CK36" s="186"/>
      <c r="CL36" s="186"/>
      <c r="CM36" s="186"/>
      <c r="CN36" s="186"/>
      <c r="CO36" s="186"/>
      <c r="CP36" s="186"/>
      <c r="CQ36" s="186"/>
      <c r="CR36" s="186"/>
      <c r="CS36" s="186"/>
      <c r="CT36" s="186"/>
      <c r="CU36" s="186"/>
      <c r="CV36" s="186"/>
      <c r="CW36" s="186"/>
      <c r="CX36" s="186"/>
      <c r="CY36" s="186"/>
      <c r="CZ36" s="186"/>
      <c r="DA36" s="186"/>
      <c r="DB36" s="186"/>
      <c r="DC36" s="186"/>
      <c r="DD36" s="186"/>
      <c r="DE36" s="186"/>
      <c r="DF36" s="186"/>
      <c r="DG36" s="186"/>
      <c r="DH36" s="186"/>
      <c r="DI36" s="186"/>
      <c r="DJ36" s="186"/>
      <c r="DK36" s="186"/>
      <c r="DL36" s="186"/>
      <c r="DM36" s="186"/>
      <c r="DO36" s="61">
        <v>42</v>
      </c>
      <c r="DP36" s="61" t="s">
        <v>286</v>
      </c>
      <c r="DQ36" s="160" t="s">
        <v>1173</v>
      </c>
      <c r="DR36" s="61"/>
      <c r="DS36" s="61"/>
      <c r="DT36" s="61"/>
      <c r="DU36" s="61"/>
      <c r="DV36" s="61"/>
      <c r="DW36" s="61"/>
      <c r="DX36" s="61" t="s">
        <v>20</v>
      </c>
      <c r="DY36" s="68">
        <v>0.29430462000000002</v>
      </c>
      <c r="DZ36" s="68">
        <v>2.3388780000000005E-2</v>
      </c>
      <c r="EA36" s="68">
        <v>5.684612E-2</v>
      </c>
      <c r="EB36" s="68">
        <v>0.19688153999999997</v>
      </c>
      <c r="EC36" s="68">
        <v>1.8524779999999998E-2</v>
      </c>
    </row>
    <row r="37" spans="1:133" s="169" customFormat="1" x14ac:dyDescent="0.25">
      <c r="A37" s="156">
        <v>43</v>
      </c>
      <c r="B37" s="157" t="s">
        <v>1216</v>
      </c>
      <c r="C37" s="160" t="s">
        <v>1163</v>
      </c>
      <c r="D37" s="160"/>
      <c r="E37" s="157" t="s">
        <v>1215</v>
      </c>
      <c r="F37" s="157">
        <v>-20.816704296000001</v>
      </c>
      <c r="G37" s="157">
        <v>-42.376350313000003</v>
      </c>
      <c r="H37" s="157"/>
      <c r="I37" s="156">
        <v>813</v>
      </c>
      <c r="J37" s="190"/>
      <c r="K37" s="190"/>
      <c r="L37" s="189" t="s">
        <v>1210</v>
      </c>
      <c r="M37" s="190">
        <v>6</v>
      </c>
      <c r="N37" s="190">
        <v>6</v>
      </c>
      <c r="O37" s="190">
        <v>6</v>
      </c>
      <c r="P37" s="190">
        <v>6</v>
      </c>
      <c r="Q37" s="185">
        <v>6.666666666666667</v>
      </c>
      <c r="R37" s="185">
        <v>6.666666666666667</v>
      </c>
      <c r="S37" s="185">
        <v>6.166666666666667</v>
      </c>
      <c r="T37" s="185">
        <v>6.166666666666667</v>
      </c>
      <c r="U37" s="191">
        <v>85.666666666666671</v>
      </c>
      <c r="V37" s="186"/>
      <c r="W37" s="190" t="s">
        <v>613</v>
      </c>
      <c r="X37" s="190">
        <v>813</v>
      </c>
      <c r="Y37" s="192" t="s">
        <v>8</v>
      </c>
      <c r="Z37" s="192"/>
      <c r="AA37" s="175"/>
      <c r="AB37" s="175">
        <f t="shared" si="8"/>
        <v>813</v>
      </c>
      <c r="AC37" s="175"/>
      <c r="AD37" s="175"/>
      <c r="AE37" s="192"/>
      <c r="AF37" s="193">
        <v>38.504512499999997</v>
      </c>
      <c r="AG37" s="193">
        <v>29.535503499999994</v>
      </c>
      <c r="AH37" s="193">
        <v>4.8435142999999989</v>
      </c>
      <c r="AI37" s="193">
        <v>11.483182899999999</v>
      </c>
      <c r="AJ37" s="193">
        <v>2.3788011391401378</v>
      </c>
      <c r="AK37" s="186"/>
      <c r="AL37" s="175" t="s">
        <v>1021</v>
      </c>
      <c r="AM37" s="175"/>
      <c r="AN37" s="175" t="s">
        <v>8</v>
      </c>
      <c r="AO37" s="175"/>
      <c r="AP37" s="175"/>
      <c r="AQ37" s="175">
        <f t="shared" si="9"/>
        <v>813</v>
      </c>
      <c r="AR37" s="175"/>
      <c r="AS37" s="175"/>
      <c r="AU37" s="175"/>
      <c r="AV37" s="175" t="s">
        <v>440</v>
      </c>
      <c r="AY37" s="176">
        <v>0.26269999999999999</v>
      </c>
      <c r="AZ37" s="176">
        <v>20</v>
      </c>
      <c r="BA37" s="177">
        <v>1.3134999999999999E-2</v>
      </c>
      <c r="BB37" s="177">
        <v>6.4853837274850346</v>
      </c>
      <c r="BC37" s="177"/>
      <c r="BD37" s="186"/>
      <c r="BE37" s="186"/>
      <c r="BF37" s="186"/>
      <c r="BG37" s="186"/>
      <c r="BJ37" s="186"/>
      <c r="BK37" s="186"/>
      <c r="BL37" s="186"/>
      <c r="BM37" s="218"/>
      <c r="BP37" s="186"/>
      <c r="BQ37" s="186"/>
      <c r="BR37" s="186"/>
      <c r="BS37" s="186"/>
      <c r="BT37" s="186"/>
      <c r="BU37" s="186"/>
      <c r="BV37" s="186"/>
      <c r="BW37" s="160"/>
      <c r="BX37" s="186"/>
      <c r="BY37" s="186"/>
      <c r="BZ37" s="186"/>
      <c r="CA37" s="186"/>
      <c r="CB37" s="186"/>
      <c r="CC37" s="186"/>
      <c r="CD37" s="186"/>
      <c r="CE37" s="186"/>
      <c r="CF37" s="186"/>
      <c r="CI37" s="186"/>
      <c r="CJ37" s="186"/>
      <c r="CK37" s="186"/>
      <c r="CL37" s="186"/>
      <c r="CM37" s="186"/>
      <c r="CN37" s="186"/>
      <c r="CO37" s="186"/>
      <c r="CP37" s="186"/>
      <c r="CQ37" s="186"/>
      <c r="CR37" s="186"/>
      <c r="CS37" s="186"/>
      <c r="CT37" s="186"/>
      <c r="CU37" s="186"/>
      <c r="CV37" s="186"/>
      <c r="CW37" s="186"/>
      <c r="CX37" s="186"/>
      <c r="CY37" s="186"/>
      <c r="CZ37" s="186"/>
      <c r="DA37" s="186"/>
      <c r="DB37" s="186"/>
      <c r="DC37" s="186"/>
      <c r="DD37" s="186"/>
      <c r="DE37" s="186"/>
      <c r="DF37" s="186"/>
      <c r="DG37" s="186"/>
      <c r="DH37" s="186"/>
      <c r="DI37" s="186"/>
      <c r="DJ37" s="186"/>
      <c r="DK37" s="186"/>
      <c r="DL37" s="186"/>
      <c r="DM37" s="186"/>
      <c r="DQ37" s="160"/>
    </row>
    <row r="38" spans="1:133" s="169" customFormat="1" x14ac:dyDescent="0.25">
      <c r="A38" s="156">
        <v>44</v>
      </c>
      <c r="B38" s="157" t="s">
        <v>1217</v>
      </c>
      <c r="C38" s="160" t="s">
        <v>1163</v>
      </c>
      <c r="D38" s="160"/>
      <c r="E38" s="157" t="s">
        <v>1215</v>
      </c>
      <c r="F38" s="157">
        <v>-20.829368512999999</v>
      </c>
      <c r="G38" s="157">
        <v>-42.370276283000003</v>
      </c>
      <c r="H38" s="157"/>
      <c r="I38" s="156">
        <v>727</v>
      </c>
      <c r="J38" s="190"/>
      <c r="K38" s="190"/>
      <c r="L38" s="189" t="s">
        <v>1210</v>
      </c>
      <c r="M38" s="190">
        <v>6</v>
      </c>
      <c r="N38" s="185">
        <v>5.333333333333333</v>
      </c>
      <c r="O38" s="185">
        <v>5.333333333333333</v>
      </c>
      <c r="P38" s="185">
        <v>5.666666666666667</v>
      </c>
      <c r="Q38" s="185">
        <v>5.333333333333333</v>
      </c>
      <c r="R38" s="185">
        <v>5.333333333333333</v>
      </c>
      <c r="S38" s="185">
        <v>5.666666666666667</v>
      </c>
      <c r="T38" s="185">
        <v>5.666666666666667</v>
      </c>
      <c r="U38" s="191">
        <v>80.333333333333329</v>
      </c>
      <c r="V38" s="186"/>
      <c r="W38" s="186"/>
      <c r="X38" s="186"/>
      <c r="Y38" s="186"/>
      <c r="Z38" s="186"/>
      <c r="AA38" s="186"/>
      <c r="AB38" s="175"/>
      <c r="AC38" s="175"/>
      <c r="AD38" s="175"/>
      <c r="AE38" s="186"/>
      <c r="AF38" s="193"/>
      <c r="AG38" s="193"/>
      <c r="AH38" s="193"/>
      <c r="AI38" s="193"/>
      <c r="AJ38" s="193"/>
      <c r="AK38" s="186"/>
      <c r="AL38" s="186"/>
      <c r="AM38" s="186"/>
      <c r="AN38" s="186"/>
      <c r="AO38" s="186"/>
      <c r="AP38" s="186"/>
      <c r="AQ38" s="175"/>
      <c r="AR38" s="175"/>
      <c r="AS38" s="175"/>
      <c r="AU38" s="175"/>
      <c r="AV38" s="186"/>
      <c r="AY38" s="186"/>
      <c r="AZ38" s="186"/>
      <c r="BA38" s="186"/>
      <c r="BB38" s="186"/>
      <c r="BC38" s="186"/>
      <c r="BD38" s="186"/>
      <c r="BE38" s="186"/>
      <c r="BF38" s="186"/>
      <c r="BG38" s="186"/>
      <c r="BJ38" s="186"/>
      <c r="BK38" s="186"/>
      <c r="BL38" s="186"/>
      <c r="BM38" s="218"/>
      <c r="BP38" s="186"/>
      <c r="BQ38" s="186"/>
      <c r="BR38" s="186"/>
      <c r="BS38" s="186"/>
      <c r="BT38" s="186"/>
      <c r="BU38" s="186"/>
      <c r="BV38" s="176" t="s">
        <v>242</v>
      </c>
      <c r="BW38" s="160" t="s">
        <v>1163</v>
      </c>
      <c r="BX38" s="176"/>
      <c r="BY38" s="176"/>
      <c r="BZ38" s="186">
        <f t="shared" si="2"/>
        <v>727</v>
      </c>
      <c r="CA38" s="176"/>
      <c r="CB38" s="176"/>
      <c r="CC38" s="176"/>
      <c r="CD38" s="176"/>
      <c r="CE38" s="176" t="s">
        <v>20</v>
      </c>
      <c r="CF38" s="185">
        <v>150.07624755456226</v>
      </c>
      <c r="CI38" s="163">
        <v>44</v>
      </c>
      <c r="CJ38" s="163" t="s">
        <v>8</v>
      </c>
      <c r="CK38" s="163"/>
      <c r="CL38" s="163"/>
      <c r="CM38" s="186">
        <f t="shared" si="3"/>
        <v>727</v>
      </c>
      <c r="CN38" s="163"/>
      <c r="CO38" s="163"/>
      <c r="CP38" s="163"/>
      <c r="CQ38" s="163"/>
      <c r="CR38" s="163"/>
      <c r="CS38" s="163" t="s">
        <v>20</v>
      </c>
      <c r="CT38" s="163">
        <v>7.2344665426057571</v>
      </c>
      <c r="CU38" s="186"/>
      <c r="CV38" s="186"/>
      <c r="CW38" s="186"/>
      <c r="CX38" s="186"/>
      <c r="CY38" s="186"/>
      <c r="CZ38" s="186"/>
      <c r="DA38" s="186"/>
      <c r="DB38" s="186"/>
      <c r="DC38" s="186"/>
      <c r="DD38" s="186"/>
      <c r="DE38" s="186"/>
      <c r="DF38" s="186"/>
      <c r="DG38" s="186"/>
      <c r="DH38" s="186"/>
      <c r="DI38" s="186"/>
      <c r="DJ38" s="186"/>
      <c r="DK38" s="186"/>
      <c r="DL38" s="186"/>
      <c r="DM38" s="186"/>
      <c r="DO38" s="61" t="s">
        <v>22</v>
      </c>
      <c r="DP38" s="61" t="s">
        <v>8</v>
      </c>
      <c r="DQ38" s="160" t="s">
        <v>1163</v>
      </c>
      <c r="DR38" s="61"/>
      <c r="DS38" s="61"/>
      <c r="DT38" s="61"/>
      <c r="DU38" s="61"/>
      <c r="DV38" s="61"/>
      <c r="DW38" s="61"/>
      <c r="DX38" s="61" t="s">
        <v>20</v>
      </c>
      <c r="DY38" s="68">
        <v>0.24814562000000001</v>
      </c>
      <c r="DZ38" s="68">
        <v>2.6876000000000001E-2</v>
      </c>
      <c r="EA38" s="68">
        <v>6.1144779999999996E-2</v>
      </c>
      <c r="EB38" s="68">
        <v>0.14821117999999997</v>
      </c>
      <c r="EC38" s="68">
        <v>2.0754620000000001E-2</v>
      </c>
    </row>
    <row r="39" spans="1:133" s="169" customFormat="1" x14ac:dyDescent="0.25">
      <c r="A39" s="156">
        <v>45</v>
      </c>
      <c r="B39" s="157" t="s">
        <v>1218</v>
      </c>
      <c r="C39" s="160" t="s">
        <v>1163</v>
      </c>
      <c r="D39" s="160"/>
      <c r="E39" s="157" t="s">
        <v>1215</v>
      </c>
      <c r="F39" s="157">
        <v>-20.828649681000002</v>
      </c>
      <c r="G39" s="157">
        <v>-42.376381242999997</v>
      </c>
      <c r="H39" s="157"/>
      <c r="I39" s="156">
        <v>791</v>
      </c>
      <c r="J39" s="190"/>
      <c r="K39" s="190"/>
      <c r="L39" s="189" t="s">
        <v>1165</v>
      </c>
      <c r="M39" s="190">
        <v>5</v>
      </c>
      <c r="N39" s="190">
        <v>5</v>
      </c>
      <c r="O39" s="185">
        <v>5.666666666666667</v>
      </c>
      <c r="P39" s="185">
        <v>5.333333333333333</v>
      </c>
      <c r="Q39" s="190">
        <v>5</v>
      </c>
      <c r="R39" s="190">
        <v>5</v>
      </c>
      <c r="S39" s="185">
        <v>5.333333333333333</v>
      </c>
      <c r="T39" s="185">
        <v>5.333333333333333</v>
      </c>
      <c r="U39" s="191">
        <v>77.333333333333329</v>
      </c>
      <c r="V39" s="186"/>
      <c r="W39" s="190" t="s">
        <v>615</v>
      </c>
      <c r="X39" s="190">
        <v>791</v>
      </c>
      <c r="Y39" s="192" t="s">
        <v>8</v>
      </c>
      <c r="Z39" s="192"/>
      <c r="AA39" s="175"/>
      <c r="AB39" s="175">
        <f t="shared" ref="AB39:AB48" si="10">I39</f>
        <v>791</v>
      </c>
      <c r="AC39" s="175"/>
      <c r="AD39" s="175"/>
      <c r="AE39" s="192"/>
      <c r="AF39" s="193">
        <v>63.950778999999997</v>
      </c>
      <c r="AG39" s="193">
        <v>36.768866000000003</v>
      </c>
      <c r="AH39" s="193">
        <v>6.4792230000000002</v>
      </c>
      <c r="AI39" s="193">
        <v>13.78296345</v>
      </c>
      <c r="AJ39" s="193">
        <v>2.1408638029519573</v>
      </c>
      <c r="AK39" s="186"/>
      <c r="AL39" s="175" t="s">
        <v>520</v>
      </c>
      <c r="AM39" s="175"/>
      <c r="AN39" s="175" t="s">
        <v>8</v>
      </c>
      <c r="AO39" s="175"/>
      <c r="AP39" s="175"/>
      <c r="AQ39" s="175">
        <f t="shared" ref="AQ39:AQ48" si="11">X39</f>
        <v>791</v>
      </c>
      <c r="AR39" s="175"/>
      <c r="AS39" s="175"/>
      <c r="AU39" s="175"/>
      <c r="AV39" s="175" t="s">
        <v>440</v>
      </c>
      <c r="AY39" s="176">
        <v>0.25640000000000002</v>
      </c>
      <c r="AZ39" s="176">
        <v>20</v>
      </c>
      <c r="BA39" s="177">
        <v>1.2820000000000002E-2</v>
      </c>
      <c r="BB39" s="177">
        <v>6.7618715271253329</v>
      </c>
      <c r="BC39" s="177"/>
      <c r="BD39" s="194" t="s">
        <v>520</v>
      </c>
      <c r="BE39" s="194" t="s">
        <v>8</v>
      </c>
      <c r="BF39" s="194"/>
      <c r="BG39" s="194"/>
      <c r="BH39" s="169">
        <f>I39</f>
        <v>791</v>
      </c>
      <c r="BJ39" s="194"/>
      <c r="BK39" s="194"/>
      <c r="BL39" s="194"/>
      <c r="BM39" s="217">
        <v>785.85599999999999</v>
      </c>
      <c r="BP39" s="194"/>
      <c r="BQ39" s="195">
        <v>1747.666667</v>
      </c>
      <c r="BR39" s="195"/>
      <c r="BS39" s="195"/>
      <c r="BT39" s="195"/>
      <c r="BU39" s="186"/>
      <c r="BV39" s="176" t="s">
        <v>441</v>
      </c>
      <c r="BW39" s="160" t="s">
        <v>1163</v>
      </c>
      <c r="BX39" s="176"/>
      <c r="BY39" s="176"/>
      <c r="BZ39" s="186">
        <f t="shared" si="2"/>
        <v>791</v>
      </c>
      <c r="CA39" s="176"/>
      <c r="CB39" s="176"/>
      <c r="CC39" s="176"/>
      <c r="CD39" s="176"/>
      <c r="CE39" s="176" t="s">
        <v>440</v>
      </c>
      <c r="CF39" s="185">
        <v>133.04235371397345</v>
      </c>
      <c r="CI39" s="186"/>
      <c r="CJ39" s="186"/>
      <c r="CK39" s="186"/>
      <c r="CL39" s="186"/>
      <c r="CM39" s="186"/>
      <c r="CN39" s="186"/>
      <c r="CO39" s="186"/>
      <c r="CP39" s="186"/>
      <c r="CQ39" s="186"/>
      <c r="CR39" s="186"/>
      <c r="CS39" s="186"/>
      <c r="CT39" s="186"/>
      <c r="CU39" s="186"/>
      <c r="CV39" s="186"/>
      <c r="CW39" s="186"/>
      <c r="CX39" s="186"/>
      <c r="CY39" s="186"/>
      <c r="CZ39" s="186"/>
      <c r="DA39" s="186"/>
      <c r="DB39" s="186"/>
      <c r="DC39" s="186"/>
      <c r="DD39" s="186"/>
      <c r="DE39" s="186"/>
      <c r="DF39" s="186"/>
      <c r="DG39" s="186"/>
      <c r="DH39" s="186"/>
      <c r="DI39" s="186"/>
      <c r="DJ39" s="186"/>
      <c r="DK39" s="186"/>
      <c r="DL39" s="186"/>
      <c r="DM39" s="186"/>
      <c r="DQ39" s="160"/>
    </row>
    <row r="40" spans="1:133" s="169" customFormat="1" x14ac:dyDescent="0.25">
      <c r="A40" s="156">
        <v>47</v>
      </c>
      <c r="B40" s="157" t="s">
        <v>1219</v>
      </c>
      <c r="C40" s="160" t="s">
        <v>1192</v>
      </c>
      <c r="D40" s="160"/>
      <c r="E40" s="157" t="s">
        <v>1215</v>
      </c>
      <c r="F40" s="157">
        <v>-20.843175434999999</v>
      </c>
      <c r="G40" s="157">
        <v>-42.373440703</v>
      </c>
      <c r="H40" s="157"/>
      <c r="I40" s="156">
        <v>711</v>
      </c>
      <c r="J40" s="190"/>
      <c r="K40" s="190"/>
      <c r="L40" s="189" t="s">
        <v>1170</v>
      </c>
      <c r="M40" s="190">
        <v>6</v>
      </c>
      <c r="N40" s="185">
        <v>6.333333333333333</v>
      </c>
      <c r="O40" s="190">
        <v>6</v>
      </c>
      <c r="P40" s="190">
        <v>6</v>
      </c>
      <c r="Q40" s="185">
        <v>5.333333333333333</v>
      </c>
      <c r="R40" s="185">
        <v>5.666666666666667</v>
      </c>
      <c r="S40" s="185">
        <v>5.666666666666667</v>
      </c>
      <c r="T40" s="185">
        <v>5.666666666666667</v>
      </c>
      <c r="U40" s="191">
        <v>82.666666666666671</v>
      </c>
      <c r="V40" s="186"/>
      <c r="W40" s="190" t="s">
        <v>883</v>
      </c>
      <c r="X40" s="190">
        <v>711</v>
      </c>
      <c r="Y40" s="192" t="s">
        <v>10</v>
      </c>
      <c r="Z40" s="192"/>
      <c r="AA40" s="175"/>
      <c r="AB40" s="175">
        <f t="shared" si="10"/>
        <v>711</v>
      </c>
      <c r="AC40" s="175"/>
      <c r="AD40" s="175"/>
      <c r="AE40" s="192"/>
      <c r="AF40" s="193">
        <v>55.608274499999993</v>
      </c>
      <c r="AG40" s="193">
        <v>33.170005500000002</v>
      </c>
      <c r="AH40" s="193">
        <v>5.7961442000000005</v>
      </c>
      <c r="AI40" s="193">
        <v>13.507777750000002</v>
      </c>
      <c r="AJ40" s="193">
        <v>2.3432160086066394</v>
      </c>
      <c r="AK40" s="186"/>
      <c r="AL40" s="175" t="s">
        <v>111</v>
      </c>
      <c r="AM40" s="175"/>
      <c r="AN40" s="175" t="s">
        <v>10</v>
      </c>
      <c r="AO40" s="175"/>
      <c r="AP40" s="175"/>
      <c r="AQ40" s="175">
        <f t="shared" si="11"/>
        <v>711</v>
      </c>
      <c r="AR40" s="175"/>
      <c r="AS40" s="175"/>
      <c r="AU40" s="175"/>
      <c r="AV40" s="176" t="s">
        <v>20</v>
      </c>
      <c r="AY40" s="176">
        <v>0.21829999999999999</v>
      </c>
      <c r="AZ40" s="176">
        <v>18</v>
      </c>
      <c r="BA40" s="177">
        <v>1.2127777777777777E-2</v>
      </c>
      <c r="BB40" s="177">
        <v>6.4608007550080746</v>
      </c>
      <c r="BC40" s="177"/>
      <c r="BD40" s="194" t="s">
        <v>111</v>
      </c>
      <c r="BE40" s="194" t="s">
        <v>10</v>
      </c>
      <c r="BF40" s="194"/>
      <c r="BG40" s="194"/>
      <c r="BH40" s="169">
        <f>I40</f>
        <v>711</v>
      </c>
      <c r="BJ40" s="194"/>
      <c r="BK40" s="194"/>
      <c r="BL40" s="194"/>
      <c r="BM40" s="217">
        <v>689.76300000000003</v>
      </c>
      <c r="BP40" s="194"/>
      <c r="BQ40" s="195">
        <v>2453.491</v>
      </c>
      <c r="BR40" s="195"/>
      <c r="BS40" s="195"/>
      <c r="BT40" s="195"/>
      <c r="BU40" s="186"/>
      <c r="BV40" s="176" t="s">
        <v>294</v>
      </c>
      <c r="BW40" s="160" t="s">
        <v>1192</v>
      </c>
      <c r="BX40" s="176"/>
      <c r="BY40" s="176"/>
      <c r="BZ40" s="186">
        <f t="shared" si="2"/>
        <v>711</v>
      </c>
      <c r="CA40" s="176"/>
      <c r="CB40" s="176"/>
      <c r="CC40" s="176"/>
      <c r="CD40" s="176"/>
      <c r="CE40" s="176" t="s">
        <v>20</v>
      </c>
      <c r="CF40" s="185">
        <v>178.854037590199</v>
      </c>
      <c r="CI40" s="163">
        <v>47</v>
      </c>
      <c r="CJ40" s="163" t="s">
        <v>10</v>
      </c>
      <c r="CK40" s="163"/>
      <c r="CL40" s="163"/>
      <c r="CM40" s="186">
        <f t="shared" si="3"/>
        <v>711</v>
      </c>
      <c r="CN40" s="163"/>
      <c r="CO40" s="163"/>
      <c r="CP40" s="163"/>
      <c r="CQ40" s="163"/>
      <c r="CR40" s="163"/>
      <c r="CS40" s="163" t="s">
        <v>20</v>
      </c>
      <c r="CT40" s="163">
        <v>7.2296803186508871</v>
      </c>
      <c r="CU40" s="186"/>
      <c r="CV40" s="186"/>
      <c r="CW40" s="186"/>
      <c r="CX40" s="186"/>
      <c r="CY40" s="186"/>
      <c r="CZ40" s="186"/>
      <c r="DA40" s="186"/>
      <c r="DB40" s="186"/>
      <c r="DC40" s="186"/>
      <c r="DD40" s="186"/>
      <c r="DE40" s="186"/>
      <c r="DF40" s="186"/>
      <c r="DG40" s="186"/>
      <c r="DH40" s="186"/>
      <c r="DI40" s="186"/>
      <c r="DJ40" s="186"/>
      <c r="DK40" s="186"/>
      <c r="DL40" s="186"/>
      <c r="DM40" s="186"/>
      <c r="DO40" s="61" t="s">
        <v>111</v>
      </c>
      <c r="DP40" s="61" t="s">
        <v>10</v>
      </c>
      <c r="DQ40" s="160" t="s">
        <v>1192</v>
      </c>
      <c r="DR40" s="61"/>
      <c r="DS40" s="61"/>
      <c r="DT40" s="61"/>
      <c r="DU40" s="61"/>
      <c r="DV40" s="61"/>
      <c r="DW40" s="61"/>
      <c r="DX40" s="61" t="s">
        <v>20</v>
      </c>
      <c r="DY40" s="61">
        <v>0.31880067999999995</v>
      </c>
      <c r="DZ40" s="68">
        <v>3.1937979999999998E-2</v>
      </c>
      <c r="EA40" s="68">
        <v>5.752485999999999E-2</v>
      </c>
      <c r="EB40" s="68">
        <v>0.22195710000000002</v>
      </c>
      <c r="EC40" s="68">
        <v>1.7195059999999998E-2</v>
      </c>
    </row>
    <row r="41" spans="1:133" s="169" customFormat="1" x14ac:dyDescent="0.25">
      <c r="A41" s="156">
        <v>48</v>
      </c>
      <c r="B41" s="157" t="s">
        <v>1220</v>
      </c>
      <c r="C41" s="160" t="s">
        <v>1163</v>
      </c>
      <c r="D41" s="160"/>
      <c r="E41" s="157" t="s">
        <v>1215</v>
      </c>
      <c r="F41" s="157">
        <v>-20.82351543</v>
      </c>
      <c r="G41" s="157">
        <v>-42.409655553999997</v>
      </c>
      <c r="H41" s="157"/>
      <c r="I41" s="156">
        <v>820</v>
      </c>
      <c r="J41" s="190"/>
      <c r="K41" s="190"/>
      <c r="L41" s="189" t="s">
        <v>1165</v>
      </c>
      <c r="M41" s="185">
        <v>5.666666666666667</v>
      </c>
      <c r="N41" s="185">
        <v>5.666666666666667</v>
      </c>
      <c r="O41" s="185">
        <v>5.666666666666667</v>
      </c>
      <c r="P41" s="190">
        <v>6</v>
      </c>
      <c r="Q41" s="185">
        <v>5.333333333333333</v>
      </c>
      <c r="R41" s="185">
        <v>5.666666666666667</v>
      </c>
      <c r="S41" s="185">
        <v>5.333333333333333</v>
      </c>
      <c r="T41" s="190">
        <v>6</v>
      </c>
      <c r="U41" s="196">
        <v>81</v>
      </c>
      <c r="V41" s="186"/>
      <c r="W41" s="190" t="s">
        <v>617</v>
      </c>
      <c r="X41" s="190">
        <v>820</v>
      </c>
      <c r="Y41" s="192" t="s">
        <v>8</v>
      </c>
      <c r="Z41" s="192"/>
      <c r="AA41" s="175"/>
      <c r="AB41" s="175">
        <f t="shared" si="10"/>
        <v>820</v>
      </c>
      <c r="AC41" s="175"/>
      <c r="AD41" s="175"/>
      <c r="AE41" s="192"/>
      <c r="AF41" s="193">
        <v>38.696869499999991</v>
      </c>
      <c r="AG41" s="193">
        <v>27.611495999999995</v>
      </c>
      <c r="AH41" s="193">
        <v>4.8746043999999999</v>
      </c>
      <c r="AI41" s="193">
        <v>11.088573750000002</v>
      </c>
      <c r="AJ41" s="193">
        <v>2.2845795121458057</v>
      </c>
      <c r="AK41" s="186"/>
      <c r="AL41" s="175" t="s">
        <v>522</v>
      </c>
      <c r="AM41" s="175"/>
      <c r="AN41" s="175" t="s">
        <v>8</v>
      </c>
      <c r="AO41" s="175"/>
      <c r="AP41" s="175"/>
      <c r="AQ41" s="175">
        <f t="shared" si="11"/>
        <v>820</v>
      </c>
      <c r="AR41" s="175"/>
      <c r="AS41" s="175"/>
      <c r="AU41" s="175"/>
      <c r="AV41" s="175" t="s">
        <v>440</v>
      </c>
      <c r="AY41" s="176">
        <v>0.1986</v>
      </c>
      <c r="AZ41" s="176">
        <v>20</v>
      </c>
      <c r="BA41" s="177">
        <v>9.9299999999999996E-3</v>
      </c>
      <c r="BB41" s="177">
        <v>5.0720747322363309</v>
      </c>
      <c r="BC41" s="177"/>
      <c r="BD41" s="194" t="s">
        <v>522</v>
      </c>
      <c r="BE41" s="194" t="s">
        <v>8</v>
      </c>
      <c r="BF41" s="194"/>
      <c r="BG41" s="194"/>
      <c r="BH41" s="169">
        <f>I41</f>
        <v>820</v>
      </c>
      <c r="BJ41" s="194"/>
      <c r="BK41" s="194"/>
      <c r="BL41" s="194"/>
      <c r="BM41" s="217">
        <v>803.85199999999998</v>
      </c>
      <c r="BP41" s="194"/>
      <c r="BQ41" s="195">
        <v>2442</v>
      </c>
      <c r="BR41" s="195"/>
      <c r="BS41" s="195"/>
      <c r="BT41" s="195"/>
      <c r="BU41" s="186"/>
      <c r="BV41" s="186"/>
      <c r="BW41" s="160"/>
      <c r="BX41" s="186"/>
      <c r="BY41" s="186"/>
      <c r="BZ41" s="186"/>
      <c r="CA41" s="186"/>
      <c r="CB41" s="186"/>
      <c r="CC41" s="186"/>
      <c r="CD41" s="186"/>
      <c r="CE41" s="186"/>
      <c r="CF41" s="197"/>
      <c r="CI41" s="186"/>
      <c r="CJ41" s="186"/>
      <c r="CK41" s="186"/>
      <c r="CL41" s="186"/>
      <c r="CM41" s="186"/>
      <c r="CN41" s="186"/>
      <c r="CO41" s="186"/>
      <c r="CP41" s="186"/>
      <c r="CQ41" s="186"/>
      <c r="CR41" s="186"/>
      <c r="CS41" s="186"/>
      <c r="CT41" s="186"/>
      <c r="CU41" s="186"/>
      <c r="CV41" s="186"/>
      <c r="CW41" s="186"/>
      <c r="CX41" s="186"/>
      <c r="CY41" s="186"/>
      <c r="CZ41" s="186"/>
      <c r="DA41" s="186"/>
      <c r="DB41" s="186"/>
      <c r="DC41" s="186"/>
      <c r="DD41" s="186"/>
      <c r="DE41" s="186"/>
      <c r="DF41" s="186"/>
      <c r="DG41" s="186"/>
      <c r="DH41" s="186"/>
      <c r="DI41" s="186"/>
      <c r="DJ41" s="186"/>
      <c r="DK41" s="186"/>
      <c r="DL41" s="186"/>
      <c r="DM41" s="186"/>
      <c r="DQ41" s="160"/>
    </row>
    <row r="42" spans="1:133" s="169" customFormat="1" x14ac:dyDescent="0.25">
      <c r="A42" s="156">
        <v>49</v>
      </c>
      <c r="B42" s="157" t="s">
        <v>1221</v>
      </c>
      <c r="C42" s="160" t="s">
        <v>1173</v>
      </c>
      <c r="D42" s="160"/>
      <c r="E42" s="157" t="s">
        <v>1215</v>
      </c>
      <c r="F42" s="157">
        <v>-20.801176066</v>
      </c>
      <c r="G42" s="157">
        <v>-42.426123730999997</v>
      </c>
      <c r="H42" s="157"/>
      <c r="I42" s="156">
        <v>790</v>
      </c>
      <c r="J42" s="190"/>
      <c r="K42" s="190"/>
      <c r="L42" s="189" t="s">
        <v>1165</v>
      </c>
      <c r="M42" s="190">
        <v>6</v>
      </c>
      <c r="N42" s="185">
        <v>5.666666666666667</v>
      </c>
      <c r="O42" s="185">
        <v>6.333333333333333</v>
      </c>
      <c r="P42" s="185">
        <v>6.333333333333333</v>
      </c>
      <c r="Q42" s="185">
        <v>5.333333333333333</v>
      </c>
      <c r="R42" s="190">
        <v>6</v>
      </c>
      <c r="S42" s="190">
        <v>6</v>
      </c>
      <c r="T42" s="190">
        <v>6</v>
      </c>
      <c r="U42" s="191">
        <v>83.666666666666671</v>
      </c>
      <c r="V42" s="186"/>
      <c r="W42" s="190" t="s">
        <v>812</v>
      </c>
      <c r="X42" s="190">
        <v>790</v>
      </c>
      <c r="Y42" s="192" t="s">
        <v>286</v>
      </c>
      <c r="Z42" s="192"/>
      <c r="AA42" s="175"/>
      <c r="AB42" s="175">
        <f t="shared" si="10"/>
        <v>790</v>
      </c>
      <c r="AC42" s="175"/>
      <c r="AD42" s="175"/>
      <c r="AE42" s="192"/>
      <c r="AF42" s="193">
        <v>34.934558999999993</v>
      </c>
      <c r="AG42" s="193">
        <v>28.012886499999997</v>
      </c>
      <c r="AH42" s="193">
        <v>4.6242804500000014</v>
      </c>
      <c r="AI42" s="193">
        <v>11.05677</v>
      </c>
      <c r="AJ42" s="193">
        <v>2.4162055810654901</v>
      </c>
      <c r="AK42" s="186"/>
      <c r="AL42" s="175" t="s">
        <v>1090</v>
      </c>
      <c r="AM42" s="175"/>
      <c r="AN42" s="175" t="s">
        <v>286</v>
      </c>
      <c r="AO42" s="175"/>
      <c r="AP42" s="175"/>
      <c r="AQ42" s="175">
        <f t="shared" si="11"/>
        <v>790</v>
      </c>
      <c r="AR42" s="175"/>
      <c r="AS42" s="175"/>
      <c r="AU42" s="175"/>
      <c r="AV42" s="175" t="s">
        <v>440</v>
      </c>
      <c r="AY42" s="176">
        <v>0.23150000000000001</v>
      </c>
      <c r="AZ42" s="176">
        <v>20</v>
      </c>
      <c r="BA42" s="177">
        <v>1.1575E-2</v>
      </c>
      <c r="BB42" s="177">
        <v>6.5122272031782673</v>
      </c>
      <c r="BC42" s="177"/>
      <c r="BD42" s="186"/>
      <c r="BE42" s="186"/>
      <c r="BF42" s="186"/>
      <c r="BG42" s="186"/>
      <c r="BJ42" s="186"/>
      <c r="BK42" s="186"/>
      <c r="BL42" s="186"/>
      <c r="BM42" s="218"/>
      <c r="BP42" s="186"/>
      <c r="BQ42" s="186"/>
      <c r="BR42" s="186"/>
      <c r="BS42" s="186"/>
      <c r="BT42" s="186"/>
      <c r="BU42" s="186"/>
      <c r="BV42" s="186"/>
      <c r="BW42" s="160"/>
      <c r="BX42" s="186"/>
      <c r="BY42" s="186"/>
      <c r="BZ42" s="186"/>
      <c r="CA42" s="186"/>
      <c r="CB42" s="186"/>
      <c r="CC42" s="186"/>
      <c r="CD42" s="186"/>
      <c r="CE42" s="186"/>
      <c r="CF42" s="197"/>
      <c r="CI42" s="186"/>
      <c r="CJ42" s="186"/>
      <c r="CK42" s="186"/>
      <c r="CL42" s="186"/>
      <c r="CM42" s="186"/>
      <c r="CN42" s="186"/>
      <c r="CO42" s="186"/>
      <c r="CP42" s="186"/>
      <c r="CQ42" s="186"/>
      <c r="CR42" s="186"/>
      <c r="CS42" s="186"/>
      <c r="CT42" s="186"/>
      <c r="CU42" s="186"/>
      <c r="CV42" s="186"/>
      <c r="CW42" s="186"/>
      <c r="CX42" s="186"/>
      <c r="CY42" s="186"/>
      <c r="CZ42" s="186"/>
      <c r="DA42" s="186"/>
      <c r="DB42" s="186"/>
      <c r="DC42" s="186"/>
      <c r="DD42" s="186"/>
      <c r="DE42" s="186"/>
      <c r="DF42" s="186"/>
      <c r="DG42" s="186"/>
      <c r="DH42" s="186"/>
      <c r="DI42" s="186"/>
      <c r="DJ42" s="186"/>
      <c r="DK42" s="186"/>
      <c r="DL42" s="186"/>
      <c r="DM42" s="186"/>
      <c r="DQ42" s="160"/>
    </row>
    <row r="43" spans="1:133" s="169" customFormat="1" x14ac:dyDescent="0.25">
      <c r="A43" s="156">
        <v>50</v>
      </c>
      <c r="B43" s="157" t="s">
        <v>1222</v>
      </c>
      <c r="C43" s="160" t="s">
        <v>1163</v>
      </c>
      <c r="D43" s="160"/>
      <c r="E43" s="157" t="s">
        <v>1215</v>
      </c>
      <c r="F43" s="157">
        <v>-20.757608105999999</v>
      </c>
      <c r="G43" s="157">
        <v>-42.448429400000002</v>
      </c>
      <c r="H43" s="157"/>
      <c r="I43" s="156">
        <v>887</v>
      </c>
      <c r="J43" s="190"/>
      <c r="K43" s="190"/>
      <c r="L43" s="189" t="s">
        <v>1165</v>
      </c>
      <c r="M43" s="190">
        <v>7</v>
      </c>
      <c r="N43" s="190">
        <v>8</v>
      </c>
      <c r="O43" s="185">
        <v>7.333333333333333</v>
      </c>
      <c r="P43" s="185">
        <v>7.333333333333333</v>
      </c>
      <c r="Q43" s="190">
        <v>7.5</v>
      </c>
      <c r="R43" s="185">
        <v>7.833333333333333</v>
      </c>
      <c r="S43" s="185">
        <v>7.166666666666667</v>
      </c>
      <c r="T43" s="190">
        <v>7.5</v>
      </c>
      <c r="U43" s="191">
        <v>95.666666666666671</v>
      </c>
      <c r="V43" s="186"/>
      <c r="W43" s="190" t="s">
        <v>618</v>
      </c>
      <c r="X43" s="190">
        <v>887</v>
      </c>
      <c r="Y43" s="192" t="s">
        <v>8</v>
      </c>
      <c r="Z43" s="192"/>
      <c r="AA43" s="175"/>
      <c r="AB43" s="175">
        <f t="shared" si="10"/>
        <v>887</v>
      </c>
      <c r="AC43" s="175"/>
      <c r="AD43" s="175"/>
      <c r="AE43" s="192"/>
      <c r="AF43" s="193">
        <v>50.470612500000001</v>
      </c>
      <c r="AG43" s="193">
        <v>30.748601999999998</v>
      </c>
      <c r="AH43" s="193">
        <v>5.4662874500000003</v>
      </c>
      <c r="AI43" s="193">
        <v>12.834463899999999</v>
      </c>
      <c r="AJ43" s="193">
        <v>2.3566355117456563</v>
      </c>
      <c r="AK43" s="186"/>
      <c r="AL43" s="175" t="s">
        <v>1043</v>
      </c>
      <c r="AM43" s="175"/>
      <c r="AN43" s="175" t="s">
        <v>8</v>
      </c>
      <c r="AO43" s="175"/>
      <c r="AP43" s="175"/>
      <c r="AQ43" s="175">
        <f t="shared" si="11"/>
        <v>887</v>
      </c>
      <c r="AR43" s="175"/>
      <c r="AS43" s="175"/>
      <c r="AU43" s="175"/>
      <c r="AV43" s="175" t="s">
        <v>62</v>
      </c>
      <c r="AY43" s="176">
        <v>0.2596</v>
      </c>
      <c r="AZ43" s="176">
        <v>20</v>
      </c>
      <c r="BA43" s="177">
        <v>1.298E-2</v>
      </c>
      <c r="BB43" s="177">
        <v>6.602152846750597</v>
      </c>
      <c r="BC43" s="177"/>
      <c r="BD43" s="186"/>
      <c r="BE43" s="186"/>
      <c r="BF43" s="186"/>
      <c r="BG43" s="186"/>
      <c r="BJ43" s="186"/>
      <c r="BK43" s="186"/>
      <c r="BL43" s="186"/>
      <c r="BM43" s="218"/>
      <c r="BP43" s="186"/>
      <c r="BQ43" s="186"/>
      <c r="BR43" s="186"/>
      <c r="BS43" s="186"/>
      <c r="BT43" s="186"/>
      <c r="BU43" s="186"/>
      <c r="BV43" s="186"/>
      <c r="BW43" s="160"/>
      <c r="BX43" s="186"/>
      <c r="BY43" s="186"/>
      <c r="BZ43" s="186"/>
      <c r="CA43" s="186"/>
      <c r="CB43" s="186"/>
      <c r="CC43" s="186"/>
      <c r="CD43" s="186"/>
      <c r="CE43" s="186"/>
      <c r="CF43" s="197"/>
      <c r="CI43" s="163">
        <v>50</v>
      </c>
      <c r="CJ43" s="163" t="s">
        <v>8</v>
      </c>
      <c r="CK43" s="163"/>
      <c r="CL43" s="163"/>
      <c r="CM43" s="186">
        <f t="shared" si="3"/>
        <v>887</v>
      </c>
      <c r="CN43" s="163"/>
      <c r="CO43" s="163"/>
      <c r="CP43" s="163"/>
      <c r="CQ43" s="163"/>
      <c r="CR43" s="163"/>
      <c r="CS43" s="163" t="s">
        <v>62</v>
      </c>
      <c r="CT43" s="163">
        <v>7.9017074573936155</v>
      </c>
      <c r="CU43" s="186"/>
      <c r="CV43" s="186"/>
      <c r="CW43" s="186"/>
      <c r="CX43" s="186"/>
      <c r="CY43" s="186"/>
      <c r="CZ43" s="186"/>
      <c r="DA43" s="186"/>
      <c r="DB43" s="186"/>
      <c r="DC43" s="186"/>
      <c r="DD43" s="186"/>
      <c r="DE43" s="186"/>
      <c r="DF43" s="186"/>
      <c r="DG43" s="186"/>
      <c r="DH43" s="186"/>
      <c r="DI43" s="186"/>
      <c r="DJ43" s="186"/>
      <c r="DK43" s="186"/>
      <c r="DL43" s="186"/>
      <c r="DM43" s="186"/>
      <c r="DQ43" s="160"/>
    </row>
    <row r="44" spans="1:133" s="169" customFormat="1" x14ac:dyDescent="0.25">
      <c r="A44" s="156">
        <v>51</v>
      </c>
      <c r="B44" s="157" t="s">
        <v>1223</v>
      </c>
      <c r="C44" s="160" t="s">
        <v>1173</v>
      </c>
      <c r="D44" s="160"/>
      <c r="E44" s="157" t="s">
        <v>1215</v>
      </c>
      <c r="F44" s="157">
        <v>-20.768935075000002</v>
      </c>
      <c r="G44" s="157">
        <v>-42.448542304</v>
      </c>
      <c r="H44" s="157"/>
      <c r="I44" s="156">
        <v>841</v>
      </c>
      <c r="J44" s="190"/>
      <c r="K44" s="190"/>
      <c r="L44" s="189" t="s">
        <v>1165</v>
      </c>
      <c r="M44" s="185">
        <v>6.166666666666667</v>
      </c>
      <c r="N44" s="185">
        <v>5.833333333333333</v>
      </c>
      <c r="O44" s="185">
        <v>6.166666666666667</v>
      </c>
      <c r="P44" s="185">
        <v>6.166666666666667</v>
      </c>
      <c r="Q44" s="190">
        <v>6</v>
      </c>
      <c r="R44" s="185">
        <v>5.833333333333333</v>
      </c>
      <c r="S44" s="190">
        <v>6</v>
      </c>
      <c r="T44" s="185">
        <v>6.166666666666667</v>
      </c>
      <c r="U44" s="191">
        <v>84.333333333333329</v>
      </c>
      <c r="V44" s="186"/>
      <c r="W44" s="190" t="s">
        <v>813</v>
      </c>
      <c r="X44" s="190">
        <v>841</v>
      </c>
      <c r="Y44" s="192" t="s">
        <v>286</v>
      </c>
      <c r="Z44" s="192"/>
      <c r="AA44" s="175"/>
      <c r="AB44" s="175">
        <f t="shared" si="10"/>
        <v>841</v>
      </c>
      <c r="AC44" s="175"/>
      <c r="AD44" s="175"/>
      <c r="AE44" s="192"/>
      <c r="AF44" s="193">
        <v>41.22211990000001</v>
      </c>
      <c r="AG44" s="193">
        <v>27.756968500000006</v>
      </c>
      <c r="AH44" s="193">
        <v>4.9622790500000002</v>
      </c>
      <c r="AI44" s="193">
        <v>11.666640250000002</v>
      </c>
      <c r="AJ44" s="193">
        <v>2.3544511288307604</v>
      </c>
      <c r="AK44" s="186"/>
      <c r="AL44" s="175" t="s">
        <v>1098</v>
      </c>
      <c r="AM44" s="175"/>
      <c r="AN44" s="175" t="s">
        <v>286</v>
      </c>
      <c r="AO44" s="175"/>
      <c r="AP44" s="175"/>
      <c r="AQ44" s="175">
        <f t="shared" si="11"/>
        <v>841</v>
      </c>
      <c r="AR44" s="175"/>
      <c r="AS44" s="175"/>
      <c r="AU44" s="175"/>
      <c r="AV44" s="175" t="s">
        <v>440</v>
      </c>
      <c r="AY44" s="176">
        <v>0.23430000000000001</v>
      </c>
      <c r="AZ44" s="176">
        <v>20</v>
      </c>
      <c r="BA44" s="177">
        <v>1.1715E-2</v>
      </c>
      <c r="BB44" s="177">
        <v>6.4129063431133071</v>
      </c>
      <c r="BC44" s="177"/>
      <c r="BD44" s="186"/>
      <c r="BE44" s="186"/>
      <c r="BF44" s="186"/>
      <c r="BG44" s="186"/>
      <c r="BJ44" s="186"/>
      <c r="BK44" s="186"/>
      <c r="BL44" s="186"/>
      <c r="BM44" s="218"/>
      <c r="BP44" s="186"/>
      <c r="BQ44" s="186"/>
      <c r="BR44" s="186"/>
      <c r="BS44" s="186"/>
      <c r="BT44" s="186"/>
      <c r="BU44" s="186"/>
      <c r="BV44" s="186"/>
      <c r="BW44" s="160"/>
      <c r="BX44" s="186"/>
      <c r="BY44" s="186"/>
      <c r="BZ44" s="186"/>
      <c r="CA44" s="186"/>
      <c r="CB44" s="186"/>
      <c r="CC44" s="186"/>
      <c r="CD44" s="186"/>
      <c r="CE44" s="186"/>
      <c r="CF44" s="197"/>
      <c r="CI44" s="186"/>
      <c r="CJ44" s="186"/>
      <c r="CK44" s="186"/>
      <c r="CL44" s="186"/>
      <c r="CM44" s="186"/>
      <c r="CN44" s="186"/>
      <c r="CO44" s="186"/>
      <c r="CP44" s="186"/>
      <c r="CQ44" s="186"/>
      <c r="CR44" s="186"/>
      <c r="CS44" s="186"/>
      <c r="CT44" s="186"/>
      <c r="CU44" s="186"/>
      <c r="CV44" s="186"/>
      <c r="CW44" s="186"/>
      <c r="CX44" s="186"/>
      <c r="CY44" s="186"/>
      <c r="CZ44" s="186"/>
      <c r="DA44" s="186"/>
      <c r="DB44" s="186"/>
      <c r="DC44" s="186"/>
      <c r="DD44" s="186"/>
      <c r="DE44" s="186"/>
      <c r="DF44" s="186"/>
      <c r="DG44" s="186"/>
      <c r="DH44" s="186"/>
      <c r="DI44" s="186"/>
      <c r="DJ44" s="186"/>
      <c r="DK44" s="186"/>
      <c r="DL44" s="186"/>
      <c r="DM44" s="186"/>
      <c r="DQ44" s="160"/>
    </row>
    <row r="45" spans="1:133" s="169" customFormat="1" x14ac:dyDescent="0.25">
      <c r="A45" s="156">
        <v>52</v>
      </c>
      <c r="B45" s="157" t="s">
        <v>1223</v>
      </c>
      <c r="C45" s="160" t="s">
        <v>1173</v>
      </c>
      <c r="D45" s="160"/>
      <c r="E45" s="157" t="s">
        <v>1215</v>
      </c>
      <c r="F45" s="157">
        <v>-20.769324665999999</v>
      </c>
      <c r="G45" s="157">
        <v>-42.448241729000003</v>
      </c>
      <c r="H45" s="157"/>
      <c r="I45" s="156">
        <v>838</v>
      </c>
      <c r="J45" s="190"/>
      <c r="K45" s="190"/>
      <c r="L45" s="189" t="s">
        <v>1210</v>
      </c>
      <c r="M45" s="190">
        <v>7</v>
      </c>
      <c r="N45" s="185">
        <v>7.333333333333333</v>
      </c>
      <c r="O45" s="185">
        <v>6.833333333333333</v>
      </c>
      <c r="P45" s="185">
        <v>6.666666666666667</v>
      </c>
      <c r="Q45" s="190">
        <v>7</v>
      </c>
      <c r="R45" s="190">
        <v>7.5</v>
      </c>
      <c r="S45" s="190">
        <v>7</v>
      </c>
      <c r="T45" s="190">
        <v>7</v>
      </c>
      <c r="U45" s="191">
        <v>92.666666666666671</v>
      </c>
      <c r="V45" s="186"/>
      <c r="W45" s="190" t="s">
        <v>814</v>
      </c>
      <c r="X45" s="190">
        <v>838</v>
      </c>
      <c r="Y45" s="192" t="s">
        <v>286</v>
      </c>
      <c r="Z45" s="192"/>
      <c r="AA45" s="175"/>
      <c r="AB45" s="175">
        <f t="shared" si="10"/>
        <v>838</v>
      </c>
      <c r="AC45" s="175"/>
      <c r="AD45" s="175"/>
      <c r="AE45" s="192"/>
      <c r="AF45" s="193">
        <v>32.115482999999998</v>
      </c>
      <c r="AG45" s="193">
        <v>25.114686499999998</v>
      </c>
      <c r="AH45" s="193">
        <v>4.4590502499999989</v>
      </c>
      <c r="AI45" s="193">
        <v>10.336578650000002</v>
      </c>
      <c r="AJ45" s="193">
        <v>2.3266483502895161</v>
      </c>
      <c r="AK45" s="186"/>
      <c r="AL45" s="175" t="s">
        <v>1095</v>
      </c>
      <c r="AM45" s="175"/>
      <c r="AN45" s="175" t="s">
        <v>286</v>
      </c>
      <c r="AO45" s="175"/>
      <c r="AP45" s="175"/>
      <c r="AQ45" s="175">
        <f t="shared" si="11"/>
        <v>838</v>
      </c>
      <c r="AR45" s="175"/>
      <c r="AS45" s="175"/>
      <c r="AU45" s="175"/>
      <c r="AV45" s="175" t="s">
        <v>440</v>
      </c>
      <c r="AY45" s="176">
        <v>0.2223</v>
      </c>
      <c r="AZ45" s="176">
        <v>19</v>
      </c>
      <c r="BA45" s="177">
        <v>1.17E-2</v>
      </c>
      <c r="BB45" s="177">
        <v>6.6723244453897026</v>
      </c>
      <c r="BC45" s="177"/>
      <c r="BD45" s="186"/>
      <c r="BE45" s="186"/>
      <c r="BF45" s="186"/>
      <c r="BG45" s="186"/>
      <c r="BJ45" s="186"/>
      <c r="BK45" s="186"/>
      <c r="BL45" s="186"/>
      <c r="BM45" s="218"/>
      <c r="BP45" s="186"/>
      <c r="BQ45" s="186"/>
      <c r="BR45" s="186"/>
      <c r="BS45" s="186"/>
      <c r="BT45" s="186"/>
      <c r="BU45" s="186"/>
      <c r="BV45" s="186"/>
      <c r="BW45" s="160"/>
      <c r="BX45" s="186"/>
      <c r="BY45" s="186"/>
      <c r="BZ45" s="186"/>
      <c r="CA45" s="186"/>
      <c r="CB45" s="186"/>
      <c r="CC45" s="186"/>
      <c r="CD45" s="186"/>
      <c r="CE45" s="186"/>
      <c r="CF45" s="197"/>
      <c r="CI45" s="186"/>
      <c r="CJ45" s="186"/>
      <c r="CK45" s="186"/>
      <c r="CL45" s="186"/>
      <c r="CM45" s="186"/>
      <c r="CN45" s="186"/>
      <c r="CO45" s="186"/>
      <c r="CP45" s="186"/>
      <c r="CQ45" s="186"/>
      <c r="CR45" s="186"/>
      <c r="CS45" s="186"/>
      <c r="CT45" s="186"/>
      <c r="CU45" s="186"/>
      <c r="CV45" s="186"/>
      <c r="CW45" s="186"/>
      <c r="CX45" s="186"/>
      <c r="CY45" s="186"/>
      <c r="CZ45" s="186"/>
      <c r="DA45" s="186"/>
      <c r="DB45" s="186"/>
      <c r="DC45" s="186"/>
      <c r="DD45" s="186"/>
      <c r="DE45" s="186"/>
      <c r="DF45" s="186"/>
      <c r="DG45" s="186"/>
      <c r="DH45" s="186"/>
      <c r="DI45" s="186"/>
      <c r="DJ45" s="186"/>
      <c r="DK45" s="186"/>
      <c r="DL45" s="186"/>
      <c r="DM45" s="186"/>
      <c r="DQ45" s="160"/>
    </row>
    <row r="46" spans="1:133" s="169" customFormat="1" x14ac:dyDescent="0.25">
      <c r="A46" s="156">
        <v>56</v>
      </c>
      <c r="B46" s="157" t="s">
        <v>1224</v>
      </c>
      <c r="C46" s="160" t="s">
        <v>1163</v>
      </c>
      <c r="D46" s="160"/>
      <c r="E46" s="157" t="s">
        <v>1215</v>
      </c>
      <c r="F46" s="157">
        <v>-20.889022602000001</v>
      </c>
      <c r="G46" s="157">
        <v>-42.407626798000003</v>
      </c>
      <c r="H46" s="157"/>
      <c r="I46" s="156">
        <v>649</v>
      </c>
      <c r="J46" s="190"/>
      <c r="K46" s="190"/>
      <c r="L46" s="189" t="s">
        <v>1225</v>
      </c>
      <c r="M46" s="185">
        <v>5.333333333333333</v>
      </c>
      <c r="N46" s="185">
        <v>5.333333333333333</v>
      </c>
      <c r="O46" s="185">
        <v>5.666666666666667</v>
      </c>
      <c r="P46" s="190">
        <v>6</v>
      </c>
      <c r="Q46" s="185">
        <v>5.333333333333333</v>
      </c>
      <c r="R46" s="185">
        <v>5.333333333333333</v>
      </c>
      <c r="S46" s="185">
        <v>5.333333333333333</v>
      </c>
      <c r="T46" s="185">
        <v>5.666666666666667</v>
      </c>
      <c r="U46" s="196">
        <v>80</v>
      </c>
      <c r="V46" s="186"/>
      <c r="W46" s="190" t="s">
        <v>620</v>
      </c>
      <c r="X46" s="190">
        <v>649</v>
      </c>
      <c r="Y46" s="192" t="s">
        <v>8</v>
      </c>
      <c r="Z46" s="192"/>
      <c r="AA46" s="175"/>
      <c r="AB46" s="175">
        <f t="shared" si="10"/>
        <v>649</v>
      </c>
      <c r="AC46" s="175"/>
      <c r="AD46" s="175"/>
      <c r="AE46" s="192"/>
      <c r="AF46" s="193">
        <v>45.550244500000005</v>
      </c>
      <c r="AG46" s="193">
        <v>30.547197000000001</v>
      </c>
      <c r="AH46" s="193">
        <v>5.1701078000000011</v>
      </c>
      <c r="AI46" s="193">
        <v>12.493817150000002</v>
      </c>
      <c r="AJ46" s="193">
        <v>2.4270700250013548</v>
      </c>
      <c r="AK46" s="186"/>
      <c r="AL46" s="175" t="s">
        <v>23</v>
      </c>
      <c r="AM46" s="175"/>
      <c r="AN46" s="175" t="s">
        <v>8</v>
      </c>
      <c r="AO46" s="175"/>
      <c r="AP46" s="175"/>
      <c r="AQ46" s="175">
        <f t="shared" si="11"/>
        <v>649</v>
      </c>
      <c r="AR46" s="175"/>
      <c r="AS46" s="175"/>
      <c r="AU46" s="175"/>
      <c r="AV46" s="176" t="s">
        <v>20</v>
      </c>
      <c r="AY46" s="176">
        <v>0.2094</v>
      </c>
      <c r="AZ46" s="176">
        <v>20</v>
      </c>
      <c r="BA46" s="177">
        <v>1.047E-2</v>
      </c>
      <c r="BB46" s="177">
        <v>5.5002281695433934</v>
      </c>
      <c r="BC46" s="177"/>
      <c r="BD46" s="194" t="s">
        <v>23</v>
      </c>
      <c r="BE46" s="194" t="s">
        <v>8</v>
      </c>
      <c r="BF46" s="194"/>
      <c r="BG46" s="194"/>
      <c r="BH46" s="169">
        <f>I46</f>
        <v>649</v>
      </c>
      <c r="BJ46" s="194"/>
      <c r="BK46" s="194"/>
      <c r="BL46" s="194"/>
      <c r="BM46" s="217">
        <v>640.60799999999995</v>
      </c>
      <c r="BP46" s="194"/>
      <c r="BQ46" s="195">
        <v>1987.1481670000001</v>
      </c>
      <c r="BR46" s="195"/>
      <c r="BS46" s="195"/>
      <c r="BT46" s="195"/>
      <c r="BU46" s="186"/>
      <c r="BV46" s="176" t="s">
        <v>243</v>
      </c>
      <c r="BW46" s="160" t="s">
        <v>1163</v>
      </c>
      <c r="BX46" s="176"/>
      <c r="BY46" s="176"/>
      <c r="BZ46" s="186">
        <f t="shared" si="2"/>
        <v>649</v>
      </c>
      <c r="CA46" s="176"/>
      <c r="CB46" s="176"/>
      <c r="CC46" s="176"/>
      <c r="CD46" s="176"/>
      <c r="CE46" s="176" t="s">
        <v>20</v>
      </c>
      <c r="CF46" s="185">
        <v>190.51547292044788</v>
      </c>
      <c r="CI46" s="163">
        <v>56</v>
      </c>
      <c r="CJ46" s="163" t="s">
        <v>8</v>
      </c>
      <c r="CK46" s="163"/>
      <c r="CL46" s="163"/>
      <c r="CM46" s="186">
        <f t="shared" si="3"/>
        <v>649</v>
      </c>
      <c r="CN46" s="163"/>
      <c r="CO46" s="163"/>
      <c r="CP46" s="163"/>
      <c r="CQ46" s="163"/>
      <c r="CR46" s="163"/>
      <c r="CS46" s="163" t="s">
        <v>20</v>
      </c>
      <c r="CT46" s="163">
        <v>8.1248314245503614</v>
      </c>
      <c r="CU46" s="186"/>
      <c r="CV46" s="186"/>
      <c r="CW46" s="186"/>
      <c r="CX46" s="186"/>
      <c r="CY46" s="186"/>
      <c r="CZ46" s="186"/>
      <c r="DA46" s="186"/>
      <c r="DB46" s="186"/>
      <c r="DC46" s="186"/>
      <c r="DD46" s="186"/>
      <c r="DE46" s="186"/>
      <c r="DF46" s="186"/>
      <c r="DG46" s="186"/>
      <c r="DH46" s="186"/>
      <c r="DI46" s="186"/>
      <c r="DJ46" s="186"/>
      <c r="DK46" s="186"/>
      <c r="DL46" s="186"/>
      <c r="DM46" s="186"/>
      <c r="DO46" s="61" t="s">
        <v>23</v>
      </c>
      <c r="DP46" s="61" t="s">
        <v>8</v>
      </c>
      <c r="DQ46" s="160" t="s">
        <v>1163</v>
      </c>
      <c r="DR46" s="61"/>
      <c r="DS46" s="61"/>
      <c r="DT46" s="61"/>
      <c r="DU46" s="61"/>
      <c r="DV46" s="61"/>
      <c r="DW46" s="61"/>
      <c r="DX46" s="61" t="s">
        <v>20</v>
      </c>
      <c r="DY46" s="68">
        <v>0.29253746000000003</v>
      </c>
      <c r="DZ46" s="68">
        <v>3.2013280000000005E-2</v>
      </c>
      <c r="EA46" s="68">
        <v>6.5357499999999999E-2</v>
      </c>
      <c r="EB46" s="68">
        <v>0.18694243999999999</v>
      </c>
      <c r="EC46" s="68">
        <v>1.7788959999999999E-2</v>
      </c>
    </row>
    <row r="47" spans="1:133" s="169" customFormat="1" x14ac:dyDescent="0.25">
      <c r="A47" s="156">
        <v>57</v>
      </c>
      <c r="B47" s="157" t="s">
        <v>1224</v>
      </c>
      <c r="C47" s="160" t="s">
        <v>1194</v>
      </c>
      <c r="D47" s="160"/>
      <c r="E47" s="157" t="s">
        <v>1215</v>
      </c>
      <c r="F47" s="157">
        <v>-20.890451465000002</v>
      </c>
      <c r="G47" s="157">
        <v>-42.407194208</v>
      </c>
      <c r="H47" s="157"/>
      <c r="I47" s="156">
        <v>640</v>
      </c>
      <c r="J47" s="190"/>
      <c r="K47" s="190"/>
      <c r="L47" s="189" t="s">
        <v>1225</v>
      </c>
      <c r="M47" s="190">
        <v>6</v>
      </c>
      <c r="N47" s="185">
        <v>5.333333333333333</v>
      </c>
      <c r="O47" s="190">
        <v>6</v>
      </c>
      <c r="P47" s="185">
        <v>5.666666666666667</v>
      </c>
      <c r="Q47" s="185">
        <v>6.333333333333333</v>
      </c>
      <c r="R47" s="185">
        <v>5.333333333333333</v>
      </c>
      <c r="S47" s="190">
        <v>6</v>
      </c>
      <c r="T47" s="190">
        <v>6</v>
      </c>
      <c r="U47" s="191">
        <v>82.666666666666671</v>
      </c>
      <c r="V47" s="186"/>
      <c r="W47" s="190" t="s">
        <v>750</v>
      </c>
      <c r="X47" s="190">
        <v>640</v>
      </c>
      <c r="Y47" s="192" t="s">
        <v>201</v>
      </c>
      <c r="Z47" s="192"/>
      <c r="AA47" s="175"/>
      <c r="AB47" s="175">
        <f t="shared" si="10"/>
        <v>640</v>
      </c>
      <c r="AC47" s="175"/>
      <c r="AD47" s="175"/>
      <c r="AE47" s="192"/>
      <c r="AF47" s="193">
        <v>44.618672499999995</v>
      </c>
      <c r="AG47" s="193">
        <v>29.798614000000004</v>
      </c>
      <c r="AH47" s="193">
        <v>5.4270338000000002</v>
      </c>
      <c r="AI47" s="193">
        <v>12.095627499999999</v>
      </c>
      <c r="AJ47" s="193">
        <v>2.2545926061356321</v>
      </c>
      <c r="AK47" s="186"/>
      <c r="AL47" s="175" t="s">
        <v>184</v>
      </c>
      <c r="AM47" s="175"/>
      <c r="AN47" s="175" t="s">
        <v>201</v>
      </c>
      <c r="AO47" s="175"/>
      <c r="AP47" s="175"/>
      <c r="AQ47" s="175">
        <f t="shared" si="11"/>
        <v>640</v>
      </c>
      <c r="AR47" s="175"/>
      <c r="AS47" s="175"/>
      <c r="AU47" s="175"/>
      <c r="AV47" s="176" t="s">
        <v>20</v>
      </c>
      <c r="AY47" s="176">
        <v>0.2082</v>
      </c>
      <c r="AZ47" s="176">
        <v>18</v>
      </c>
      <c r="BA47" s="177">
        <v>1.1566666666666666E-2</v>
      </c>
      <c r="BB47" s="177">
        <v>6.0906433533434967</v>
      </c>
      <c r="BC47" s="177"/>
      <c r="BD47" s="194" t="s">
        <v>184</v>
      </c>
      <c r="BE47" s="194" t="s">
        <v>201</v>
      </c>
      <c r="BF47" s="194"/>
      <c r="BG47" s="194"/>
      <c r="BH47" s="169">
        <f>I47</f>
        <v>640</v>
      </c>
      <c r="BJ47" s="194"/>
      <c r="BK47" s="194"/>
      <c r="BL47" s="194"/>
      <c r="BM47" s="217">
        <v>638.32799999999997</v>
      </c>
      <c r="BP47" s="194"/>
      <c r="BQ47" s="195">
        <v>2829.9701669999999</v>
      </c>
      <c r="BR47" s="195"/>
      <c r="BS47" s="195"/>
      <c r="BT47" s="195"/>
      <c r="BU47" s="186"/>
      <c r="BV47" s="186"/>
      <c r="BW47" s="160"/>
      <c r="BX47" s="186"/>
      <c r="BY47" s="186"/>
      <c r="BZ47" s="186"/>
      <c r="CA47" s="186"/>
      <c r="CB47" s="186"/>
      <c r="CC47" s="186"/>
      <c r="CD47" s="186"/>
      <c r="CE47" s="186"/>
      <c r="CF47" s="197"/>
      <c r="CI47" s="186"/>
      <c r="CJ47" s="186"/>
      <c r="CK47" s="186"/>
      <c r="CL47" s="186"/>
      <c r="CM47" s="186"/>
      <c r="CN47" s="186"/>
      <c r="CO47" s="186"/>
      <c r="CP47" s="186"/>
      <c r="CQ47" s="186"/>
      <c r="CR47" s="186"/>
      <c r="CS47" s="186"/>
      <c r="CT47" s="186"/>
      <c r="CU47" s="186"/>
      <c r="CV47" s="186"/>
      <c r="CW47" s="228">
        <v>47</v>
      </c>
      <c r="CX47" s="228" t="s">
        <v>10</v>
      </c>
      <c r="CY47" s="228"/>
      <c r="CZ47" s="228"/>
      <c r="DA47" s="186">
        <f t="shared" si="4"/>
        <v>640</v>
      </c>
      <c r="DB47" s="228"/>
      <c r="DC47" s="228"/>
      <c r="DD47" s="228"/>
      <c r="DE47" s="228"/>
      <c r="DF47" s="228"/>
      <c r="DG47" s="228"/>
      <c r="DH47" s="228" t="s">
        <v>11</v>
      </c>
      <c r="DI47" s="231">
        <v>4.0911819999999999</v>
      </c>
      <c r="DJ47" s="230">
        <v>0.46214510000000003</v>
      </c>
      <c r="DK47" s="230">
        <f>DI47-DJ47</f>
        <v>3.6290369</v>
      </c>
      <c r="DL47" s="230">
        <v>0.26437370000000004</v>
      </c>
      <c r="DM47" s="230">
        <v>0.19777139999999999</v>
      </c>
      <c r="DO47" s="61" t="s">
        <v>184</v>
      </c>
      <c r="DP47" s="238" t="s">
        <v>201</v>
      </c>
      <c r="DQ47" s="242" t="s">
        <v>1194</v>
      </c>
      <c r="DR47" s="61"/>
      <c r="DS47" s="61"/>
      <c r="DT47" s="61"/>
      <c r="DU47" s="61"/>
      <c r="DV47" s="61"/>
      <c r="DW47" s="61"/>
      <c r="DX47" s="61" t="s">
        <v>20</v>
      </c>
      <c r="DY47" s="68">
        <v>0.31788383999999997</v>
      </c>
      <c r="DZ47" s="68">
        <v>2.2302579999999999E-2</v>
      </c>
      <c r="EA47" s="68">
        <v>7.5772480000000003E-2</v>
      </c>
      <c r="EB47" s="68">
        <v>0.19614791999999998</v>
      </c>
      <c r="EC47" s="68">
        <v>2.051824E-2</v>
      </c>
    </row>
    <row r="48" spans="1:133" s="169" customFormat="1" x14ac:dyDescent="0.25">
      <c r="A48" s="156">
        <v>58</v>
      </c>
      <c r="B48" s="157" t="s">
        <v>1226</v>
      </c>
      <c r="C48" s="160" t="s">
        <v>1192</v>
      </c>
      <c r="D48" s="160"/>
      <c r="E48" s="157" t="s">
        <v>1227</v>
      </c>
      <c r="F48" s="157">
        <v>-20.864514419999999</v>
      </c>
      <c r="G48" s="157">
        <v>-42.607457236999998</v>
      </c>
      <c r="H48" s="157"/>
      <c r="I48" s="156">
        <v>815</v>
      </c>
      <c r="J48" s="190"/>
      <c r="K48" s="190"/>
      <c r="L48" s="189" t="s">
        <v>1225</v>
      </c>
      <c r="M48" s="190">
        <v>6</v>
      </c>
      <c r="N48" s="185">
        <v>5.666666666666667</v>
      </c>
      <c r="O48" s="190">
        <v>6</v>
      </c>
      <c r="P48" s="190">
        <v>6</v>
      </c>
      <c r="Q48" s="185">
        <v>6.333333333333333</v>
      </c>
      <c r="R48" s="185">
        <v>6.333333333333333</v>
      </c>
      <c r="S48" s="190">
        <v>6</v>
      </c>
      <c r="T48" s="190">
        <v>6</v>
      </c>
      <c r="U48" s="191">
        <v>84.333333333333329</v>
      </c>
      <c r="V48" s="186"/>
      <c r="W48" s="190" t="s">
        <v>884</v>
      </c>
      <c r="X48" s="190">
        <v>815</v>
      </c>
      <c r="Y48" s="192" t="s">
        <v>10</v>
      </c>
      <c r="Z48" s="192"/>
      <c r="AA48" s="175"/>
      <c r="AB48" s="175">
        <f t="shared" si="10"/>
        <v>815</v>
      </c>
      <c r="AC48" s="175"/>
      <c r="AD48" s="175"/>
      <c r="AE48" s="192"/>
      <c r="AF48" s="193">
        <v>35.718700499999997</v>
      </c>
      <c r="AG48" s="193">
        <v>27.294821500000001</v>
      </c>
      <c r="AH48" s="193">
        <v>4.5659828999999998</v>
      </c>
      <c r="AI48" s="193">
        <v>10.552889</v>
      </c>
      <c r="AJ48" s="193">
        <v>2.3344544096822095</v>
      </c>
      <c r="AK48" s="186"/>
      <c r="AL48" s="175" t="s">
        <v>1120</v>
      </c>
      <c r="AM48" s="175"/>
      <c r="AN48" s="175" t="s">
        <v>10</v>
      </c>
      <c r="AO48" s="175"/>
      <c r="AP48" s="175"/>
      <c r="AQ48" s="175">
        <f t="shared" si="11"/>
        <v>815</v>
      </c>
      <c r="AR48" s="175"/>
      <c r="AS48" s="175"/>
      <c r="AU48" s="175"/>
      <c r="AV48" s="175" t="s">
        <v>440</v>
      </c>
      <c r="AY48" s="176">
        <v>0.23499999999999999</v>
      </c>
      <c r="AZ48" s="176">
        <v>20</v>
      </c>
      <c r="BA48" s="177">
        <v>1.175E-2</v>
      </c>
      <c r="BB48" s="177">
        <v>6.4491450352991704</v>
      </c>
      <c r="BC48" s="177"/>
      <c r="BD48" s="186"/>
      <c r="BE48" s="186"/>
      <c r="BF48" s="186"/>
      <c r="BG48" s="186"/>
      <c r="BJ48" s="186"/>
      <c r="BK48" s="186"/>
      <c r="BL48" s="186"/>
      <c r="BM48" s="218"/>
      <c r="BP48" s="186"/>
      <c r="BQ48" s="186"/>
      <c r="BR48" s="186"/>
      <c r="BS48" s="186"/>
      <c r="BT48" s="186"/>
      <c r="BU48" s="186"/>
      <c r="BV48" s="186"/>
      <c r="BW48" s="160"/>
      <c r="BX48" s="186"/>
      <c r="BY48" s="186"/>
      <c r="BZ48" s="186"/>
      <c r="CA48" s="186"/>
      <c r="CB48" s="186"/>
      <c r="CC48" s="186"/>
      <c r="CD48" s="186"/>
      <c r="CE48" s="186"/>
      <c r="CF48" s="197"/>
      <c r="CI48" s="186"/>
      <c r="CJ48" s="186"/>
      <c r="CK48" s="186"/>
      <c r="CL48" s="186"/>
      <c r="CM48" s="186"/>
      <c r="CN48" s="186"/>
      <c r="CO48" s="186"/>
      <c r="CP48" s="186"/>
      <c r="CQ48" s="186"/>
      <c r="CR48" s="186"/>
      <c r="CS48" s="186"/>
      <c r="CT48" s="186"/>
      <c r="CU48" s="186"/>
      <c r="CV48" s="186"/>
      <c r="CW48" s="186"/>
      <c r="CX48" s="186"/>
      <c r="CY48" s="186"/>
      <c r="CZ48" s="186"/>
      <c r="DA48" s="186"/>
      <c r="DB48" s="186"/>
      <c r="DC48" s="186"/>
      <c r="DD48" s="186"/>
      <c r="DE48" s="186"/>
      <c r="DF48" s="186"/>
      <c r="DG48" s="186"/>
      <c r="DH48" s="186"/>
      <c r="DI48" s="186"/>
      <c r="DJ48" s="186"/>
      <c r="DK48" s="186"/>
      <c r="DL48" s="186"/>
      <c r="DM48" s="186"/>
      <c r="DQ48" s="160"/>
    </row>
    <row r="49" spans="1:133" s="169" customFormat="1" x14ac:dyDescent="0.25">
      <c r="A49" s="156">
        <v>59</v>
      </c>
      <c r="B49" s="157" t="s">
        <v>1226</v>
      </c>
      <c r="C49" s="160" t="s">
        <v>1163</v>
      </c>
      <c r="D49" s="160"/>
      <c r="E49" s="157" t="s">
        <v>1227</v>
      </c>
      <c r="F49" s="157">
        <v>-20.860929479999999</v>
      </c>
      <c r="G49" s="157">
        <v>-42.608175901999999</v>
      </c>
      <c r="H49" s="157"/>
      <c r="I49" s="156">
        <v>814</v>
      </c>
      <c r="J49" s="190"/>
      <c r="K49" s="190"/>
      <c r="L49" s="189" t="s">
        <v>1225</v>
      </c>
      <c r="M49" s="190">
        <v>6</v>
      </c>
      <c r="N49" s="190">
        <v>6</v>
      </c>
      <c r="O49" s="190">
        <v>6</v>
      </c>
      <c r="P49" s="185">
        <v>6.666666666666667</v>
      </c>
      <c r="Q49" s="190">
        <v>6.5</v>
      </c>
      <c r="R49" s="190">
        <v>6</v>
      </c>
      <c r="S49" s="185">
        <v>6.333333333333333</v>
      </c>
      <c r="T49" s="185">
        <v>6.166666666666667</v>
      </c>
      <c r="U49" s="191">
        <v>85.666666666666671</v>
      </c>
      <c r="V49" s="186"/>
      <c r="W49" s="186"/>
      <c r="X49" s="186"/>
      <c r="Y49" s="186"/>
      <c r="Z49" s="186"/>
      <c r="AA49" s="186"/>
      <c r="AB49" s="175"/>
      <c r="AC49" s="175"/>
      <c r="AD49" s="175"/>
      <c r="AE49" s="186"/>
      <c r="AF49" s="193"/>
      <c r="AG49" s="193"/>
      <c r="AH49" s="193"/>
      <c r="AI49" s="193"/>
      <c r="AJ49" s="193"/>
      <c r="AK49" s="186"/>
      <c r="AL49" s="186"/>
      <c r="AM49" s="186"/>
      <c r="AN49" s="186"/>
      <c r="AO49" s="186"/>
      <c r="AP49" s="186"/>
      <c r="AQ49" s="175"/>
      <c r="AR49" s="175"/>
      <c r="AS49" s="175"/>
      <c r="AU49" s="175"/>
      <c r="AV49" s="186"/>
      <c r="AY49" s="186"/>
      <c r="AZ49" s="186"/>
      <c r="BA49" s="186"/>
      <c r="BB49" s="186"/>
      <c r="BC49" s="186"/>
      <c r="BD49" s="186"/>
      <c r="BE49" s="186"/>
      <c r="BF49" s="186"/>
      <c r="BG49" s="186"/>
      <c r="BJ49" s="186"/>
      <c r="BK49" s="186"/>
      <c r="BL49" s="186"/>
      <c r="BM49" s="218"/>
      <c r="BP49" s="186"/>
      <c r="BQ49" s="186"/>
      <c r="BR49" s="186"/>
      <c r="BS49" s="186"/>
      <c r="BT49" s="186"/>
      <c r="BU49" s="186"/>
      <c r="BV49" s="176" t="s">
        <v>443</v>
      </c>
      <c r="BW49" s="160" t="s">
        <v>1163</v>
      </c>
      <c r="BX49" s="176"/>
      <c r="BY49" s="176"/>
      <c r="BZ49" s="186">
        <f t="shared" si="2"/>
        <v>814</v>
      </c>
      <c r="CA49" s="176"/>
      <c r="CB49" s="176"/>
      <c r="CC49" s="176"/>
      <c r="CD49" s="176"/>
      <c r="CE49" s="176" t="s">
        <v>440</v>
      </c>
      <c r="CF49" s="185">
        <v>182.85466682685453</v>
      </c>
      <c r="CI49" s="186"/>
      <c r="CJ49" s="186"/>
      <c r="CK49" s="186"/>
      <c r="CL49" s="186"/>
      <c r="CM49" s="186"/>
      <c r="CN49" s="186"/>
      <c r="CO49" s="186"/>
      <c r="CP49" s="186"/>
      <c r="CQ49" s="186"/>
      <c r="CR49" s="186"/>
      <c r="CS49" s="186"/>
      <c r="CT49" s="186"/>
      <c r="CU49" s="186"/>
      <c r="CV49" s="186"/>
      <c r="CW49" s="228"/>
      <c r="CX49" s="228"/>
      <c r="CY49" s="228"/>
      <c r="CZ49" s="228"/>
      <c r="DA49" s="186"/>
      <c r="DB49" s="228"/>
      <c r="DC49" s="228"/>
      <c r="DD49" s="228"/>
      <c r="DE49" s="228"/>
      <c r="DF49" s="228"/>
      <c r="DG49" s="228"/>
      <c r="DH49" s="228"/>
      <c r="DI49" s="234"/>
      <c r="DJ49" s="171"/>
      <c r="DK49" s="228"/>
      <c r="DL49" s="228"/>
      <c r="DM49" s="228"/>
      <c r="DQ49" s="160"/>
    </row>
    <row r="50" spans="1:133" s="169" customFormat="1" x14ac:dyDescent="0.25">
      <c r="A50" s="156">
        <v>60</v>
      </c>
      <c r="B50" s="157" t="s">
        <v>1228</v>
      </c>
      <c r="C50" s="160" t="s">
        <v>1173</v>
      </c>
      <c r="D50" s="160"/>
      <c r="E50" s="157" t="s">
        <v>1227</v>
      </c>
      <c r="F50" s="157">
        <v>-20.838326588000001</v>
      </c>
      <c r="G50" s="157">
        <v>-42.666656355999997</v>
      </c>
      <c r="H50" s="157"/>
      <c r="I50" s="156">
        <v>798</v>
      </c>
      <c r="J50" s="190"/>
      <c r="K50" s="190"/>
      <c r="L50" s="188" t="s">
        <v>1225</v>
      </c>
      <c r="M50" s="185">
        <v>6.25</v>
      </c>
      <c r="N50" s="185">
        <v>6.25</v>
      </c>
      <c r="O50" s="190">
        <v>6</v>
      </c>
      <c r="P50" s="190">
        <v>6</v>
      </c>
      <c r="Q50" s="190">
        <v>6</v>
      </c>
      <c r="R50" s="185">
        <v>6.25</v>
      </c>
      <c r="S50" s="190">
        <v>6</v>
      </c>
      <c r="T50" s="185">
        <v>6.25</v>
      </c>
      <c r="U50" s="191">
        <v>85.333333333333329</v>
      </c>
      <c r="V50" s="186"/>
      <c r="W50" s="190" t="s">
        <v>815</v>
      </c>
      <c r="X50" s="190">
        <v>798</v>
      </c>
      <c r="Y50" s="192" t="s">
        <v>286</v>
      </c>
      <c r="Z50" s="192"/>
      <c r="AA50" s="175"/>
      <c r="AB50" s="175">
        <f>I50</f>
        <v>798</v>
      </c>
      <c r="AC50" s="175"/>
      <c r="AD50" s="175"/>
      <c r="AE50" s="192"/>
      <c r="AF50" s="193">
        <v>52.482333499999996</v>
      </c>
      <c r="AG50" s="193">
        <v>33.3199185</v>
      </c>
      <c r="AH50" s="193">
        <v>5.7211576500000003</v>
      </c>
      <c r="AI50" s="193">
        <v>13.019807399999996</v>
      </c>
      <c r="AJ50" s="193">
        <v>2.281174937321254</v>
      </c>
      <c r="AK50" s="186"/>
      <c r="AL50" s="175" t="s">
        <v>1091</v>
      </c>
      <c r="AM50" s="175"/>
      <c r="AN50" s="175" t="s">
        <v>286</v>
      </c>
      <c r="AO50" s="175"/>
      <c r="AP50" s="175"/>
      <c r="AQ50" s="175">
        <f>X50</f>
        <v>798</v>
      </c>
      <c r="AR50" s="175"/>
      <c r="AS50" s="175"/>
      <c r="AU50" s="175"/>
      <c r="AV50" s="175" t="s">
        <v>440</v>
      </c>
      <c r="AY50" s="176">
        <v>0.24060000000000001</v>
      </c>
      <c r="AZ50" s="176">
        <v>20</v>
      </c>
      <c r="BA50" s="177">
        <v>1.2030000000000001E-2</v>
      </c>
      <c r="BB50" s="177">
        <v>6.3202963519716544</v>
      </c>
      <c r="BC50" s="177"/>
      <c r="BD50" s="186"/>
      <c r="BE50" s="186"/>
      <c r="BF50" s="186"/>
      <c r="BG50" s="186"/>
      <c r="BJ50" s="186"/>
      <c r="BK50" s="186"/>
      <c r="BL50" s="186"/>
      <c r="BM50" s="218"/>
      <c r="BP50" s="186"/>
      <c r="BQ50" s="186"/>
      <c r="BR50" s="186"/>
      <c r="BS50" s="186"/>
      <c r="BT50" s="186"/>
      <c r="BU50" s="186"/>
      <c r="BV50" s="176" t="s">
        <v>477</v>
      </c>
      <c r="BW50" s="160" t="s">
        <v>1173</v>
      </c>
      <c r="BX50" s="176"/>
      <c r="BY50" s="176"/>
      <c r="BZ50" s="186">
        <f t="shared" si="2"/>
        <v>798</v>
      </c>
      <c r="CA50" s="176"/>
      <c r="CB50" s="176"/>
      <c r="CC50" s="176"/>
      <c r="CD50" s="176"/>
      <c r="CE50" s="176" t="s">
        <v>440</v>
      </c>
      <c r="CF50" s="185">
        <v>176.12684331645775</v>
      </c>
      <c r="CI50" s="186"/>
      <c r="CJ50" s="186"/>
      <c r="CK50" s="186"/>
      <c r="CL50" s="186"/>
      <c r="CM50" s="186"/>
      <c r="CN50" s="186"/>
      <c r="CO50" s="186"/>
      <c r="CP50" s="186"/>
      <c r="CQ50" s="186"/>
      <c r="CR50" s="186"/>
      <c r="CS50" s="186"/>
      <c r="CT50" s="186"/>
      <c r="CU50" s="186"/>
      <c r="CV50" s="186"/>
      <c r="CW50" s="186"/>
      <c r="CX50" s="186"/>
      <c r="CY50" s="186"/>
      <c r="CZ50" s="186"/>
      <c r="DA50" s="186"/>
      <c r="DB50" s="186"/>
      <c r="DC50" s="186"/>
      <c r="DD50" s="186"/>
      <c r="DE50" s="186"/>
      <c r="DF50" s="186"/>
      <c r="DG50" s="186"/>
      <c r="DH50" s="186"/>
      <c r="DI50" s="186"/>
      <c r="DJ50" s="186"/>
      <c r="DK50" s="186"/>
      <c r="DL50" s="186"/>
      <c r="DM50" s="186"/>
      <c r="DQ50" s="160"/>
    </row>
    <row r="51" spans="1:133" s="169" customFormat="1" x14ac:dyDescent="0.25">
      <c r="A51" s="156">
        <v>61</v>
      </c>
      <c r="B51" s="157" t="s">
        <v>1229</v>
      </c>
      <c r="C51" s="160" t="s">
        <v>1194</v>
      </c>
      <c r="D51" s="160"/>
      <c r="E51" s="157" t="s">
        <v>1227</v>
      </c>
      <c r="F51" s="157">
        <v>-20.816776296</v>
      </c>
      <c r="G51" s="157">
        <v>-42.677339427</v>
      </c>
      <c r="H51" s="157"/>
      <c r="I51" s="156">
        <v>815</v>
      </c>
      <c r="J51" s="190"/>
      <c r="K51" s="190"/>
      <c r="L51" s="189" t="s">
        <v>1225</v>
      </c>
      <c r="M51" s="190">
        <v>6</v>
      </c>
      <c r="N51" s="190">
        <v>6</v>
      </c>
      <c r="O51" s="185">
        <v>6.666666666666667</v>
      </c>
      <c r="P51" s="190">
        <v>6</v>
      </c>
      <c r="Q51" s="185">
        <v>6.333333333333333</v>
      </c>
      <c r="R51" s="190">
        <v>6</v>
      </c>
      <c r="S51" s="190">
        <v>6</v>
      </c>
      <c r="T51" s="190">
        <v>6</v>
      </c>
      <c r="U51" s="196">
        <v>85</v>
      </c>
      <c r="V51" s="186"/>
      <c r="W51" s="190" t="s">
        <v>751</v>
      </c>
      <c r="X51" s="190">
        <v>815</v>
      </c>
      <c r="Y51" s="192" t="s">
        <v>201</v>
      </c>
      <c r="Z51" s="192"/>
      <c r="AA51" s="175"/>
      <c r="AB51" s="175">
        <f>I51</f>
        <v>815</v>
      </c>
      <c r="AC51" s="175"/>
      <c r="AD51" s="175"/>
      <c r="AE51" s="192"/>
      <c r="AF51" s="193">
        <v>33.921930500000009</v>
      </c>
      <c r="AG51" s="193">
        <v>27.245274999999999</v>
      </c>
      <c r="AH51" s="193">
        <v>4.5667494999999985</v>
      </c>
      <c r="AI51" s="193">
        <v>11.1113143</v>
      </c>
      <c r="AJ51" s="193">
        <v>2.4545428227597998</v>
      </c>
      <c r="AK51" s="186"/>
      <c r="AL51" s="175" t="s">
        <v>1055</v>
      </c>
      <c r="AM51" s="175"/>
      <c r="AN51" s="175" t="s">
        <v>201</v>
      </c>
      <c r="AO51" s="175"/>
      <c r="AP51" s="175"/>
      <c r="AQ51" s="175">
        <f>X51</f>
        <v>815</v>
      </c>
      <c r="AR51" s="175"/>
      <c r="AS51" s="175"/>
      <c r="AU51" s="175"/>
      <c r="AV51" s="175" t="s">
        <v>440</v>
      </c>
      <c r="AY51" s="176">
        <v>0.22770000000000001</v>
      </c>
      <c r="AZ51" s="176">
        <v>20</v>
      </c>
      <c r="BA51" s="177">
        <v>1.1385000000000001E-2</v>
      </c>
      <c r="BB51" s="177">
        <v>6.4035111266206757</v>
      </c>
      <c r="BC51" s="177"/>
      <c r="BD51" s="186"/>
      <c r="BE51" s="186"/>
      <c r="BF51" s="186"/>
      <c r="BG51" s="186"/>
      <c r="BJ51" s="186"/>
      <c r="BK51" s="186"/>
      <c r="BL51" s="186"/>
      <c r="BM51" s="218"/>
      <c r="BP51" s="186"/>
      <c r="BQ51" s="186"/>
      <c r="BR51" s="186"/>
      <c r="BS51" s="186"/>
      <c r="BT51" s="186"/>
      <c r="BU51" s="186"/>
      <c r="BV51" s="186"/>
      <c r="BW51" s="160"/>
      <c r="BX51" s="186"/>
      <c r="BY51" s="186"/>
      <c r="BZ51" s="186"/>
      <c r="CA51" s="186"/>
      <c r="CB51" s="186"/>
      <c r="CC51" s="186"/>
      <c r="CD51" s="186"/>
      <c r="CE51" s="186"/>
      <c r="CF51" s="197"/>
      <c r="CI51" s="186"/>
      <c r="CJ51" s="186"/>
      <c r="CK51" s="186"/>
      <c r="CL51" s="186"/>
      <c r="CM51" s="186"/>
      <c r="CN51" s="186"/>
      <c r="CO51" s="186"/>
      <c r="CP51" s="186"/>
      <c r="CQ51" s="186"/>
      <c r="CR51" s="186"/>
      <c r="CS51" s="186"/>
      <c r="CT51" s="186"/>
      <c r="CU51" s="186"/>
      <c r="CV51" s="186"/>
      <c r="CW51" s="186"/>
      <c r="CX51" s="186"/>
      <c r="CY51" s="186"/>
      <c r="CZ51" s="186"/>
      <c r="DA51" s="186"/>
      <c r="DB51" s="186"/>
      <c r="DC51" s="186"/>
      <c r="DD51" s="186"/>
      <c r="DE51" s="186"/>
      <c r="DF51" s="186"/>
      <c r="DG51" s="186"/>
      <c r="DH51" s="186"/>
      <c r="DI51" s="186"/>
      <c r="DJ51" s="186"/>
      <c r="DK51" s="186"/>
      <c r="DL51" s="186"/>
      <c r="DM51" s="186"/>
      <c r="DQ51" s="160"/>
    </row>
    <row r="52" spans="1:133" s="169" customFormat="1" x14ac:dyDescent="0.25">
      <c r="A52" s="156">
        <v>62</v>
      </c>
      <c r="B52" s="157" t="s">
        <v>1229</v>
      </c>
      <c r="C52" s="160" t="s">
        <v>1163</v>
      </c>
      <c r="D52" s="160"/>
      <c r="E52" s="157" t="s">
        <v>1227</v>
      </c>
      <c r="F52" s="157">
        <v>-20.817454476000002</v>
      </c>
      <c r="G52" s="157">
        <v>-42.679643863999999</v>
      </c>
      <c r="H52" s="157"/>
      <c r="I52" s="156">
        <v>786</v>
      </c>
      <c r="J52" s="190"/>
      <c r="K52" s="190"/>
      <c r="L52" s="189" t="s">
        <v>1225</v>
      </c>
      <c r="M52" s="190">
        <v>6</v>
      </c>
      <c r="N52" s="190">
        <v>6</v>
      </c>
      <c r="O52" s="185">
        <v>5.666666666666667</v>
      </c>
      <c r="P52" s="190">
        <v>6</v>
      </c>
      <c r="Q52" s="190">
        <v>6</v>
      </c>
      <c r="R52" s="185">
        <v>5.666666666666667</v>
      </c>
      <c r="S52" s="190">
        <v>6</v>
      </c>
      <c r="T52" s="190">
        <v>6</v>
      </c>
      <c r="U52" s="191">
        <v>83.333333333333329</v>
      </c>
      <c r="V52" s="186"/>
      <c r="W52" s="190" t="s">
        <v>621</v>
      </c>
      <c r="X52" s="190">
        <v>786</v>
      </c>
      <c r="Y52" s="192" t="s">
        <v>8</v>
      </c>
      <c r="Z52" s="192"/>
      <c r="AA52" s="175"/>
      <c r="AB52" s="175">
        <f>I52</f>
        <v>786</v>
      </c>
      <c r="AC52" s="175"/>
      <c r="AD52" s="175"/>
      <c r="AE52" s="192"/>
      <c r="AF52" s="193">
        <v>42.414907499999998</v>
      </c>
      <c r="AG52" s="193">
        <v>29.312532499999993</v>
      </c>
      <c r="AH52" s="193">
        <v>5.1155857000000005</v>
      </c>
      <c r="AI52" s="193">
        <v>11.79796745</v>
      </c>
      <c r="AJ52" s="193">
        <v>2.3021017911036883</v>
      </c>
      <c r="AK52" s="186"/>
      <c r="AL52" s="175" t="s">
        <v>1017</v>
      </c>
      <c r="AM52" s="175"/>
      <c r="AN52" s="175" t="s">
        <v>8</v>
      </c>
      <c r="AO52" s="175"/>
      <c r="AP52" s="175"/>
      <c r="AQ52" s="175">
        <f>X52</f>
        <v>786</v>
      </c>
      <c r="AR52" s="175"/>
      <c r="AS52" s="175"/>
      <c r="AU52" s="175"/>
      <c r="AV52" s="175" t="s">
        <v>440</v>
      </c>
      <c r="AY52" s="176">
        <v>0.22670000000000001</v>
      </c>
      <c r="AZ52" s="176">
        <v>20</v>
      </c>
      <c r="BA52" s="177">
        <v>1.1335000000000001E-2</v>
      </c>
      <c r="BB52" s="177">
        <v>5.7565833624137657</v>
      </c>
      <c r="BC52" s="177"/>
      <c r="BD52" s="186"/>
      <c r="BE52" s="186"/>
      <c r="BF52" s="186"/>
      <c r="BG52" s="186"/>
      <c r="BJ52" s="186"/>
      <c r="BK52" s="186"/>
      <c r="BL52" s="186"/>
      <c r="BM52" s="218"/>
      <c r="BP52" s="186"/>
      <c r="BQ52" s="186"/>
      <c r="BR52" s="186"/>
      <c r="BS52" s="186"/>
      <c r="BT52" s="186"/>
      <c r="BU52" s="186"/>
      <c r="BV52" s="186"/>
      <c r="BW52" s="160"/>
      <c r="BX52" s="186"/>
      <c r="BY52" s="186"/>
      <c r="BZ52" s="186"/>
      <c r="CA52" s="186"/>
      <c r="CB52" s="186"/>
      <c r="CC52" s="186"/>
      <c r="CD52" s="186"/>
      <c r="CE52" s="186"/>
      <c r="CF52" s="197"/>
      <c r="CI52" s="186"/>
      <c r="CJ52" s="186"/>
      <c r="CK52" s="186"/>
      <c r="CL52" s="186"/>
      <c r="CM52" s="186"/>
      <c r="CN52" s="186"/>
      <c r="CO52" s="186"/>
      <c r="CP52" s="186"/>
      <c r="CQ52" s="186"/>
      <c r="CR52" s="186"/>
      <c r="CS52" s="186"/>
      <c r="CT52" s="186"/>
      <c r="CU52" s="186"/>
      <c r="CV52" s="186"/>
      <c r="CW52" s="186"/>
      <c r="CX52" s="186"/>
      <c r="CY52" s="186"/>
      <c r="CZ52" s="186"/>
      <c r="DA52" s="186"/>
      <c r="DB52" s="186"/>
      <c r="DC52" s="186"/>
      <c r="DD52" s="186"/>
      <c r="DE52" s="186"/>
      <c r="DF52" s="186"/>
      <c r="DG52" s="186"/>
      <c r="DH52" s="186"/>
      <c r="DI52" s="186"/>
      <c r="DJ52" s="186"/>
      <c r="DK52" s="186"/>
      <c r="DL52" s="186"/>
      <c r="DM52" s="186"/>
      <c r="DQ52" s="160"/>
    </row>
    <row r="53" spans="1:133" s="169" customFormat="1" x14ac:dyDescent="0.25">
      <c r="A53" s="156">
        <v>63</v>
      </c>
      <c r="B53" s="157" t="s">
        <v>1230</v>
      </c>
      <c r="C53" s="160" t="s">
        <v>1163</v>
      </c>
      <c r="D53" s="160"/>
      <c r="E53" s="157" t="s">
        <v>1227</v>
      </c>
      <c r="F53" s="157">
        <v>-20.865508765000001</v>
      </c>
      <c r="G53" s="157">
        <v>-42.683514543000001</v>
      </c>
      <c r="H53" s="157"/>
      <c r="I53" s="156">
        <v>762</v>
      </c>
      <c r="J53" s="190"/>
      <c r="K53" s="190"/>
      <c r="L53" s="189" t="s">
        <v>1210</v>
      </c>
      <c r="M53" s="190">
        <v>6</v>
      </c>
      <c r="N53" s="190">
        <v>6</v>
      </c>
      <c r="O53" s="190">
        <v>6</v>
      </c>
      <c r="P53" s="190">
        <v>6</v>
      </c>
      <c r="Q53" s="190">
        <v>6</v>
      </c>
      <c r="R53" s="185">
        <v>6.333333333333333</v>
      </c>
      <c r="S53" s="190">
        <v>6</v>
      </c>
      <c r="T53" s="190">
        <v>6</v>
      </c>
      <c r="U53" s="191">
        <v>84.333333333333329</v>
      </c>
      <c r="V53" s="186"/>
      <c r="W53" s="190" t="s">
        <v>622</v>
      </c>
      <c r="X53" s="190">
        <v>762</v>
      </c>
      <c r="Y53" s="192" t="s">
        <v>8</v>
      </c>
      <c r="Z53" s="192"/>
      <c r="AA53" s="175"/>
      <c r="AB53" s="175">
        <f>I53</f>
        <v>762</v>
      </c>
      <c r="AC53" s="175"/>
      <c r="AD53" s="175"/>
      <c r="AE53" s="192"/>
      <c r="AF53" s="193">
        <v>27.849194999999991</v>
      </c>
      <c r="AG53" s="193">
        <v>25.80248499999999</v>
      </c>
      <c r="AH53" s="193">
        <v>3.9398294999999997</v>
      </c>
      <c r="AI53" s="193">
        <v>9.7772446500000001</v>
      </c>
      <c r="AJ53" s="193">
        <v>2.5055687995535214</v>
      </c>
      <c r="AK53" s="186"/>
      <c r="AL53" s="175" t="s">
        <v>1000</v>
      </c>
      <c r="AM53" s="175"/>
      <c r="AN53" s="175" t="s">
        <v>8</v>
      </c>
      <c r="AO53" s="175"/>
      <c r="AP53" s="175"/>
      <c r="AQ53" s="175">
        <f>X53</f>
        <v>762</v>
      </c>
      <c r="AR53" s="175"/>
      <c r="AS53" s="175"/>
      <c r="AU53" s="175"/>
      <c r="AV53" s="176" t="s">
        <v>20</v>
      </c>
      <c r="AY53" s="176">
        <v>0.24629999999999999</v>
      </c>
      <c r="AZ53" s="176">
        <v>20</v>
      </c>
      <c r="BA53" s="177">
        <v>1.2315E-2</v>
      </c>
      <c r="BB53" s="177">
        <v>6.7605293533406714</v>
      </c>
      <c r="BC53" s="177"/>
      <c r="BD53" s="186"/>
      <c r="BE53" s="186"/>
      <c r="BF53" s="186"/>
      <c r="BG53" s="186"/>
      <c r="BJ53" s="186"/>
      <c r="BK53" s="186"/>
      <c r="BL53" s="186"/>
      <c r="BM53" s="218"/>
      <c r="BP53" s="186"/>
      <c r="BQ53" s="186"/>
      <c r="BR53" s="186"/>
      <c r="BS53" s="186"/>
      <c r="BT53" s="186"/>
      <c r="BU53" s="186"/>
      <c r="BV53" s="176" t="s">
        <v>444</v>
      </c>
      <c r="BW53" s="160" t="s">
        <v>1163</v>
      </c>
      <c r="BX53" s="176"/>
      <c r="BY53" s="176"/>
      <c r="BZ53" s="186">
        <f t="shared" si="2"/>
        <v>762</v>
      </c>
      <c r="CA53" s="176"/>
      <c r="CB53" s="176"/>
      <c r="CC53" s="176"/>
      <c r="CD53" s="176"/>
      <c r="CE53" s="176" t="s">
        <v>440</v>
      </c>
      <c r="CF53" s="185">
        <v>148.50090970941974</v>
      </c>
      <c r="CI53" s="163">
        <v>63</v>
      </c>
      <c r="CJ53" s="163" t="s">
        <v>8</v>
      </c>
      <c r="CK53" s="163"/>
      <c r="CL53" s="163"/>
      <c r="CM53" s="186">
        <f t="shared" si="3"/>
        <v>762</v>
      </c>
      <c r="CN53" s="163"/>
      <c r="CO53" s="163"/>
      <c r="CP53" s="163"/>
      <c r="CQ53" s="163"/>
      <c r="CR53" s="163"/>
      <c r="CS53" s="163" t="s">
        <v>20</v>
      </c>
      <c r="CT53" s="163">
        <v>6.9160473889579563</v>
      </c>
      <c r="CU53" s="186"/>
      <c r="CV53" s="186"/>
      <c r="CW53" s="186"/>
      <c r="CX53" s="186"/>
      <c r="CY53" s="186"/>
      <c r="CZ53" s="186"/>
      <c r="DA53" s="186"/>
      <c r="DB53" s="186"/>
      <c r="DC53" s="186"/>
      <c r="DD53" s="186"/>
      <c r="DE53" s="186"/>
      <c r="DF53" s="186"/>
      <c r="DG53" s="186"/>
      <c r="DH53" s="186"/>
      <c r="DI53" s="186"/>
      <c r="DJ53" s="186"/>
      <c r="DK53" s="186"/>
      <c r="DL53" s="186"/>
      <c r="DM53" s="186"/>
      <c r="DQ53" s="160"/>
    </row>
    <row r="54" spans="1:133" s="169" customFormat="1" x14ac:dyDescent="0.25">
      <c r="A54" s="156">
        <v>64</v>
      </c>
      <c r="B54" s="157" t="s">
        <v>1231</v>
      </c>
      <c r="C54" s="160" t="s">
        <v>1194</v>
      </c>
      <c r="D54" s="160"/>
      <c r="E54" s="157" t="s">
        <v>1227</v>
      </c>
      <c r="F54" s="157">
        <v>-20.866544180999998</v>
      </c>
      <c r="G54" s="157">
        <v>-42.681143972999998</v>
      </c>
      <c r="H54" s="157"/>
      <c r="I54" s="156">
        <v>760</v>
      </c>
      <c r="J54" s="190"/>
      <c r="K54" s="190"/>
      <c r="L54" s="189" t="s">
        <v>1225</v>
      </c>
      <c r="M54" s="190">
        <v>6</v>
      </c>
      <c r="N54" s="185">
        <v>5.333333333333333</v>
      </c>
      <c r="O54" s="190">
        <v>6</v>
      </c>
      <c r="P54" s="190">
        <v>6</v>
      </c>
      <c r="Q54" s="190">
        <v>6</v>
      </c>
      <c r="R54" s="185">
        <v>5.666666666666667</v>
      </c>
      <c r="S54" s="185">
        <v>5.333333333333333</v>
      </c>
      <c r="T54" s="185">
        <v>5.666666666666667</v>
      </c>
      <c r="U54" s="196">
        <v>82</v>
      </c>
      <c r="V54" s="186"/>
      <c r="W54" s="186"/>
      <c r="X54" s="186"/>
      <c r="Y54" s="186"/>
      <c r="Z54" s="186"/>
      <c r="AA54" s="186"/>
      <c r="AB54" s="175"/>
      <c r="AC54" s="175"/>
      <c r="AD54" s="175"/>
      <c r="AE54" s="186"/>
      <c r="AF54" s="193"/>
      <c r="AG54" s="193"/>
      <c r="AH54" s="193"/>
      <c r="AI54" s="193"/>
      <c r="AJ54" s="193"/>
      <c r="AK54" s="186"/>
      <c r="AL54" s="186"/>
      <c r="AM54" s="186"/>
      <c r="AN54" s="186"/>
      <c r="AO54" s="186"/>
      <c r="AP54" s="186"/>
      <c r="AQ54" s="175"/>
      <c r="AR54" s="175"/>
      <c r="AS54" s="175"/>
      <c r="AU54" s="175"/>
      <c r="AV54" s="186"/>
      <c r="AY54" s="186"/>
      <c r="AZ54" s="186"/>
      <c r="BA54" s="186"/>
      <c r="BB54" s="186"/>
      <c r="BC54" s="186"/>
      <c r="BD54" s="186"/>
      <c r="BE54" s="186"/>
      <c r="BF54" s="186"/>
      <c r="BG54" s="186"/>
      <c r="BJ54" s="186"/>
      <c r="BK54" s="186"/>
      <c r="BL54" s="186"/>
      <c r="BM54" s="218"/>
      <c r="BP54" s="186"/>
      <c r="BQ54" s="186"/>
      <c r="BR54" s="186"/>
      <c r="BS54" s="186"/>
      <c r="BT54" s="186"/>
      <c r="BU54" s="186"/>
      <c r="BV54" s="186"/>
      <c r="BW54" s="160"/>
      <c r="BX54" s="186"/>
      <c r="BY54" s="186"/>
      <c r="BZ54" s="186"/>
      <c r="CA54" s="186"/>
      <c r="CB54" s="186"/>
      <c r="CC54" s="186"/>
      <c r="CD54" s="186"/>
      <c r="CE54" s="186"/>
      <c r="CF54" s="197"/>
      <c r="CI54" s="186"/>
      <c r="CJ54" s="186"/>
      <c r="CK54" s="186"/>
      <c r="CL54" s="186"/>
      <c r="CM54" s="186"/>
      <c r="CN54" s="186"/>
      <c r="CO54" s="186"/>
      <c r="CP54" s="186"/>
      <c r="CQ54" s="186"/>
      <c r="CR54" s="186"/>
      <c r="CS54" s="186"/>
      <c r="CT54" s="186"/>
      <c r="CU54" s="186"/>
      <c r="CV54" s="186"/>
      <c r="CW54" s="186"/>
      <c r="CX54" s="186"/>
      <c r="CY54" s="186"/>
      <c r="CZ54" s="186"/>
      <c r="DA54" s="186"/>
      <c r="DB54" s="186"/>
      <c r="DC54" s="186"/>
      <c r="DD54" s="186"/>
      <c r="DE54" s="186"/>
      <c r="DF54" s="186"/>
      <c r="DG54" s="186"/>
      <c r="DH54" s="186"/>
      <c r="DI54" s="186"/>
      <c r="DJ54" s="186"/>
      <c r="DK54" s="186"/>
      <c r="DL54" s="186"/>
      <c r="DM54" s="186"/>
      <c r="DQ54" s="160"/>
    </row>
    <row r="55" spans="1:133" s="169" customFormat="1" x14ac:dyDescent="0.25">
      <c r="A55" s="156">
        <v>68</v>
      </c>
      <c r="B55" s="157" t="s">
        <v>1232</v>
      </c>
      <c r="C55" s="160" t="s">
        <v>1173</v>
      </c>
      <c r="D55" s="160"/>
      <c r="E55" s="157" t="s">
        <v>1227</v>
      </c>
      <c r="F55" s="162">
        <v>-20.964744128</v>
      </c>
      <c r="G55" s="157">
        <v>-42.624141667000004</v>
      </c>
      <c r="H55" s="157"/>
      <c r="I55" s="156">
        <v>868</v>
      </c>
      <c r="J55" s="190"/>
      <c r="K55" s="190"/>
      <c r="L55" s="189" t="s">
        <v>1225</v>
      </c>
      <c r="M55" s="185">
        <v>5.666666666666667</v>
      </c>
      <c r="N55" s="185">
        <v>5.333333333333333</v>
      </c>
      <c r="O55" s="185">
        <v>5.333333333333333</v>
      </c>
      <c r="P55" s="185">
        <v>5.666666666666667</v>
      </c>
      <c r="Q55" s="190">
        <v>5</v>
      </c>
      <c r="R55" s="185">
        <v>5.333333333333333</v>
      </c>
      <c r="S55" s="190">
        <v>6</v>
      </c>
      <c r="T55" s="185">
        <v>6.333333333333333</v>
      </c>
      <c r="U55" s="196">
        <v>80</v>
      </c>
      <c r="V55" s="186"/>
      <c r="W55" s="186"/>
      <c r="X55" s="186"/>
      <c r="Y55" s="186"/>
      <c r="Z55" s="186"/>
      <c r="AA55" s="186"/>
      <c r="AB55" s="175"/>
      <c r="AC55" s="175"/>
      <c r="AD55" s="175"/>
      <c r="AE55" s="186"/>
      <c r="AF55" s="193"/>
      <c r="AG55" s="193"/>
      <c r="AH55" s="193"/>
      <c r="AI55" s="193"/>
      <c r="AJ55" s="193"/>
      <c r="AK55" s="186"/>
      <c r="AL55" s="186"/>
      <c r="AM55" s="186"/>
      <c r="AN55" s="186"/>
      <c r="AO55" s="186"/>
      <c r="AP55" s="186"/>
      <c r="AQ55" s="175"/>
      <c r="AR55" s="175"/>
      <c r="AS55" s="175"/>
      <c r="AU55" s="175"/>
      <c r="AV55" s="186"/>
      <c r="AY55" s="186"/>
      <c r="AZ55" s="186"/>
      <c r="BA55" s="186"/>
      <c r="BB55" s="186"/>
      <c r="BC55" s="186"/>
      <c r="BD55" s="186"/>
      <c r="BE55" s="186"/>
      <c r="BF55" s="186"/>
      <c r="BG55" s="186"/>
      <c r="BJ55" s="186"/>
      <c r="BK55" s="186"/>
      <c r="BL55" s="186"/>
      <c r="BM55" s="218"/>
      <c r="BP55" s="186"/>
      <c r="BQ55" s="186"/>
      <c r="BR55" s="186"/>
      <c r="BS55" s="186"/>
      <c r="BT55" s="186"/>
      <c r="BU55" s="186"/>
      <c r="BV55" s="186"/>
      <c r="BW55" s="160"/>
      <c r="BX55" s="186"/>
      <c r="BY55" s="186"/>
      <c r="BZ55" s="186"/>
      <c r="CA55" s="186"/>
      <c r="CB55" s="186"/>
      <c r="CC55" s="186"/>
      <c r="CD55" s="186"/>
      <c r="CE55" s="186"/>
      <c r="CF55" s="197"/>
      <c r="CI55" s="186"/>
      <c r="CJ55" s="186"/>
      <c r="CK55" s="186"/>
      <c r="CL55" s="186"/>
      <c r="CM55" s="186"/>
      <c r="CN55" s="186"/>
      <c r="CO55" s="186"/>
      <c r="CP55" s="186"/>
      <c r="CQ55" s="186"/>
      <c r="CR55" s="186"/>
      <c r="CS55" s="186"/>
      <c r="CT55" s="186"/>
      <c r="CU55" s="186"/>
      <c r="CV55" s="186"/>
      <c r="CW55" s="186"/>
      <c r="CX55" s="186"/>
      <c r="CY55" s="186"/>
      <c r="CZ55" s="186"/>
      <c r="DA55" s="186"/>
      <c r="DB55" s="186"/>
      <c r="DC55" s="186"/>
      <c r="DD55" s="186"/>
      <c r="DE55" s="186"/>
      <c r="DF55" s="186"/>
      <c r="DG55" s="186"/>
      <c r="DH55" s="186"/>
      <c r="DI55" s="186"/>
      <c r="DJ55" s="186"/>
      <c r="DK55" s="186"/>
      <c r="DL55" s="186"/>
      <c r="DM55" s="186"/>
      <c r="DQ55" s="160"/>
    </row>
    <row r="56" spans="1:133" s="169" customFormat="1" x14ac:dyDescent="0.25">
      <c r="A56" s="156">
        <v>69</v>
      </c>
      <c r="B56" s="157" t="s">
        <v>1233</v>
      </c>
      <c r="C56" s="160" t="s">
        <v>1173</v>
      </c>
      <c r="D56" s="160"/>
      <c r="E56" s="157" t="s">
        <v>1227</v>
      </c>
      <c r="F56" s="157">
        <v>-20.968031594999999</v>
      </c>
      <c r="G56" s="157">
        <v>-42.623104742000002</v>
      </c>
      <c r="H56" s="157"/>
      <c r="I56" s="156">
        <v>879</v>
      </c>
      <c r="J56" s="190"/>
      <c r="K56" s="190"/>
      <c r="L56" s="189" t="s">
        <v>1225</v>
      </c>
      <c r="M56" s="185">
        <v>5.666666666666667</v>
      </c>
      <c r="N56" s="185">
        <v>5.666666666666667</v>
      </c>
      <c r="O56" s="185">
        <v>5.666666666666667</v>
      </c>
      <c r="P56" s="185">
        <v>6.333333333333333</v>
      </c>
      <c r="Q56" s="190">
        <v>6</v>
      </c>
      <c r="R56" s="190">
        <v>5.5</v>
      </c>
      <c r="S56" s="190">
        <v>6</v>
      </c>
      <c r="T56" s="190">
        <v>6</v>
      </c>
      <c r="U56" s="191">
        <v>82.833333333333329</v>
      </c>
      <c r="V56" s="186"/>
      <c r="W56" s="190" t="s">
        <v>817</v>
      </c>
      <c r="X56" s="190">
        <v>879</v>
      </c>
      <c r="Y56" s="192" t="s">
        <v>286</v>
      </c>
      <c r="Z56" s="192"/>
      <c r="AA56" s="175"/>
      <c r="AB56" s="175">
        <f>I56</f>
        <v>879</v>
      </c>
      <c r="AC56" s="175"/>
      <c r="AD56" s="175"/>
      <c r="AE56" s="192"/>
      <c r="AF56" s="193">
        <v>36.659551</v>
      </c>
      <c r="AG56" s="193">
        <v>27.204126499999994</v>
      </c>
      <c r="AH56" s="193">
        <v>4.7352281000000005</v>
      </c>
      <c r="AI56" s="193">
        <v>10.35997695</v>
      </c>
      <c r="AJ56" s="193">
        <v>2.1948242417162005</v>
      </c>
      <c r="AK56" s="186"/>
      <c r="AL56" s="175" t="s">
        <v>1102</v>
      </c>
      <c r="AM56" s="175"/>
      <c r="AN56" s="175" t="s">
        <v>286</v>
      </c>
      <c r="AO56" s="175"/>
      <c r="AP56" s="175"/>
      <c r="AQ56" s="175">
        <f>X56</f>
        <v>879</v>
      </c>
      <c r="AR56" s="175"/>
      <c r="AS56" s="175"/>
      <c r="AU56" s="175"/>
      <c r="AV56" s="175" t="s">
        <v>440</v>
      </c>
      <c r="AY56" s="176">
        <v>0.2641</v>
      </c>
      <c r="AZ56" s="176">
        <v>20</v>
      </c>
      <c r="BA56" s="177">
        <v>1.3205E-2</v>
      </c>
      <c r="BB56" s="177">
        <v>6.8598502134056316</v>
      </c>
      <c r="BC56" s="177"/>
      <c r="BD56" s="186"/>
      <c r="BE56" s="186"/>
      <c r="BF56" s="186"/>
      <c r="BG56" s="186"/>
      <c r="BJ56" s="186"/>
      <c r="BK56" s="186"/>
      <c r="BL56" s="186"/>
      <c r="BM56" s="218"/>
      <c r="BP56" s="186"/>
      <c r="BQ56" s="186"/>
      <c r="BR56" s="186"/>
      <c r="BS56" s="186"/>
      <c r="BT56" s="186"/>
      <c r="BU56" s="186"/>
      <c r="BV56" s="186"/>
      <c r="BW56" s="160"/>
      <c r="BX56" s="186"/>
      <c r="BY56" s="186"/>
      <c r="BZ56" s="186"/>
      <c r="CA56" s="186"/>
      <c r="CB56" s="186"/>
      <c r="CC56" s="186"/>
      <c r="CD56" s="186"/>
      <c r="CE56" s="186"/>
      <c r="CF56" s="197"/>
      <c r="CI56" s="186"/>
      <c r="CJ56" s="186"/>
      <c r="CK56" s="186"/>
      <c r="CL56" s="186"/>
      <c r="CM56" s="186"/>
      <c r="CN56" s="186"/>
      <c r="CO56" s="186"/>
      <c r="CP56" s="186"/>
      <c r="CQ56" s="186"/>
      <c r="CR56" s="186"/>
      <c r="CS56" s="186"/>
      <c r="CT56" s="186"/>
      <c r="CU56" s="186"/>
      <c r="CV56" s="186"/>
      <c r="CW56" s="186"/>
      <c r="CX56" s="186"/>
      <c r="CY56" s="186"/>
      <c r="CZ56" s="186"/>
      <c r="DA56" s="186"/>
      <c r="DB56" s="186"/>
      <c r="DC56" s="186"/>
      <c r="DD56" s="186"/>
      <c r="DE56" s="186"/>
      <c r="DF56" s="186"/>
      <c r="DG56" s="186"/>
      <c r="DH56" s="186"/>
      <c r="DI56" s="186"/>
      <c r="DJ56" s="186"/>
      <c r="DK56" s="186"/>
      <c r="DL56" s="186"/>
      <c r="DM56" s="186"/>
      <c r="DQ56" s="160"/>
    </row>
    <row r="57" spans="1:133" s="169" customFormat="1" x14ac:dyDescent="0.25">
      <c r="A57" s="156">
        <v>70</v>
      </c>
      <c r="B57" s="157" t="s">
        <v>1233</v>
      </c>
      <c r="C57" s="160" t="s">
        <v>1163</v>
      </c>
      <c r="D57" s="160"/>
      <c r="E57" s="157" t="s">
        <v>1227</v>
      </c>
      <c r="F57" s="157">
        <v>-20.968472482999999</v>
      </c>
      <c r="G57" s="157">
        <v>-42.623559794999998</v>
      </c>
      <c r="H57" s="157"/>
      <c r="I57" s="156">
        <v>887</v>
      </c>
      <c r="J57" s="190"/>
      <c r="K57" s="190"/>
      <c r="L57" s="189" t="s">
        <v>1225</v>
      </c>
      <c r="M57" s="190">
        <v>5</v>
      </c>
      <c r="N57" s="190">
        <v>5</v>
      </c>
      <c r="O57" s="190">
        <v>5</v>
      </c>
      <c r="P57" s="190">
        <v>6</v>
      </c>
      <c r="Q57" s="190">
        <v>5</v>
      </c>
      <c r="R57" s="185">
        <v>5.333333333333333</v>
      </c>
      <c r="S57" s="185">
        <v>5.333333333333333</v>
      </c>
      <c r="T57" s="185">
        <v>5.333333333333333</v>
      </c>
      <c r="U57" s="191">
        <v>78.333333333333329</v>
      </c>
      <c r="V57" s="186"/>
      <c r="W57" s="190" t="s">
        <v>625</v>
      </c>
      <c r="X57" s="190">
        <v>887</v>
      </c>
      <c r="Y57" s="192" t="s">
        <v>8</v>
      </c>
      <c r="Z57" s="192"/>
      <c r="AA57" s="175"/>
      <c r="AB57" s="175">
        <f>I57</f>
        <v>887</v>
      </c>
      <c r="AC57" s="175"/>
      <c r="AD57" s="175"/>
      <c r="AE57" s="192"/>
      <c r="AF57" s="193">
        <v>28.621181499999999</v>
      </c>
      <c r="AG57" s="193">
        <v>23.203222999999998</v>
      </c>
      <c r="AH57" s="193">
        <v>4.1312683999999997</v>
      </c>
      <c r="AI57" s="193">
        <v>9.9143829500000002</v>
      </c>
      <c r="AJ57" s="193">
        <v>2.410897549540544</v>
      </c>
      <c r="AK57" s="186"/>
      <c r="AL57" s="175" t="s">
        <v>1041</v>
      </c>
      <c r="AM57" s="175"/>
      <c r="AN57" s="175" t="s">
        <v>8</v>
      </c>
      <c r="AO57" s="175"/>
      <c r="AP57" s="175"/>
      <c r="AQ57" s="175">
        <f>X57</f>
        <v>887</v>
      </c>
      <c r="AR57" s="175"/>
      <c r="AS57" s="175"/>
      <c r="AU57" s="175"/>
      <c r="AV57" s="175" t="s">
        <v>440</v>
      </c>
      <c r="AY57" s="176">
        <v>0.27189999999999998</v>
      </c>
      <c r="AZ57" s="176">
        <v>20</v>
      </c>
      <c r="BA57" s="177">
        <v>1.3594999999999999E-2</v>
      </c>
      <c r="BB57" s="177">
        <v>6.9954097656564569</v>
      </c>
      <c r="BC57" s="177"/>
      <c r="BD57" s="186"/>
      <c r="BE57" s="186"/>
      <c r="BF57" s="186"/>
      <c r="BG57" s="186"/>
      <c r="BJ57" s="186"/>
      <c r="BK57" s="186"/>
      <c r="BL57" s="186"/>
      <c r="BM57" s="218"/>
      <c r="BP57" s="186"/>
      <c r="BQ57" s="186"/>
      <c r="BR57" s="186"/>
      <c r="BS57" s="186"/>
      <c r="BT57" s="186"/>
      <c r="BU57" s="186"/>
      <c r="BV57" s="186"/>
      <c r="BW57" s="160"/>
      <c r="BX57" s="186"/>
      <c r="BY57" s="186"/>
      <c r="BZ57" s="186"/>
      <c r="CA57" s="186"/>
      <c r="CB57" s="186"/>
      <c r="CC57" s="186"/>
      <c r="CD57" s="186"/>
      <c r="CE57" s="186"/>
      <c r="CF57" s="197"/>
      <c r="CI57" s="163">
        <v>70</v>
      </c>
      <c r="CJ57" s="163" t="s">
        <v>8</v>
      </c>
      <c r="CK57" s="163"/>
      <c r="CL57" s="163"/>
      <c r="CM57" s="186">
        <f t="shared" si="3"/>
        <v>887</v>
      </c>
      <c r="CN57" s="163"/>
      <c r="CO57" s="163"/>
      <c r="CP57" s="163"/>
      <c r="CQ57" s="163"/>
      <c r="CR57" s="163"/>
      <c r="CS57" s="163" t="s">
        <v>62</v>
      </c>
      <c r="CT57" s="163">
        <v>9.275534132564319</v>
      </c>
      <c r="CU57" s="186"/>
      <c r="CV57" s="186"/>
      <c r="CW57" s="186"/>
      <c r="CX57" s="186"/>
      <c r="CY57" s="186"/>
      <c r="CZ57" s="186"/>
      <c r="DA57" s="186"/>
      <c r="DB57" s="186"/>
      <c r="DC57" s="186"/>
      <c r="DD57" s="186"/>
      <c r="DE57" s="186"/>
      <c r="DF57" s="186"/>
      <c r="DG57" s="186"/>
      <c r="DH57" s="186"/>
      <c r="DI57" s="186"/>
      <c r="DJ57" s="186"/>
      <c r="DK57" s="186"/>
      <c r="DL57" s="186"/>
      <c r="DM57" s="186"/>
      <c r="DQ57" s="160"/>
    </row>
    <row r="58" spans="1:133" s="169" customFormat="1" x14ac:dyDescent="0.25">
      <c r="A58" s="156">
        <v>71</v>
      </c>
      <c r="B58" s="157" t="s">
        <v>1234</v>
      </c>
      <c r="C58" s="160" t="s">
        <v>1192</v>
      </c>
      <c r="D58" s="160"/>
      <c r="E58" s="157" t="s">
        <v>1227</v>
      </c>
      <c r="F58" s="157">
        <v>-20.973054282</v>
      </c>
      <c r="G58" s="157">
        <v>-42.620386406999998</v>
      </c>
      <c r="H58" s="157"/>
      <c r="I58" s="156">
        <v>906</v>
      </c>
      <c r="J58" s="190"/>
      <c r="K58" s="190"/>
      <c r="L58" s="189" t="s">
        <v>1210</v>
      </c>
      <c r="M58" s="190">
        <v>6</v>
      </c>
      <c r="N58" s="190">
        <v>6</v>
      </c>
      <c r="O58" s="190">
        <v>6</v>
      </c>
      <c r="P58" s="185">
        <v>6.333333333333333</v>
      </c>
      <c r="Q58" s="185">
        <v>6.166666666666667</v>
      </c>
      <c r="R58" s="190">
        <v>6.5</v>
      </c>
      <c r="S58" s="185">
        <v>6.166666666666667</v>
      </c>
      <c r="T58" s="185">
        <v>6.166666666666667</v>
      </c>
      <c r="U58" s="191">
        <v>85.333333333333329</v>
      </c>
      <c r="V58" s="186"/>
      <c r="W58" s="190" t="s">
        <v>886</v>
      </c>
      <c r="X58" s="190">
        <v>906</v>
      </c>
      <c r="Y58" s="192" t="s">
        <v>10</v>
      </c>
      <c r="Z58" s="192"/>
      <c r="AA58" s="175"/>
      <c r="AB58" s="175">
        <f>I58</f>
        <v>906</v>
      </c>
      <c r="AC58" s="175"/>
      <c r="AD58" s="175"/>
      <c r="AE58" s="192"/>
      <c r="AF58" s="193">
        <v>35.840864999999994</v>
      </c>
      <c r="AG58" s="193">
        <v>27.152978999999995</v>
      </c>
      <c r="AH58" s="193">
        <v>4.7483091500000008</v>
      </c>
      <c r="AI58" s="193">
        <v>10.593107849999999</v>
      </c>
      <c r="AJ58" s="193">
        <v>2.2370114610197471</v>
      </c>
      <c r="AK58" s="186"/>
      <c r="AL58" s="175" t="s">
        <v>154</v>
      </c>
      <c r="AM58" s="175"/>
      <c r="AN58" s="175" t="s">
        <v>10</v>
      </c>
      <c r="AO58" s="175"/>
      <c r="AP58" s="175"/>
      <c r="AQ58" s="175">
        <f>X58</f>
        <v>906</v>
      </c>
      <c r="AR58" s="175"/>
      <c r="AS58" s="175"/>
      <c r="AU58" s="175"/>
      <c r="AV58" s="175" t="s">
        <v>62</v>
      </c>
      <c r="AY58" s="176">
        <v>0.2641</v>
      </c>
      <c r="AZ58" s="176">
        <v>20</v>
      </c>
      <c r="BA58" s="177">
        <v>1.3205E-2</v>
      </c>
      <c r="BB58" s="177">
        <v>6.8276380425737537</v>
      </c>
      <c r="BC58" s="177"/>
      <c r="BD58" s="186"/>
      <c r="BE58" s="186"/>
      <c r="BF58" s="186"/>
      <c r="BG58" s="186"/>
      <c r="BJ58" s="186"/>
      <c r="BK58" s="186"/>
      <c r="BL58" s="186"/>
      <c r="BM58" s="218"/>
      <c r="BP58" s="186"/>
      <c r="BQ58" s="186"/>
      <c r="BR58" s="186"/>
      <c r="BS58" s="186"/>
      <c r="BT58" s="186"/>
      <c r="BU58" s="186"/>
      <c r="BV58" s="176" t="s">
        <v>402</v>
      </c>
      <c r="BW58" s="160" t="s">
        <v>1192</v>
      </c>
      <c r="BX58" s="176"/>
      <c r="BY58" s="176"/>
      <c r="BZ58" s="186">
        <f t="shared" si="2"/>
        <v>906</v>
      </c>
      <c r="CA58" s="176"/>
      <c r="CB58" s="176"/>
      <c r="CC58" s="176"/>
      <c r="CD58" s="176"/>
      <c r="CE58" s="176" t="s">
        <v>62</v>
      </c>
      <c r="CF58" s="185">
        <v>191.14967297112784</v>
      </c>
      <c r="CI58" s="163">
        <v>71</v>
      </c>
      <c r="CJ58" s="163" t="s">
        <v>10</v>
      </c>
      <c r="CK58" s="163"/>
      <c r="CL58" s="163"/>
      <c r="CM58" s="186">
        <f t="shared" si="3"/>
        <v>906</v>
      </c>
      <c r="CN58" s="163"/>
      <c r="CO58" s="163"/>
      <c r="CP58" s="163"/>
      <c r="CQ58" s="163"/>
      <c r="CR58" s="163"/>
      <c r="CS58" s="163" t="s">
        <v>62</v>
      </c>
      <c r="CT58" s="163">
        <v>8.147296669369414</v>
      </c>
      <c r="CU58" s="186"/>
      <c r="CV58" s="186"/>
      <c r="CW58" s="163">
        <v>71</v>
      </c>
      <c r="CX58" s="163" t="s">
        <v>10</v>
      </c>
      <c r="CY58" s="163"/>
      <c r="CZ58" s="163"/>
      <c r="DA58" s="186">
        <f t="shared" si="4"/>
        <v>906</v>
      </c>
      <c r="DB58" s="163"/>
      <c r="DC58" s="163"/>
      <c r="DD58" s="163"/>
      <c r="DE58" s="163"/>
      <c r="DF58" s="163"/>
      <c r="DG58" s="163"/>
      <c r="DH58" s="176" t="s">
        <v>9</v>
      </c>
      <c r="DI58" s="232">
        <v>3.0541710000000002</v>
      </c>
      <c r="DJ58" s="233">
        <v>0.53786690000000004</v>
      </c>
      <c r="DK58" s="177">
        <f>DI58-DJ58</f>
        <v>2.5163041000000002</v>
      </c>
      <c r="DL58" s="230">
        <v>0.27569420000000006</v>
      </c>
      <c r="DM58" s="230">
        <v>0.26217269999999998</v>
      </c>
      <c r="DO58" s="61" t="s">
        <v>154</v>
      </c>
      <c r="DP58" s="61" t="s">
        <v>10</v>
      </c>
      <c r="DQ58" s="160" t="s">
        <v>1192</v>
      </c>
      <c r="DR58" s="61"/>
      <c r="DS58" s="61"/>
      <c r="DT58" s="61"/>
      <c r="DU58" s="61"/>
      <c r="DV58" s="61"/>
      <c r="DW58" s="61"/>
      <c r="DX58" s="61" t="s">
        <v>62</v>
      </c>
      <c r="DY58" s="68">
        <v>0.27877122000000004</v>
      </c>
      <c r="DZ58" s="68">
        <v>2.7386899999999999E-2</v>
      </c>
      <c r="EA58" s="68">
        <v>6.8001400000000004E-2</v>
      </c>
      <c r="EB58" s="68">
        <v>0.18321419999999999</v>
      </c>
      <c r="EC58" s="68">
        <v>1.5740839999999999E-2</v>
      </c>
    </row>
    <row r="59" spans="1:133" s="169" customFormat="1" x14ac:dyDescent="0.25">
      <c r="A59" s="156">
        <v>72</v>
      </c>
      <c r="B59" s="157" t="s">
        <v>1235</v>
      </c>
      <c r="C59" s="160" t="s">
        <v>1192</v>
      </c>
      <c r="D59" s="160"/>
      <c r="E59" s="157" t="s">
        <v>1227</v>
      </c>
      <c r="F59" s="157">
        <v>-20.981625280999999</v>
      </c>
      <c r="G59" s="157">
        <v>-42.614357974000001</v>
      </c>
      <c r="H59" s="157"/>
      <c r="I59" s="156">
        <v>889</v>
      </c>
      <c r="J59" s="190"/>
      <c r="K59" s="190"/>
      <c r="L59" s="189" t="s">
        <v>1225</v>
      </c>
      <c r="M59" s="185">
        <v>6.333333333333333</v>
      </c>
      <c r="N59" s="185">
        <v>6.333333333333333</v>
      </c>
      <c r="O59" s="190">
        <v>7</v>
      </c>
      <c r="P59" s="185">
        <v>6.333333333333333</v>
      </c>
      <c r="Q59" s="190">
        <v>6</v>
      </c>
      <c r="R59" s="190">
        <v>7</v>
      </c>
      <c r="S59" s="190">
        <v>6.5</v>
      </c>
      <c r="T59" s="185">
        <v>6.166666666666667</v>
      </c>
      <c r="U59" s="196">
        <v>88</v>
      </c>
      <c r="V59" s="186"/>
      <c r="W59" s="186"/>
      <c r="X59" s="186"/>
      <c r="Y59" s="186"/>
      <c r="Z59" s="186"/>
      <c r="AA59" s="186"/>
      <c r="AB59" s="175"/>
      <c r="AC59" s="175"/>
      <c r="AD59" s="175"/>
      <c r="AE59" s="186"/>
      <c r="AF59" s="193"/>
      <c r="AG59" s="193"/>
      <c r="AH59" s="193"/>
      <c r="AI59" s="193"/>
      <c r="AJ59" s="193"/>
      <c r="AK59" s="186"/>
      <c r="AL59" s="186"/>
      <c r="AM59" s="186"/>
      <c r="AN59" s="186"/>
      <c r="AO59" s="186"/>
      <c r="AP59" s="186"/>
      <c r="AQ59" s="175"/>
      <c r="AR59" s="175"/>
      <c r="AS59" s="175"/>
      <c r="AU59" s="175"/>
      <c r="AV59" s="186"/>
      <c r="AY59" s="186"/>
      <c r="AZ59" s="186"/>
      <c r="BA59" s="186"/>
      <c r="BB59" s="186"/>
      <c r="BC59" s="186"/>
      <c r="BD59" s="186"/>
      <c r="BE59" s="186"/>
      <c r="BF59" s="186"/>
      <c r="BG59" s="186"/>
      <c r="BJ59" s="186"/>
      <c r="BK59" s="186"/>
      <c r="BL59" s="186"/>
      <c r="BM59" s="218"/>
      <c r="BP59" s="186"/>
      <c r="BQ59" s="186"/>
      <c r="BR59" s="186"/>
      <c r="BS59" s="186"/>
      <c r="BT59" s="186"/>
      <c r="BU59" s="186"/>
      <c r="BV59" s="186"/>
      <c r="BW59" s="160"/>
      <c r="BX59" s="186"/>
      <c r="BY59" s="186"/>
      <c r="BZ59" s="186"/>
      <c r="CA59" s="186"/>
      <c r="CB59" s="186"/>
      <c r="CC59" s="186"/>
      <c r="CD59" s="186"/>
      <c r="CE59" s="186"/>
      <c r="CF59" s="197"/>
      <c r="CI59" s="186"/>
      <c r="CJ59" s="186"/>
      <c r="CK59" s="186"/>
      <c r="CL59" s="186"/>
      <c r="CM59" s="186"/>
      <c r="CN59" s="186"/>
      <c r="CO59" s="186"/>
      <c r="CP59" s="186"/>
      <c r="CQ59" s="186"/>
      <c r="CR59" s="186"/>
      <c r="CS59" s="186"/>
      <c r="CT59" s="186"/>
      <c r="CU59" s="186"/>
      <c r="CV59" s="186"/>
      <c r="CW59" s="186"/>
      <c r="CX59" s="186"/>
      <c r="CY59" s="186"/>
      <c r="CZ59" s="186"/>
      <c r="DA59" s="186"/>
      <c r="DB59" s="186"/>
      <c r="DC59" s="186"/>
      <c r="DD59" s="186"/>
      <c r="DE59" s="186"/>
      <c r="DF59" s="186"/>
      <c r="DG59" s="186"/>
      <c r="DH59" s="186"/>
      <c r="DI59" s="186"/>
      <c r="DJ59" s="186"/>
      <c r="DK59" s="186"/>
      <c r="DL59" s="186"/>
      <c r="DM59" s="186"/>
      <c r="DQ59" s="160"/>
    </row>
    <row r="60" spans="1:133" s="169" customFormat="1" x14ac:dyDescent="0.25">
      <c r="A60" s="156">
        <v>74</v>
      </c>
      <c r="B60" s="157" t="s">
        <v>1236</v>
      </c>
      <c r="C60" s="160" t="s">
        <v>1194</v>
      </c>
      <c r="D60" s="160"/>
      <c r="E60" s="157" t="s">
        <v>1227</v>
      </c>
      <c r="F60" s="157">
        <v>-20.755265447999999</v>
      </c>
      <c r="G60" s="157">
        <v>-42.513261577000002</v>
      </c>
      <c r="H60" s="157"/>
      <c r="I60" s="156">
        <v>1162</v>
      </c>
      <c r="J60" s="190"/>
      <c r="K60" s="190"/>
      <c r="L60" s="189" t="s">
        <v>1210</v>
      </c>
      <c r="M60" s="190">
        <v>6</v>
      </c>
      <c r="N60" s="190">
        <v>7</v>
      </c>
      <c r="O60" s="185">
        <v>6.666666666666667</v>
      </c>
      <c r="P60" s="185">
        <v>6.666666666666667</v>
      </c>
      <c r="Q60" s="185">
        <v>6.666666666666667</v>
      </c>
      <c r="R60" s="185">
        <v>6.666666666666667</v>
      </c>
      <c r="S60" s="185">
        <v>6.666666666666667</v>
      </c>
      <c r="T60" s="185">
        <v>6.333333333333333</v>
      </c>
      <c r="U60" s="191">
        <v>88.666666666666671</v>
      </c>
      <c r="V60" s="186"/>
      <c r="W60" s="190" t="s">
        <v>753</v>
      </c>
      <c r="X60" s="190">
        <v>1162</v>
      </c>
      <c r="Y60" s="192" t="s">
        <v>201</v>
      </c>
      <c r="Z60" s="192"/>
      <c r="AA60" s="175"/>
      <c r="AB60" s="175">
        <f t="shared" ref="AB60:AB69" si="12">I60</f>
        <v>1162</v>
      </c>
      <c r="AC60" s="175"/>
      <c r="AD60" s="175"/>
      <c r="AE60" s="192"/>
      <c r="AF60" s="193">
        <v>40.281316499999996</v>
      </c>
      <c r="AG60" s="193">
        <v>27.440363000000001</v>
      </c>
      <c r="AH60" s="193">
        <v>5.2127046999999997</v>
      </c>
      <c r="AI60" s="193">
        <v>11.148823399999999</v>
      </c>
      <c r="AJ60" s="193">
        <v>2.1459885350229495</v>
      </c>
      <c r="AK60" s="186"/>
      <c r="AL60" s="175" t="s">
        <v>1080</v>
      </c>
      <c r="AM60" s="175"/>
      <c r="AN60" s="175" t="s">
        <v>201</v>
      </c>
      <c r="AO60" s="175"/>
      <c r="AP60" s="175"/>
      <c r="AQ60" s="175">
        <f t="shared" ref="AQ60:AQ69" si="13">X60</f>
        <v>1162</v>
      </c>
      <c r="AR60" s="175"/>
      <c r="AS60" s="175"/>
      <c r="AU60" s="175"/>
      <c r="AV60" s="175" t="s">
        <v>62</v>
      </c>
      <c r="AY60" s="176">
        <v>0.29870000000000002</v>
      </c>
      <c r="AZ60" s="176">
        <v>20</v>
      </c>
      <c r="BA60" s="177">
        <v>1.4935E-2</v>
      </c>
      <c r="BB60" s="177">
        <v>8.0194883633532879</v>
      </c>
      <c r="BC60" s="177"/>
      <c r="BD60" s="186"/>
      <c r="BE60" s="186"/>
      <c r="BF60" s="186"/>
      <c r="BG60" s="186"/>
      <c r="BJ60" s="186"/>
      <c r="BK60" s="186"/>
      <c r="BL60" s="186"/>
      <c r="BM60" s="218"/>
      <c r="BP60" s="186"/>
      <c r="BQ60" s="186"/>
      <c r="BR60" s="186"/>
      <c r="BS60" s="186"/>
      <c r="BT60" s="186"/>
      <c r="BU60" s="186"/>
      <c r="BV60" s="186"/>
      <c r="BW60" s="160"/>
      <c r="BX60" s="186"/>
      <c r="BY60" s="186"/>
      <c r="BZ60" s="186"/>
      <c r="CA60" s="186"/>
      <c r="CB60" s="186"/>
      <c r="CC60" s="186"/>
      <c r="CD60" s="186"/>
      <c r="CE60" s="186"/>
      <c r="CF60" s="197"/>
      <c r="CI60" s="186"/>
      <c r="CJ60" s="186"/>
      <c r="CK60" s="186"/>
      <c r="CL60" s="186"/>
      <c r="CM60" s="186"/>
      <c r="CN60" s="186"/>
      <c r="CO60" s="186"/>
      <c r="CP60" s="186"/>
      <c r="CQ60" s="186"/>
      <c r="CR60" s="186"/>
      <c r="CS60" s="186"/>
      <c r="CT60" s="186"/>
      <c r="CU60" s="186"/>
      <c r="CV60" s="186"/>
      <c r="CW60" s="186"/>
      <c r="CX60" s="186"/>
      <c r="CY60" s="186"/>
      <c r="CZ60" s="186"/>
      <c r="DA60" s="186"/>
      <c r="DB60" s="186"/>
      <c r="DC60" s="186"/>
      <c r="DD60" s="186"/>
      <c r="DE60" s="186"/>
      <c r="DF60" s="186"/>
      <c r="DG60" s="186"/>
      <c r="DH60" s="186"/>
      <c r="DI60" s="186"/>
      <c r="DJ60" s="186"/>
      <c r="DK60" s="186"/>
      <c r="DL60" s="186"/>
      <c r="DM60" s="186"/>
      <c r="DO60" s="61">
        <v>74</v>
      </c>
      <c r="DP60" s="61" t="s">
        <v>201</v>
      </c>
      <c r="DQ60" s="160" t="s">
        <v>1194</v>
      </c>
      <c r="DR60" s="61"/>
      <c r="DS60" s="61"/>
      <c r="DT60" s="61"/>
      <c r="DU60" s="61"/>
      <c r="DV60" s="61"/>
      <c r="DW60" s="61"/>
      <c r="DX60" s="61" t="s">
        <v>62</v>
      </c>
      <c r="DY60" s="68">
        <v>0.29555835999999996</v>
      </c>
      <c r="DZ60" s="68">
        <v>2.6972240000000001E-2</v>
      </c>
      <c r="EA60" s="68">
        <v>7.0878140000000006E-2</v>
      </c>
      <c r="EB60" s="68">
        <v>0.18338969999999999</v>
      </c>
      <c r="EC60" s="68">
        <v>1.6914400000000003E-2</v>
      </c>
    </row>
    <row r="61" spans="1:133" s="169" customFormat="1" x14ac:dyDescent="0.25">
      <c r="A61" s="156">
        <v>75</v>
      </c>
      <c r="B61" s="157" t="s">
        <v>1237</v>
      </c>
      <c r="C61" s="160" t="s">
        <v>1173</v>
      </c>
      <c r="D61" s="160"/>
      <c r="E61" s="157" t="s">
        <v>1227</v>
      </c>
      <c r="F61" s="157">
        <v>-20.759785976</v>
      </c>
      <c r="G61" s="157">
        <v>-42.518680897000003</v>
      </c>
      <c r="H61" s="157"/>
      <c r="I61" s="156">
        <v>1078</v>
      </c>
      <c r="J61" s="190"/>
      <c r="K61" s="190"/>
      <c r="L61" s="189" t="s">
        <v>1225</v>
      </c>
      <c r="M61" s="190">
        <v>6</v>
      </c>
      <c r="N61" s="185">
        <v>6.166666666666667</v>
      </c>
      <c r="O61" s="185">
        <v>6.166666666666667</v>
      </c>
      <c r="P61" s="190">
        <v>6.5</v>
      </c>
      <c r="Q61" s="185">
        <v>6.833333333333333</v>
      </c>
      <c r="R61" s="185">
        <v>6.666666666666667</v>
      </c>
      <c r="S61" s="185">
        <v>6.166666666666667</v>
      </c>
      <c r="T61" s="185">
        <v>6.166666666666667</v>
      </c>
      <c r="U61" s="191">
        <v>86.666666666666671</v>
      </c>
      <c r="V61" s="186"/>
      <c r="W61" s="190" t="s">
        <v>818</v>
      </c>
      <c r="X61" s="190">
        <v>1078</v>
      </c>
      <c r="Y61" s="192" t="s">
        <v>286</v>
      </c>
      <c r="Z61" s="192"/>
      <c r="AA61" s="175"/>
      <c r="AB61" s="175">
        <f t="shared" si="12"/>
        <v>1078</v>
      </c>
      <c r="AC61" s="175"/>
      <c r="AD61" s="175"/>
      <c r="AE61" s="192"/>
      <c r="AF61" s="193">
        <v>41.373948499999997</v>
      </c>
      <c r="AG61" s="193">
        <v>27.933024499999998</v>
      </c>
      <c r="AH61" s="193">
        <v>5.0375612999999992</v>
      </c>
      <c r="AI61" s="193">
        <v>11.763394499999999</v>
      </c>
      <c r="AJ61" s="193">
        <v>2.3538553589433486</v>
      </c>
      <c r="AK61" s="186"/>
      <c r="AL61" s="175" t="s">
        <v>209</v>
      </c>
      <c r="AM61" s="175"/>
      <c r="AN61" s="175" t="s">
        <v>286</v>
      </c>
      <c r="AO61" s="175"/>
      <c r="AP61" s="175"/>
      <c r="AQ61" s="175">
        <f t="shared" si="13"/>
        <v>1078</v>
      </c>
      <c r="AR61" s="175"/>
      <c r="AS61" s="175"/>
      <c r="AU61" s="175"/>
      <c r="AV61" s="175" t="s">
        <v>62</v>
      </c>
      <c r="AY61" s="176">
        <v>0.26850000000000002</v>
      </c>
      <c r="AZ61" s="176">
        <v>20</v>
      </c>
      <c r="BA61" s="177">
        <v>1.3425000000000001E-2</v>
      </c>
      <c r="BB61" s="177">
        <v>6.6571819719217249</v>
      </c>
      <c r="BC61" s="177"/>
      <c r="BD61" s="186"/>
      <c r="BE61" s="186"/>
      <c r="BF61" s="186"/>
      <c r="BG61" s="186"/>
      <c r="BJ61" s="186"/>
      <c r="BK61" s="186"/>
      <c r="BL61" s="186"/>
      <c r="BM61" s="218"/>
      <c r="BP61" s="186"/>
      <c r="BQ61" s="186"/>
      <c r="BR61" s="186"/>
      <c r="BS61" s="186"/>
      <c r="BT61" s="186"/>
      <c r="BU61" s="186"/>
      <c r="BV61" s="186"/>
      <c r="BW61" s="160"/>
      <c r="BX61" s="186"/>
      <c r="BY61" s="186"/>
      <c r="BZ61" s="186"/>
      <c r="CA61" s="186"/>
      <c r="CB61" s="186"/>
      <c r="CC61" s="186"/>
      <c r="CD61" s="186"/>
      <c r="CE61" s="186"/>
      <c r="CF61" s="197"/>
      <c r="CI61" s="186"/>
      <c r="CJ61" s="186"/>
      <c r="CK61" s="186"/>
      <c r="CL61" s="186"/>
      <c r="CM61" s="186"/>
      <c r="CN61" s="186"/>
      <c r="CO61" s="186"/>
      <c r="CP61" s="186"/>
      <c r="CQ61" s="186"/>
      <c r="CR61" s="186"/>
      <c r="CS61" s="186"/>
      <c r="CT61" s="186"/>
      <c r="CU61" s="186"/>
      <c r="CV61" s="186"/>
      <c r="CW61" s="186"/>
      <c r="CX61" s="186"/>
      <c r="CY61" s="186"/>
      <c r="CZ61" s="186"/>
      <c r="DA61" s="186"/>
      <c r="DB61" s="186"/>
      <c r="DC61" s="186"/>
      <c r="DD61" s="186"/>
      <c r="DE61" s="186"/>
      <c r="DF61" s="186"/>
      <c r="DG61" s="186"/>
      <c r="DH61" s="186"/>
      <c r="DI61" s="186"/>
      <c r="DJ61" s="186"/>
      <c r="DK61" s="186"/>
      <c r="DL61" s="186"/>
      <c r="DM61" s="186"/>
      <c r="DO61" s="61" t="s">
        <v>209</v>
      </c>
      <c r="DP61" s="61" t="s">
        <v>286</v>
      </c>
      <c r="DQ61" s="160" t="s">
        <v>1173</v>
      </c>
      <c r="DR61" s="61"/>
      <c r="DS61" s="61"/>
      <c r="DT61" s="61"/>
      <c r="DU61" s="61"/>
      <c r="DV61" s="61"/>
      <c r="DW61" s="61"/>
      <c r="DX61" s="61" t="s">
        <v>62</v>
      </c>
      <c r="DY61" s="68">
        <v>0.27236972000000004</v>
      </c>
      <c r="DZ61" s="68">
        <v>2.7164160000000003E-2</v>
      </c>
      <c r="EA61" s="68">
        <v>6.5454239999999997E-2</v>
      </c>
      <c r="EB61" s="68">
        <v>0.16278615999999999</v>
      </c>
      <c r="EC61" s="68">
        <v>1.981544E-2</v>
      </c>
    </row>
    <row r="62" spans="1:133" s="169" customFormat="1" x14ac:dyDescent="0.25">
      <c r="A62" s="156">
        <v>76</v>
      </c>
      <c r="B62" s="157" t="s">
        <v>1238</v>
      </c>
      <c r="C62" s="160" t="s">
        <v>1194</v>
      </c>
      <c r="D62" s="160"/>
      <c r="E62" s="157" t="s">
        <v>1227</v>
      </c>
      <c r="F62" s="157">
        <v>-20.761201261</v>
      </c>
      <c r="G62" s="157">
        <v>-42.511733472000003</v>
      </c>
      <c r="H62" s="157"/>
      <c r="I62" s="156">
        <v>1038</v>
      </c>
      <c r="J62" s="190"/>
      <c r="K62" s="190"/>
      <c r="L62" s="189" t="s">
        <v>1225</v>
      </c>
      <c r="M62" s="185">
        <v>6.333333333333333</v>
      </c>
      <c r="N62" s="185">
        <v>6.5</v>
      </c>
      <c r="O62" s="185">
        <v>6.666666666666667</v>
      </c>
      <c r="P62" s="185">
        <v>6.333333333333333</v>
      </c>
      <c r="Q62" s="185">
        <v>6.5</v>
      </c>
      <c r="R62" s="185">
        <v>6.833333333333333</v>
      </c>
      <c r="S62" s="185">
        <v>6.5</v>
      </c>
      <c r="T62" s="185">
        <v>6.333333333333333</v>
      </c>
      <c r="U62" s="199">
        <v>88</v>
      </c>
      <c r="V62" s="186"/>
      <c r="W62" s="190" t="s">
        <v>754</v>
      </c>
      <c r="X62" s="190">
        <v>1038</v>
      </c>
      <c r="Y62" s="192" t="s">
        <v>201</v>
      </c>
      <c r="Z62" s="192"/>
      <c r="AA62" s="175"/>
      <c r="AB62" s="175">
        <f t="shared" si="12"/>
        <v>1038</v>
      </c>
      <c r="AC62" s="175"/>
      <c r="AD62" s="175"/>
      <c r="AE62" s="192"/>
      <c r="AF62" s="193">
        <v>49.008761000000007</v>
      </c>
      <c r="AG62" s="193">
        <v>31.316976499999992</v>
      </c>
      <c r="AH62" s="193">
        <v>5.6219575500000003</v>
      </c>
      <c r="AI62" s="193">
        <v>12.1926202</v>
      </c>
      <c r="AJ62" s="193">
        <v>2.1959911015849727</v>
      </c>
      <c r="AK62" s="186"/>
      <c r="AL62" s="175" t="s">
        <v>1075</v>
      </c>
      <c r="AM62" s="175"/>
      <c r="AN62" s="175" t="s">
        <v>201</v>
      </c>
      <c r="AO62" s="175"/>
      <c r="AP62" s="175"/>
      <c r="AQ62" s="175">
        <f t="shared" si="13"/>
        <v>1038</v>
      </c>
      <c r="AR62" s="175"/>
      <c r="AS62" s="175"/>
      <c r="AU62" s="175"/>
      <c r="AV62" s="175" t="s">
        <v>62</v>
      </c>
      <c r="AY62" s="176">
        <v>0.26469999999999999</v>
      </c>
      <c r="AZ62" s="176">
        <v>20</v>
      </c>
      <c r="BA62" s="177">
        <v>1.3235E-2</v>
      </c>
      <c r="BB62" s="177">
        <v>6.9927254180871339</v>
      </c>
      <c r="BC62" s="177"/>
      <c r="BD62" s="186"/>
      <c r="BE62" s="186"/>
      <c r="BF62" s="186"/>
      <c r="BG62" s="186"/>
      <c r="BJ62" s="186"/>
      <c r="BK62" s="186"/>
      <c r="BL62" s="186"/>
      <c r="BM62" s="218"/>
      <c r="BP62" s="186"/>
      <c r="BQ62" s="186"/>
      <c r="BR62" s="186"/>
      <c r="BS62" s="186"/>
      <c r="BT62" s="186"/>
      <c r="BU62" s="186"/>
      <c r="BV62" s="186"/>
      <c r="BW62" s="160"/>
      <c r="BX62" s="186"/>
      <c r="BY62" s="186"/>
      <c r="BZ62" s="186"/>
      <c r="CA62" s="186"/>
      <c r="CB62" s="186"/>
      <c r="CC62" s="186"/>
      <c r="CD62" s="186"/>
      <c r="CE62" s="186"/>
      <c r="CF62" s="197"/>
      <c r="CI62" s="186"/>
      <c r="CJ62" s="186"/>
      <c r="CK62" s="186"/>
      <c r="CL62" s="186"/>
      <c r="CM62" s="186"/>
      <c r="CN62" s="186"/>
      <c r="CO62" s="186"/>
      <c r="CP62" s="186"/>
      <c r="CQ62" s="186"/>
      <c r="CR62" s="186"/>
      <c r="CS62" s="186"/>
      <c r="CT62" s="186"/>
      <c r="CU62" s="186"/>
      <c r="CV62" s="186"/>
      <c r="CW62" s="186"/>
      <c r="CX62" s="186"/>
      <c r="CY62" s="186"/>
      <c r="CZ62" s="186"/>
      <c r="DA62" s="186"/>
      <c r="DB62" s="186"/>
      <c r="DC62" s="186"/>
      <c r="DD62" s="186"/>
      <c r="DE62" s="186"/>
      <c r="DF62" s="186"/>
      <c r="DG62" s="186"/>
      <c r="DH62" s="186"/>
      <c r="DI62" s="186"/>
      <c r="DJ62" s="186"/>
      <c r="DK62" s="186"/>
      <c r="DL62" s="186"/>
      <c r="DM62" s="186"/>
      <c r="DO62" s="61">
        <v>76</v>
      </c>
      <c r="DP62" s="61" t="s">
        <v>201</v>
      </c>
      <c r="DQ62" s="160" t="s">
        <v>1194</v>
      </c>
      <c r="DR62" s="61"/>
      <c r="DS62" s="61"/>
      <c r="DT62" s="61"/>
      <c r="DU62" s="61"/>
      <c r="DV62" s="61"/>
      <c r="DW62" s="61"/>
      <c r="DX62" s="61" t="s">
        <v>62</v>
      </c>
      <c r="DY62" s="68">
        <v>0.35703921999999999</v>
      </c>
      <c r="DZ62" s="68">
        <v>2.951084E-2</v>
      </c>
      <c r="EA62" s="68">
        <v>7.0526220000000001E-2</v>
      </c>
      <c r="EB62" s="68">
        <v>0.23499496</v>
      </c>
      <c r="EC62" s="68">
        <v>1.9069700000000002E-2</v>
      </c>
    </row>
    <row r="63" spans="1:133" s="169" customFormat="1" x14ac:dyDescent="0.25">
      <c r="A63" s="156">
        <v>77</v>
      </c>
      <c r="B63" s="157" t="s">
        <v>1239</v>
      </c>
      <c r="C63" s="160" t="s">
        <v>1194</v>
      </c>
      <c r="D63" s="160"/>
      <c r="E63" s="157" t="s">
        <v>1227</v>
      </c>
      <c r="F63" s="157">
        <v>-20.755604496</v>
      </c>
      <c r="G63" s="157">
        <v>-42.513330812</v>
      </c>
      <c r="H63" s="157"/>
      <c r="I63" s="156">
        <v>1158</v>
      </c>
      <c r="J63" s="190"/>
      <c r="K63" s="190"/>
      <c r="L63" s="189" t="s">
        <v>1225</v>
      </c>
      <c r="M63" s="190">
        <v>6</v>
      </c>
      <c r="N63" s="185">
        <v>6.333333333333333</v>
      </c>
      <c r="O63" s="185">
        <v>6.333333333333333</v>
      </c>
      <c r="P63" s="185">
        <v>6.666666666666667</v>
      </c>
      <c r="Q63" s="185">
        <v>6.666666666666667</v>
      </c>
      <c r="R63" s="185">
        <v>6.666666666666667</v>
      </c>
      <c r="S63" s="185">
        <v>6.166666666666667</v>
      </c>
      <c r="T63" s="190">
        <v>6.5</v>
      </c>
      <c r="U63" s="191">
        <v>87.333333333333329</v>
      </c>
      <c r="V63" s="186"/>
      <c r="W63" s="190" t="s">
        <v>755</v>
      </c>
      <c r="X63" s="190">
        <v>1158</v>
      </c>
      <c r="Y63" s="192" t="s">
        <v>201</v>
      </c>
      <c r="Z63" s="192"/>
      <c r="AA63" s="175"/>
      <c r="AB63" s="175">
        <f t="shared" si="12"/>
        <v>1158</v>
      </c>
      <c r="AC63" s="175"/>
      <c r="AD63" s="175"/>
      <c r="AE63" s="192"/>
      <c r="AF63" s="193">
        <v>49.621849000000005</v>
      </c>
      <c r="AG63" s="193">
        <v>31.032375500000008</v>
      </c>
      <c r="AH63" s="193">
        <v>5.583102349999999</v>
      </c>
      <c r="AI63" s="193">
        <v>12.969318499999996</v>
      </c>
      <c r="AJ63" s="193">
        <v>2.3377945302738454</v>
      </c>
      <c r="AK63" s="186"/>
      <c r="AL63" s="175" t="s">
        <v>1079</v>
      </c>
      <c r="AM63" s="175"/>
      <c r="AN63" s="175" t="s">
        <v>201</v>
      </c>
      <c r="AO63" s="175"/>
      <c r="AP63" s="175"/>
      <c r="AQ63" s="175">
        <f t="shared" si="13"/>
        <v>1158</v>
      </c>
      <c r="AR63" s="175"/>
      <c r="AS63" s="175"/>
      <c r="AU63" s="175"/>
      <c r="AV63" s="175" t="s">
        <v>62</v>
      </c>
      <c r="AY63" s="176">
        <v>0.26860000000000001</v>
      </c>
      <c r="AZ63" s="176">
        <v>20</v>
      </c>
      <c r="BA63" s="177">
        <v>1.3430000000000001E-2</v>
      </c>
      <c r="BB63" s="177">
        <v>7.5067779776125416</v>
      </c>
      <c r="BC63" s="177"/>
      <c r="BD63" s="186"/>
      <c r="BE63" s="186"/>
      <c r="BF63" s="186"/>
      <c r="BG63" s="186"/>
      <c r="BJ63" s="186"/>
      <c r="BK63" s="186"/>
      <c r="BL63" s="186"/>
      <c r="BM63" s="218"/>
      <c r="BP63" s="186"/>
      <c r="BQ63" s="186"/>
      <c r="BR63" s="186"/>
      <c r="BS63" s="186"/>
      <c r="BT63" s="186"/>
      <c r="BU63" s="186"/>
      <c r="BV63" s="186"/>
      <c r="BW63" s="160"/>
      <c r="BX63" s="186"/>
      <c r="BY63" s="186"/>
      <c r="BZ63" s="186"/>
      <c r="CA63" s="186"/>
      <c r="CB63" s="186"/>
      <c r="CC63" s="186"/>
      <c r="CD63" s="186"/>
      <c r="CE63" s="186"/>
      <c r="CF63" s="197"/>
      <c r="CI63" s="186"/>
      <c r="CJ63" s="186"/>
      <c r="CK63" s="186"/>
      <c r="CL63" s="186"/>
      <c r="CM63" s="186"/>
      <c r="CN63" s="186"/>
      <c r="CO63" s="186"/>
      <c r="CP63" s="186"/>
      <c r="CQ63" s="186"/>
      <c r="CR63" s="186"/>
      <c r="CS63" s="186"/>
      <c r="CT63" s="186"/>
      <c r="CU63" s="186"/>
      <c r="CV63" s="186"/>
      <c r="CW63" s="186"/>
      <c r="CX63" s="186"/>
      <c r="CY63" s="186"/>
      <c r="CZ63" s="186"/>
      <c r="DA63" s="186"/>
      <c r="DB63" s="186"/>
      <c r="DC63" s="186"/>
      <c r="DD63" s="186"/>
      <c r="DE63" s="186"/>
      <c r="DF63" s="186"/>
      <c r="DG63" s="186"/>
      <c r="DH63" s="186"/>
      <c r="DI63" s="186"/>
      <c r="DJ63" s="186"/>
      <c r="DK63" s="186"/>
      <c r="DL63" s="186"/>
      <c r="DM63" s="186"/>
      <c r="DO63" s="61">
        <v>77</v>
      </c>
      <c r="DP63" s="61" t="s">
        <v>201</v>
      </c>
      <c r="DQ63" s="160" t="s">
        <v>1194</v>
      </c>
      <c r="DR63" s="61"/>
      <c r="DS63" s="61"/>
      <c r="DT63" s="61"/>
      <c r="DU63" s="61"/>
      <c r="DV63" s="61"/>
      <c r="DW63" s="61"/>
      <c r="DX63" s="61" t="s">
        <v>62</v>
      </c>
      <c r="DY63" s="68">
        <v>0.24815670000000001</v>
      </c>
      <c r="DZ63" s="68">
        <v>2.8315360000000001E-2</v>
      </c>
      <c r="EA63" s="68">
        <v>5.9328739999999991E-2</v>
      </c>
      <c r="EB63" s="68">
        <v>0.14473406</v>
      </c>
      <c r="EC63" s="68">
        <v>2.22995E-2</v>
      </c>
    </row>
    <row r="64" spans="1:133" s="169" customFormat="1" x14ac:dyDescent="0.25">
      <c r="A64" s="156">
        <v>78</v>
      </c>
      <c r="B64" s="157" t="s">
        <v>1559</v>
      </c>
      <c r="C64" s="160" t="s">
        <v>1194</v>
      </c>
      <c r="D64" s="160"/>
      <c r="E64" s="157" t="s">
        <v>1227</v>
      </c>
      <c r="F64" s="157">
        <v>-20.776685569000001</v>
      </c>
      <c r="G64" s="157">
        <v>-42.518962277</v>
      </c>
      <c r="H64" s="157"/>
      <c r="I64" s="156">
        <v>937</v>
      </c>
      <c r="J64" s="190"/>
      <c r="K64" s="190"/>
      <c r="L64" s="189" t="s">
        <v>1241</v>
      </c>
      <c r="M64" s="185">
        <v>6.333333333333333</v>
      </c>
      <c r="N64" s="185">
        <v>6.333333333333333</v>
      </c>
      <c r="O64" s="185">
        <v>6.666666666666667</v>
      </c>
      <c r="P64" s="185">
        <v>6.333333333333333</v>
      </c>
      <c r="Q64" s="190">
        <v>7</v>
      </c>
      <c r="R64" s="185">
        <v>6.666666666666667</v>
      </c>
      <c r="S64" s="185">
        <v>6.333333333333333</v>
      </c>
      <c r="T64" s="185">
        <v>6.333333333333333</v>
      </c>
      <c r="U64" s="196">
        <v>88</v>
      </c>
      <c r="V64" s="186"/>
      <c r="W64" s="190" t="s">
        <v>756</v>
      </c>
      <c r="X64" s="190">
        <v>937</v>
      </c>
      <c r="Y64" s="192" t="s">
        <v>201</v>
      </c>
      <c r="Z64" s="192"/>
      <c r="AA64" s="175"/>
      <c r="AB64" s="175">
        <f t="shared" si="12"/>
        <v>937</v>
      </c>
      <c r="AC64" s="175"/>
      <c r="AD64" s="175"/>
      <c r="AE64" s="192"/>
      <c r="AF64" s="193">
        <v>32.919290000000004</v>
      </c>
      <c r="AG64" s="193">
        <v>27.549531500000001</v>
      </c>
      <c r="AH64" s="193">
        <v>4.5376870500000006</v>
      </c>
      <c r="AI64" s="193">
        <v>10.275014049999999</v>
      </c>
      <c r="AJ64" s="193">
        <v>2.2731423674308529</v>
      </c>
      <c r="AK64" s="186"/>
      <c r="AL64" s="175" t="s">
        <v>1070</v>
      </c>
      <c r="AM64" s="175"/>
      <c r="AN64" s="175" t="s">
        <v>201</v>
      </c>
      <c r="AO64" s="175"/>
      <c r="AP64" s="175"/>
      <c r="AQ64" s="175">
        <f t="shared" si="13"/>
        <v>937</v>
      </c>
      <c r="AR64" s="175"/>
      <c r="AS64" s="175"/>
      <c r="AU64" s="175"/>
      <c r="AV64" s="175" t="s">
        <v>62</v>
      </c>
      <c r="AY64" s="176">
        <v>0.31130000000000002</v>
      </c>
      <c r="AZ64" s="176">
        <v>20</v>
      </c>
      <c r="BA64" s="177">
        <v>1.5565000000000001E-2</v>
      </c>
      <c r="BB64" s="177">
        <v>8.2597374708077211</v>
      </c>
      <c r="BC64" s="177"/>
      <c r="BD64" s="186"/>
      <c r="BE64" s="186"/>
      <c r="BF64" s="186"/>
      <c r="BG64" s="186"/>
      <c r="BJ64" s="186"/>
      <c r="BK64" s="186"/>
      <c r="BL64" s="186"/>
      <c r="BM64" s="218"/>
      <c r="BP64" s="186"/>
      <c r="BQ64" s="186"/>
      <c r="BR64" s="186"/>
      <c r="BS64" s="186"/>
      <c r="BT64" s="186"/>
      <c r="BU64" s="186"/>
      <c r="BV64" s="186"/>
      <c r="BW64" s="160"/>
      <c r="BX64" s="186"/>
      <c r="BY64" s="186"/>
      <c r="BZ64" s="186"/>
      <c r="CA64" s="186"/>
      <c r="CB64" s="186"/>
      <c r="CC64" s="186"/>
      <c r="CD64" s="186"/>
      <c r="CE64" s="186"/>
      <c r="CF64" s="197"/>
      <c r="CI64" s="186"/>
      <c r="CJ64" s="186"/>
      <c r="CK64" s="186"/>
      <c r="CL64" s="186"/>
      <c r="CM64" s="186"/>
      <c r="CN64" s="186"/>
      <c r="CO64" s="186"/>
      <c r="CP64" s="186"/>
      <c r="CQ64" s="186"/>
      <c r="CR64" s="186"/>
      <c r="CS64" s="186"/>
      <c r="CT64" s="186"/>
      <c r="CU64" s="186"/>
      <c r="CV64" s="186"/>
      <c r="CW64" s="186"/>
      <c r="CX64" s="186"/>
      <c r="CY64" s="186"/>
      <c r="CZ64" s="186"/>
      <c r="DA64" s="186"/>
      <c r="DB64" s="186"/>
      <c r="DC64" s="186"/>
      <c r="DD64" s="186"/>
      <c r="DE64" s="186"/>
      <c r="DF64" s="186"/>
      <c r="DG64" s="186"/>
      <c r="DH64" s="186"/>
      <c r="DI64" s="186"/>
      <c r="DJ64" s="186"/>
      <c r="DK64" s="186"/>
      <c r="DL64" s="186"/>
      <c r="DM64" s="186"/>
      <c r="DO64" s="61">
        <v>78</v>
      </c>
      <c r="DP64" s="61" t="s">
        <v>201</v>
      </c>
      <c r="DQ64" s="160" t="s">
        <v>1194</v>
      </c>
      <c r="DR64" s="61"/>
      <c r="DS64" s="61"/>
      <c r="DT64" s="61"/>
      <c r="DU64" s="61"/>
      <c r="DV64" s="61"/>
      <c r="DW64" s="61"/>
      <c r="DX64" s="61" t="s">
        <v>62</v>
      </c>
      <c r="DY64" s="68">
        <v>0.28880571999999999</v>
      </c>
      <c r="DZ64" s="68">
        <v>2.8807579999999999E-2</v>
      </c>
      <c r="EA64" s="68">
        <v>7.3907899999999999E-2</v>
      </c>
      <c r="EB64" s="68">
        <v>0.1627506</v>
      </c>
      <c r="EC64" s="68">
        <v>1.8530759999999997E-2</v>
      </c>
    </row>
    <row r="65" spans="1:133" s="169" customFormat="1" x14ac:dyDescent="0.25">
      <c r="A65" s="156">
        <v>80</v>
      </c>
      <c r="B65" s="157" t="s">
        <v>1242</v>
      </c>
      <c r="C65" s="160" t="s">
        <v>1163</v>
      </c>
      <c r="D65" s="160"/>
      <c r="E65" s="157" t="s">
        <v>1227</v>
      </c>
      <c r="F65" s="157">
        <v>-20.833818046000001</v>
      </c>
      <c r="G65" s="157">
        <v>-42.693122969999997</v>
      </c>
      <c r="H65" s="157"/>
      <c r="I65" s="156">
        <v>824</v>
      </c>
      <c r="J65" s="190"/>
      <c r="K65" s="190"/>
      <c r="L65" s="189" t="s">
        <v>1210</v>
      </c>
      <c r="M65" s="192">
        <v>6</v>
      </c>
      <c r="N65" s="192">
        <v>6</v>
      </c>
      <c r="O65" s="192">
        <v>6</v>
      </c>
      <c r="P65" s="192">
        <v>6</v>
      </c>
      <c r="Q65" s="185">
        <v>6.333333333333333</v>
      </c>
      <c r="R65" s="185">
        <v>5.666666666666667</v>
      </c>
      <c r="S65" s="192">
        <v>6</v>
      </c>
      <c r="T65" s="192">
        <v>6</v>
      </c>
      <c r="U65" s="199">
        <v>84</v>
      </c>
      <c r="V65" s="186"/>
      <c r="W65" s="190" t="s">
        <v>626</v>
      </c>
      <c r="X65" s="190">
        <v>824</v>
      </c>
      <c r="Y65" s="192" t="s">
        <v>8</v>
      </c>
      <c r="Z65" s="192"/>
      <c r="AA65" s="175"/>
      <c r="AB65" s="175">
        <f t="shared" si="12"/>
        <v>824</v>
      </c>
      <c r="AC65" s="175"/>
      <c r="AD65" s="175"/>
      <c r="AE65" s="192"/>
      <c r="AF65" s="193">
        <v>48.383338499999994</v>
      </c>
      <c r="AG65" s="193">
        <v>32.542447500000002</v>
      </c>
      <c r="AH65" s="193">
        <v>5.4922473000000007</v>
      </c>
      <c r="AI65" s="193">
        <v>12.628570800000002</v>
      </c>
      <c r="AJ65" s="193">
        <v>2.3173708592112408</v>
      </c>
      <c r="AK65" s="186"/>
      <c r="AL65" s="175" t="s">
        <v>1027</v>
      </c>
      <c r="AM65" s="175"/>
      <c r="AN65" s="175" t="s">
        <v>8</v>
      </c>
      <c r="AO65" s="175"/>
      <c r="AP65" s="175"/>
      <c r="AQ65" s="175">
        <f t="shared" si="13"/>
        <v>824</v>
      </c>
      <c r="AR65" s="175"/>
      <c r="AS65" s="175"/>
      <c r="AU65" s="175"/>
      <c r="AV65" s="175" t="s">
        <v>440</v>
      </c>
      <c r="AY65" s="176">
        <v>0.24560000000000001</v>
      </c>
      <c r="AZ65" s="176">
        <v>20</v>
      </c>
      <c r="BA65" s="177">
        <v>1.2280000000000001E-2</v>
      </c>
      <c r="BB65" s="177">
        <v>6.054545942608649</v>
      </c>
      <c r="BC65" s="177"/>
      <c r="BD65" s="186"/>
      <c r="BE65" s="186"/>
      <c r="BF65" s="186"/>
      <c r="BG65" s="186"/>
      <c r="BJ65" s="186"/>
      <c r="BK65" s="186"/>
      <c r="BL65" s="186"/>
      <c r="BM65" s="218"/>
      <c r="BP65" s="186"/>
      <c r="BQ65" s="186"/>
      <c r="BR65" s="186"/>
      <c r="BS65" s="186"/>
      <c r="BT65" s="186"/>
      <c r="BU65" s="186"/>
      <c r="BV65" s="186"/>
      <c r="BW65" s="160"/>
      <c r="BX65" s="186"/>
      <c r="BY65" s="186"/>
      <c r="BZ65" s="186"/>
      <c r="CA65" s="186"/>
      <c r="CB65" s="186"/>
      <c r="CC65" s="186"/>
      <c r="CD65" s="186"/>
      <c r="CE65" s="186"/>
      <c r="CF65" s="197"/>
      <c r="CI65" s="186"/>
      <c r="CJ65" s="186"/>
      <c r="CK65" s="186"/>
      <c r="CL65" s="186"/>
      <c r="CM65" s="186"/>
      <c r="CN65" s="186"/>
      <c r="CO65" s="186"/>
      <c r="CP65" s="186"/>
      <c r="CQ65" s="186"/>
      <c r="CR65" s="186"/>
      <c r="CS65" s="186"/>
      <c r="CT65" s="186"/>
      <c r="CU65" s="186"/>
      <c r="CV65" s="186"/>
      <c r="CW65" s="186"/>
      <c r="CX65" s="186"/>
      <c r="CY65" s="186"/>
      <c r="CZ65" s="186"/>
      <c r="DA65" s="186"/>
      <c r="DB65" s="186"/>
      <c r="DC65" s="186"/>
      <c r="DD65" s="186"/>
      <c r="DE65" s="186"/>
      <c r="DF65" s="186"/>
      <c r="DG65" s="186"/>
      <c r="DH65" s="186"/>
      <c r="DI65" s="186"/>
      <c r="DJ65" s="186"/>
      <c r="DK65" s="186"/>
      <c r="DL65" s="186"/>
      <c r="DM65" s="186"/>
      <c r="DQ65" s="160"/>
    </row>
    <row r="66" spans="1:133" s="169" customFormat="1" x14ac:dyDescent="0.25">
      <c r="A66" s="156">
        <v>81</v>
      </c>
      <c r="B66" s="157" t="s">
        <v>1243</v>
      </c>
      <c r="C66" s="160" t="s">
        <v>1163</v>
      </c>
      <c r="D66" s="160"/>
      <c r="E66" s="157" t="s">
        <v>1244</v>
      </c>
      <c r="F66" s="157">
        <v>-20.645197397</v>
      </c>
      <c r="G66" s="157">
        <v>-42.087278505999997</v>
      </c>
      <c r="H66" s="157"/>
      <c r="I66" s="156">
        <v>777</v>
      </c>
      <c r="J66" s="190"/>
      <c r="K66" s="190"/>
      <c r="L66" s="189" t="s">
        <v>1225</v>
      </c>
      <c r="M66" s="192">
        <v>6</v>
      </c>
      <c r="N66" s="192">
        <v>6</v>
      </c>
      <c r="O66" s="192">
        <v>6</v>
      </c>
      <c r="P66" s="192">
        <v>6</v>
      </c>
      <c r="Q66" s="185">
        <v>5.666666666666667</v>
      </c>
      <c r="R66" s="185">
        <v>5.666666666666667</v>
      </c>
      <c r="S66" s="185">
        <v>5.666666666666667</v>
      </c>
      <c r="T66" s="192">
        <v>6</v>
      </c>
      <c r="U66" s="199">
        <v>83</v>
      </c>
      <c r="V66" s="186"/>
      <c r="W66" s="190" t="s">
        <v>627</v>
      </c>
      <c r="X66" s="190">
        <v>777</v>
      </c>
      <c r="Y66" s="192" t="s">
        <v>8</v>
      </c>
      <c r="Z66" s="192"/>
      <c r="AA66" s="175"/>
      <c r="AB66" s="175">
        <f t="shared" si="12"/>
        <v>777</v>
      </c>
      <c r="AC66" s="175"/>
      <c r="AD66" s="175"/>
      <c r="AE66" s="192"/>
      <c r="AF66" s="193">
        <v>49.022521499999996</v>
      </c>
      <c r="AG66" s="193">
        <v>30.40314</v>
      </c>
      <c r="AH66" s="193">
        <v>5.51697185</v>
      </c>
      <c r="AI66" s="193">
        <v>12.659701350000001</v>
      </c>
      <c r="AJ66" s="193">
        <v>2.306254277731024</v>
      </c>
      <c r="AK66" s="186"/>
      <c r="AL66" s="175" t="s">
        <v>1012</v>
      </c>
      <c r="AM66" s="175"/>
      <c r="AN66" s="175" t="s">
        <v>8</v>
      </c>
      <c r="AO66" s="175"/>
      <c r="AP66" s="175"/>
      <c r="AQ66" s="175">
        <f t="shared" si="13"/>
        <v>777</v>
      </c>
      <c r="AR66" s="175"/>
      <c r="AS66" s="175"/>
      <c r="AU66" s="175"/>
      <c r="AV66" s="175" t="s">
        <v>440</v>
      </c>
      <c r="AY66" s="176">
        <v>0.21890000000000001</v>
      </c>
      <c r="AZ66" s="176">
        <v>20</v>
      </c>
      <c r="BA66" s="177">
        <v>1.0945E-2</v>
      </c>
      <c r="BB66" s="177">
        <v>5.6706842401954196</v>
      </c>
      <c r="BC66" s="177"/>
      <c r="BD66" s="186"/>
      <c r="BE66" s="186"/>
      <c r="BF66" s="186"/>
      <c r="BG66" s="186"/>
      <c r="BJ66" s="186"/>
      <c r="BK66" s="186"/>
      <c r="BL66" s="186"/>
      <c r="BM66" s="218"/>
      <c r="BP66" s="186"/>
      <c r="BQ66" s="186"/>
      <c r="BR66" s="186"/>
      <c r="BS66" s="186"/>
      <c r="BT66" s="186"/>
      <c r="BU66" s="186"/>
      <c r="BV66" s="186"/>
      <c r="BW66" s="160"/>
      <c r="BX66" s="186"/>
      <c r="BY66" s="186"/>
      <c r="BZ66" s="186"/>
      <c r="CA66" s="186"/>
      <c r="CB66" s="186"/>
      <c r="CC66" s="186"/>
      <c r="CD66" s="186"/>
      <c r="CE66" s="186"/>
      <c r="CF66" s="197"/>
      <c r="CI66" s="186"/>
      <c r="CJ66" s="186"/>
      <c r="CK66" s="186"/>
      <c r="CL66" s="186"/>
      <c r="CM66" s="186"/>
      <c r="CN66" s="186"/>
      <c r="CO66" s="186"/>
      <c r="CP66" s="186"/>
      <c r="CQ66" s="186"/>
      <c r="CR66" s="186"/>
      <c r="CS66" s="186"/>
      <c r="CT66" s="186"/>
      <c r="CU66" s="186"/>
      <c r="CV66" s="186"/>
      <c r="CW66" s="186"/>
      <c r="CX66" s="186"/>
      <c r="CY66" s="186"/>
      <c r="CZ66" s="186"/>
      <c r="DA66" s="186"/>
      <c r="DB66" s="186"/>
      <c r="DC66" s="186"/>
      <c r="DD66" s="186"/>
      <c r="DE66" s="186"/>
      <c r="DF66" s="186"/>
      <c r="DG66" s="186"/>
      <c r="DH66" s="186"/>
      <c r="DI66" s="186"/>
      <c r="DJ66" s="186"/>
      <c r="DK66" s="186"/>
      <c r="DL66" s="186"/>
      <c r="DM66" s="186"/>
      <c r="DQ66" s="160"/>
    </row>
    <row r="67" spans="1:133" s="169" customFormat="1" x14ac:dyDescent="0.25">
      <c r="A67" s="156">
        <v>83</v>
      </c>
      <c r="B67" s="157" t="s">
        <v>1245</v>
      </c>
      <c r="C67" s="160" t="s">
        <v>1194</v>
      </c>
      <c r="D67" s="160"/>
      <c r="E67" s="157" t="s">
        <v>1244</v>
      </c>
      <c r="F67" s="157">
        <v>-20.650943276</v>
      </c>
      <c r="G67" s="157">
        <v>-42.051840071000001</v>
      </c>
      <c r="H67" s="157"/>
      <c r="I67" s="156">
        <v>843</v>
      </c>
      <c r="J67" s="190"/>
      <c r="K67" s="190"/>
      <c r="L67" s="189" t="s">
        <v>1210</v>
      </c>
      <c r="M67" s="190">
        <v>6</v>
      </c>
      <c r="N67" s="190">
        <v>6</v>
      </c>
      <c r="O67" s="190">
        <v>6</v>
      </c>
      <c r="P67" s="185">
        <v>5.666666666666667</v>
      </c>
      <c r="Q67" s="190">
        <v>6</v>
      </c>
      <c r="R67" s="185">
        <v>5.666666666666667</v>
      </c>
      <c r="S67" s="190">
        <v>6</v>
      </c>
      <c r="T67" s="190">
        <v>6</v>
      </c>
      <c r="U67" s="191">
        <v>83.333333333333329</v>
      </c>
      <c r="V67" s="186"/>
      <c r="W67" s="190" t="s">
        <v>757</v>
      </c>
      <c r="X67" s="190">
        <v>843</v>
      </c>
      <c r="Y67" s="192" t="s">
        <v>201</v>
      </c>
      <c r="Z67" s="192"/>
      <c r="AA67" s="175"/>
      <c r="AB67" s="175">
        <f t="shared" si="12"/>
        <v>843</v>
      </c>
      <c r="AC67" s="175"/>
      <c r="AD67" s="175"/>
      <c r="AE67" s="192"/>
      <c r="AF67" s="193">
        <v>42.294771499999996</v>
      </c>
      <c r="AG67" s="193">
        <v>28.374060000000004</v>
      </c>
      <c r="AH67" s="193">
        <v>5.1302304999999997</v>
      </c>
      <c r="AI67" s="193">
        <v>11.606506250000002</v>
      </c>
      <c r="AJ67" s="193">
        <v>2.2741254847527652</v>
      </c>
      <c r="AK67" s="186"/>
      <c r="AL67" s="175" t="s">
        <v>1062</v>
      </c>
      <c r="AM67" s="175"/>
      <c r="AN67" s="175" t="s">
        <v>201</v>
      </c>
      <c r="AO67" s="175"/>
      <c r="AP67" s="175"/>
      <c r="AQ67" s="175">
        <f t="shared" si="13"/>
        <v>843</v>
      </c>
      <c r="AR67" s="175"/>
      <c r="AS67" s="175"/>
      <c r="AU67" s="175"/>
      <c r="AV67" s="175" t="s">
        <v>440</v>
      </c>
      <c r="AY67" s="176">
        <v>0.2298</v>
      </c>
      <c r="AZ67" s="176">
        <v>20</v>
      </c>
      <c r="BA67" s="177">
        <v>1.149E-2</v>
      </c>
      <c r="BB67" s="177">
        <v>5.7257133653665475</v>
      </c>
      <c r="BC67" s="177"/>
      <c r="BD67" s="186"/>
      <c r="BE67" s="186"/>
      <c r="BF67" s="186"/>
      <c r="BG67" s="186"/>
      <c r="BJ67" s="186"/>
      <c r="BK67" s="186"/>
      <c r="BL67" s="186"/>
      <c r="BM67" s="218"/>
      <c r="BP67" s="186"/>
      <c r="BQ67" s="186"/>
      <c r="BR67" s="186"/>
      <c r="BS67" s="186"/>
      <c r="BT67" s="186"/>
      <c r="BU67" s="186"/>
      <c r="BV67" s="186"/>
      <c r="BW67" s="160"/>
      <c r="BX67" s="186"/>
      <c r="BY67" s="186"/>
      <c r="BZ67" s="186"/>
      <c r="CA67" s="186"/>
      <c r="CB67" s="186"/>
      <c r="CC67" s="186"/>
      <c r="CD67" s="186"/>
      <c r="CE67" s="186"/>
      <c r="CF67" s="197"/>
      <c r="CI67" s="186"/>
      <c r="CJ67" s="186"/>
      <c r="CK67" s="186"/>
      <c r="CL67" s="186"/>
      <c r="CM67" s="186"/>
      <c r="CN67" s="186"/>
      <c r="CO67" s="186"/>
      <c r="CP67" s="186"/>
      <c r="CQ67" s="186"/>
      <c r="CR67" s="186"/>
      <c r="CS67" s="186"/>
      <c r="CT67" s="186"/>
      <c r="CU67" s="186"/>
      <c r="CV67" s="186"/>
      <c r="CW67" s="228">
        <v>67</v>
      </c>
      <c r="CX67" s="228" t="s">
        <v>10</v>
      </c>
      <c r="CY67" s="228"/>
      <c r="CZ67" s="228"/>
      <c r="DA67" s="186">
        <f t="shared" ref="DA67:DA129" si="14">I67</f>
        <v>843</v>
      </c>
      <c r="DB67" s="228"/>
      <c r="DC67" s="228"/>
      <c r="DD67" s="228"/>
      <c r="DE67" s="228"/>
      <c r="DF67" s="228"/>
      <c r="DG67" s="228"/>
      <c r="DH67" s="228" t="s">
        <v>11</v>
      </c>
      <c r="DI67" s="231">
        <v>3.8345030000000002</v>
      </c>
      <c r="DJ67" s="231">
        <v>0.57545990000000002</v>
      </c>
      <c r="DK67" s="230">
        <f>DI67-DJ67</f>
        <v>3.2590431000000004</v>
      </c>
      <c r="DL67" s="230">
        <v>0.33014189999999999</v>
      </c>
      <c r="DM67" s="230">
        <v>0.24531800000000001</v>
      </c>
      <c r="DQ67" s="160"/>
    </row>
    <row r="68" spans="1:133" s="169" customFormat="1" x14ac:dyDescent="0.25">
      <c r="A68" s="156">
        <v>84</v>
      </c>
      <c r="B68" s="157" t="s">
        <v>1246</v>
      </c>
      <c r="C68" s="160" t="s">
        <v>1163</v>
      </c>
      <c r="D68" s="160"/>
      <c r="E68" s="157" t="s">
        <v>1244</v>
      </c>
      <c r="F68" s="157">
        <v>-20.716693187000001</v>
      </c>
      <c r="G68" s="157">
        <v>-42.137322406999999</v>
      </c>
      <c r="H68" s="157"/>
      <c r="I68" s="156">
        <v>740</v>
      </c>
      <c r="J68" s="190"/>
      <c r="K68" s="190"/>
      <c r="L68" s="189" t="s">
        <v>1225</v>
      </c>
      <c r="M68" s="190">
        <v>6</v>
      </c>
      <c r="N68" s="185">
        <v>5.333333333333333</v>
      </c>
      <c r="O68" s="185">
        <v>5.333333333333333</v>
      </c>
      <c r="P68" s="185">
        <v>6.333333333333333</v>
      </c>
      <c r="Q68" s="185">
        <v>5.666666666666667</v>
      </c>
      <c r="R68" s="185">
        <v>5.666666666666667</v>
      </c>
      <c r="S68" s="185">
        <v>5.666666666666667</v>
      </c>
      <c r="T68" s="185">
        <v>5.666666666666667</v>
      </c>
      <c r="U68" s="191">
        <v>81.666666666666671</v>
      </c>
      <c r="V68" s="186"/>
      <c r="W68" s="190" t="s">
        <v>628</v>
      </c>
      <c r="X68" s="190">
        <v>740</v>
      </c>
      <c r="Y68" s="192" t="s">
        <v>8</v>
      </c>
      <c r="Z68" s="192"/>
      <c r="AA68" s="175"/>
      <c r="AB68" s="175">
        <f t="shared" si="12"/>
        <v>740</v>
      </c>
      <c r="AC68" s="175"/>
      <c r="AD68" s="175"/>
      <c r="AE68" s="192"/>
      <c r="AF68" s="193">
        <v>65.068100999999999</v>
      </c>
      <c r="AG68" s="193">
        <v>35.662943999999996</v>
      </c>
      <c r="AH68" s="193">
        <v>6.2126777999999998</v>
      </c>
      <c r="AI68" s="193">
        <v>14.789927</v>
      </c>
      <c r="AJ68" s="193">
        <v>2.3772983531408891</v>
      </c>
      <c r="AK68" s="186"/>
      <c r="AL68" s="175" t="s">
        <v>24</v>
      </c>
      <c r="AM68" s="175"/>
      <c r="AN68" s="175" t="s">
        <v>8</v>
      </c>
      <c r="AO68" s="175"/>
      <c r="AP68" s="175"/>
      <c r="AQ68" s="175">
        <f t="shared" si="13"/>
        <v>740</v>
      </c>
      <c r="AR68" s="175"/>
      <c r="AS68" s="175"/>
      <c r="AU68" s="175"/>
      <c r="AV68" s="176" t="s">
        <v>20</v>
      </c>
      <c r="AY68" s="176">
        <v>0.19409999999999999</v>
      </c>
      <c r="AZ68" s="176">
        <v>20</v>
      </c>
      <c r="BA68" s="177">
        <v>9.7050000000000001E-3</v>
      </c>
      <c r="BB68" s="177">
        <v>5.3535526651785759</v>
      </c>
      <c r="BC68" s="177"/>
      <c r="BD68" s="194" t="s">
        <v>24</v>
      </c>
      <c r="BE68" s="194" t="s">
        <v>8</v>
      </c>
      <c r="BF68" s="194"/>
      <c r="BG68" s="194"/>
      <c r="BH68" s="169">
        <f>I68</f>
        <v>740</v>
      </c>
      <c r="BJ68" s="194"/>
      <c r="BK68" s="194"/>
      <c r="BL68" s="194"/>
      <c r="BM68" s="217">
        <v>734.40300000000002</v>
      </c>
      <c r="BP68" s="194"/>
      <c r="BQ68" s="195">
        <v>786.39233300000001</v>
      </c>
      <c r="BR68" s="195"/>
      <c r="BS68" s="195"/>
      <c r="BT68" s="195"/>
      <c r="BU68" s="186"/>
      <c r="BV68" s="176" t="s">
        <v>244</v>
      </c>
      <c r="BW68" s="160" t="s">
        <v>1163</v>
      </c>
      <c r="BX68" s="176"/>
      <c r="BY68" s="176"/>
      <c r="BZ68" s="186">
        <f>I68</f>
        <v>740</v>
      </c>
      <c r="CA68" s="176"/>
      <c r="CB68" s="176"/>
      <c r="CC68" s="176"/>
      <c r="CD68" s="176"/>
      <c r="CE68" s="176" t="s">
        <v>20</v>
      </c>
      <c r="CF68" s="185">
        <v>134.84900094565114</v>
      </c>
      <c r="CI68" s="163">
        <v>84</v>
      </c>
      <c r="CJ68" s="163" t="s">
        <v>8</v>
      </c>
      <c r="CK68" s="163"/>
      <c r="CL68" s="163"/>
      <c r="CM68" s="186">
        <f t="shared" ref="CM68:CM129" si="15">I68</f>
        <v>740</v>
      </c>
      <c r="CN68" s="163"/>
      <c r="CO68" s="163"/>
      <c r="CP68" s="163"/>
      <c r="CQ68" s="163"/>
      <c r="CR68" s="163"/>
      <c r="CS68" s="163" t="s">
        <v>20</v>
      </c>
      <c r="CT68" s="163">
        <v>7.0804072167097445</v>
      </c>
      <c r="CU68" s="186"/>
      <c r="CV68" s="186"/>
      <c r="CW68" s="228"/>
      <c r="CX68" s="228"/>
      <c r="CY68" s="228"/>
      <c r="CZ68" s="228"/>
      <c r="DA68" s="186"/>
      <c r="DB68" s="228"/>
      <c r="DC68" s="228"/>
      <c r="DD68" s="228"/>
      <c r="DE68" s="228"/>
      <c r="DF68" s="228"/>
      <c r="DG68" s="228"/>
      <c r="DH68" s="228"/>
      <c r="DI68" s="235"/>
      <c r="DJ68" s="235"/>
      <c r="DK68" s="228"/>
      <c r="DL68" s="228"/>
      <c r="DM68" s="228"/>
      <c r="DO68" s="61" t="s">
        <v>24</v>
      </c>
      <c r="DP68" s="61" t="s">
        <v>8</v>
      </c>
      <c r="DQ68" s="160" t="s">
        <v>1163</v>
      </c>
      <c r="DR68" s="61"/>
      <c r="DS68" s="61"/>
      <c r="DT68" s="61"/>
      <c r="DU68" s="61"/>
      <c r="DV68" s="61"/>
      <c r="DW68" s="61"/>
      <c r="DX68" s="61" t="s">
        <v>20</v>
      </c>
      <c r="DY68" s="68">
        <v>0.29058982</v>
      </c>
      <c r="DZ68" s="68">
        <v>2.9160960000000003E-2</v>
      </c>
      <c r="EA68" s="68">
        <v>4.8011140000000001E-2</v>
      </c>
      <c r="EB68" s="68">
        <v>0.2058103</v>
      </c>
      <c r="EC68" s="68">
        <v>1.7984320000000002E-2</v>
      </c>
    </row>
    <row r="69" spans="1:133" s="169" customFormat="1" x14ac:dyDescent="0.25">
      <c r="A69" s="156">
        <v>86</v>
      </c>
      <c r="B69" s="157" t="s">
        <v>1247</v>
      </c>
      <c r="C69" s="160" t="s">
        <v>1192</v>
      </c>
      <c r="D69" s="160"/>
      <c r="E69" s="157" t="s">
        <v>1244</v>
      </c>
      <c r="F69" s="157">
        <v>-20.636984892000001</v>
      </c>
      <c r="G69" s="157">
        <v>-42.057884512000001</v>
      </c>
      <c r="H69" s="157"/>
      <c r="I69" s="156">
        <v>780</v>
      </c>
      <c r="J69" s="190"/>
      <c r="K69" s="190"/>
      <c r="L69" s="189" t="s">
        <v>1225</v>
      </c>
      <c r="M69" s="190">
        <v>6</v>
      </c>
      <c r="N69" s="185">
        <v>5.666666666666667</v>
      </c>
      <c r="O69" s="190">
        <v>6</v>
      </c>
      <c r="P69" s="185">
        <v>6.333333333333333</v>
      </c>
      <c r="Q69" s="190">
        <v>6</v>
      </c>
      <c r="R69" s="190">
        <v>6</v>
      </c>
      <c r="S69" s="190">
        <v>6</v>
      </c>
      <c r="T69" s="190">
        <v>6</v>
      </c>
      <c r="U69" s="196">
        <v>84</v>
      </c>
      <c r="V69" s="186"/>
      <c r="W69" s="190" t="s">
        <v>888</v>
      </c>
      <c r="X69" s="190">
        <v>780</v>
      </c>
      <c r="Y69" s="192" t="s">
        <v>10</v>
      </c>
      <c r="Z69" s="192"/>
      <c r="AA69" s="175"/>
      <c r="AB69" s="175">
        <f t="shared" si="12"/>
        <v>780</v>
      </c>
      <c r="AC69" s="175"/>
      <c r="AD69" s="175"/>
      <c r="AE69" s="192"/>
      <c r="AF69" s="193">
        <v>46.883941999999998</v>
      </c>
      <c r="AG69" s="193">
        <v>29.704275000000003</v>
      </c>
      <c r="AH69" s="193">
        <v>5.7359740500000012</v>
      </c>
      <c r="AI69" s="193">
        <v>11.947570349999999</v>
      </c>
      <c r="AJ69" s="193">
        <v>2.1959284617042973</v>
      </c>
      <c r="AK69" s="186"/>
      <c r="AL69" s="175" t="s">
        <v>1108</v>
      </c>
      <c r="AM69" s="175"/>
      <c r="AN69" s="175" t="s">
        <v>10</v>
      </c>
      <c r="AO69" s="175"/>
      <c r="AP69" s="175"/>
      <c r="AQ69" s="175">
        <f t="shared" si="13"/>
        <v>780</v>
      </c>
      <c r="AR69" s="175"/>
      <c r="AS69" s="175"/>
      <c r="AU69" s="175"/>
      <c r="AV69" s="175" t="s">
        <v>440</v>
      </c>
      <c r="AY69" s="176">
        <v>0.18290000000000001</v>
      </c>
      <c r="AZ69" s="176">
        <v>20</v>
      </c>
      <c r="BA69" s="177">
        <v>9.1450000000000004E-3</v>
      </c>
      <c r="BB69" s="177">
        <v>5.1257616836227964</v>
      </c>
      <c r="BC69" s="177"/>
      <c r="BD69" s="186"/>
      <c r="BE69" s="186"/>
      <c r="BF69" s="186"/>
      <c r="BG69" s="186"/>
      <c r="BJ69" s="186"/>
      <c r="BK69" s="186"/>
      <c r="BL69" s="186"/>
      <c r="BM69" s="218"/>
      <c r="BP69" s="186"/>
      <c r="BQ69" s="186"/>
      <c r="BR69" s="186"/>
      <c r="BS69" s="186"/>
      <c r="BT69" s="186"/>
      <c r="BU69" s="186"/>
      <c r="BV69" s="186"/>
      <c r="BW69" s="160"/>
      <c r="BX69" s="186"/>
      <c r="BY69" s="186"/>
      <c r="BZ69" s="186"/>
      <c r="CA69" s="186"/>
      <c r="CB69" s="186"/>
      <c r="CC69" s="186"/>
      <c r="CD69" s="186"/>
      <c r="CE69" s="186"/>
      <c r="CF69" s="197"/>
      <c r="CI69" s="186"/>
      <c r="CJ69" s="186"/>
      <c r="CK69" s="186"/>
      <c r="CL69" s="186"/>
      <c r="CM69" s="186"/>
      <c r="CN69" s="186"/>
      <c r="CO69" s="186"/>
      <c r="CP69" s="186"/>
      <c r="CQ69" s="186"/>
      <c r="CR69" s="186"/>
      <c r="CS69" s="186"/>
      <c r="CT69" s="186"/>
      <c r="CU69" s="186"/>
      <c r="CV69" s="186"/>
      <c r="CW69" s="186"/>
      <c r="CX69" s="186"/>
      <c r="CY69" s="186"/>
      <c r="CZ69" s="186"/>
      <c r="DA69" s="186"/>
      <c r="DB69" s="186"/>
      <c r="DC69" s="186"/>
      <c r="DD69" s="186"/>
      <c r="DE69" s="186"/>
      <c r="DF69" s="186"/>
      <c r="DG69" s="186"/>
      <c r="DH69" s="186"/>
      <c r="DI69" s="186"/>
      <c r="DJ69" s="186"/>
      <c r="DK69" s="186"/>
      <c r="DL69" s="186"/>
      <c r="DM69" s="186"/>
      <c r="DQ69" s="160"/>
    </row>
    <row r="70" spans="1:133" s="169" customFormat="1" x14ac:dyDescent="0.25">
      <c r="A70" s="156">
        <v>89</v>
      </c>
      <c r="B70" s="157" t="s">
        <v>1248</v>
      </c>
      <c r="C70" s="160" t="s">
        <v>1192</v>
      </c>
      <c r="D70" s="160"/>
      <c r="E70" s="157" t="s">
        <v>1244</v>
      </c>
      <c r="F70" s="162">
        <v>-20.609459896000001</v>
      </c>
      <c r="G70" s="157">
        <v>-42.062952545999998</v>
      </c>
      <c r="H70" s="157"/>
      <c r="I70" s="156">
        <v>1030</v>
      </c>
      <c r="J70" s="190"/>
      <c r="K70" s="190"/>
      <c r="L70" s="189" t="s">
        <v>1225</v>
      </c>
      <c r="M70" s="185">
        <v>5.666666666666667</v>
      </c>
      <c r="N70" s="190">
        <v>6</v>
      </c>
      <c r="O70" s="185">
        <v>5.666666666666667</v>
      </c>
      <c r="P70" s="190">
        <v>6</v>
      </c>
      <c r="Q70" s="185">
        <v>5.666666666666667</v>
      </c>
      <c r="R70" s="190">
        <v>6</v>
      </c>
      <c r="S70" s="185">
        <v>5.666666666666667</v>
      </c>
      <c r="T70" s="190">
        <v>6</v>
      </c>
      <c r="U70" s="191">
        <v>82.666666666666671</v>
      </c>
      <c r="V70" s="186"/>
      <c r="W70" s="186"/>
      <c r="X70" s="186"/>
      <c r="Y70" s="186"/>
      <c r="Z70" s="186"/>
      <c r="AA70" s="186"/>
      <c r="AB70" s="175"/>
      <c r="AC70" s="175"/>
      <c r="AD70" s="175"/>
      <c r="AE70" s="186"/>
      <c r="AF70" s="193"/>
      <c r="AG70" s="193"/>
      <c r="AH70" s="193"/>
      <c r="AI70" s="193"/>
      <c r="AJ70" s="193"/>
      <c r="AK70" s="186"/>
      <c r="AL70" s="186"/>
      <c r="AM70" s="186"/>
      <c r="AN70" s="186"/>
      <c r="AO70" s="186"/>
      <c r="AP70" s="186"/>
      <c r="AQ70" s="175"/>
      <c r="AR70" s="175"/>
      <c r="AS70" s="175"/>
      <c r="AU70" s="175"/>
      <c r="AV70" s="186"/>
      <c r="AY70" s="186"/>
      <c r="AZ70" s="186"/>
      <c r="BA70" s="186"/>
      <c r="BB70" s="186"/>
      <c r="BC70" s="186"/>
      <c r="BD70" s="186"/>
      <c r="BE70" s="186"/>
      <c r="BF70" s="186"/>
      <c r="BG70" s="186"/>
      <c r="BJ70" s="186"/>
      <c r="BK70" s="186"/>
      <c r="BL70" s="186"/>
      <c r="BM70" s="218"/>
      <c r="BP70" s="186"/>
      <c r="BQ70" s="186"/>
      <c r="BR70" s="186"/>
      <c r="BS70" s="186"/>
      <c r="BT70" s="186"/>
      <c r="BU70" s="186"/>
      <c r="BV70" s="176" t="s">
        <v>403</v>
      </c>
      <c r="BW70" s="160" t="s">
        <v>1192</v>
      </c>
      <c r="BX70" s="176"/>
      <c r="BY70" s="176"/>
      <c r="BZ70" s="186">
        <f>I70</f>
        <v>1030</v>
      </c>
      <c r="CA70" s="176"/>
      <c r="CB70" s="176"/>
      <c r="CC70" s="176"/>
      <c r="CD70" s="176"/>
      <c r="CE70" s="176" t="s">
        <v>62</v>
      </c>
      <c r="CF70" s="185">
        <v>230.35042771683348</v>
      </c>
      <c r="CI70" s="163">
        <v>89</v>
      </c>
      <c r="CJ70" s="163" t="s">
        <v>10</v>
      </c>
      <c r="CK70" s="163"/>
      <c r="CL70" s="163"/>
      <c r="CM70" s="186">
        <f t="shared" si="15"/>
        <v>1030</v>
      </c>
      <c r="CN70" s="163"/>
      <c r="CO70" s="163"/>
      <c r="CP70" s="163"/>
      <c r="CQ70" s="163"/>
      <c r="CR70" s="163"/>
      <c r="CS70" s="163" t="s">
        <v>62</v>
      </c>
      <c r="CT70" s="163">
        <v>9.1024835616348785</v>
      </c>
      <c r="CU70" s="186"/>
      <c r="CV70" s="186"/>
      <c r="CW70" s="186"/>
      <c r="CX70" s="186"/>
      <c r="CY70" s="186"/>
      <c r="CZ70" s="186"/>
      <c r="DA70" s="186"/>
      <c r="DB70" s="186"/>
      <c r="DC70" s="186"/>
      <c r="DD70" s="186"/>
      <c r="DE70" s="186"/>
      <c r="DF70" s="186"/>
      <c r="DG70" s="186"/>
      <c r="DH70" s="186"/>
      <c r="DI70" s="186"/>
      <c r="DJ70" s="186"/>
      <c r="DK70" s="186"/>
      <c r="DL70" s="186"/>
      <c r="DM70" s="186"/>
      <c r="DO70" s="61" t="s">
        <v>155</v>
      </c>
      <c r="DP70" s="61" t="s">
        <v>10</v>
      </c>
      <c r="DQ70" s="160" t="s">
        <v>1192</v>
      </c>
      <c r="DR70" s="61"/>
      <c r="DS70" s="61"/>
      <c r="DT70" s="61"/>
      <c r="DU70" s="61"/>
      <c r="DV70" s="61"/>
      <c r="DW70" s="61"/>
      <c r="DX70" s="61" t="s">
        <v>62</v>
      </c>
      <c r="DY70" s="68">
        <v>0.25671479999999997</v>
      </c>
      <c r="DZ70" s="68">
        <v>3.208946E-2</v>
      </c>
      <c r="EA70" s="68">
        <v>6.0236499999999998E-2</v>
      </c>
      <c r="EB70" s="68">
        <v>0.16182924000000001</v>
      </c>
      <c r="EC70" s="68">
        <v>1.6006699999999999E-2</v>
      </c>
    </row>
    <row r="71" spans="1:133" s="169" customFormat="1" x14ac:dyDescent="0.25">
      <c r="A71" s="156">
        <v>90</v>
      </c>
      <c r="B71" s="157" t="s">
        <v>1249</v>
      </c>
      <c r="C71" s="160" t="s">
        <v>1173</v>
      </c>
      <c r="D71" s="160"/>
      <c r="E71" s="157" t="s">
        <v>1244</v>
      </c>
      <c r="F71" s="157">
        <v>-20.6148679</v>
      </c>
      <c r="G71" s="157">
        <v>-42.063787552000001</v>
      </c>
      <c r="H71" s="157"/>
      <c r="I71" s="156">
        <v>958</v>
      </c>
      <c r="J71" s="190"/>
      <c r="K71" s="190"/>
      <c r="L71" s="189" t="s">
        <v>1210</v>
      </c>
      <c r="M71" s="190">
        <v>6</v>
      </c>
      <c r="N71" s="185">
        <v>6.333333333333333</v>
      </c>
      <c r="O71" s="185">
        <v>6.166666666666667</v>
      </c>
      <c r="P71" s="185">
        <v>6.166666666666667</v>
      </c>
      <c r="Q71" s="185">
        <v>5.666666666666667</v>
      </c>
      <c r="R71" s="185">
        <v>5.666666666666667</v>
      </c>
      <c r="S71" s="185">
        <v>6.166666666666667</v>
      </c>
      <c r="T71" s="185">
        <v>6.166666666666667</v>
      </c>
      <c r="U71" s="191">
        <v>84.333333333333329</v>
      </c>
      <c r="V71" s="186"/>
      <c r="W71" s="190" t="s">
        <v>819</v>
      </c>
      <c r="X71" s="190">
        <v>958</v>
      </c>
      <c r="Y71" s="192" t="s">
        <v>286</v>
      </c>
      <c r="Z71" s="192"/>
      <c r="AA71" s="175"/>
      <c r="AB71" s="175">
        <f>I71</f>
        <v>958</v>
      </c>
      <c r="AC71" s="175"/>
      <c r="AD71" s="175"/>
      <c r="AE71" s="192"/>
      <c r="AF71" s="193">
        <v>45.992645999999993</v>
      </c>
      <c r="AG71" s="193">
        <v>29.063966499999999</v>
      </c>
      <c r="AH71" s="193">
        <v>5.2411439499999997</v>
      </c>
      <c r="AI71" s="193">
        <v>12.222970500000001</v>
      </c>
      <c r="AJ71" s="193">
        <v>2.3445353108910361</v>
      </c>
      <c r="AK71" s="186"/>
      <c r="AL71" s="175" t="s">
        <v>210</v>
      </c>
      <c r="AM71" s="175"/>
      <c r="AN71" s="175" t="s">
        <v>286</v>
      </c>
      <c r="AO71" s="175"/>
      <c r="AP71" s="175"/>
      <c r="AQ71" s="175">
        <f>X71</f>
        <v>958</v>
      </c>
      <c r="AR71" s="175"/>
      <c r="AS71" s="175"/>
      <c r="AU71" s="175"/>
      <c r="AV71" s="175" t="s">
        <v>62</v>
      </c>
      <c r="AY71" s="176">
        <v>0.19550000000000001</v>
      </c>
      <c r="AZ71" s="176">
        <v>20</v>
      </c>
      <c r="BA71" s="177">
        <v>9.7750000000000007E-3</v>
      </c>
      <c r="BB71" s="177">
        <v>5.774031621614367</v>
      </c>
      <c r="BC71" s="177"/>
      <c r="BD71" s="186"/>
      <c r="BE71" s="186"/>
      <c r="BF71" s="186"/>
      <c r="BG71" s="186"/>
      <c r="BJ71" s="186"/>
      <c r="BK71" s="186"/>
      <c r="BL71" s="186"/>
      <c r="BM71" s="218"/>
      <c r="BP71" s="186"/>
      <c r="BQ71" s="186"/>
      <c r="BR71" s="186"/>
      <c r="BS71" s="186"/>
      <c r="BT71" s="186"/>
      <c r="BU71" s="186"/>
      <c r="BV71" s="186"/>
      <c r="BW71" s="160"/>
      <c r="BX71" s="186"/>
      <c r="BY71" s="186"/>
      <c r="BZ71" s="186"/>
      <c r="CA71" s="186"/>
      <c r="CB71" s="186"/>
      <c r="CC71" s="186"/>
      <c r="CD71" s="186"/>
      <c r="CE71" s="186"/>
      <c r="CF71" s="197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O71" s="61" t="s">
        <v>210</v>
      </c>
      <c r="DP71" s="61" t="s">
        <v>286</v>
      </c>
      <c r="DQ71" s="160" t="s">
        <v>1173</v>
      </c>
      <c r="DR71" s="61"/>
      <c r="DS71" s="61"/>
      <c r="DT71" s="61"/>
      <c r="DU71" s="61"/>
      <c r="DV71" s="61"/>
      <c r="DW71" s="61"/>
      <c r="DX71" s="61" t="s">
        <v>62</v>
      </c>
      <c r="DY71" s="68">
        <v>0.31751050000000003</v>
      </c>
      <c r="DZ71" s="68">
        <v>2.8987140000000002E-2</v>
      </c>
      <c r="EA71" s="68">
        <v>6.5109840000000002E-2</v>
      </c>
      <c r="EB71" s="68">
        <v>0.21612735999999999</v>
      </c>
      <c r="EC71" s="68">
        <v>1.9245379999999999E-2</v>
      </c>
    </row>
    <row r="72" spans="1:133" s="169" customFormat="1" x14ac:dyDescent="0.25">
      <c r="A72" s="156">
        <v>91</v>
      </c>
      <c r="B72" s="157" t="s">
        <v>1250</v>
      </c>
      <c r="C72" s="160" t="s">
        <v>1163</v>
      </c>
      <c r="D72" s="160"/>
      <c r="E72" s="157" t="s">
        <v>1244</v>
      </c>
      <c r="F72" s="157">
        <v>-20.624003084000002</v>
      </c>
      <c r="G72" s="157">
        <v>-42.051823558000002</v>
      </c>
      <c r="H72" s="157"/>
      <c r="I72" s="156">
        <v>842</v>
      </c>
      <c r="J72" s="190"/>
      <c r="K72" s="190"/>
      <c r="L72" s="189" t="s">
        <v>1210</v>
      </c>
      <c r="M72" s="185">
        <v>5.333333333333333</v>
      </c>
      <c r="N72" s="185">
        <v>5.666666666666667</v>
      </c>
      <c r="O72" s="185">
        <v>5.333333333333333</v>
      </c>
      <c r="P72" s="185">
        <v>5.666666666666667</v>
      </c>
      <c r="Q72" s="190">
        <v>5</v>
      </c>
      <c r="R72" s="185">
        <v>5.666666666666667</v>
      </c>
      <c r="S72" s="185">
        <v>5.333333333333333</v>
      </c>
      <c r="T72" s="190">
        <v>6</v>
      </c>
      <c r="U72" s="196">
        <v>80</v>
      </c>
      <c r="V72" s="186"/>
      <c r="W72" s="186"/>
      <c r="X72" s="186"/>
      <c r="Y72" s="186"/>
      <c r="Z72" s="186"/>
      <c r="AA72" s="186"/>
      <c r="AB72" s="175"/>
      <c r="AC72" s="175"/>
      <c r="AD72" s="175"/>
      <c r="AE72" s="186"/>
      <c r="AF72" s="193"/>
      <c r="AG72" s="193"/>
      <c r="AH72" s="193"/>
      <c r="AI72" s="193"/>
      <c r="AJ72" s="193"/>
      <c r="AK72" s="186"/>
      <c r="AL72" s="186"/>
      <c r="AM72" s="186"/>
      <c r="AN72" s="186"/>
      <c r="AO72" s="186"/>
      <c r="AP72" s="186"/>
      <c r="AQ72" s="175"/>
      <c r="AR72" s="175"/>
      <c r="AS72" s="175"/>
      <c r="AU72" s="175"/>
      <c r="AV72" s="186"/>
      <c r="AY72" s="186"/>
      <c r="AZ72" s="186"/>
      <c r="BA72" s="186"/>
      <c r="BB72" s="186"/>
      <c r="BC72" s="186"/>
      <c r="BD72" s="186"/>
      <c r="BE72" s="186"/>
      <c r="BF72" s="186"/>
      <c r="BG72" s="186"/>
      <c r="BJ72" s="186"/>
      <c r="BK72" s="186"/>
      <c r="BL72" s="186"/>
      <c r="BM72" s="218"/>
      <c r="BP72" s="186"/>
      <c r="BQ72" s="186"/>
      <c r="BR72" s="186"/>
      <c r="BS72" s="186"/>
      <c r="BT72" s="186"/>
      <c r="BU72" s="186"/>
      <c r="BV72" s="186"/>
      <c r="BW72" s="160"/>
      <c r="BX72" s="186"/>
      <c r="BY72" s="186"/>
      <c r="BZ72" s="186"/>
      <c r="CA72" s="186"/>
      <c r="CB72" s="186"/>
      <c r="CC72" s="186"/>
      <c r="CD72" s="186"/>
      <c r="CE72" s="186"/>
      <c r="CF72" s="197"/>
      <c r="CI72" s="186"/>
      <c r="CJ72" s="186"/>
      <c r="CK72" s="186"/>
      <c r="CL72" s="186"/>
      <c r="CM72" s="186"/>
      <c r="CN72" s="186"/>
      <c r="CO72" s="186"/>
      <c r="CP72" s="186"/>
      <c r="CQ72" s="186"/>
      <c r="CR72" s="186"/>
      <c r="CS72" s="186"/>
      <c r="CT72" s="186"/>
      <c r="CU72" s="186"/>
      <c r="CV72" s="186"/>
      <c r="CW72" s="186"/>
      <c r="CX72" s="186"/>
      <c r="CY72" s="186"/>
      <c r="CZ72" s="186"/>
      <c r="DA72" s="186"/>
      <c r="DB72" s="186"/>
      <c r="DC72" s="186"/>
      <c r="DD72" s="186"/>
      <c r="DE72" s="186"/>
      <c r="DF72" s="186"/>
      <c r="DG72" s="186"/>
      <c r="DH72" s="186"/>
      <c r="DI72" s="186"/>
      <c r="DJ72" s="186"/>
      <c r="DK72" s="186"/>
      <c r="DL72" s="186"/>
      <c r="DM72" s="186"/>
      <c r="DO72" s="61" t="s">
        <v>211</v>
      </c>
      <c r="DP72" s="238" t="s">
        <v>8</v>
      </c>
      <c r="DQ72" s="242" t="s">
        <v>1163</v>
      </c>
      <c r="DR72" s="61"/>
      <c r="DS72" s="61"/>
      <c r="DT72" s="61"/>
      <c r="DU72" s="61"/>
      <c r="DV72" s="61"/>
      <c r="DW72" s="61"/>
      <c r="DX72" s="61" t="s">
        <v>62</v>
      </c>
      <c r="DY72" s="68">
        <v>0.34576094000000002</v>
      </c>
      <c r="DZ72" s="68">
        <v>2.8807060000000002E-2</v>
      </c>
      <c r="EA72" s="68">
        <v>5.5186279999999997E-2</v>
      </c>
      <c r="EB72" s="68">
        <v>0.23914200000000002</v>
      </c>
      <c r="EC72" s="68">
        <v>1.9647580000000005E-2</v>
      </c>
    </row>
    <row r="73" spans="1:133" s="169" customFormat="1" x14ac:dyDescent="0.25">
      <c r="A73" s="156">
        <v>92</v>
      </c>
      <c r="B73" s="157" t="s">
        <v>1251</v>
      </c>
      <c r="C73" s="160" t="s">
        <v>1173</v>
      </c>
      <c r="D73" s="160"/>
      <c r="E73" s="157" t="s">
        <v>1244</v>
      </c>
      <c r="F73" s="157">
        <v>-20.698533459</v>
      </c>
      <c r="G73" s="157">
        <v>-42.179230666000002</v>
      </c>
      <c r="H73" s="157"/>
      <c r="I73" s="156">
        <v>946</v>
      </c>
      <c r="J73" s="190"/>
      <c r="K73" s="190"/>
      <c r="L73" s="189" t="s">
        <v>1225</v>
      </c>
      <c r="M73" s="190">
        <v>6</v>
      </c>
      <c r="N73" s="185">
        <v>5.666666666666667</v>
      </c>
      <c r="O73" s="190">
        <v>6</v>
      </c>
      <c r="P73" s="190">
        <v>6</v>
      </c>
      <c r="Q73" s="185">
        <v>5.666666666666667</v>
      </c>
      <c r="R73" s="185">
        <v>5.333333333333333</v>
      </c>
      <c r="S73" s="190">
        <v>6</v>
      </c>
      <c r="T73" s="190">
        <v>6</v>
      </c>
      <c r="U73" s="191">
        <v>82.666666666666671</v>
      </c>
      <c r="V73" s="186"/>
      <c r="W73" s="186"/>
      <c r="X73" s="186"/>
      <c r="Y73" s="186"/>
      <c r="Z73" s="186"/>
      <c r="AA73" s="186"/>
      <c r="AB73" s="175"/>
      <c r="AC73" s="175"/>
      <c r="AD73" s="175"/>
      <c r="AE73" s="186"/>
      <c r="AF73" s="193"/>
      <c r="AG73" s="193"/>
      <c r="AH73" s="193"/>
      <c r="AI73" s="193"/>
      <c r="AJ73" s="193"/>
      <c r="AK73" s="186"/>
      <c r="AL73" s="186"/>
      <c r="AM73" s="186"/>
      <c r="AN73" s="186"/>
      <c r="AO73" s="186"/>
      <c r="AP73" s="186"/>
      <c r="AQ73" s="175"/>
      <c r="AR73" s="175"/>
      <c r="AS73" s="175"/>
      <c r="AU73" s="175"/>
      <c r="AV73" s="186"/>
      <c r="AY73" s="186"/>
      <c r="AZ73" s="186"/>
      <c r="BA73" s="186"/>
      <c r="BB73" s="186"/>
      <c r="BC73" s="186"/>
      <c r="BD73" s="194" t="s">
        <v>211</v>
      </c>
      <c r="BE73" s="194" t="s">
        <v>286</v>
      </c>
      <c r="BF73" s="194"/>
      <c r="BG73" s="194"/>
      <c r="BH73" s="169">
        <f t="shared" ref="BH73:BH78" si="16">I73</f>
        <v>946</v>
      </c>
      <c r="BJ73" s="194"/>
      <c r="BK73" s="194"/>
      <c r="BL73" s="194"/>
      <c r="BM73" s="217">
        <v>945.37099999999998</v>
      </c>
      <c r="BP73" s="194"/>
      <c r="BQ73" s="195">
        <v>3008.3815</v>
      </c>
      <c r="BR73" s="195"/>
      <c r="BS73" s="195"/>
      <c r="BT73" s="195"/>
      <c r="BU73" s="186"/>
      <c r="BV73" s="186"/>
      <c r="BW73" s="160"/>
      <c r="BX73" s="186"/>
      <c r="BY73" s="186"/>
      <c r="BZ73" s="186"/>
      <c r="CA73" s="186"/>
      <c r="CB73" s="186"/>
      <c r="CC73" s="186"/>
      <c r="CD73" s="186"/>
      <c r="CE73" s="186"/>
      <c r="CF73" s="197"/>
      <c r="CI73" s="186"/>
      <c r="CJ73" s="186"/>
      <c r="CK73" s="186"/>
      <c r="CL73" s="186"/>
      <c r="CM73" s="186"/>
      <c r="CN73" s="186"/>
      <c r="CO73" s="186"/>
      <c r="CP73" s="186"/>
      <c r="CQ73" s="186"/>
      <c r="CR73" s="186"/>
      <c r="CS73" s="186"/>
      <c r="CT73" s="186"/>
      <c r="CU73" s="186"/>
      <c r="CV73" s="186"/>
      <c r="CW73" s="186"/>
      <c r="CX73" s="186"/>
      <c r="CY73" s="186"/>
      <c r="CZ73" s="186"/>
      <c r="DA73" s="186"/>
      <c r="DB73" s="186"/>
      <c r="DC73" s="186"/>
      <c r="DD73" s="186"/>
      <c r="DE73" s="186"/>
      <c r="DF73" s="186"/>
      <c r="DG73" s="186"/>
      <c r="DH73" s="186"/>
      <c r="DI73" s="186"/>
      <c r="DJ73" s="186"/>
      <c r="DK73" s="186"/>
      <c r="DL73" s="186"/>
      <c r="DM73" s="186"/>
      <c r="DQ73" s="160"/>
    </row>
    <row r="74" spans="1:133" s="169" customFormat="1" x14ac:dyDescent="0.25">
      <c r="A74" s="156">
        <v>94</v>
      </c>
      <c r="B74" s="157" t="s">
        <v>1252</v>
      </c>
      <c r="C74" s="160" t="s">
        <v>1163</v>
      </c>
      <c r="D74" s="160"/>
      <c r="E74" s="157" t="s">
        <v>1244</v>
      </c>
      <c r="F74" s="157">
        <v>-20.701069739000001</v>
      </c>
      <c r="G74" s="157">
        <v>-42.176012098999998</v>
      </c>
      <c r="H74" s="157"/>
      <c r="I74" s="156">
        <v>908</v>
      </c>
      <c r="J74" s="190"/>
      <c r="K74" s="190"/>
      <c r="L74" s="189" t="s">
        <v>1210</v>
      </c>
      <c r="M74" s="190">
        <v>6</v>
      </c>
      <c r="N74" s="185">
        <v>5.666666666666667</v>
      </c>
      <c r="O74" s="185">
        <v>5.666666666666667</v>
      </c>
      <c r="P74" s="185">
        <v>5.666666666666667</v>
      </c>
      <c r="Q74" s="185">
        <v>5.666666666666667</v>
      </c>
      <c r="R74" s="185">
        <v>5.666666666666667</v>
      </c>
      <c r="S74" s="185">
        <v>5.666666666666667</v>
      </c>
      <c r="T74" s="190">
        <v>6</v>
      </c>
      <c r="U74" s="196">
        <v>82</v>
      </c>
      <c r="V74" s="186"/>
      <c r="W74" s="190" t="s">
        <v>631</v>
      </c>
      <c r="X74" s="190">
        <v>908</v>
      </c>
      <c r="Y74" s="192" t="s">
        <v>8</v>
      </c>
      <c r="Z74" s="192"/>
      <c r="AA74" s="175"/>
      <c r="AB74" s="175">
        <f>I74</f>
        <v>908</v>
      </c>
      <c r="AC74" s="175"/>
      <c r="AD74" s="175"/>
      <c r="AE74" s="192"/>
      <c r="AF74" s="193">
        <v>60.751395999999986</v>
      </c>
      <c r="AG74" s="193">
        <v>33.504541999999994</v>
      </c>
      <c r="AH74" s="193">
        <v>5.8916548499999992</v>
      </c>
      <c r="AI74" s="193">
        <v>14.221013250000002</v>
      </c>
      <c r="AJ74" s="193">
        <v>2.4194656373348025</v>
      </c>
      <c r="AK74" s="186"/>
      <c r="AL74" s="175" t="s">
        <v>523</v>
      </c>
      <c r="AM74" s="175"/>
      <c r="AN74" s="175" t="s">
        <v>8</v>
      </c>
      <c r="AO74" s="175"/>
      <c r="AP74" s="175"/>
      <c r="AQ74" s="175">
        <f>X74</f>
        <v>908</v>
      </c>
      <c r="AR74" s="175"/>
      <c r="AS74" s="175"/>
      <c r="AU74" s="175"/>
      <c r="AV74" s="175" t="s">
        <v>62</v>
      </c>
      <c r="AY74" s="176">
        <v>0.19339999999999999</v>
      </c>
      <c r="AZ74" s="176">
        <v>20</v>
      </c>
      <c r="BA74" s="177">
        <v>9.6699999999999998E-3</v>
      </c>
      <c r="BB74" s="177">
        <v>5.1861595039325685</v>
      </c>
      <c r="BC74" s="177"/>
      <c r="BD74" s="194" t="s">
        <v>523</v>
      </c>
      <c r="BE74" s="194" t="s">
        <v>8</v>
      </c>
      <c r="BF74" s="194"/>
      <c r="BG74" s="194"/>
      <c r="BH74" s="169">
        <f t="shared" si="16"/>
        <v>908</v>
      </c>
      <c r="BJ74" s="194"/>
      <c r="BK74" s="194"/>
      <c r="BL74" s="194"/>
      <c r="BM74" s="217">
        <v>896.60599999999999</v>
      </c>
      <c r="BP74" s="194"/>
      <c r="BQ74" s="195">
        <v>4221.5</v>
      </c>
      <c r="BR74" s="195"/>
      <c r="BS74" s="195"/>
      <c r="BT74" s="195"/>
      <c r="BU74" s="186"/>
      <c r="BV74" s="186"/>
      <c r="BW74" s="160"/>
      <c r="BX74" s="186"/>
      <c r="BY74" s="186"/>
      <c r="BZ74" s="186"/>
      <c r="CA74" s="186"/>
      <c r="CB74" s="186"/>
      <c r="CC74" s="186"/>
      <c r="CD74" s="186"/>
      <c r="CE74" s="186"/>
      <c r="CF74" s="197"/>
      <c r="CI74" s="186"/>
      <c r="CJ74" s="186"/>
      <c r="CK74" s="186"/>
      <c r="CL74" s="186"/>
      <c r="CM74" s="186"/>
      <c r="CN74" s="186"/>
      <c r="CO74" s="186"/>
      <c r="CP74" s="186"/>
      <c r="CQ74" s="186"/>
      <c r="CR74" s="186"/>
      <c r="CS74" s="186"/>
      <c r="CT74" s="186"/>
      <c r="CU74" s="186"/>
      <c r="CV74" s="186"/>
      <c r="CW74" s="186"/>
      <c r="CX74" s="186"/>
      <c r="CY74" s="186"/>
      <c r="CZ74" s="186"/>
      <c r="DA74" s="186"/>
      <c r="DB74" s="186"/>
      <c r="DC74" s="186"/>
      <c r="DD74" s="186"/>
      <c r="DE74" s="186"/>
      <c r="DF74" s="186"/>
      <c r="DG74" s="186"/>
      <c r="DH74" s="186"/>
      <c r="DI74" s="186"/>
      <c r="DJ74" s="186"/>
      <c r="DK74" s="186"/>
      <c r="DL74" s="186"/>
      <c r="DM74" s="186"/>
      <c r="DQ74" s="160"/>
    </row>
    <row r="75" spans="1:133" s="169" customFormat="1" x14ac:dyDescent="0.25">
      <c r="A75" s="156">
        <v>96</v>
      </c>
      <c r="B75" s="157" t="s">
        <v>1253</v>
      </c>
      <c r="C75" s="160" t="s">
        <v>1173</v>
      </c>
      <c r="D75" s="160"/>
      <c r="E75" s="157" t="s">
        <v>1254</v>
      </c>
      <c r="F75" s="157">
        <v>-20.526781557</v>
      </c>
      <c r="G75" s="157">
        <v>-41.812331295</v>
      </c>
      <c r="H75" s="157"/>
      <c r="I75" s="156">
        <v>1242</v>
      </c>
      <c r="J75" s="190"/>
      <c r="K75" s="190"/>
      <c r="L75" s="189" t="s">
        <v>1225</v>
      </c>
      <c r="M75" s="185">
        <v>6.666666666666667</v>
      </c>
      <c r="N75" s="190">
        <v>7</v>
      </c>
      <c r="O75" s="185">
        <v>7.333333333333333</v>
      </c>
      <c r="P75" s="190">
        <v>7</v>
      </c>
      <c r="Q75" s="190">
        <v>7</v>
      </c>
      <c r="R75" s="185">
        <v>7.333333333333333</v>
      </c>
      <c r="S75" s="185">
        <v>6.666666666666667</v>
      </c>
      <c r="T75" s="190">
        <v>7</v>
      </c>
      <c r="U75" s="196">
        <v>92</v>
      </c>
      <c r="V75" s="186"/>
      <c r="W75" s="186"/>
      <c r="X75" s="186"/>
      <c r="Y75" s="186"/>
      <c r="Z75" s="186"/>
      <c r="AA75" s="186"/>
      <c r="AB75" s="175"/>
      <c r="AC75" s="175"/>
      <c r="AD75" s="175"/>
      <c r="AE75" s="186"/>
      <c r="AF75" s="193"/>
      <c r="AG75" s="193"/>
      <c r="AH75" s="193"/>
      <c r="AI75" s="193"/>
      <c r="AJ75" s="193"/>
      <c r="AK75" s="186"/>
      <c r="AL75" s="186"/>
      <c r="AM75" s="186"/>
      <c r="AN75" s="186"/>
      <c r="AO75" s="186"/>
      <c r="AP75" s="186"/>
      <c r="AQ75" s="175"/>
      <c r="AR75" s="175"/>
      <c r="AS75" s="175"/>
      <c r="AU75" s="175"/>
      <c r="AV75" s="186"/>
      <c r="AY75" s="186"/>
      <c r="AZ75" s="186"/>
      <c r="BA75" s="186"/>
      <c r="BB75" s="186"/>
      <c r="BC75" s="186"/>
      <c r="BD75" s="194" t="s">
        <v>212</v>
      </c>
      <c r="BE75" s="194" t="s">
        <v>286</v>
      </c>
      <c r="BF75" s="194"/>
      <c r="BG75" s="194"/>
      <c r="BH75" s="169">
        <f t="shared" si="16"/>
        <v>1242</v>
      </c>
      <c r="BJ75" s="194"/>
      <c r="BK75" s="194"/>
      <c r="BL75" s="194"/>
      <c r="BM75" s="217">
        <v>1247.9259999999999</v>
      </c>
      <c r="BP75" s="194"/>
      <c r="BQ75" s="195">
        <v>556.84249999999997</v>
      </c>
      <c r="BR75" s="195"/>
      <c r="BS75" s="195"/>
      <c r="BT75" s="195"/>
      <c r="BU75" s="186"/>
      <c r="BV75" s="186"/>
      <c r="BW75" s="160"/>
      <c r="BX75" s="186"/>
      <c r="BY75" s="186"/>
      <c r="BZ75" s="186"/>
      <c r="CA75" s="186"/>
      <c r="CB75" s="186"/>
      <c r="CC75" s="186"/>
      <c r="CD75" s="186"/>
      <c r="CE75" s="186"/>
      <c r="CF75" s="197"/>
      <c r="CI75" s="186"/>
      <c r="CJ75" s="186"/>
      <c r="CK75" s="186"/>
      <c r="CL75" s="186"/>
      <c r="CM75" s="186"/>
      <c r="CN75" s="186"/>
      <c r="CO75" s="186"/>
      <c r="CP75" s="186"/>
      <c r="CQ75" s="186"/>
      <c r="CR75" s="186"/>
      <c r="CS75" s="186"/>
      <c r="CT75" s="186"/>
      <c r="CU75" s="186"/>
      <c r="CV75" s="186"/>
      <c r="CW75" s="186"/>
      <c r="CX75" s="186"/>
      <c r="CY75" s="186"/>
      <c r="CZ75" s="186"/>
      <c r="DA75" s="186"/>
      <c r="DB75" s="186"/>
      <c r="DC75" s="186"/>
      <c r="DD75" s="186"/>
      <c r="DE75" s="186"/>
      <c r="DF75" s="186"/>
      <c r="DG75" s="186"/>
      <c r="DH75" s="186"/>
      <c r="DI75" s="186"/>
      <c r="DJ75" s="186"/>
      <c r="DK75" s="186"/>
      <c r="DL75" s="186"/>
      <c r="DM75" s="186"/>
      <c r="DO75" s="61" t="s">
        <v>212</v>
      </c>
      <c r="DP75" s="61" t="s">
        <v>286</v>
      </c>
      <c r="DQ75" s="160" t="s">
        <v>1173</v>
      </c>
      <c r="DR75" s="61"/>
      <c r="DS75" s="61"/>
      <c r="DT75" s="61"/>
      <c r="DU75" s="61"/>
      <c r="DV75" s="61"/>
      <c r="DW75" s="61"/>
      <c r="DX75" s="61" t="s">
        <v>62</v>
      </c>
      <c r="DY75" s="68">
        <v>0.31085568000000002</v>
      </c>
      <c r="DZ75" s="68">
        <v>2.6445719999999999E-2</v>
      </c>
      <c r="EA75" s="68">
        <v>6.5857640000000009E-2</v>
      </c>
      <c r="EB75" s="68">
        <v>0.20981626000000003</v>
      </c>
      <c r="EC75" s="68">
        <v>1.7098260000000001E-2</v>
      </c>
    </row>
    <row r="76" spans="1:133" s="169" customFormat="1" x14ac:dyDescent="0.25">
      <c r="A76" s="156">
        <v>98</v>
      </c>
      <c r="B76" s="157" t="s">
        <v>1255</v>
      </c>
      <c r="C76" s="160" t="s">
        <v>1163</v>
      </c>
      <c r="D76" s="160"/>
      <c r="E76" s="157" t="s">
        <v>1254</v>
      </c>
      <c r="F76" s="157">
        <v>-20.665464922999998</v>
      </c>
      <c r="G76" s="157">
        <v>-41.859827852000002</v>
      </c>
      <c r="H76" s="157"/>
      <c r="I76" s="156">
        <v>962</v>
      </c>
      <c r="J76" s="190"/>
      <c r="K76" s="190"/>
      <c r="L76" s="189" t="s">
        <v>1225</v>
      </c>
      <c r="M76" s="185">
        <v>5.666666666666667</v>
      </c>
      <c r="N76" s="185">
        <v>5.666666666666667</v>
      </c>
      <c r="O76" s="185">
        <v>5.666666666666667</v>
      </c>
      <c r="P76" s="185">
        <v>5.666666666666667</v>
      </c>
      <c r="Q76" s="185">
        <v>5.333333333333333</v>
      </c>
      <c r="R76" s="185">
        <v>5.333333333333333</v>
      </c>
      <c r="S76" s="185">
        <v>5.666666666666667</v>
      </c>
      <c r="T76" s="185">
        <v>5.666666666666667</v>
      </c>
      <c r="U76" s="191">
        <v>80.666666666666671</v>
      </c>
      <c r="V76" s="186"/>
      <c r="W76" s="190" t="s">
        <v>632</v>
      </c>
      <c r="X76" s="190">
        <v>962</v>
      </c>
      <c r="Y76" s="192" t="s">
        <v>8</v>
      </c>
      <c r="Z76" s="192"/>
      <c r="AA76" s="175"/>
      <c r="AB76" s="175">
        <f>I76</f>
        <v>962</v>
      </c>
      <c r="AC76" s="175"/>
      <c r="AD76" s="175"/>
      <c r="AE76" s="192"/>
      <c r="AF76" s="193">
        <v>45.582279499999999</v>
      </c>
      <c r="AG76" s="193">
        <v>29.6984955</v>
      </c>
      <c r="AH76" s="193">
        <v>5.3307659500000009</v>
      </c>
      <c r="AI76" s="193">
        <v>12.261562400000001</v>
      </c>
      <c r="AJ76" s="193">
        <v>2.3096532733572102</v>
      </c>
      <c r="AK76" s="186"/>
      <c r="AL76" s="175" t="s">
        <v>66</v>
      </c>
      <c r="AM76" s="175"/>
      <c r="AN76" s="175" t="s">
        <v>8</v>
      </c>
      <c r="AO76" s="175"/>
      <c r="AP76" s="175"/>
      <c r="AQ76" s="175">
        <f>X76</f>
        <v>962</v>
      </c>
      <c r="AR76" s="175"/>
      <c r="AS76" s="175"/>
      <c r="AU76" s="175"/>
      <c r="AV76" s="175" t="s">
        <v>62</v>
      </c>
      <c r="AY76" s="176">
        <v>0.217</v>
      </c>
      <c r="AZ76" s="176">
        <v>20</v>
      </c>
      <c r="BA76" s="177">
        <v>1.085E-2</v>
      </c>
      <c r="BB76" s="177">
        <v>5.7995329235229391</v>
      </c>
      <c r="BC76" s="177"/>
      <c r="BD76" s="194" t="s">
        <v>66</v>
      </c>
      <c r="BE76" s="194" t="s">
        <v>8</v>
      </c>
      <c r="BF76" s="194"/>
      <c r="BG76" s="194"/>
      <c r="BH76" s="169">
        <f t="shared" si="16"/>
        <v>962</v>
      </c>
      <c r="BJ76" s="194"/>
      <c r="BK76" s="194"/>
      <c r="BL76" s="194"/>
      <c r="BM76" s="217">
        <v>937.86599999999999</v>
      </c>
      <c r="BP76" s="194"/>
      <c r="BQ76" s="195">
        <v>1556.3213330000001</v>
      </c>
      <c r="BR76" s="195"/>
      <c r="BS76" s="195"/>
      <c r="BT76" s="195"/>
      <c r="BU76" s="186"/>
      <c r="BV76" s="176" t="s">
        <v>332</v>
      </c>
      <c r="BW76" s="160" t="s">
        <v>1163</v>
      </c>
      <c r="BX76" s="176"/>
      <c r="BY76" s="176"/>
      <c r="BZ76" s="186">
        <f>I76</f>
        <v>962</v>
      </c>
      <c r="CA76" s="176"/>
      <c r="CB76" s="176"/>
      <c r="CC76" s="176"/>
      <c r="CD76" s="176"/>
      <c r="CE76" s="176" t="s">
        <v>62</v>
      </c>
      <c r="CF76" s="185">
        <v>136.29412736070705</v>
      </c>
      <c r="CI76" s="163">
        <v>98</v>
      </c>
      <c r="CJ76" s="163" t="s">
        <v>8</v>
      </c>
      <c r="CK76" s="163"/>
      <c r="CL76" s="163"/>
      <c r="CM76" s="186">
        <f t="shared" si="15"/>
        <v>962</v>
      </c>
      <c r="CN76" s="163"/>
      <c r="CO76" s="163"/>
      <c r="CP76" s="163"/>
      <c r="CQ76" s="163"/>
      <c r="CR76" s="163"/>
      <c r="CS76" s="163" t="s">
        <v>62</v>
      </c>
      <c r="CT76" s="163">
        <v>8.3694525816561249</v>
      </c>
      <c r="CU76" s="186"/>
      <c r="CV76" s="186"/>
      <c r="CW76" s="190">
        <v>98</v>
      </c>
      <c r="CX76" s="228" t="s">
        <v>8</v>
      </c>
      <c r="CY76" s="228"/>
      <c r="CZ76" s="228"/>
      <c r="DA76" s="186">
        <f t="shared" si="14"/>
        <v>962</v>
      </c>
      <c r="DB76" s="228"/>
      <c r="DC76" s="228"/>
      <c r="DD76" s="228"/>
      <c r="DE76" s="228"/>
      <c r="DF76" s="228"/>
      <c r="DG76" s="228"/>
      <c r="DH76" s="228" t="s">
        <v>9</v>
      </c>
      <c r="DI76" s="230">
        <v>4.9454050000000001</v>
      </c>
      <c r="DJ76" s="230">
        <v>0.83289890000000022</v>
      </c>
      <c r="DK76" s="230">
        <v>4.1125061000000001</v>
      </c>
      <c r="DL76" s="230">
        <v>0.55700150000000026</v>
      </c>
      <c r="DM76" s="230">
        <v>0.27589739999999996</v>
      </c>
      <c r="DO76" s="59" t="s">
        <v>66</v>
      </c>
      <c r="DP76" s="61" t="s">
        <v>8</v>
      </c>
      <c r="DQ76" s="160" t="s">
        <v>1163</v>
      </c>
      <c r="DR76" s="61"/>
      <c r="DS76" s="61"/>
      <c r="DT76" s="61"/>
      <c r="DU76" s="61"/>
      <c r="DV76" s="61"/>
      <c r="DW76" s="61"/>
      <c r="DX76" s="61" t="s">
        <v>62</v>
      </c>
      <c r="DY76" s="236">
        <v>0.30543998</v>
      </c>
      <c r="DZ76" s="236">
        <v>3.6444879999999999E-2</v>
      </c>
      <c r="EA76" s="236">
        <v>7.5835180000000002E-2</v>
      </c>
      <c r="EB76" s="236">
        <v>0.18214574</v>
      </c>
      <c r="EC76" s="236">
        <v>2.6056020000000003E-2</v>
      </c>
    </row>
    <row r="77" spans="1:133" s="169" customFormat="1" x14ac:dyDescent="0.25">
      <c r="A77" s="156">
        <v>99</v>
      </c>
      <c r="B77" s="157" t="s">
        <v>1256</v>
      </c>
      <c r="C77" s="160" t="s">
        <v>1163</v>
      </c>
      <c r="D77" s="160"/>
      <c r="E77" s="157" t="s">
        <v>1254</v>
      </c>
      <c r="F77" s="157">
        <v>-20.643879846000001</v>
      </c>
      <c r="G77" s="157">
        <v>-41.833375068000002</v>
      </c>
      <c r="H77" s="157"/>
      <c r="I77" s="156">
        <v>958</v>
      </c>
      <c r="J77" s="190"/>
      <c r="K77" s="190"/>
      <c r="L77" s="189" t="s">
        <v>1210</v>
      </c>
      <c r="M77" s="185">
        <v>5.666666666666667</v>
      </c>
      <c r="N77" s="185">
        <v>5.666666666666667</v>
      </c>
      <c r="O77" s="185">
        <v>5.666666666666667</v>
      </c>
      <c r="P77" s="192">
        <v>6</v>
      </c>
      <c r="Q77" s="185">
        <v>5.333333333333333</v>
      </c>
      <c r="R77" s="185">
        <v>5.666666666666667</v>
      </c>
      <c r="S77" s="185">
        <v>5.666666666666667</v>
      </c>
      <c r="T77" s="185">
        <v>5.666666666666667</v>
      </c>
      <c r="U77" s="191">
        <v>81.333333333333329</v>
      </c>
      <c r="V77" s="186"/>
      <c r="W77" s="190" t="s">
        <v>633</v>
      </c>
      <c r="X77" s="190">
        <v>958</v>
      </c>
      <c r="Y77" s="192" t="s">
        <v>8</v>
      </c>
      <c r="Z77" s="192"/>
      <c r="AA77" s="175"/>
      <c r="AB77" s="175">
        <f>I77</f>
        <v>958</v>
      </c>
      <c r="AC77" s="175"/>
      <c r="AD77" s="175"/>
      <c r="AE77" s="192"/>
      <c r="AF77" s="193">
        <v>48.002203500000007</v>
      </c>
      <c r="AG77" s="193">
        <v>29.881788999999998</v>
      </c>
      <c r="AH77" s="193">
        <v>5.3994179500000001</v>
      </c>
      <c r="AI77" s="193">
        <v>12.262737499999998</v>
      </c>
      <c r="AJ77" s="193">
        <v>2.2913365644393813</v>
      </c>
      <c r="AK77" s="186"/>
      <c r="AL77" s="175" t="s">
        <v>67</v>
      </c>
      <c r="AM77" s="175"/>
      <c r="AN77" s="175" t="s">
        <v>8</v>
      </c>
      <c r="AO77" s="175"/>
      <c r="AP77" s="175"/>
      <c r="AQ77" s="175">
        <f>X77</f>
        <v>958</v>
      </c>
      <c r="AR77" s="175"/>
      <c r="AS77" s="175"/>
      <c r="AU77" s="175"/>
      <c r="AV77" s="175" t="s">
        <v>62</v>
      </c>
      <c r="AY77" s="176">
        <v>0.2303</v>
      </c>
      <c r="AZ77" s="176">
        <v>20</v>
      </c>
      <c r="BA77" s="177">
        <v>1.1515000000000001E-2</v>
      </c>
      <c r="BB77" s="177">
        <v>6.0101853782899601</v>
      </c>
      <c r="BC77" s="177"/>
      <c r="BD77" s="194" t="s">
        <v>67</v>
      </c>
      <c r="BE77" s="194" t="s">
        <v>8</v>
      </c>
      <c r="BF77" s="194"/>
      <c r="BG77" s="194"/>
      <c r="BH77" s="169">
        <f t="shared" si="16"/>
        <v>958</v>
      </c>
      <c r="BJ77" s="194"/>
      <c r="BK77" s="194"/>
      <c r="BL77" s="194"/>
      <c r="BM77" s="217">
        <v>952.59299999999996</v>
      </c>
      <c r="BP77" s="194"/>
      <c r="BQ77" s="195">
        <v>4647.8333329999996</v>
      </c>
      <c r="BR77" s="195"/>
      <c r="BS77" s="195"/>
      <c r="BT77" s="195"/>
      <c r="BU77" s="186"/>
      <c r="BV77" s="176" t="s">
        <v>333</v>
      </c>
      <c r="BW77" s="160" t="s">
        <v>1163</v>
      </c>
      <c r="BX77" s="176"/>
      <c r="BY77" s="176"/>
      <c r="BZ77" s="186">
        <f>I77</f>
        <v>958</v>
      </c>
      <c r="CA77" s="176"/>
      <c r="CB77" s="176"/>
      <c r="CC77" s="176"/>
      <c r="CD77" s="176"/>
      <c r="CE77" s="176" t="s">
        <v>62</v>
      </c>
      <c r="CF77" s="185">
        <v>184.86935970456278</v>
      </c>
      <c r="CI77" s="163">
        <v>99</v>
      </c>
      <c r="CJ77" s="163" t="s">
        <v>8</v>
      </c>
      <c r="CK77" s="163"/>
      <c r="CL77" s="163"/>
      <c r="CM77" s="186">
        <f t="shared" si="15"/>
        <v>958</v>
      </c>
      <c r="CN77" s="163"/>
      <c r="CO77" s="163"/>
      <c r="CP77" s="163"/>
      <c r="CQ77" s="163"/>
      <c r="CR77" s="163"/>
      <c r="CS77" s="163" t="s">
        <v>62</v>
      </c>
      <c r="CT77" s="163">
        <v>6.6298594330533032</v>
      </c>
      <c r="CU77" s="186"/>
      <c r="CV77" s="186"/>
      <c r="CW77" s="190">
        <v>99</v>
      </c>
      <c r="CX77" s="228" t="s">
        <v>8</v>
      </c>
      <c r="CY77" s="228"/>
      <c r="CZ77" s="228"/>
      <c r="DA77" s="186">
        <f t="shared" si="14"/>
        <v>958</v>
      </c>
      <c r="DB77" s="228"/>
      <c r="DC77" s="228"/>
      <c r="DD77" s="228"/>
      <c r="DE77" s="228"/>
      <c r="DF77" s="228"/>
      <c r="DG77" s="228"/>
      <c r="DH77" s="228" t="s">
        <v>9</v>
      </c>
      <c r="DI77" s="230">
        <v>7.2740929999999997</v>
      </c>
      <c r="DJ77" s="230">
        <v>1.1713484999999999</v>
      </c>
      <c r="DK77" s="230">
        <v>6.1027445</v>
      </c>
      <c r="DL77" s="230">
        <v>0.73740159999999988</v>
      </c>
      <c r="DM77" s="230">
        <v>0.43394690000000002</v>
      </c>
      <c r="DO77" s="59" t="s">
        <v>67</v>
      </c>
      <c r="DP77" s="61" t="s">
        <v>8</v>
      </c>
      <c r="DQ77" s="160" t="s">
        <v>1163</v>
      </c>
      <c r="DR77" s="61"/>
      <c r="DS77" s="61"/>
      <c r="DT77" s="61"/>
      <c r="DU77" s="61"/>
      <c r="DV77" s="61"/>
      <c r="DW77" s="61"/>
      <c r="DX77" s="61" t="s">
        <v>62</v>
      </c>
      <c r="DY77" s="236">
        <v>0.32208708000000003</v>
      </c>
      <c r="DZ77" s="236">
        <v>3.0133979999999998E-2</v>
      </c>
      <c r="EA77" s="236">
        <v>7.3799100000000006E-2</v>
      </c>
      <c r="EB77" s="236">
        <v>0.19893467999999997</v>
      </c>
      <c r="EC77" s="236">
        <v>1.7285600000000002E-2</v>
      </c>
    </row>
    <row r="78" spans="1:133" s="169" customFormat="1" x14ac:dyDescent="0.25">
      <c r="A78" s="156">
        <v>101</v>
      </c>
      <c r="B78" s="157" t="s">
        <v>1257</v>
      </c>
      <c r="C78" s="160" t="s">
        <v>1192</v>
      </c>
      <c r="D78" s="160"/>
      <c r="E78" s="157" t="s">
        <v>1254</v>
      </c>
      <c r="F78" s="157">
        <v>-20.661128461000001</v>
      </c>
      <c r="G78" s="157">
        <v>-41.887434823</v>
      </c>
      <c r="H78" s="157"/>
      <c r="I78" s="156">
        <v>893</v>
      </c>
      <c r="J78" s="190"/>
      <c r="K78" s="190"/>
      <c r="L78" s="189" t="s">
        <v>1225</v>
      </c>
      <c r="M78" s="190">
        <v>6</v>
      </c>
      <c r="N78" s="185">
        <v>5.666666666666667</v>
      </c>
      <c r="O78" s="190">
        <v>6</v>
      </c>
      <c r="P78" s="185">
        <v>5.666666666666667</v>
      </c>
      <c r="Q78" s="185">
        <v>6.333333333333333</v>
      </c>
      <c r="R78" s="185">
        <v>5.666666666666667</v>
      </c>
      <c r="S78" s="190">
        <v>6</v>
      </c>
      <c r="T78" s="190">
        <v>6</v>
      </c>
      <c r="U78" s="191">
        <v>83.333333333333329</v>
      </c>
      <c r="V78" s="186"/>
      <c r="W78" s="190" t="s">
        <v>891</v>
      </c>
      <c r="X78" s="190">
        <v>893</v>
      </c>
      <c r="Y78" s="192" t="s">
        <v>10</v>
      </c>
      <c r="Z78" s="192"/>
      <c r="AA78" s="175"/>
      <c r="AB78" s="175">
        <f>I78</f>
        <v>893</v>
      </c>
      <c r="AC78" s="175"/>
      <c r="AD78" s="175"/>
      <c r="AE78" s="192"/>
      <c r="AF78" s="198">
        <v>58.671729000000006</v>
      </c>
      <c r="AG78" s="198">
        <v>33.324747999999992</v>
      </c>
      <c r="AH78" s="198">
        <v>6.1560257499999995</v>
      </c>
      <c r="AI78" s="198">
        <v>13.306512000000001</v>
      </c>
      <c r="AJ78" s="198">
        <v>2.1867683777533236</v>
      </c>
      <c r="AK78" s="186"/>
      <c r="AL78" s="175" t="s">
        <v>156</v>
      </c>
      <c r="AM78" s="175"/>
      <c r="AN78" s="175" t="s">
        <v>10</v>
      </c>
      <c r="AO78" s="175"/>
      <c r="AP78" s="175"/>
      <c r="AQ78" s="175">
        <f>X78</f>
        <v>893</v>
      </c>
      <c r="AR78" s="175"/>
      <c r="AS78" s="175"/>
      <c r="AU78" s="175"/>
      <c r="AV78" s="175" t="s">
        <v>440</v>
      </c>
      <c r="AY78" s="176">
        <v>0.1802</v>
      </c>
      <c r="AZ78" s="176">
        <v>20</v>
      </c>
      <c r="BA78" s="177">
        <v>9.0100000000000006E-3</v>
      </c>
      <c r="BB78" s="177">
        <v>5.0264408235578335</v>
      </c>
      <c r="BC78" s="177"/>
      <c r="BD78" s="194" t="s">
        <v>156</v>
      </c>
      <c r="BE78" s="194" t="s">
        <v>10</v>
      </c>
      <c r="BF78" s="194"/>
      <c r="BG78" s="194"/>
      <c r="BH78" s="169">
        <f t="shared" si="16"/>
        <v>893</v>
      </c>
      <c r="BJ78" s="194"/>
      <c r="BK78" s="194"/>
      <c r="BL78" s="194"/>
      <c r="BM78" s="217">
        <v>885.10400000000004</v>
      </c>
      <c r="BP78" s="194"/>
      <c r="BQ78" s="195">
        <v>190.07316700000001</v>
      </c>
      <c r="BR78" s="195"/>
      <c r="BS78" s="195"/>
      <c r="BT78" s="195"/>
      <c r="BU78" s="186"/>
      <c r="BV78" s="186"/>
      <c r="BW78" s="160"/>
      <c r="BX78" s="186"/>
      <c r="BY78" s="186"/>
      <c r="BZ78" s="186"/>
      <c r="CA78" s="186"/>
      <c r="CB78" s="186"/>
      <c r="CC78" s="186"/>
      <c r="CD78" s="186"/>
      <c r="CE78" s="186"/>
      <c r="CF78" s="197"/>
      <c r="CI78" s="163">
        <v>101</v>
      </c>
      <c r="CJ78" s="163" t="s">
        <v>10</v>
      </c>
      <c r="CK78" s="163"/>
      <c r="CL78" s="163"/>
      <c r="CM78" s="186">
        <f t="shared" si="15"/>
        <v>893</v>
      </c>
      <c r="CN78" s="163"/>
      <c r="CO78" s="163"/>
      <c r="CP78" s="163"/>
      <c r="CQ78" s="163"/>
      <c r="CR78" s="163"/>
      <c r="CS78" s="163" t="s">
        <v>62</v>
      </c>
      <c r="CT78" s="163">
        <v>6.3363523881921342</v>
      </c>
      <c r="CU78" s="186"/>
      <c r="CV78" s="186"/>
      <c r="CW78" s="163">
        <v>101</v>
      </c>
      <c r="CX78" s="163" t="s">
        <v>10</v>
      </c>
      <c r="CY78" s="163"/>
      <c r="CZ78" s="163"/>
      <c r="DA78" s="186">
        <f t="shared" si="14"/>
        <v>893</v>
      </c>
      <c r="DB78" s="163"/>
      <c r="DC78" s="163"/>
      <c r="DD78" s="163"/>
      <c r="DE78" s="163"/>
      <c r="DF78" s="163"/>
      <c r="DG78" s="163"/>
      <c r="DH78" s="176" t="s">
        <v>9</v>
      </c>
      <c r="DI78" s="232">
        <v>6.4032720000000003</v>
      </c>
      <c r="DJ78" s="232">
        <v>2.0248949999999999</v>
      </c>
      <c r="DK78" s="177">
        <f>DI78-DJ78</f>
        <v>4.3783770000000004</v>
      </c>
      <c r="DL78" s="230">
        <v>1.7284469999999998</v>
      </c>
      <c r="DM78" s="230">
        <v>0.29644799999999999</v>
      </c>
      <c r="DQ78" s="160"/>
    </row>
    <row r="79" spans="1:133" s="169" customFormat="1" x14ac:dyDescent="0.25">
      <c r="A79" s="156">
        <v>108</v>
      </c>
      <c r="B79" s="157" t="s">
        <v>1258</v>
      </c>
      <c r="C79" s="160" t="s">
        <v>1192</v>
      </c>
      <c r="D79" s="160"/>
      <c r="E79" s="157" t="s">
        <v>1254</v>
      </c>
      <c r="F79" s="157">
        <v>-20.580803593999999</v>
      </c>
      <c r="G79" s="162">
        <v>-41.961537217999997</v>
      </c>
      <c r="H79" s="162"/>
      <c r="I79" s="156">
        <v>799</v>
      </c>
      <c r="J79" s="190"/>
      <c r="K79" s="190"/>
      <c r="L79" s="189" t="s">
        <v>1225</v>
      </c>
      <c r="M79" s="190">
        <v>6</v>
      </c>
      <c r="N79" s="190">
        <v>6</v>
      </c>
      <c r="O79" s="185">
        <v>6.166666666666667</v>
      </c>
      <c r="P79" s="185">
        <v>6.166666666666667</v>
      </c>
      <c r="Q79" s="190">
        <v>6</v>
      </c>
      <c r="R79" s="185">
        <v>6.166666666666667</v>
      </c>
      <c r="S79" s="190">
        <v>6</v>
      </c>
      <c r="T79" s="185">
        <v>6.166666666666667</v>
      </c>
      <c r="U79" s="191">
        <v>84.666666666666671</v>
      </c>
      <c r="V79" s="186"/>
      <c r="W79" s="190" t="s">
        <v>895</v>
      </c>
      <c r="X79" s="190">
        <v>799</v>
      </c>
      <c r="Y79" s="192" t="s">
        <v>10</v>
      </c>
      <c r="Z79" s="192"/>
      <c r="AA79" s="175"/>
      <c r="AB79" s="175">
        <f>I79</f>
        <v>799</v>
      </c>
      <c r="AC79" s="175"/>
      <c r="AD79" s="175"/>
      <c r="AE79" s="192"/>
      <c r="AF79" s="198">
        <v>45.319305499999999</v>
      </c>
      <c r="AG79" s="198">
        <v>29.421441500000007</v>
      </c>
      <c r="AH79" s="198">
        <v>5.24152285</v>
      </c>
      <c r="AI79" s="198">
        <v>12.161786750000001</v>
      </c>
      <c r="AJ79" s="198">
        <v>2.3350469230155797</v>
      </c>
      <c r="AK79" s="186"/>
      <c r="AL79" s="175" t="s">
        <v>1115</v>
      </c>
      <c r="AM79" s="175"/>
      <c r="AN79" s="175" t="s">
        <v>10</v>
      </c>
      <c r="AO79" s="175"/>
      <c r="AP79" s="175"/>
      <c r="AQ79" s="175">
        <f>X79</f>
        <v>799</v>
      </c>
      <c r="AR79" s="175"/>
      <c r="AS79" s="175"/>
      <c r="AU79" s="175"/>
      <c r="AV79" s="175" t="s">
        <v>440</v>
      </c>
      <c r="AY79" s="176">
        <v>0.20250000000000001</v>
      </c>
      <c r="AZ79" s="176">
        <v>20</v>
      </c>
      <c r="BA79" s="177">
        <v>1.0125E-2</v>
      </c>
      <c r="BB79" s="177">
        <v>5.2680321047969292</v>
      </c>
      <c r="BC79" s="177"/>
      <c r="BD79" s="186"/>
      <c r="BE79" s="186"/>
      <c r="BF79" s="186"/>
      <c r="BG79" s="186"/>
      <c r="BJ79" s="186"/>
      <c r="BK79" s="186"/>
      <c r="BL79" s="186"/>
      <c r="BM79" s="218"/>
      <c r="BP79" s="186"/>
      <c r="BQ79" s="186"/>
      <c r="BR79" s="186"/>
      <c r="BS79" s="186"/>
      <c r="BT79" s="186"/>
      <c r="BU79" s="186"/>
      <c r="BV79" s="176" t="s">
        <v>494</v>
      </c>
      <c r="BW79" s="160" t="s">
        <v>1192</v>
      </c>
      <c r="BX79" s="176"/>
      <c r="BY79" s="176"/>
      <c r="BZ79" s="186">
        <f>I79</f>
        <v>799</v>
      </c>
      <c r="CA79" s="176"/>
      <c r="CB79" s="176"/>
      <c r="CC79" s="176"/>
      <c r="CD79" s="176"/>
      <c r="CE79" s="176" t="s">
        <v>440</v>
      </c>
      <c r="CF79" s="185">
        <v>194.48318794510988</v>
      </c>
      <c r="CI79" s="186"/>
      <c r="CJ79" s="186"/>
      <c r="CK79" s="186"/>
      <c r="CL79" s="186"/>
      <c r="CM79" s="186"/>
      <c r="CN79" s="186"/>
      <c r="CO79" s="186"/>
      <c r="CP79" s="186"/>
      <c r="CQ79" s="186"/>
      <c r="CR79" s="186"/>
      <c r="CS79" s="186"/>
      <c r="CT79" s="186"/>
      <c r="CU79" s="186"/>
      <c r="CV79" s="186"/>
      <c r="CW79" s="186"/>
      <c r="CX79" s="186"/>
      <c r="CY79" s="186"/>
      <c r="CZ79" s="186"/>
      <c r="DA79" s="186"/>
      <c r="DB79" s="186"/>
      <c r="DC79" s="186"/>
      <c r="DD79" s="186"/>
      <c r="DE79" s="186"/>
      <c r="DF79" s="186"/>
      <c r="DG79" s="186"/>
      <c r="DH79" s="186"/>
      <c r="DI79" s="186"/>
      <c r="DJ79" s="186"/>
      <c r="DK79" s="186"/>
      <c r="DL79" s="186"/>
      <c r="DM79" s="186"/>
      <c r="DQ79" s="160"/>
    </row>
    <row r="80" spans="1:133" s="169" customFormat="1" x14ac:dyDescent="0.25">
      <c r="A80" s="156">
        <v>111</v>
      </c>
      <c r="B80" s="157" t="s">
        <v>1259</v>
      </c>
      <c r="C80" s="160" t="s">
        <v>1163</v>
      </c>
      <c r="D80" s="160"/>
      <c r="E80" s="157" t="s">
        <v>1254</v>
      </c>
      <c r="F80" s="157">
        <v>-20.658261933999999</v>
      </c>
      <c r="G80" s="157">
        <v>-41.971298697999998</v>
      </c>
      <c r="H80" s="157"/>
      <c r="I80" s="156">
        <v>851</v>
      </c>
      <c r="J80" s="190"/>
      <c r="K80" s="190"/>
      <c r="L80" s="189" t="s">
        <v>1225</v>
      </c>
      <c r="M80" s="185">
        <v>5.666666666666667</v>
      </c>
      <c r="N80" s="185">
        <v>5.333333333333333</v>
      </c>
      <c r="O80" s="190">
        <v>6</v>
      </c>
      <c r="P80" s="185">
        <v>5.666666666666667</v>
      </c>
      <c r="Q80" s="185">
        <v>5.333333333333333</v>
      </c>
      <c r="R80" s="190">
        <v>5</v>
      </c>
      <c r="S80" s="185">
        <v>5.333333333333333</v>
      </c>
      <c r="T80" s="185">
        <v>5.666666666666667</v>
      </c>
      <c r="U80" s="191">
        <v>80.333333333333329</v>
      </c>
      <c r="V80" s="186"/>
      <c r="W80" s="190" t="s">
        <v>636</v>
      </c>
      <c r="X80" s="190">
        <v>851</v>
      </c>
      <c r="Y80" s="192" t="s">
        <v>8</v>
      </c>
      <c r="Z80" s="192"/>
      <c r="AA80" s="175"/>
      <c r="AB80" s="175">
        <f>I80</f>
        <v>851</v>
      </c>
      <c r="AC80" s="175"/>
      <c r="AD80" s="175"/>
      <c r="AE80" s="192"/>
      <c r="AF80" s="198">
        <v>57.209307500000008</v>
      </c>
      <c r="AG80" s="198">
        <v>31.906919000000006</v>
      </c>
      <c r="AH80" s="198">
        <v>6.1100413000000007</v>
      </c>
      <c r="AI80" s="198">
        <v>13.0307545</v>
      </c>
      <c r="AJ80" s="198">
        <v>2.1378974233221291</v>
      </c>
      <c r="AK80" s="186"/>
      <c r="AL80" s="175" t="s">
        <v>1031</v>
      </c>
      <c r="AM80" s="175"/>
      <c r="AN80" s="175" t="s">
        <v>8</v>
      </c>
      <c r="AO80" s="175"/>
      <c r="AP80" s="175"/>
      <c r="AQ80" s="175">
        <f>X80</f>
        <v>851</v>
      </c>
      <c r="AR80" s="175"/>
      <c r="AS80" s="175"/>
      <c r="AU80" s="175"/>
      <c r="AV80" s="175" t="s">
        <v>440</v>
      </c>
      <c r="AY80" s="176">
        <v>0.2072</v>
      </c>
      <c r="AZ80" s="176">
        <v>20</v>
      </c>
      <c r="BA80" s="177">
        <v>1.0359999999999999E-2</v>
      </c>
      <c r="BB80" s="177">
        <v>5.1875016777172309</v>
      </c>
      <c r="BC80" s="177"/>
      <c r="BD80" s="186"/>
      <c r="BE80" s="186"/>
      <c r="BF80" s="186"/>
      <c r="BG80" s="186"/>
      <c r="BJ80" s="186"/>
      <c r="BK80" s="186"/>
      <c r="BL80" s="186"/>
      <c r="BM80" s="218"/>
      <c r="BP80" s="186"/>
      <c r="BQ80" s="186"/>
      <c r="BR80" s="186"/>
      <c r="BS80" s="186"/>
      <c r="BT80" s="186"/>
      <c r="BU80" s="186"/>
      <c r="BV80" s="186"/>
      <c r="BW80" s="160"/>
      <c r="BX80" s="186"/>
      <c r="BY80" s="186"/>
      <c r="BZ80" s="186"/>
      <c r="CA80" s="186"/>
      <c r="CB80" s="186"/>
      <c r="CC80" s="186"/>
      <c r="CD80" s="186"/>
      <c r="CE80" s="186"/>
      <c r="CF80" s="197"/>
      <c r="CI80" s="186"/>
      <c r="CJ80" s="186"/>
      <c r="CK80" s="186"/>
      <c r="CL80" s="186"/>
      <c r="CM80" s="186"/>
      <c r="CN80" s="186"/>
      <c r="CO80" s="186"/>
      <c r="CP80" s="186"/>
      <c r="CQ80" s="186"/>
      <c r="CR80" s="186"/>
      <c r="CS80" s="186"/>
      <c r="CT80" s="186"/>
      <c r="CU80" s="186"/>
      <c r="CV80" s="186"/>
      <c r="CW80" s="186"/>
      <c r="CX80" s="186"/>
      <c r="CY80" s="186"/>
      <c r="CZ80" s="186"/>
      <c r="DA80" s="186"/>
      <c r="DB80" s="186"/>
      <c r="DC80" s="186"/>
      <c r="DD80" s="186"/>
      <c r="DE80" s="186"/>
      <c r="DF80" s="186"/>
      <c r="DG80" s="186"/>
      <c r="DH80" s="186"/>
      <c r="DI80" s="186"/>
      <c r="DJ80" s="186"/>
      <c r="DK80" s="186"/>
      <c r="DL80" s="186"/>
      <c r="DM80" s="186"/>
      <c r="DQ80" s="160"/>
    </row>
    <row r="81" spans="1:133" s="169" customFormat="1" x14ac:dyDescent="0.25">
      <c r="A81" s="156">
        <v>113</v>
      </c>
      <c r="B81" s="157" t="s">
        <v>1260</v>
      </c>
      <c r="C81" s="160" t="s">
        <v>1192</v>
      </c>
      <c r="D81" s="160"/>
      <c r="E81" s="157" t="s">
        <v>1254</v>
      </c>
      <c r="F81" s="157">
        <v>-20.64440866</v>
      </c>
      <c r="G81" s="157">
        <v>-41.970701906999999</v>
      </c>
      <c r="H81" s="157"/>
      <c r="I81" s="156">
        <v>856</v>
      </c>
      <c r="J81" s="190"/>
      <c r="K81" s="190"/>
      <c r="L81" s="189" t="s">
        <v>1210</v>
      </c>
      <c r="M81" s="185">
        <v>5.333333333333333</v>
      </c>
      <c r="N81" s="185">
        <v>5.333333333333333</v>
      </c>
      <c r="O81" s="185">
        <v>5.666666666666667</v>
      </c>
      <c r="P81" s="185">
        <v>5.666666666666667</v>
      </c>
      <c r="Q81" s="192">
        <v>5</v>
      </c>
      <c r="R81" s="185">
        <v>5.666666666666667</v>
      </c>
      <c r="S81" s="185">
        <v>5.666666666666667</v>
      </c>
      <c r="T81" s="185">
        <v>5.666666666666667</v>
      </c>
      <c r="U81" s="199">
        <v>79</v>
      </c>
      <c r="V81" s="186"/>
      <c r="W81" s="186"/>
      <c r="X81" s="186"/>
      <c r="Y81" s="186"/>
      <c r="Z81" s="186"/>
      <c r="AA81" s="186"/>
      <c r="AB81" s="175"/>
      <c r="AC81" s="175"/>
      <c r="AD81" s="175"/>
      <c r="AE81" s="186"/>
      <c r="AF81" s="193"/>
      <c r="AG81" s="193"/>
      <c r="AH81" s="193"/>
      <c r="AI81" s="193"/>
      <c r="AJ81" s="193"/>
      <c r="AK81" s="186"/>
      <c r="AL81" s="186"/>
      <c r="AM81" s="186"/>
      <c r="AN81" s="186"/>
      <c r="AO81" s="186"/>
      <c r="AP81" s="186"/>
      <c r="AQ81" s="175"/>
      <c r="AR81" s="175"/>
      <c r="AS81" s="175"/>
      <c r="AU81" s="175"/>
      <c r="AV81" s="186"/>
      <c r="AY81" s="186"/>
      <c r="AZ81" s="186"/>
      <c r="BA81" s="186"/>
      <c r="BB81" s="186"/>
      <c r="BC81" s="186"/>
      <c r="BD81" s="194" t="s">
        <v>573</v>
      </c>
      <c r="BE81" s="194" t="s">
        <v>10</v>
      </c>
      <c r="BF81" s="194"/>
      <c r="BG81" s="194"/>
      <c r="BH81" s="169">
        <f>I81</f>
        <v>856</v>
      </c>
      <c r="BJ81" s="194"/>
      <c r="BK81" s="194"/>
      <c r="BL81" s="194"/>
      <c r="BM81" s="217">
        <v>851.23500000000001</v>
      </c>
      <c r="BP81" s="194"/>
      <c r="BQ81" s="195">
        <v>4501.6666670000004</v>
      </c>
      <c r="BR81" s="195"/>
      <c r="BS81" s="195"/>
      <c r="BT81" s="195"/>
      <c r="BU81" s="186"/>
      <c r="BV81" s="186"/>
      <c r="BW81" s="160"/>
      <c r="BX81" s="186"/>
      <c r="BY81" s="186"/>
      <c r="BZ81" s="186"/>
      <c r="CA81" s="186"/>
      <c r="CB81" s="186"/>
      <c r="CC81" s="186"/>
      <c r="CD81" s="186"/>
      <c r="CE81" s="186"/>
      <c r="CF81" s="197"/>
      <c r="CI81" s="186"/>
      <c r="CJ81" s="186"/>
      <c r="CK81" s="186"/>
      <c r="CL81" s="186"/>
      <c r="CM81" s="186"/>
      <c r="CN81" s="186"/>
      <c r="CO81" s="186"/>
      <c r="CP81" s="186"/>
      <c r="CQ81" s="186"/>
      <c r="CR81" s="186"/>
      <c r="CS81" s="186"/>
      <c r="CT81" s="186"/>
      <c r="CU81" s="186"/>
      <c r="CV81" s="186"/>
      <c r="CW81" s="186"/>
      <c r="CX81" s="186"/>
      <c r="CY81" s="186"/>
      <c r="CZ81" s="186"/>
      <c r="DA81" s="186"/>
      <c r="DB81" s="186"/>
      <c r="DC81" s="186"/>
      <c r="DD81" s="186"/>
      <c r="DE81" s="186"/>
      <c r="DF81" s="186"/>
      <c r="DG81" s="186"/>
      <c r="DH81" s="186"/>
      <c r="DI81" s="186"/>
      <c r="DJ81" s="186"/>
      <c r="DK81" s="186"/>
      <c r="DL81" s="186"/>
      <c r="DM81" s="186"/>
      <c r="DQ81" s="160"/>
    </row>
    <row r="82" spans="1:133" s="169" customFormat="1" x14ac:dyDescent="0.25">
      <c r="A82" s="156">
        <v>117</v>
      </c>
      <c r="B82" s="157" t="s">
        <v>1261</v>
      </c>
      <c r="C82" s="160" t="s">
        <v>1163</v>
      </c>
      <c r="D82" s="160"/>
      <c r="E82" s="157" t="s">
        <v>1262</v>
      </c>
      <c r="F82" s="157">
        <v>-20.798723939999999</v>
      </c>
      <c r="G82" s="157">
        <v>-42.220062855999998</v>
      </c>
      <c r="H82" s="157"/>
      <c r="I82" s="156">
        <v>876</v>
      </c>
      <c r="J82" s="190"/>
      <c r="K82" s="190"/>
      <c r="L82" s="189" t="s">
        <v>1210</v>
      </c>
      <c r="M82" s="185">
        <v>5.666666666666667</v>
      </c>
      <c r="N82" s="185">
        <v>5.333333333333333</v>
      </c>
      <c r="O82" s="185">
        <v>5.666666666666667</v>
      </c>
      <c r="P82" s="185">
        <v>5.666666666666667</v>
      </c>
      <c r="Q82" s="190">
        <v>5</v>
      </c>
      <c r="R82" s="190">
        <v>5</v>
      </c>
      <c r="S82" s="185">
        <v>5.333333333333333</v>
      </c>
      <c r="T82" s="185">
        <v>5.333333333333333</v>
      </c>
      <c r="U82" s="196">
        <v>79</v>
      </c>
      <c r="V82" s="186"/>
      <c r="W82" s="190" t="s">
        <v>637</v>
      </c>
      <c r="X82" s="190">
        <v>876</v>
      </c>
      <c r="Y82" s="192" t="s">
        <v>8</v>
      </c>
      <c r="Z82" s="192"/>
      <c r="AA82" s="175"/>
      <c r="AB82" s="175">
        <f t="shared" ref="AB82:AB90" si="17">I82</f>
        <v>876</v>
      </c>
      <c r="AC82" s="175"/>
      <c r="AD82" s="175"/>
      <c r="AE82" s="192"/>
      <c r="AF82" s="198">
        <v>46.376788499999996</v>
      </c>
      <c r="AG82" s="198">
        <v>29.582261499999998</v>
      </c>
      <c r="AH82" s="198">
        <v>5.3933105999999995</v>
      </c>
      <c r="AI82" s="198">
        <v>12.231085750000002</v>
      </c>
      <c r="AJ82" s="198">
        <v>2.2768564155254762</v>
      </c>
      <c r="AK82" s="186"/>
      <c r="AL82" s="175" t="s">
        <v>1039</v>
      </c>
      <c r="AM82" s="175"/>
      <c r="AN82" s="175" t="s">
        <v>8</v>
      </c>
      <c r="AO82" s="175"/>
      <c r="AP82" s="175"/>
      <c r="AQ82" s="175">
        <f t="shared" ref="AQ82:AQ90" si="18">X82</f>
        <v>876</v>
      </c>
      <c r="AR82" s="175"/>
      <c r="AS82" s="175"/>
      <c r="AU82" s="175"/>
      <c r="AV82" s="175" t="s">
        <v>440</v>
      </c>
      <c r="AY82" s="176">
        <v>0.22509999999999999</v>
      </c>
      <c r="AZ82" s="176">
        <v>20</v>
      </c>
      <c r="BA82" s="177">
        <v>1.1254999999999999E-2</v>
      </c>
      <c r="BB82" s="177">
        <v>5.8814055243872989</v>
      </c>
      <c r="BC82" s="177"/>
      <c r="BD82" s="186"/>
      <c r="BE82" s="186"/>
      <c r="BF82" s="186"/>
      <c r="BG82" s="186"/>
      <c r="BJ82" s="186"/>
      <c r="BK82" s="186"/>
      <c r="BL82" s="186"/>
      <c r="BM82" s="218"/>
      <c r="BP82" s="186"/>
      <c r="BQ82" s="186"/>
      <c r="BR82" s="186"/>
      <c r="BS82" s="186"/>
      <c r="BT82" s="186"/>
      <c r="BU82" s="186"/>
      <c r="BV82" s="176" t="s">
        <v>446</v>
      </c>
      <c r="BW82" s="160" t="s">
        <v>1163</v>
      </c>
      <c r="BX82" s="176"/>
      <c r="BY82" s="176"/>
      <c r="BZ82" s="186">
        <f t="shared" ref="BZ82:BZ87" si="19">I82</f>
        <v>876</v>
      </c>
      <c r="CA82" s="176"/>
      <c r="CB82" s="176"/>
      <c r="CC82" s="176"/>
      <c r="CD82" s="176"/>
      <c r="CE82" s="176" t="s">
        <v>440</v>
      </c>
      <c r="CF82" s="185">
        <v>115.50859756149177</v>
      </c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Q82" s="160"/>
    </row>
    <row r="83" spans="1:133" s="169" customFormat="1" x14ac:dyDescent="0.25">
      <c r="A83" s="156">
        <v>118</v>
      </c>
      <c r="B83" s="157" t="s">
        <v>1263</v>
      </c>
      <c r="C83" s="160" t="s">
        <v>1192</v>
      </c>
      <c r="D83" s="160"/>
      <c r="E83" s="157" t="s">
        <v>1262</v>
      </c>
      <c r="F83" s="157">
        <v>-20.798528474000001</v>
      </c>
      <c r="G83" s="157">
        <v>-42.214717129</v>
      </c>
      <c r="H83" s="157"/>
      <c r="I83" s="156">
        <v>922</v>
      </c>
      <c r="J83" s="190"/>
      <c r="K83" s="190"/>
      <c r="L83" s="189" t="s">
        <v>1225</v>
      </c>
      <c r="M83" s="190">
        <v>6</v>
      </c>
      <c r="N83" s="185">
        <v>5.666666666666667</v>
      </c>
      <c r="O83" s="190">
        <v>6</v>
      </c>
      <c r="P83" s="185">
        <v>6.166666666666667</v>
      </c>
      <c r="Q83" s="190">
        <v>6</v>
      </c>
      <c r="R83" s="185">
        <v>5.833333333333333</v>
      </c>
      <c r="S83" s="190">
        <v>6</v>
      </c>
      <c r="T83" s="190">
        <v>6</v>
      </c>
      <c r="U83" s="191">
        <v>83.666666666666671</v>
      </c>
      <c r="V83" s="186"/>
      <c r="W83" s="190" t="s">
        <v>897</v>
      </c>
      <c r="X83" s="190">
        <v>922</v>
      </c>
      <c r="Y83" s="192" t="s">
        <v>10</v>
      </c>
      <c r="Z83" s="192"/>
      <c r="AA83" s="175"/>
      <c r="AB83" s="175">
        <f t="shared" si="17"/>
        <v>922</v>
      </c>
      <c r="AC83" s="175"/>
      <c r="AD83" s="175"/>
      <c r="AE83" s="192"/>
      <c r="AF83" s="198">
        <v>51.830231500000004</v>
      </c>
      <c r="AG83" s="198">
        <v>31.2141685</v>
      </c>
      <c r="AH83" s="198">
        <v>5.4731442500000007</v>
      </c>
      <c r="AI83" s="198">
        <v>13.071211700000003</v>
      </c>
      <c r="AJ83" s="198">
        <v>2.3908433722399938</v>
      </c>
      <c r="AK83" s="186"/>
      <c r="AL83" s="175" t="s">
        <v>157</v>
      </c>
      <c r="AM83" s="175"/>
      <c r="AN83" s="175" t="s">
        <v>10</v>
      </c>
      <c r="AO83" s="175"/>
      <c r="AP83" s="175"/>
      <c r="AQ83" s="175">
        <f t="shared" si="18"/>
        <v>922</v>
      </c>
      <c r="AR83" s="175"/>
      <c r="AS83" s="175"/>
      <c r="AU83" s="175"/>
      <c r="AV83" s="175" t="s">
        <v>62</v>
      </c>
      <c r="AY83" s="176">
        <v>0.18090000000000001</v>
      </c>
      <c r="AZ83" s="176">
        <v>20</v>
      </c>
      <c r="BA83" s="177">
        <v>9.045000000000001E-3</v>
      </c>
      <c r="BB83" s="177">
        <v>4.9969130002952777</v>
      </c>
      <c r="BC83" s="177"/>
      <c r="BD83" s="186"/>
      <c r="BE83" s="186"/>
      <c r="BF83" s="186"/>
      <c r="BG83" s="186"/>
      <c r="BJ83" s="186"/>
      <c r="BK83" s="186"/>
      <c r="BL83" s="186"/>
      <c r="BM83" s="218"/>
      <c r="BP83" s="186"/>
      <c r="BQ83" s="186"/>
      <c r="BR83" s="186"/>
      <c r="BS83" s="186"/>
      <c r="BT83" s="186"/>
      <c r="BU83" s="186"/>
      <c r="BV83" s="176" t="s">
        <v>404</v>
      </c>
      <c r="BW83" s="160" t="s">
        <v>1192</v>
      </c>
      <c r="BX83" s="176"/>
      <c r="BY83" s="176"/>
      <c r="BZ83" s="186">
        <f t="shared" si="19"/>
        <v>922</v>
      </c>
      <c r="CA83" s="176"/>
      <c r="CB83" s="176"/>
      <c r="CC83" s="176"/>
      <c r="CD83" s="176"/>
      <c r="CE83" s="176" t="s">
        <v>62</v>
      </c>
      <c r="CF83" s="185">
        <v>185.69469576094579</v>
      </c>
      <c r="CI83" s="163">
        <v>118</v>
      </c>
      <c r="CJ83" s="163" t="s">
        <v>10</v>
      </c>
      <c r="CK83" s="163"/>
      <c r="CL83" s="163"/>
      <c r="CM83" s="186">
        <f t="shared" si="15"/>
        <v>922</v>
      </c>
      <c r="CN83" s="163"/>
      <c r="CO83" s="163"/>
      <c r="CP83" s="163"/>
      <c r="CQ83" s="163"/>
      <c r="CR83" s="163"/>
      <c r="CS83" s="163" t="s">
        <v>62</v>
      </c>
      <c r="CT83" s="163">
        <v>8.8742913211411825</v>
      </c>
      <c r="CU83" s="186"/>
      <c r="CV83" s="186"/>
      <c r="CW83" s="186"/>
      <c r="CX83" s="186"/>
      <c r="CY83" s="186"/>
      <c r="CZ83" s="186"/>
      <c r="DA83" s="186"/>
      <c r="DB83" s="186"/>
      <c r="DC83" s="186"/>
      <c r="DD83" s="186"/>
      <c r="DE83" s="186"/>
      <c r="DF83" s="186"/>
      <c r="DG83" s="186"/>
      <c r="DH83" s="186"/>
      <c r="DI83" s="186"/>
      <c r="DJ83" s="186"/>
      <c r="DK83" s="186"/>
      <c r="DL83" s="186"/>
      <c r="DM83" s="186"/>
      <c r="DO83" s="61" t="s">
        <v>157</v>
      </c>
      <c r="DP83" s="61" t="s">
        <v>10</v>
      </c>
      <c r="DQ83" s="160" t="s">
        <v>1192</v>
      </c>
      <c r="DR83" s="61"/>
      <c r="DS83" s="61"/>
      <c r="DT83" s="61"/>
      <c r="DU83" s="61"/>
      <c r="DV83" s="61"/>
      <c r="DW83" s="61"/>
      <c r="DX83" s="61" t="s">
        <v>62</v>
      </c>
      <c r="DY83" s="68">
        <v>0.26388084000000001</v>
      </c>
      <c r="DZ83" s="68">
        <v>2.9282579999999996E-2</v>
      </c>
      <c r="EA83" s="68">
        <v>6.6719899999999999E-2</v>
      </c>
      <c r="EB83" s="68">
        <v>0.15798862</v>
      </c>
      <c r="EC83" s="68">
        <v>1.5660340000000002E-2</v>
      </c>
    </row>
    <row r="84" spans="1:133" s="169" customFormat="1" x14ac:dyDescent="0.25">
      <c r="A84" s="156">
        <v>119</v>
      </c>
      <c r="B84" s="157" t="s">
        <v>1264</v>
      </c>
      <c r="C84" s="160" t="s">
        <v>1192</v>
      </c>
      <c r="D84" s="160"/>
      <c r="E84" s="157" t="s">
        <v>1262</v>
      </c>
      <c r="F84" s="157">
        <v>-20.808202865999998</v>
      </c>
      <c r="G84" s="157">
        <v>-42.210492817999999</v>
      </c>
      <c r="H84" s="157"/>
      <c r="I84" s="156">
        <v>1002</v>
      </c>
      <c r="J84" s="190"/>
      <c r="K84" s="190"/>
      <c r="L84" s="189" t="s">
        <v>1225</v>
      </c>
      <c r="M84" s="190">
        <v>6.5</v>
      </c>
      <c r="N84" s="190">
        <v>7</v>
      </c>
      <c r="O84" s="185">
        <v>6.833333333333333</v>
      </c>
      <c r="P84" s="190">
        <v>6.5</v>
      </c>
      <c r="Q84" s="190">
        <v>7</v>
      </c>
      <c r="R84" s="185">
        <v>6.666666666666667</v>
      </c>
      <c r="S84" s="190">
        <v>6.5</v>
      </c>
      <c r="T84" s="185">
        <v>6.666666666666667</v>
      </c>
      <c r="U84" s="191">
        <v>89.666666666666671</v>
      </c>
      <c r="V84" s="186"/>
      <c r="W84" s="190" t="s">
        <v>898</v>
      </c>
      <c r="X84" s="190">
        <v>1002</v>
      </c>
      <c r="Y84" s="192" t="s">
        <v>10</v>
      </c>
      <c r="Z84" s="192"/>
      <c r="AA84" s="175"/>
      <c r="AB84" s="175">
        <f t="shared" si="17"/>
        <v>1002</v>
      </c>
      <c r="AC84" s="175"/>
      <c r="AD84" s="175"/>
      <c r="AE84" s="192"/>
      <c r="AF84" s="198">
        <v>46.862625500000014</v>
      </c>
      <c r="AG84" s="198">
        <v>29.290378000000004</v>
      </c>
      <c r="AH84" s="198">
        <v>5.6203607999999985</v>
      </c>
      <c r="AI84" s="198">
        <v>11.761166300000001</v>
      </c>
      <c r="AJ84" s="198">
        <v>2.0928662833707086</v>
      </c>
      <c r="AK84" s="186"/>
      <c r="AL84" s="175" t="s">
        <v>158</v>
      </c>
      <c r="AM84" s="175"/>
      <c r="AN84" s="175" t="s">
        <v>10</v>
      </c>
      <c r="AO84" s="175"/>
      <c r="AP84" s="175"/>
      <c r="AQ84" s="175">
        <f t="shared" si="18"/>
        <v>1002</v>
      </c>
      <c r="AR84" s="175"/>
      <c r="AS84" s="175"/>
      <c r="AU84" s="175"/>
      <c r="AV84" s="175" t="s">
        <v>62</v>
      </c>
      <c r="AY84" s="176">
        <v>0.2336</v>
      </c>
      <c r="AZ84" s="176">
        <v>20</v>
      </c>
      <c r="BA84" s="177">
        <v>1.1679999999999999E-2</v>
      </c>
      <c r="BB84" s="177">
        <v>6.2035272327060911</v>
      </c>
      <c r="BC84" s="177"/>
      <c r="BD84" s="186"/>
      <c r="BE84" s="186"/>
      <c r="BF84" s="186"/>
      <c r="BG84" s="186"/>
      <c r="BJ84" s="186"/>
      <c r="BK84" s="186"/>
      <c r="BL84" s="186"/>
      <c r="BM84" s="218"/>
      <c r="BP84" s="186"/>
      <c r="BQ84" s="186"/>
      <c r="BR84" s="186"/>
      <c r="BS84" s="186"/>
      <c r="BT84" s="186"/>
      <c r="BU84" s="186"/>
      <c r="BV84" s="176" t="s">
        <v>405</v>
      </c>
      <c r="BW84" s="160" t="s">
        <v>1192</v>
      </c>
      <c r="BX84" s="176"/>
      <c r="BY84" s="176"/>
      <c r="BZ84" s="186">
        <f t="shared" si="19"/>
        <v>1002</v>
      </c>
      <c r="CA84" s="176"/>
      <c r="CB84" s="176"/>
      <c r="CC84" s="176"/>
      <c r="CD84" s="176"/>
      <c r="CE84" s="176" t="s">
        <v>62</v>
      </c>
      <c r="CF84" s="185">
        <v>230.0852282318067</v>
      </c>
      <c r="CI84" s="163">
        <v>119</v>
      </c>
      <c r="CJ84" s="163" t="s">
        <v>10</v>
      </c>
      <c r="CK84" s="163"/>
      <c r="CL84" s="163"/>
      <c r="CM84" s="186">
        <f t="shared" si="15"/>
        <v>1002</v>
      </c>
      <c r="CN84" s="163"/>
      <c r="CO84" s="163"/>
      <c r="CP84" s="163"/>
      <c r="CQ84" s="163"/>
      <c r="CR84" s="163"/>
      <c r="CS84" s="163" t="s">
        <v>62</v>
      </c>
      <c r="CT84" s="163">
        <v>8.9990255980098066</v>
      </c>
      <c r="CU84" s="186"/>
      <c r="CV84" s="186"/>
      <c r="CW84" s="186"/>
      <c r="CX84" s="186"/>
      <c r="CY84" s="186"/>
      <c r="CZ84" s="186"/>
      <c r="DA84" s="186"/>
      <c r="DB84" s="186"/>
      <c r="DC84" s="186"/>
      <c r="DD84" s="186"/>
      <c r="DE84" s="186"/>
      <c r="DF84" s="186"/>
      <c r="DG84" s="186"/>
      <c r="DH84" s="186"/>
      <c r="DI84" s="186"/>
      <c r="DJ84" s="186"/>
      <c r="DK84" s="186"/>
      <c r="DL84" s="186"/>
      <c r="DM84" s="186"/>
      <c r="DO84" s="61" t="s">
        <v>158</v>
      </c>
      <c r="DP84" s="61" t="s">
        <v>10</v>
      </c>
      <c r="DQ84" s="160" t="s">
        <v>1192</v>
      </c>
      <c r="DR84" s="61"/>
      <c r="DS84" s="61"/>
      <c r="DT84" s="61"/>
      <c r="DU84" s="61"/>
      <c r="DV84" s="61"/>
      <c r="DW84" s="61"/>
      <c r="DX84" s="61" t="s">
        <v>62</v>
      </c>
      <c r="DY84" s="68">
        <v>0.28075692000000002</v>
      </c>
      <c r="DZ84" s="68">
        <v>2.7659139999999999E-2</v>
      </c>
      <c r="EA84" s="68">
        <v>7.4699699999999994E-2</v>
      </c>
      <c r="EB84" s="68">
        <v>0.16742063999999998</v>
      </c>
      <c r="EC84" s="68">
        <v>1.5424960000000001E-2</v>
      </c>
    </row>
    <row r="85" spans="1:133" s="169" customFormat="1" x14ac:dyDescent="0.25">
      <c r="A85" s="156">
        <v>120</v>
      </c>
      <c r="B85" s="157" t="s">
        <v>1265</v>
      </c>
      <c r="C85" s="160" t="s">
        <v>1192</v>
      </c>
      <c r="D85" s="160"/>
      <c r="E85" s="157" t="s">
        <v>1262</v>
      </c>
      <c r="F85" s="157">
        <v>-20.806734106</v>
      </c>
      <c r="G85" s="157">
        <v>-42.210571524000002</v>
      </c>
      <c r="H85" s="157"/>
      <c r="I85" s="156">
        <v>982</v>
      </c>
      <c r="J85" s="190"/>
      <c r="K85" s="190"/>
      <c r="L85" s="189" t="s">
        <v>1225</v>
      </c>
      <c r="M85" s="190">
        <v>6</v>
      </c>
      <c r="N85" s="185">
        <v>5.666666666666667</v>
      </c>
      <c r="O85" s="190">
        <v>6</v>
      </c>
      <c r="P85" s="190">
        <v>6</v>
      </c>
      <c r="Q85" s="185">
        <v>6.166666666666667</v>
      </c>
      <c r="R85" s="185">
        <v>5.333333333333333</v>
      </c>
      <c r="S85" s="185">
        <v>6.166666666666667</v>
      </c>
      <c r="T85" s="190">
        <v>6</v>
      </c>
      <c r="U85" s="191">
        <v>83.333333333333329</v>
      </c>
      <c r="V85" s="186"/>
      <c r="W85" s="190" t="s">
        <v>899</v>
      </c>
      <c r="X85" s="190">
        <v>982</v>
      </c>
      <c r="Y85" s="192" t="s">
        <v>10</v>
      </c>
      <c r="Z85" s="192"/>
      <c r="AA85" s="175"/>
      <c r="AB85" s="175">
        <f t="shared" si="17"/>
        <v>982</v>
      </c>
      <c r="AC85" s="175"/>
      <c r="AD85" s="175"/>
      <c r="AE85" s="192"/>
      <c r="AF85" s="198">
        <v>36.458660999999992</v>
      </c>
      <c r="AG85" s="198">
        <v>25.506635499999994</v>
      </c>
      <c r="AH85" s="198">
        <v>4.7486513499999994</v>
      </c>
      <c r="AI85" s="198">
        <v>10.611029300000002</v>
      </c>
      <c r="AJ85" s="198">
        <v>2.238618244177216</v>
      </c>
      <c r="AK85" s="186"/>
      <c r="AL85" s="175" t="s">
        <v>159</v>
      </c>
      <c r="AM85" s="175"/>
      <c r="AN85" s="175" t="s">
        <v>10</v>
      </c>
      <c r="AO85" s="175"/>
      <c r="AP85" s="175"/>
      <c r="AQ85" s="175">
        <f t="shared" si="18"/>
        <v>982</v>
      </c>
      <c r="AR85" s="175"/>
      <c r="AS85" s="175"/>
      <c r="AU85" s="175"/>
      <c r="AV85" s="175" t="s">
        <v>62</v>
      </c>
      <c r="AY85" s="176">
        <v>0.18049999999999999</v>
      </c>
      <c r="AZ85" s="176">
        <v>20</v>
      </c>
      <c r="BA85" s="177">
        <v>9.025E-3</v>
      </c>
      <c r="BB85" s="177">
        <v>5.0331516924811428</v>
      </c>
      <c r="BC85" s="177"/>
      <c r="BD85" s="186"/>
      <c r="BE85" s="186"/>
      <c r="BF85" s="186"/>
      <c r="BG85" s="186"/>
      <c r="BJ85" s="186"/>
      <c r="BK85" s="186"/>
      <c r="BL85" s="186"/>
      <c r="BM85" s="218"/>
      <c r="BP85" s="186"/>
      <c r="BQ85" s="186"/>
      <c r="BR85" s="186"/>
      <c r="BS85" s="186"/>
      <c r="BT85" s="186"/>
      <c r="BU85" s="186"/>
      <c r="BV85" s="176" t="s">
        <v>406</v>
      </c>
      <c r="BW85" s="160" t="s">
        <v>1192</v>
      </c>
      <c r="BX85" s="176"/>
      <c r="BY85" s="176"/>
      <c r="BZ85" s="186">
        <f t="shared" si="19"/>
        <v>982</v>
      </c>
      <c r="CA85" s="176"/>
      <c r="CB85" s="176"/>
      <c r="CC85" s="176"/>
      <c r="CD85" s="176"/>
      <c r="CE85" s="176" t="s">
        <v>62</v>
      </c>
      <c r="CF85" s="185">
        <v>141.50705013441561</v>
      </c>
      <c r="CI85" s="186"/>
      <c r="CJ85" s="186"/>
      <c r="CK85" s="186"/>
      <c r="CL85" s="186"/>
      <c r="CM85" s="186"/>
      <c r="CN85" s="186"/>
      <c r="CO85" s="186"/>
      <c r="CP85" s="186"/>
      <c r="CQ85" s="186"/>
      <c r="CR85" s="186"/>
      <c r="CS85" s="186"/>
      <c r="CT85" s="186"/>
      <c r="CU85" s="186"/>
      <c r="CV85" s="186"/>
      <c r="CW85" s="163">
        <v>120</v>
      </c>
      <c r="CX85" s="163" t="s">
        <v>10</v>
      </c>
      <c r="CY85" s="163"/>
      <c r="CZ85" s="163"/>
      <c r="DA85" s="186">
        <f t="shared" si="14"/>
        <v>982</v>
      </c>
      <c r="DB85" s="163"/>
      <c r="DC85" s="163"/>
      <c r="DD85" s="163"/>
      <c r="DE85" s="163"/>
      <c r="DF85" s="163"/>
      <c r="DG85" s="163"/>
      <c r="DH85" s="176" t="s">
        <v>9</v>
      </c>
      <c r="DI85" s="232">
        <v>4.4237729999999997</v>
      </c>
      <c r="DJ85" s="233">
        <v>0.5955184</v>
      </c>
      <c r="DK85" s="177">
        <f>DI85-DJ85</f>
        <v>3.8282545999999997</v>
      </c>
      <c r="DL85" s="230">
        <v>0.3275962</v>
      </c>
      <c r="DM85" s="230">
        <v>0.2679222</v>
      </c>
      <c r="DO85" s="61" t="s">
        <v>159</v>
      </c>
      <c r="DP85" s="61" t="s">
        <v>10</v>
      </c>
      <c r="DQ85" s="160" t="s">
        <v>1192</v>
      </c>
      <c r="DR85" s="61"/>
      <c r="DS85" s="61"/>
      <c r="DT85" s="61"/>
      <c r="DU85" s="61"/>
      <c r="DV85" s="61"/>
      <c r="DW85" s="61"/>
      <c r="DX85" s="61" t="s">
        <v>62</v>
      </c>
      <c r="DY85" s="68">
        <v>0.2789934</v>
      </c>
      <c r="DZ85" s="68">
        <v>2.9807280000000002E-2</v>
      </c>
      <c r="EA85" s="68">
        <v>7.7140200000000006E-2</v>
      </c>
      <c r="EB85" s="68">
        <v>0.17225024000000003</v>
      </c>
      <c r="EC85" s="68">
        <v>1.9194360000000001E-2</v>
      </c>
    </row>
    <row r="86" spans="1:133" s="169" customFormat="1" x14ac:dyDescent="0.25">
      <c r="A86" s="156">
        <v>121</v>
      </c>
      <c r="B86" s="157" t="s">
        <v>1266</v>
      </c>
      <c r="C86" s="160" t="s">
        <v>1192</v>
      </c>
      <c r="D86" s="160"/>
      <c r="E86" s="156" t="s">
        <v>1267</v>
      </c>
      <c r="F86" s="157">
        <v>-20.737715336000001</v>
      </c>
      <c r="G86" s="157">
        <v>-41.923545486999998</v>
      </c>
      <c r="H86" s="157"/>
      <c r="I86" s="156">
        <v>933</v>
      </c>
      <c r="J86" s="190"/>
      <c r="K86" s="190"/>
      <c r="L86" s="189" t="s">
        <v>1225</v>
      </c>
      <c r="M86" s="190">
        <v>6</v>
      </c>
      <c r="N86" s="185">
        <v>6.333333333333333</v>
      </c>
      <c r="O86" s="190">
        <v>6.5</v>
      </c>
      <c r="P86" s="190">
        <v>6.5</v>
      </c>
      <c r="Q86" s="185">
        <v>6.666666666666667</v>
      </c>
      <c r="R86" s="190">
        <v>6.5</v>
      </c>
      <c r="S86" s="185">
        <v>6.666666666666667</v>
      </c>
      <c r="T86" s="185">
        <v>6.166666666666667</v>
      </c>
      <c r="U86" s="191">
        <v>87.333333333333329</v>
      </c>
      <c r="V86" s="186"/>
      <c r="W86" s="190" t="s">
        <v>900</v>
      </c>
      <c r="X86" s="190">
        <v>933</v>
      </c>
      <c r="Y86" s="192" t="s">
        <v>10</v>
      </c>
      <c r="Z86" s="192"/>
      <c r="AA86" s="175"/>
      <c r="AB86" s="175">
        <f t="shared" si="17"/>
        <v>933</v>
      </c>
      <c r="AC86" s="175"/>
      <c r="AD86" s="175"/>
      <c r="AE86" s="192"/>
      <c r="AF86" s="198">
        <v>60.140683500000009</v>
      </c>
      <c r="AG86" s="198">
        <v>34.339668500000002</v>
      </c>
      <c r="AH86" s="198">
        <v>6.0704117499999999</v>
      </c>
      <c r="AI86" s="198">
        <v>13.951940499999997</v>
      </c>
      <c r="AJ86" s="198">
        <v>2.309928847132583</v>
      </c>
      <c r="AK86" s="186"/>
      <c r="AL86" s="175" t="s">
        <v>160</v>
      </c>
      <c r="AM86" s="175"/>
      <c r="AN86" s="175" t="s">
        <v>10</v>
      </c>
      <c r="AO86" s="175"/>
      <c r="AP86" s="175"/>
      <c r="AQ86" s="175">
        <f t="shared" si="18"/>
        <v>933</v>
      </c>
      <c r="AR86" s="175"/>
      <c r="AS86" s="175"/>
      <c r="AU86" s="175"/>
      <c r="AV86" s="175" t="s">
        <v>62</v>
      </c>
      <c r="AY86" s="176">
        <v>0.20630000000000001</v>
      </c>
      <c r="AZ86" s="176">
        <v>20</v>
      </c>
      <c r="BA86" s="177">
        <v>1.0315000000000001E-2</v>
      </c>
      <c r="BB86" s="177">
        <v>5.7525568410597794</v>
      </c>
      <c r="BC86" s="177"/>
      <c r="BD86" s="194" t="s">
        <v>160</v>
      </c>
      <c r="BE86" s="194" t="s">
        <v>10</v>
      </c>
      <c r="BF86" s="194"/>
      <c r="BG86" s="194"/>
      <c r="BH86" s="169">
        <f>I86</f>
        <v>933</v>
      </c>
      <c r="BJ86" s="194"/>
      <c r="BK86" s="194"/>
      <c r="BL86" s="194"/>
      <c r="BM86" s="217">
        <v>920.274</v>
      </c>
      <c r="BP86" s="194"/>
      <c r="BQ86" s="195">
        <v>1125.2791669999999</v>
      </c>
      <c r="BR86" s="195"/>
      <c r="BS86" s="195"/>
      <c r="BT86" s="195"/>
      <c r="BU86" s="186"/>
      <c r="BV86" s="176" t="s">
        <v>407</v>
      </c>
      <c r="BW86" s="160" t="s">
        <v>1192</v>
      </c>
      <c r="BX86" s="176"/>
      <c r="BY86" s="176"/>
      <c r="BZ86" s="186">
        <f t="shared" si="19"/>
        <v>933</v>
      </c>
      <c r="CA86" s="176"/>
      <c r="CB86" s="176"/>
      <c r="CC86" s="176"/>
      <c r="CD86" s="176"/>
      <c r="CE86" s="176" t="s">
        <v>62</v>
      </c>
      <c r="CF86" s="185">
        <v>152.10582416103847</v>
      </c>
      <c r="CI86" s="163">
        <v>121</v>
      </c>
      <c r="CJ86" s="163" t="s">
        <v>10</v>
      </c>
      <c r="CK86" s="163"/>
      <c r="CL86" s="163"/>
      <c r="CM86" s="186">
        <f t="shared" si="15"/>
        <v>933</v>
      </c>
      <c r="CN86" s="163"/>
      <c r="CO86" s="163"/>
      <c r="CP86" s="163"/>
      <c r="CQ86" s="163"/>
      <c r="CR86" s="163"/>
      <c r="CS86" s="163" t="s">
        <v>62</v>
      </c>
      <c r="CT86" s="163">
        <v>8.0258486067871324</v>
      </c>
      <c r="CU86" s="186"/>
      <c r="CV86" s="186"/>
      <c r="CW86" s="163">
        <v>121</v>
      </c>
      <c r="CX86" s="163" t="s">
        <v>10</v>
      </c>
      <c r="CY86" s="163"/>
      <c r="CZ86" s="163"/>
      <c r="DA86" s="186">
        <f t="shared" si="14"/>
        <v>933</v>
      </c>
      <c r="DB86" s="163"/>
      <c r="DC86" s="163"/>
      <c r="DD86" s="163"/>
      <c r="DE86" s="163"/>
      <c r="DF86" s="163"/>
      <c r="DG86" s="163"/>
      <c r="DH86" s="176" t="s">
        <v>9</v>
      </c>
      <c r="DI86" s="232">
        <v>5.8120339999999997</v>
      </c>
      <c r="DJ86" s="233">
        <v>0.65507510000000002</v>
      </c>
      <c r="DK86" s="177">
        <f>DI86-DJ86</f>
        <v>5.1569588999999993</v>
      </c>
      <c r="DL86" s="230">
        <v>0.34776230000000002</v>
      </c>
      <c r="DM86" s="230">
        <v>0.3073128</v>
      </c>
      <c r="DO86" s="61" t="s">
        <v>160</v>
      </c>
      <c r="DP86" s="61" t="s">
        <v>10</v>
      </c>
      <c r="DQ86" s="160" t="s">
        <v>1192</v>
      </c>
      <c r="DR86" s="61"/>
      <c r="DS86" s="61"/>
      <c r="DT86" s="61"/>
      <c r="DU86" s="61"/>
      <c r="DV86" s="61"/>
      <c r="DW86" s="61"/>
      <c r="DX86" s="61" t="s">
        <v>62</v>
      </c>
      <c r="DY86" s="68">
        <v>0.32370606000000002</v>
      </c>
      <c r="DZ86" s="68">
        <v>2.767234E-2</v>
      </c>
      <c r="EA86" s="68">
        <v>6.2856999999999996E-2</v>
      </c>
      <c r="EB86" s="68">
        <v>0.22408359999999999</v>
      </c>
      <c r="EC86" s="68">
        <v>1.9108000000000003E-2</v>
      </c>
    </row>
    <row r="87" spans="1:133" s="169" customFormat="1" x14ac:dyDescent="0.25">
      <c r="A87" s="156">
        <v>122</v>
      </c>
      <c r="B87" s="157" t="s">
        <v>1266</v>
      </c>
      <c r="C87" s="160" t="s">
        <v>1163</v>
      </c>
      <c r="D87" s="160"/>
      <c r="E87" s="156" t="s">
        <v>1267</v>
      </c>
      <c r="F87" s="157">
        <v>-20.739679466999998</v>
      </c>
      <c r="G87" s="157">
        <v>-41.93045008</v>
      </c>
      <c r="H87" s="157"/>
      <c r="I87" s="156">
        <v>884</v>
      </c>
      <c r="J87" s="190"/>
      <c r="K87" s="190"/>
      <c r="L87" s="189" t="s">
        <v>1225</v>
      </c>
      <c r="M87" s="185">
        <v>5.666666666666667</v>
      </c>
      <c r="N87" s="185">
        <v>6.333333333333333</v>
      </c>
      <c r="O87" s="185">
        <v>5.666666666666667</v>
      </c>
      <c r="P87" s="190">
        <v>6</v>
      </c>
      <c r="Q87" s="185">
        <v>5.666666666666667</v>
      </c>
      <c r="R87" s="185">
        <v>5.333333333333333</v>
      </c>
      <c r="S87" s="190">
        <v>6</v>
      </c>
      <c r="T87" s="190">
        <v>6</v>
      </c>
      <c r="U87" s="191">
        <v>82.666666666666671</v>
      </c>
      <c r="V87" s="186"/>
      <c r="W87" s="190" t="s">
        <v>638</v>
      </c>
      <c r="X87" s="190">
        <v>884</v>
      </c>
      <c r="Y87" s="192" t="s">
        <v>8</v>
      </c>
      <c r="Z87" s="192"/>
      <c r="AA87" s="175"/>
      <c r="AB87" s="175">
        <f t="shared" si="17"/>
        <v>884</v>
      </c>
      <c r="AC87" s="175"/>
      <c r="AD87" s="175"/>
      <c r="AE87" s="192"/>
      <c r="AF87" s="198">
        <v>79.167751999999979</v>
      </c>
      <c r="AG87" s="198">
        <v>38.012171500000001</v>
      </c>
      <c r="AH87" s="198">
        <v>7.0318971000000019</v>
      </c>
      <c r="AI87" s="198">
        <v>15.632923499999999</v>
      </c>
      <c r="AJ87" s="198">
        <v>2.2281343696162175</v>
      </c>
      <c r="AK87" s="186"/>
      <c r="AL87" s="175" t="s">
        <v>524</v>
      </c>
      <c r="AM87" s="175"/>
      <c r="AN87" s="175" t="s">
        <v>8</v>
      </c>
      <c r="AO87" s="175"/>
      <c r="AP87" s="175"/>
      <c r="AQ87" s="175">
        <f t="shared" si="18"/>
        <v>884</v>
      </c>
      <c r="AR87" s="175"/>
      <c r="AS87" s="175"/>
      <c r="AU87" s="175"/>
      <c r="AV87" s="175" t="s">
        <v>440</v>
      </c>
      <c r="AY87" s="176">
        <v>0.2233</v>
      </c>
      <c r="AZ87" s="176">
        <v>20</v>
      </c>
      <c r="BA87" s="177">
        <v>1.1165E-2</v>
      </c>
      <c r="BB87" s="177">
        <v>5.8934850884492525</v>
      </c>
      <c r="BC87" s="177"/>
      <c r="BD87" s="194" t="s">
        <v>524</v>
      </c>
      <c r="BE87" s="194" t="s">
        <v>8</v>
      </c>
      <c r="BF87" s="194"/>
      <c r="BG87" s="194"/>
      <c r="BH87" s="169">
        <f>I87</f>
        <v>884</v>
      </c>
      <c r="BJ87" s="194"/>
      <c r="BK87" s="194"/>
      <c r="BL87" s="194"/>
      <c r="BM87" s="217">
        <v>868.91099999999994</v>
      </c>
      <c r="BP87" s="194"/>
      <c r="BQ87" s="195">
        <v>776.19816700000001</v>
      </c>
      <c r="BR87" s="195"/>
      <c r="BS87" s="195"/>
      <c r="BT87" s="195"/>
      <c r="BU87" s="186"/>
      <c r="BV87" s="176" t="s">
        <v>447</v>
      </c>
      <c r="BW87" s="160" t="s">
        <v>1163</v>
      </c>
      <c r="BX87" s="176"/>
      <c r="BY87" s="176"/>
      <c r="BZ87" s="186">
        <f t="shared" si="19"/>
        <v>884</v>
      </c>
      <c r="CA87" s="176"/>
      <c r="CB87" s="176"/>
      <c r="CC87" s="176"/>
      <c r="CD87" s="176"/>
      <c r="CE87" s="176" t="s">
        <v>440</v>
      </c>
      <c r="CF87" s="185">
        <v>181.21139400025959</v>
      </c>
      <c r="CI87" s="163">
        <v>122</v>
      </c>
      <c r="CJ87" s="163" t="s">
        <v>8</v>
      </c>
      <c r="CK87" s="163"/>
      <c r="CL87" s="163"/>
      <c r="CM87" s="186">
        <f t="shared" si="15"/>
        <v>884</v>
      </c>
      <c r="CN87" s="163"/>
      <c r="CO87" s="163"/>
      <c r="CP87" s="163"/>
      <c r="CQ87" s="163"/>
      <c r="CR87" s="163"/>
      <c r="CS87" s="163" t="s">
        <v>62</v>
      </c>
      <c r="CT87" s="163">
        <v>6.240791224099171</v>
      </c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Q87" s="160"/>
    </row>
    <row r="88" spans="1:133" s="169" customFormat="1" x14ac:dyDescent="0.25">
      <c r="A88" s="156">
        <v>125</v>
      </c>
      <c r="B88" s="157" t="s">
        <v>1268</v>
      </c>
      <c r="C88" s="160" t="s">
        <v>1163</v>
      </c>
      <c r="D88" s="160"/>
      <c r="E88" s="157" t="s">
        <v>1269</v>
      </c>
      <c r="F88" s="157">
        <v>-20.5848689</v>
      </c>
      <c r="G88" s="157">
        <v>-42.28184117</v>
      </c>
      <c r="H88" s="157"/>
      <c r="I88" s="156">
        <v>851</v>
      </c>
      <c r="J88" s="190"/>
      <c r="K88" s="190"/>
      <c r="L88" s="189" t="s">
        <v>1210</v>
      </c>
      <c r="M88" s="190">
        <v>6</v>
      </c>
      <c r="N88" s="185">
        <v>5.666666666666667</v>
      </c>
      <c r="O88" s="190">
        <v>6</v>
      </c>
      <c r="P88" s="185">
        <v>5.666666666666667</v>
      </c>
      <c r="Q88" s="185">
        <v>5.666666666666667</v>
      </c>
      <c r="R88" s="185">
        <v>5.666666666666667</v>
      </c>
      <c r="S88" s="185">
        <v>6.333333333333333</v>
      </c>
      <c r="T88" s="185">
        <v>5.666666666666667</v>
      </c>
      <c r="U88" s="191">
        <v>82.333333333333329</v>
      </c>
      <c r="V88" s="186"/>
      <c r="W88" s="190" t="s">
        <v>639</v>
      </c>
      <c r="X88" s="190">
        <v>851</v>
      </c>
      <c r="Y88" s="192" t="s">
        <v>8</v>
      </c>
      <c r="Z88" s="192"/>
      <c r="AA88" s="175"/>
      <c r="AB88" s="175">
        <f t="shared" si="17"/>
        <v>851</v>
      </c>
      <c r="AC88" s="175"/>
      <c r="AD88" s="175"/>
      <c r="AE88" s="192"/>
      <c r="AF88" s="198">
        <v>51.077742000000001</v>
      </c>
      <c r="AG88" s="198">
        <v>31.055578499999996</v>
      </c>
      <c r="AH88" s="198">
        <v>5.5343361999999985</v>
      </c>
      <c r="AI88" s="198">
        <v>12.592940600000002</v>
      </c>
      <c r="AJ88" s="198">
        <v>2.3034425858556689</v>
      </c>
      <c r="AK88" s="186"/>
      <c r="AL88" s="175" t="s">
        <v>525</v>
      </c>
      <c r="AM88" s="175"/>
      <c r="AN88" s="175" t="s">
        <v>8</v>
      </c>
      <c r="AO88" s="175"/>
      <c r="AP88" s="175"/>
      <c r="AQ88" s="175">
        <f t="shared" si="18"/>
        <v>851</v>
      </c>
      <c r="AR88" s="175"/>
      <c r="AS88" s="175"/>
      <c r="AU88" s="175"/>
      <c r="AV88" s="175" t="s">
        <v>440</v>
      </c>
      <c r="AY88" s="176">
        <v>0.2097</v>
      </c>
      <c r="AZ88" s="176">
        <v>20</v>
      </c>
      <c r="BA88" s="177">
        <v>1.0485E-2</v>
      </c>
      <c r="BB88" s="177">
        <v>5.2572947145196354</v>
      </c>
      <c r="BC88" s="177"/>
      <c r="BD88" s="194" t="s">
        <v>525</v>
      </c>
      <c r="BE88" s="194" t="s">
        <v>8</v>
      </c>
      <c r="BF88" s="194"/>
      <c r="BG88" s="194"/>
      <c r="BH88" s="169">
        <f>I88</f>
        <v>851</v>
      </c>
      <c r="BJ88" s="194"/>
      <c r="BK88" s="194"/>
      <c r="BL88" s="194"/>
      <c r="BM88" s="217">
        <v>831.88900000000001</v>
      </c>
      <c r="BP88" s="194"/>
      <c r="BQ88" s="195">
        <v>3370.333333</v>
      </c>
      <c r="BR88" s="195"/>
      <c r="BS88" s="195"/>
      <c r="BT88" s="195"/>
      <c r="BU88" s="186"/>
      <c r="BV88" s="186"/>
      <c r="BW88" s="160"/>
      <c r="BX88" s="186"/>
      <c r="BY88" s="186"/>
      <c r="BZ88" s="186"/>
      <c r="CA88" s="186"/>
      <c r="CB88" s="186"/>
      <c r="CC88" s="186"/>
      <c r="CD88" s="186"/>
      <c r="CE88" s="186"/>
      <c r="CF88" s="197"/>
      <c r="CI88" s="186"/>
      <c r="CJ88" s="186"/>
      <c r="CK88" s="186"/>
      <c r="CL88" s="186"/>
      <c r="CM88" s="186"/>
      <c r="CN88" s="186"/>
      <c r="CO88" s="186"/>
      <c r="CP88" s="186"/>
      <c r="CQ88" s="186"/>
      <c r="CR88" s="186"/>
      <c r="CS88" s="186"/>
      <c r="CT88" s="186"/>
      <c r="CU88" s="186"/>
      <c r="CV88" s="186"/>
      <c r="CW88" s="186"/>
      <c r="CX88" s="186"/>
      <c r="CY88" s="186"/>
      <c r="CZ88" s="186"/>
      <c r="DA88" s="186"/>
      <c r="DB88" s="186"/>
      <c r="DC88" s="186"/>
      <c r="DD88" s="186"/>
      <c r="DE88" s="186"/>
      <c r="DF88" s="186"/>
      <c r="DG88" s="186"/>
      <c r="DH88" s="186"/>
      <c r="DI88" s="186"/>
      <c r="DJ88" s="186"/>
      <c r="DK88" s="186"/>
      <c r="DL88" s="186"/>
      <c r="DM88" s="186"/>
      <c r="DQ88" s="160"/>
    </row>
    <row r="89" spans="1:133" s="169" customFormat="1" x14ac:dyDescent="0.25">
      <c r="A89" s="156">
        <v>126</v>
      </c>
      <c r="B89" s="157" t="s">
        <v>1268</v>
      </c>
      <c r="C89" s="160" t="s">
        <v>1173</v>
      </c>
      <c r="D89" s="160"/>
      <c r="E89" s="157" t="s">
        <v>1269</v>
      </c>
      <c r="F89" s="157">
        <v>-20.587972719</v>
      </c>
      <c r="G89" s="157">
        <v>-42.282232856</v>
      </c>
      <c r="H89" s="157"/>
      <c r="I89" s="156">
        <v>851</v>
      </c>
      <c r="J89" s="190"/>
      <c r="K89" s="190"/>
      <c r="L89" s="189" t="s">
        <v>1210</v>
      </c>
      <c r="M89" s="185">
        <v>5.333333333333333</v>
      </c>
      <c r="N89" s="185">
        <v>5.333333333333333</v>
      </c>
      <c r="O89" s="185">
        <v>5.333333333333333</v>
      </c>
      <c r="P89" s="190">
        <v>6</v>
      </c>
      <c r="Q89" s="185">
        <v>5.333333333333333</v>
      </c>
      <c r="R89" s="185">
        <v>5.666666666666667</v>
      </c>
      <c r="S89" s="185">
        <v>5.666666666666667</v>
      </c>
      <c r="T89" s="190">
        <v>6</v>
      </c>
      <c r="U89" s="196">
        <v>80</v>
      </c>
      <c r="V89" s="186"/>
      <c r="W89" s="190" t="s">
        <v>826</v>
      </c>
      <c r="X89" s="190">
        <v>851</v>
      </c>
      <c r="Y89" s="192" t="s">
        <v>286</v>
      </c>
      <c r="Z89" s="192"/>
      <c r="AA89" s="175"/>
      <c r="AB89" s="175">
        <f t="shared" si="17"/>
        <v>851</v>
      </c>
      <c r="AC89" s="175"/>
      <c r="AD89" s="175"/>
      <c r="AE89" s="192"/>
      <c r="AF89" s="198">
        <v>56.919560499999989</v>
      </c>
      <c r="AG89" s="198">
        <v>32.689577999999997</v>
      </c>
      <c r="AH89" s="198">
        <v>5.9279204500000002</v>
      </c>
      <c r="AI89" s="198">
        <v>13.223219500000003</v>
      </c>
      <c r="AJ89" s="198">
        <v>2.2444490010847185</v>
      </c>
      <c r="AK89" s="186"/>
      <c r="AL89" s="175" t="s">
        <v>558</v>
      </c>
      <c r="AM89" s="175"/>
      <c r="AN89" s="175" t="s">
        <v>286</v>
      </c>
      <c r="AO89" s="175"/>
      <c r="AP89" s="175"/>
      <c r="AQ89" s="175">
        <f t="shared" si="18"/>
        <v>851</v>
      </c>
      <c r="AR89" s="175"/>
      <c r="AS89" s="175"/>
      <c r="AU89" s="175"/>
      <c r="AV89" s="175" t="s">
        <v>440</v>
      </c>
      <c r="AY89" s="176">
        <v>0.19850000000000001</v>
      </c>
      <c r="AZ89" s="176">
        <v>20</v>
      </c>
      <c r="BA89" s="179">
        <v>9.9249999999999998E-3</v>
      </c>
      <c r="BB89" s="177">
        <v>5.3995651356937708</v>
      </c>
      <c r="BC89" s="177"/>
      <c r="BD89" s="194" t="s">
        <v>558</v>
      </c>
      <c r="BE89" s="194" t="s">
        <v>286</v>
      </c>
      <c r="BF89" s="194"/>
      <c r="BG89" s="194"/>
      <c r="BH89" s="169">
        <f>I89</f>
        <v>851</v>
      </c>
      <c r="BJ89" s="194"/>
      <c r="BK89" s="194"/>
      <c r="BL89" s="194"/>
      <c r="BM89" s="217">
        <v>857.16899999999998</v>
      </c>
      <c r="BP89" s="194"/>
      <c r="BQ89" s="195">
        <v>6596.6666670000004</v>
      </c>
      <c r="BR89" s="195"/>
      <c r="BS89" s="195"/>
      <c r="BT89" s="195"/>
      <c r="BU89" s="186"/>
      <c r="BV89" s="186"/>
      <c r="BW89" s="160"/>
      <c r="BX89" s="186"/>
      <c r="BY89" s="186"/>
      <c r="BZ89" s="186"/>
      <c r="CA89" s="186"/>
      <c r="CB89" s="186"/>
      <c r="CC89" s="186"/>
      <c r="CD89" s="186"/>
      <c r="CE89" s="186"/>
      <c r="CF89" s="197"/>
      <c r="CI89" s="186"/>
      <c r="CJ89" s="186"/>
      <c r="CK89" s="186"/>
      <c r="CL89" s="186"/>
      <c r="CM89" s="186"/>
      <c r="CN89" s="186"/>
      <c r="CO89" s="186"/>
      <c r="CP89" s="186"/>
      <c r="CQ89" s="186"/>
      <c r="CR89" s="186"/>
      <c r="CS89" s="186"/>
      <c r="CT89" s="186"/>
      <c r="CU89" s="186"/>
      <c r="CV89" s="186"/>
      <c r="CW89" s="186"/>
      <c r="CX89" s="186"/>
      <c r="CY89" s="186"/>
      <c r="CZ89" s="186"/>
      <c r="DA89" s="186"/>
      <c r="DB89" s="186"/>
      <c r="DC89" s="186"/>
      <c r="DD89" s="186"/>
      <c r="DE89" s="186"/>
      <c r="DF89" s="186"/>
      <c r="DG89" s="186"/>
      <c r="DH89" s="186"/>
      <c r="DI89" s="186"/>
      <c r="DJ89" s="186"/>
      <c r="DK89" s="186"/>
      <c r="DL89" s="186"/>
      <c r="DM89" s="186"/>
      <c r="DQ89" s="160"/>
    </row>
    <row r="90" spans="1:133" s="169" customFormat="1" x14ac:dyDescent="0.25">
      <c r="A90" s="156">
        <v>129</v>
      </c>
      <c r="B90" s="157" t="s">
        <v>1270</v>
      </c>
      <c r="C90" s="160" t="s">
        <v>1163</v>
      </c>
      <c r="D90" s="160"/>
      <c r="E90" s="157" t="s">
        <v>1269</v>
      </c>
      <c r="F90" s="157">
        <v>-20.503178369</v>
      </c>
      <c r="G90" s="157">
        <v>-42.154682754</v>
      </c>
      <c r="H90" s="157"/>
      <c r="I90" s="156">
        <v>936</v>
      </c>
      <c r="J90" s="190"/>
      <c r="K90" s="190"/>
      <c r="L90" s="189" t="s">
        <v>1225</v>
      </c>
      <c r="M90" s="185">
        <v>5.666666666666667</v>
      </c>
      <c r="N90" s="190">
        <v>6</v>
      </c>
      <c r="O90" s="190">
        <v>6</v>
      </c>
      <c r="P90" s="190">
        <v>6</v>
      </c>
      <c r="Q90" s="185">
        <v>6.333333333333333</v>
      </c>
      <c r="R90" s="185">
        <v>5.666666666666667</v>
      </c>
      <c r="S90" s="190">
        <v>6</v>
      </c>
      <c r="T90" s="185">
        <v>5.666666666666667</v>
      </c>
      <c r="U90" s="196">
        <v>83</v>
      </c>
      <c r="V90" s="186"/>
      <c r="W90" s="190" t="s">
        <v>641</v>
      </c>
      <c r="X90" s="190">
        <v>936</v>
      </c>
      <c r="Y90" s="192" t="s">
        <v>8</v>
      </c>
      <c r="Z90" s="192"/>
      <c r="AA90" s="175"/>
      <c r="AB90" s="175">
        <f t="shared" si="17"/>
        <v>936</v>
      </c>
      <c r="AC90" s="175"/>
      <c r="AD90" s="175"/>
      <c r="AE90" s="192"/>
      <c r="AF90" s="198">
        <v>60.304138000000009</v>
      </c>
      <c r="AG90" s="198">
        <v>32.278276500000004</v>
      </c>
      <c r="AH90" s="198">
        <v>6.4403369999999995</v>
      </c>
      <c r="AI90" s="198">
        <v>12.527235600000001</v>
      </c>
      <c r="AJ90" s="198">
        <v>1.9436700593576717</v>
      </c>
      <c r="AK90" s="186"/>
      <c r="AL90" s="175" t="s">
        <v>69</v>
      </c>
      <c r="AM90" s="175"/>
      <c r="AN90" s="175" t="s">
        <v>8</v>
      </c>
      <c r="AO90" s="175"/>
      <c r="AP90" s="175"/>
      <c r="AQ90" s="175">
        <f t="shared" si="18"/>
        <v>936</v>
      </c>
      <c r="AR90" s="175"/>
      <c r="AS90" s="175"/>
      <c r="AU90" s="175"/>
      <c r="AV90" s="175" t="s">
        <v>62</v>
      </c>
      <c r="AY90" s="176">
        <v>0.22189999999999999</v>
      </c>
      <c r="AZ90" s="176">
        <v>20</v>
      </c>
      <c r="BA90" s="179">
        <v>1.1094999999999999E-2</v>
      </c>
      <c r="BB90" s="177">
        <v>5.9431455184817334</v>
      </c>
      <c r="BC90" s="177"/>
      <c r="BD90" s="194" t="s">
        <v>69</v>
      </c>
      <c r="BE90" s="194" t="s">
        <v>8</v>
      </c>
      <c r="BF90" s="194"/>
      <c r="BG90" s="194"/>
      <c r="BH90" s="169">
        <f>I90</f>
        <v>936</v>
      </c>
      <c r="BJ90" s="194"/>
      <c r="BK90" s="194"/>
      <c r="BL90" s="194"/>
      <c r="BM90" s="217">
        <v>935.96220000000005</v>
      </c>
      <c r="BP90" s="194"/>
      <c r="BQ90" s="195">
        <v>6318.5</v>
      </c>
      <c r="BR90" s="195"/>
      <c r="BS90" s="195"/>
      <c r="BT90" s="195"/>
      <c r="BU90" s="186"/>
      <c r="BV90" s="176" t="s">
        <v>335</v>
      </c>
      <c r="BW90" s="160" t="s">
        <v>1163</v>
      </c>
      <c r="BX90" s="176"/>
      <c r="BY90" s="176"/>
      <c r="BZ90" s="186">
        <f>I90</f>
        <v>936</v>
      </c>
      <c r="CA90" s="176"/>
      <c r="CB90" s="176"/>
      <c r="CC90" s="176"/>
      <c r="CD90" s="176"/>
      <c r="CE90" s="176" t="s">
        <v>62</v>
      </c>
      <c r="CF90" s="185">
        <v>138.63997811778006</v>
      </c>
      <c r="CI90" s="163">
        <v>129</v>
      </c>
      <c r="CJ90" s="163" t="s">
        <v>8</v>
      </c>
      <c r="CK90" s="163"/>
      <c r="CL90" s="163"/>
      <c r="CM90" s="186">
        <f t="shared" si="15"/>
        <v>936</v>
      </c>
      <c r="CN90" s="163"/>
      <c r="CO90" s="163"/>
      <c r="CP90" s="163"/>
      <c r="CQ90" s="163"/>
      <c r="CR90" s="163"/>
      <c r="CS90" s="163" t="s">
        <v>62</v>
      </c>
      <c r="CT90" s="163">
        <v>8.0831352734021724</v>
      </c>
      <c r="CU90" s="186"/>
      <c r="CV90" s="186"/>
      <c r="CW90" s="190">
        <v>129</v>
      </c>
      <c r="CX90" s="228" t="s">
        <v>8</v>
      </c>
      <c r="CY90" s="228"/>
      <c r="CZ90" s="228"/>
      <c r="DA90" s="186">
        <f t="shared" si="14"/>
        <v>936</v>
      </c>
      <c r="DB90" s="228"/>
      <c r="DC90" s="228"/>
      <c r="DD90" s="228"/>
      <c r="DE90" s="228"/>
      <c r="DF90" s="228"/>
      <c r="DG90" s="228"/>
      <c r="DH90" s="228" t="s">
        <v>9</v>
      </c>
      <c r="DI90" s="231">
        <v>6.053051</v>
      </c>
      <c r="DJ90" s="230">
        <v>0.93960299999999997</v>
      </c>
      <c r="DK90" s="230">
        <v>5.113448</v>
      </c>
      <c r="DL90" s="230">
        <v>0.53441640000000001</v>
      </c>
      <c r="DM90" s="230">
        <v>0.40518659999999995</v>
      </c>
      <c r="DO90" s="59" t="s">
        <v>69</v>
      </c>
      <c r="DP90" s="61" t="s">
        <v>8</v>
      </c>
      <c r="DQ90" s="160" t="s">
        <v>1163</v>
      </c>
      <c r="DR90" s="61"/>
      <c r="DS90" s="61"/>
      <c r="DT90" s="61"/>
      <c r="DU90" s="61"/>
      <c r="DV90" s="61"/>
      <c r="DW90" s="61"/>
      <c r="DX90" s="61" t="s">
        <v>62</v>
      </c>
      <c r="DY90" s="236">
        <v>0.25781292</v>
      </c>
      <c r="DZ90" s="236">
        <v>2.9630220000000002E-2</v>
      </c>
      <c r="EA90" s="236">
        <v>7.1331580000000006E-2</v>
      </c>
      <c r="EB90" s="236">
        <v>0.14377181999999999</v>
      </c>
      <c r="EC90" s="236">
        <v>1.9831759999999997E-2</v>
      </c>
    </row>
    <row r="91" spans="1:133" s="169" customFormat="1" x14ac:dyDescent="0.25">
      <c r="A91" s="156">
        <v>130</v>
      </c>
      <c r="B91" s="157" t="s">
        <v>1271</v>
      </c>
      <c r="C91" s="160" t="s">
        <v>1192</v>
      </c>
      <c r="D91" s="160"/>
      <c r="E91" s="157" t="s">
        <v>1269</v>
      </c>
      <c r="F91" s="157">
        <v>-20.499087161999999</v>
      </c>
      <c r="G91" s="157">
        <v>-42.166827544999997</v>
      </c>
      <c r="H91" s="157"/>
      <c r="I91" s="157">
        <v>1121</v>
      </c>
      <c r="J91" s="188"/>
      <c r="K91" s="188"/>
      <c r="L91" s="189" t="s">
        <v>1225</v>
      </c>
      <c r="M91" s="185">
        <v>6.333333333333333</v>
      </c>
      <c r="N91" s="190">
        <v>6</v>
      </c>
      <c r="O91" s="185">
        <v>6.333333333333333</v>
      </c>
      <c r="P91" s="185">
        <v>6.5</v>
      </c>
      <c r="Q91" s="185">
        <v>6.833333333333333</v>
      </c>
      <c r="R91" s="190">
        <v>6.5</v>
      </c>
      <c r="S91" s="185">
        <v>6.333333333333333</v>
      </c>
      <c r="T91" s="185">
        <v>6.166666666666667</v>
      </c>
      <c r="U91" s="191">
        <v>86.333333333333329</v>
      </c>
      <c r="V91" s="186"/>
      <c r="W91" s="186"/>
      <c r="X91" s="186"/>
      <c r="Y91" s="186"/>
      <c r="Z91" s="186"/>
      <c r="AA91" s="186"/>
      <c r="AB91" s="175"/>
      <c r="AC91" s="175"/>
      <c r="AD91" s="175"/>
      <c r="AE91" s="186"/>
      <c r="AF91" s="193"/>
      <c r="AG91" s="193"/>
      <c r="AH91" s="193"/>
      <c r="AI91" s="193"/>
      <c r="AJ91" s="193"/>
      <c r="AK91" s="186"/>
      <c r="AL91" s="186"/>
      <c r="AM91" s="186"/>
      <c r="AN91" s="186"/>
      <c r="AO91" s="186"/>
      <c r="AP91" s="186"/>
      <c r="AQ91" s="175"/>
      <c r="AR91" s="175"/>
      <c r="AS91" s="175"/>
      <c r="AU91" s="175"/>
      <c r="AV91" s="186"/>
      <c r="AY91" s="186"/>
      <c r="AZ91" s="186"/>
      <c r="BA91" s="186"/>
      <c r="BB91" s="186"/>
      <c r="BC91" s="186"/>
      <c r="BD91" s="186"/>
      <c r="BE91" s="186"/>
      <c r="BF91" s="186"/>
      <c r="BG91" s="186"/>
      <c r="BJ91" s="186"/>
      <c r="BK91" s="186"/>
      <c r="BL91" s="186"/>
      <c r="BM91" s="218"/>
      <c r="BP91" s="186"/>
      <c r="BQ91" s="186"/>
      <c r="BR91" s="186"/>
      <c r="BS91" s="186"/>
      <c r="BT91" s="186"/>
      <c r="BU91" s="186"/>
      <c r="BV91" s="176" t="s">
        <v>408</v>
      </c>
      <c r="BW91" s="160" t="s">
        <v>1192</v>
      </c>
      <c r="BX91" s="176"/>
      <c r="BY91" s="176"/>
      <c r="BZ91" s="186">
        <f>I91</f>
        <v>1121</v>
      </c>
      <c r="CA91" s="176"/>
      <c r="CB91" s="176"/>
      <c r="CC91" s="176"/>
      <c r="CD91" s="176"/>
      <c r="CE91" s="176" t="s">
        <v>62</v>
      </c>
      <c r="CF91" s="185">
        <v>197.24363387463882</v>
      </c>
      <c r="CI91" s="163">
        <v>130</v>
      </c>
      <c r="CJ91" s="163" t="s">
        <v>10</v>
      </c>
      <c r="CK91" s="163"/>
      <c r="CL91" s="163"/>
      <c r="CM91" s="186">
        <f t="shared" si="15"/>
        <v>1121</v>
      </c>
      <c r="CN91" s="163"/>
      <c r="CO91" s="163"/>
      <c r="CP91" s="163"/>
      <c r="CQ91" s="163"/>
      <c r="CR91" s="163"/>
      <c r="CS91" s="163" t="s">
        <v>62</v>
      </c>
      <c r="CT91" s="163">
        <v>7.2506921571107465</v>
      </c>
      <c r="CU91" s="186"/>
      <c r="CV91" s="186"/>
      <c r="CW91" s="163">
        <v>130</v>
      </c>
      <c r="CX91" s="163" t="s">
        <v>10</v>
      </c>
      <c r="CY91" s="163"/>
      <c r="CZ91" s="163"/>
      <c r="DA91" s="186">
        <f t="shared" si="14"/>
        <v>1121</v>
      </c>
      <c r="DB91" s="163"/>
      <c r="DC91" s="163"/>
      <c r="DD91" s="163"/>
      <c r="DE91" s="163"/>
      <c r="DF91" s="163"/>
      <c r="DG91" s="163"/>
      <c r="DH91" s="176" t="s">
        <v>9</v>
      </c>
      <c r="DI91" s="232">
        <v>4.6763709999999996</v>
      </c>
      <c r="DJ91" s="233">
        <v>0.54772539999999992</v>
      </c>
      <c r="DK91" s="177">
        <f>DI91-DJ91</f>
        <v>4.1286455999999996</v>
      </c>
      <c r="DL91" s="230">
        <v>0.27367509999999989</v>
      </c>
      <c r="DM91" s="230">
        <v>0.27405030000000002</v>
      </c>
      <c r="DO91" s="61" t="s">
        <v>161</v>
      </c>
      <c r="DP91" s="61" t="s">
        <v>10</v>
      </c>
      <c r="DQ91" s="160" t="s">
        <v>1192</v>
      </c>
      <c r="DR91" s="61"/>
      <c r="DS91" s="61"/>
      <c r="DT91" s="61"/>
      <c r="DU91" s="61"/>
      <c r="DV91" s="61"/>
      <c r="DW91" s="61"/>
      <c r="DX91" s="61" t="s">
        <v>62</v>
      </c>
      <c r="DY91" s="68">
        <v>0.38597677999999996</v>
      </c>
      <c r="DZ91" s="68">
        <v>3.1527860000000005E-2</v>
      </c>
      <c r="EA91" s="68">
        <v>9.5148399999999994E-2</v>
      </c>
      <c r="EB91" s="68">
        <v>0.26298882000000001</v>
      </c>
      <c r="EC91" s="68">
        <v>1.895904E-2</v>
      </c>
    </row>
    <row r="92" spans="1:133" s="169" customFormat="1" x14ac:dyDescent="0.25">
      <c r="A92" s="156">
        <v>131</v>
      </c>
      <c r="B92" s="157" t="s">
        <v>1271</v>
      </c>
      <c r="C92" s="160" t="s">
        <v>1163</v>
      </c>
      <c r="D92" s="160"/>
      <c r="E92" s="157" t="s">
        <v>1269</v>
      </c>
      <c r="F92" s="157">
        <v>-20.499087161999999</v>
      </c>
      <c r="G92" s="157">
        <v>-42.166827544999997</v>
      </c>
      <c r="H92" s="157"/>
      <c r="I92" s="157">
        <v>1121</v>
      </c>
      <c r="J92" s="188"/>
      <c r="K92" s="188"/>
      <c r="L92" s="189" t="s">
        <v>1225</v>
      </c>
      <c r="M92" s="190">
        <v>6</v>
      </c>
      <c r="N92" s="185">
        <v>6.333333333333333</v>
      </c>
      <c r="O92" s="190">
        <v>6.5</v>
      </c>
      <c r="P92" s="190">
        <v>6.5</v>
      </c>
      <c r="Q92" s="185">
        <v>6.666666666666667</v>
      </c>
      <c r="R92" s="190">
        <v>6.5</v>
      </c>
      <c r="S92" s="190">
        <v>6</v>
      </c>
      <c r="T92" s="185">
        <v>6.166666666666667</v>
      </c>
      <c r="U92" s="191">
        <v>86.666666666666671</v>
      </c>
      <c r="V92" s="186"/>
      <c r="W92" s="186"/>
      <c r="X92" s="186"/>
      <c r="Y92" s="186"/>
      <c r="Z92" s="186"/>
      <c r="AA92" s="186"/>
      <c r="AB92" s="175"/>
      <c r="AC92" s="175"/>
      <c r="AD92" s="175"/>
      <c r="AE92" s="186"/>
      <c r="AF92" s="193"/>
      <c r="AG92" s="193"/>
      <c r="AH92" s="193"/>
      <c r="AI92" s="193"/>
      <c r="AJ92" s="193"/>
      <c r="AK92" s="186"/>
      <c r="AL92" s="186"/>
      <c r="AM92" s="186"/>
      <c r="AN92" s="186"/>
      <c r="AO92" s="186"/>
      <c r="AP92" s="186"/>
      <c r="AQ92" s="175"/>
      <c r="AR92" s="175"/>
      <c r="AS92" s="175"/>
      <c r="AU92" s="175"/>
      <c r="AV92" s="186"/>
      <c r="AY92" s="186"/>
      <c r="AZ92" s="186"/>
      <c r="BA92" s="186"/>
      <c r="BB92" s="186"/>
      <c r="BC92" s="186"/>
      <c r="BD92" s="186"/>
      <c r="BE92" s="186"/>
      <c r="BF92" s="186"/>
      <c r="BG92" s="186"/>
      <c r="BJ92" s="186"/>
      <c r="BK92" s="186"/>
      <c r="BL92" s="186"/>
      <c r="BM92" s="218"/>
      <c r="BP92" s="186"/>
      <c r="BQ92" s="186"/>
      <c r="BR92" s="186"/>
      <c r="BS92" s="186"/>
      <c r="BT92" s="186"/>
      <c r="BU92" s="186"/>
      <c r="BV92" s="176" t="s">
        <v>336</v>
      </c>
      <c r="BW92" s="160" t="s">
        <v>1163</v>
      </c>
      <c r="BX92" s="176"/>
      <c r="BY92" s="176"/>
      <c r="BZ92" s="186">
        <f>I92</f>
        <v>1121</v>
      </c>
      <c r="CA92" s="176"/>
      <c r="CB92" s="176"/>
      <c r="CC92" s="176"/>
      <c r="CD92" s="176"/>
      <c r="CE92" s="176" t="s">
        <v>62</v>
      </c>
      <c r="CF92" s="185">
        <v>155.58900109567813</v>
      </c>
      <c r="CI92" s="163">
        <v>131</v>
      </c>
      <c r="CJ92" s="163" t="s">
        <v>8</v>
      </c>
      <c r="CK92" s="163"/>
      <c r="CL92" s="163"/>
      <c r="CM92" s="186">
        <f t="shared" si="15"/>
        <v>1121</v>
      </c>
      <c r="CN92" s="163"/>
      <c r="CO92" s="163"/>
      <c r="CP92" s="163"/>
      <c r="CQ92" s="163"/>
      <c r="CR92" s="163"/>
      <c r="CS92" s="163" t="s">
        <v>62</v>
      </c>
      <c r="CT92" s="163">
        <v>6.9265333835092324</v>
      </c>
      <c r="CU92" s="186"/>
      <c r="CV92" s="186"/>
      <c r="CW92" s="190">
        <v>131</v>
      </c>
      <c r="CX92" s="228" t="s">
        <v>8</v>
      </c>
      <c r="CY92" s="228"/>
      <c r="CZ92" s="228"/>
      <c r="DA92" s="186">
        <f t="shared" si="14"/>
        <v>1121</v>
      </c>
      <c r="DB92" s="228"/>
      <c r="DC92" s="228"/>
      <c r="DD92" s="228"/>
      <c r="DE92" s="228"/>
      <c r="DF92" s="228"/>
      <c r="DG92" s="228"/>
      <c r="DH92" s="228" t="s">
        <v>9</v>
      </c>
      <c r="DI92" s="231">
        <v>5.5497920000000001</v>
      </c>
      <c r="DJ92" s="230">
        <v>0.85169899999999998</v>
      </c>
      <c r="DK92" s="230">
        <v>4.6980930000000001</v>
      </c>
      <c r="DL92" s="230">
        <v>0.53490909999999992</v>
      </c>
      <c r="DM92" s="230">
        <v>0.31678990000000001</v>
      </c>
      <c r="DO92" s="59" t="s">
        <v>70</v>
      </c>
      <c r="DP92" s="61" t="s">
        <v>8</v>
      </c>
      <c r="DQ92" s="160" t="s">
        <v>1163</v>
      </c>
      <c r="DR92" s="61"/>
      <c r="DS92" s="61"/>
      <c r="DT92" s="61"/>
      <c r="DU92" s="61"/>
      <c r="DV92" s="61"/>
      <c r="DW92" s="61"/>
      <c r="DX92" s="61" t="s">
        <v>62</v>
      </c>
      <c r="DY92" s="236">
        <v>0.26424542000000001</v>
      </c>
      <c r="DZ92" s="236">
        <v>2.332186E-2</v>
      </c>
      <c r="EA92" s="236">
        <v>6.4450499999999994E-2</v>
      </c>
      <c r="EB92" s="236">
        <v>0.16822352000000002</v>
      </c>
      <c r="EC92" s="236">
        <v>1.7207519999999997E-2</v>
      </c>
    </row>
    <row r="93" spans="1:133" s="169" customFormat="1" x14ac:dyDescent="0.25">
      <c r="A93" s="156">
        <v>132</v>
      </c>
      <c r="B93" s="157" t="s">
        <v>1272</v>
      </c>
      <c r="C93" s="160" t="s">
        <v>1173</v>
      </c>
      <c r="D93" s="160"/>
      <c r="E93" s="157" t="s">
        <v>1269</v>
      </c>
      <c r="F93" s="157">
        <v>-20.493302308000001</v>
      </c>
      <c r="G93" s="157">
        <v>-42.156374556999999</v>
      </c>
      <c r="H93" s="157"/>
      <c r="I93" s="156">
        <v>974</v>
      </c>
      <c r="J93" s="190"/>
      <c r="K93" s="190"/>
      <c r="L93" s="189" t="s">
        <v>1225</v>
      </c>
      <c r="M93" s="190">
        <v>6</v>
      </c>
      <c r="N93" s="185">
        <v>5.666666666666667</v>
      </c>
      <c r="O93" s="185">
        <v>5.666666666666667</v>
      </c>
      <c r="P93" s="185">
        <v>5.666666666666667</v>
      </c>
      <c r="Q93" s="185">
        <v>5.333333333333333</v>
      </c>
      <c r="R93" s="190">
        <v>6</v>
      </c>
      <c r="S93" s="185">
        <v>5.666666666666667</v>
      </c>
      <c r="T93" s="190">
        <v>6</v>
      </c>
      <c r="U93" s="191">
        <v>83.666666666666671</v>
      </c>
      <c r="V93" s="186"/>
      <c r="W93" s="186"/>
      <c r="X93" s="186"/>
      <c r="Y93" s="186"/>
      <c r="Z93" s="186"/>
      <c r="AA93" s="186"/>
      <c r="AB93" s="175"/>
      <c r="AC93" s="175"/>
      <c r="AD93" s="175"/>
      <c r="AE93" s="186"/>
      <c r="AF93" s="193"/>
      <c r="AG93" s="193"/>
      <c r="AH93" s="193"/>
      <c r="AI93" s="193"/>
      <c r="AJ93" s="193"/>
      <c r="AK93" s="186"/>
      <c r="AL93" s="186"/>
      <c r="AM93" s="186"/>
      <c r="AN93" s="186"/>
      <c r="AO93" s="186"/>
      <c r="AP93" s="186"/>
      <c r="AQ93" s="175"/>
      <c r="AR93" s="175"/>
      <c r="AS93" s="175"/>
      <c r="AU93" s="175"/>
      <c r="AV93" s="186"/>
      <c r="AY93" s="186"/>
      <c r="AZ93" s="186"/>
      <c r="BA93" s="186"/>
      <c r="BB93" s="186"/>
      <c r="BC93" s="186"/>
      <c r="BD93" s="186"/>
      <c r="BE93" s="186"/>
      <c r="BF93" s="186"/>
      <c r="BG93" s="186"/>
      <c r="BJ93" s="186"/>
      <c r="BK93" s="186"/>
      <c r="BL93" s="186"/>
      <c r="BM93" s="218"/>
      <c r="BP93" s="186"/>
      <c r="BQ93" s="186"/>
      <c r="BR93" s="186"/>
      <c r="BS93" s="186"/>
      <c r="BT93" s="186"/>
      <c r="BU93" s="186"/>
      <c r="BV93" s="186"/>
      <c r="BW93" s="160"/>
      <c r="BX93" s="186"/>
      <c r="BY93" s="186"/>
      <c r="BZ93" s="186"/>
      <c r="CA93" s="186"/>
      <c r="CB93" s="186"/>
      <c r="CC93" s="186"/>
      <c r="CD93" s="186"/>
      <c r="CE93" s="186"/>
      <c r="CF93" s="197"/>
      <c r="CI93" s="186"/>
      <c r="CJ93" s="186"/>
      <c r="CK93" s="186"/>
      <c r="CL93" s="186"/>
      <c r="CM93" s="186"/>
      <c r="CN93" s="186"/>
      <c r="CO93" s="186"/>
      <c r="CP93" s="186"/>
      <c r="CQ93" s="186"/>
      <c r="CR93" s="186"/>
      <c r="CS93" s="186"/>
      <c r="CT93" s="186"/>
      <c r="CU93" s="186"/>
      <c r="CV93" s="186"/>
      <c r="CW93" s="186"/>
      <c r="CX93" s="186"/>
      <c r="CY93" s="186"/>
      <c r="CZ93" s="186"/>
      <c r="DA93" s="186"/>
      <c r="DB93" s="186"/>
      <c r="DC93" s="186"/>
      <c r="DD93" s="186"/>
      <c r="DE93" s="186"/>
      <c r="DF93" s="186"/>
      <c r="DG93" s="186"/>
      <c r="DH93" s="186"/>
      <c r="DI93" s="186"/>
      <c r="DJ93" s="186"/>
      <c r="DK93" s="186"/>
      <c r="DL93" s="186"/>
      <c r="DM93" s="186"/>
      <c r="DO93" s="61" t="s">
        <v>213</v>
      </c>
      <c r="DP93" s="61" t="s">
        <v>286</v>
      </c>
      <c r="DQ93" s="160" t="s">
        <v>1173</v>
      </c>
      <c r="DR93" s="61"/>
      <c r="DS93" s="61"/>
      <c r="DT93" s="61"/>
      <c r="DU93" s="61"/>
      <c r="DV93" s="61"/>
      <c r="DW93" s="61"/>
      <c r="DX93" s="61" t="s">
        <v>62</v>
      </c>
      <c r="DY93" s="68">
        <v>0.24848118000000002</v>
      </c>
      <c r="DZ93" s="68">
        <v>1.8704220000000001E-2</v>
      </c>
      <c r="EA93" s="68">
        <v>5.3065859999999999E-2</v>
      </c>
      <c r="EB93" s="68">
        <v>0.15752044000000001</v>
      </c>
      <c r="EC93" s="68">
        <v>1.7994300000000001E-2</v>
      </c>
    </row>
    <row r="94" spans="1:133" s="169" customFormat="1" x14ac:dyDescent="0.25">
      <c r="A94" s="156">
        <v>133</v>
      </c>
      <c r="B94" s="157" t="s">
        <v>1273</v>
      </c>
      <c r="C94" s="160" t="s">
        <v>1192</v>
      </c>
      <c r="D94" s="160"/>
      <c r="E94" s="157" t="s">
        <v>1269</v>
      </c>
      <c r="F94" s="157">
        <v>-20.49779023</v>
      </c>
      <c r="G94" s="157">
        <v>-42.147878241000001</v>
      </c>
      <c r="H94" s="157"/>
      <c r="I94" s="156">
        <v>1020</v>
      </c>
      <c r="J94" s="190"/>
      <c r="K94" s="190"/>
      <c r="L94" s="189" t="s">
        <v>1225</v>
      </c>
      <c r="M94" s="190">
        <v>6</v>
      </c>
      <c r="N94" s="190">
        <v>6</v>
      </c>
      <c r="O94" s="190">
        <v>6</v>
      </c>
      <c r="P94" s="190">
        <v>6</v>
      </c>
      <c r="Q94" s="190">
        <v>6</v>
      </c>
      <c r="R94" s="190">
        <v>6</v>
      </c>
      <c r="S94" s="185">
        <v>5.666666666666667</v>
      </c>
      <c r="T94" s="185">
        <v>5.666666666666667</v>
      </c>
      <c r="U94" s="191">
        <v>83.333333333333329</v>
      </c>
      <c r="V94" s="186"/>
      <c r="W94" s="186"/>
      <c r="X94" s="186"/>
      <c r="Y94" s="186"/>
      <c r="Z94" s="186"/>
      <c r="AA94" s="186"/>
      <c r="AB94" s="175"/>
      <c r="AC94" s="175"/>
      <c r="AD94" s="175"/>
      <c r="AE94" s="186"/>
      <c r="AF94" s="193"/>
      <c r="AG94" s="193"/>
      <c r="AH94" s="193"/>
      <c r="AI94" s="193"/>
      <c r="AJ94" s="193"/>
      <c r="AK94" s="186"/>
      <c r="AL94" s="186"/>
      <c r="AM94" s="186"/>
      <c r="AN94" s="186"/>
      <c r="AO94" s="186"/>
      <c r="AP94" s="186"/>
      <c r="AQ94" s="175"/>
      <c r="AR94" s="175"/>
      <c r="AS94" s="175"/>
      <c r="AU94" s="175"/>
      <c r="AV94" s="186"/>
      <c r="AY94" s="186"/>
      <c r="AZ94" s="186"/>
      <c r="BA94" s="186"/>
      <c r="BB94" s="186"/>
      <c r="BC94" s="186"/>
      <c r="BD94" s="186"/>
      <c r="BE94" s="186"/>
      <c r="BF94" s="186"/>
      <c r="BG94" s="186"/>
      <c r="BJ94" s="186"/>
      <c r="BK94" s="186"/>
      <c r="BL94" s="186"/>
      <c r="BM94" s="218"/>
      <c r="BP94" s="186"/>
      <c r="BQ94" s="186"/>
      <c r="BR94" s="186"/>
      <c r="BS94" s="186"/>
      <c r="BT94" s="186"/>
      <c r="BU94" s="186"/>
      <c r="BV94" s="176" t="s">
        <v>409</v>
      </c>
      <c r="BW94" s="160" t="s">
        <v>1192</v>
      </c>
      <c r="BX94" s="176"/>
      <c r="BY94" s="176"/>
      <c r="BZ94" s="186">
        <f>I94</f>
        <v>1020</v>
      </c>
      <c r="CA94" s="176"/>
      <c r="CB94" s="176"/>
      <c r="CC94" s="176"/>
      <c r="CD94" s="176"/>
      <c r="CE94" s="176" t="s">
        <v>62</v>
      </c>
      <c r="CF94" s="185">
        <v>136.09645577301345</v>
      </c>
      <c r="CI94" s="163">
        <v>133</v>
      </c>
      <c r="CJ94" s="163" t="s">
        <v>10</v>
      </c>
      <c r="CK94" s="163"/>
      <c r="CL94" s="163"/>
      <c r="CM94" s="186">
        <f t="shared" si="15"/>
        <v>1020</v>
      </c>
      <c r="CN94" s="163"/>
      <c r="CO94" s="163"/>
      <c r="CP94" s="163"/>
      <c r="CQ94" s="163"/>
      <c r="CR94" s="163"/>
      <c r="CS94" s="163" t="s">
        <v>62</v>
      </c>
      <c r="CT94" s="163">
        <v>7.4356013491852027</v>
      </c>
      <c r="CU94" s="186"/>
      <c r="CV94" s="186"/>
      <c r="CW94" s="163">
        <v>133</v>
      </c>
      <c r="CX94" s="163" t="s">
        <v>10</v>
      </c>
      <c r="CY94" s="163"/>
      <c r="CZ94" s="163"/>
      <c r="DA94" s="186">
        <f t="shared" si="14"/>
        <v>1020</v>
      </c>
      <c r="DB94" s="163"/>
      <c r="DC94" s="163"/>
      <c r="DD94" s="163"/>
      <c r="DE94" s="163"/>
      <c r="DF94" s="163"/>
      <c r="DG94" s="163"/>
      <c r="DH94" s="176" t="s">
        <v>9</v>
      </c>
      <c r="DI94" s="232">
        <v>4.2192340000000002</v>
      </c>
      <c r="DJ94" s="233">
        <v>0.56378239999999991</v>
      </c>
      <c r="DK94" s="177">
        <f>DI94-DJ94</f>
        <v>3.6554516000000001</v>
      </c>
      <c r="DL94" s="230">
        <v>0.31365949999999987</v>
      </c>
      <c r="DM94" s="230">
        <v>0.25012290000000004</v>
      </c>
      <c r="DO94" s="61" t="s">
        <v>162</v>
      </c>
      <c r="DP94" s="61" t="s">
        <v>10</v>
      </c>
      <c r="DQ94" s="160" t="s">
        <v>1192</v>
      </c>
      <c r="DR94" s="61"/>
      <c r="DS94" s="61"/>
      <c r="DT94" s="61"/>
      <c r="DU94" s="61"/>
      <c r="DV94" s="61"/>
      <c r="DW94" s="61"/>
      <c r="DX94" s="61" t="s">
        <v>62</v>
      </c>
      <c r="DY94" s="68">
        <v>0.30350057999999996</v>
      </c>
      <c r="DZ94" s="68">
        <v>2.9062480000000002E-2</v>
      </c>
      <c r="EA94" s="68">
        <v>5.1159400000000001E-2</v>
      </c>
      <c r="EB94" s="68">
        <v>0.20733510000000002</v>
      </c>
      <c r="EC94" s="68">
        <v>2.1299320000000004E-2</v>
      </c>
    </row>
    <row r="95" spans="1:133" s="169" customFormat="1" x14ac:dyDescent="0.25">
      <c r="A95" s="156">
        <v>134</v>
      </c>
      <c r="B95" s="157" t="s">
        <v>1274</v>
      </c>
      <c r="C95" s="160" t="s">
        <v>1194</v>
      </c>
      <c r="D95" s="160"/>
      <c r="E95" s="157" t="s">
        <v>1269</v>
      </c>
      <c r="F95" s="157">
        <v>-20.565687334</v>
      </c>
      <c r="G95" s="157">
        <v>-42.273381483000001</v>
      </c>
      <c r="H95" s="157"/>
      <c r="I95" s="156">
        <v>988</v>
      </c>
      <c r="J95" s="190"/>
      <c r="K95" s="190"/>
      <c r="L95" s="189" t="s">
        <v>1210</v>
      </c>
      <c r="M95" s="190">
        <v>6</v>
      </c>
      <c r="N95" s="185">
        <v>5.666666666666667</v>
      </c>
      <c r="O95" s="185">
        <v>5.666666666666667</v>
      </c>
      <c r="P95" s="185">
        <v>6.333333333333333</v>
      </c>
      <c r="Q95" s="190">
        <v>6</v>
      </c>
      <c r="R95" s="185">
        <v>5.333333333333333</v>
      </c>
      <c r="S95" s="185">
        <v>6.333333333333333</v>
      </c>
      <c r="T95" s="190">
        <v>6</v>
      </c>
      <c r="U95" s="191">
        <v>83.333333333333329</v>
      </c>
      <c r="V95" s="186"/>
      <c r="W95" s="190" t="s">
        <v>759</v>
      </c>
      <c r="X95" s="190">
        <v>988</v>
      </c>
      <c r="Y95" s="192" t="s">
        <v>201</v>
      </c>
      <c r="Z95" s="192"/>
      <c r="AA95" s="175"/>
      <c r="AB95" s="175">
        <f>I95</f>
        <v>988</v>
      </c>
      <c r="AC95" s="175"/>
      <c r="AD95" s="175"/>
      <c r="AE95" s="192"/>
      <c r="AF95" s="198">
        <v>55.898993500000003</v>
      </c>
      <c r="AG95" s="198">
        <v>32.115075499999996</v>
      </c>
      <c r="AH95" s="198">
        <v>6.025774649999998</v>
      </c>
      <c r="AI95" s="198">
        <v>13.407727</v>
      </c>
      <c r="AJ95" s="198">
        <v>2.2547870789545099</v>
      </c>
      <c r="AK95" s="186"/>
      <c r="AL95" s="175" t="s">
        <v>543</v>
      </c>
      <c r="AM95" s="175"/>
      <c r="AN95" s="175" t="s">
        <v>201</v>
      </c>
      <c r="AO95" s="175"/>
      <c r="AP95" s="175"/>
      <c r="AQ95" s="175">
        <f>X95</f>
        <v>988</v>
      </c>
      <c r="AR95" s="175"/>
      <c r="AS95" s="175"/>
      <c r="AU95" s="175"/>
      <c r="AV95" s="175" t="s">
        <v>62</v>
      </c>
      <c r="AY95" s="176">
        <v>0.2145</v>
      </c>
      <c r="AZ95" s="176">
        <v>20</v>
      </c>
      <c r="BA95" s="179">
        <v>1.0725E-2</v>
      </c>
      <c r="BB95" s="177">
        <v>5.795506402168952</v>
      </c>
      <c r="BC95" s="177"/>
      <c r="BD95" s="194" t="s">
        <v>543</v>
      </c>
      <c r="BE95" s="194" t="s">
        <v>201</v>
      </c>
      <c r="BF95" s="194"/>
      <c r="BG95" s="194"/>
      <c r="BH95" s="169">
        <f t="shared" ref="BH95:BH101" si="20">I95</f>
        <v>988</v>
      </c>
      <c r="BJ95" s="194"/>
      <c r="BK95" s="194"/>
      <c r="BL95" s="194"/>
      <c r="BM95" s="217">
        <v>974.58799999999997</v>
      </c>
      <c r="BP95" s="194"/>
      <c r="BQ95" s="195">
        <v>4663.8333329999996</v>
      </c>
      <c r="BR95" s="195"/>
      <c r="BS95" s="195"/>
      <c r="BT95" s="195"/>
      <c r="BU95" s="186"/>
      <c r="BV95" s="186"/>
      <c r="BW95" s="160"/>
      <c r="BX95" s="186"/>
      <c r="BY95" s="186"/>
      <c r="BZ95" s="186"/>
      <c r="CA95" s="186"/>
      <c r="CB95" s="186"/>
      <c r="CC95" s="186"/>
      <c r="CD95" s="186"/>
      <c r="CE95" s="186"/>
      <c r="CF95" s="197"/>
      <c r="CI95" s="186"/>
      <c r="CJ95" s="186"/>
      <c r="CK95" s="186"/>
      <c r="CL95" s="186"/>
      <c r="CM95" s="186"/>
      <c r="CN95" s="186"/>
      <c r="CO95" s="186"/>
      <c r="CP95" s="186"/>
      <c r="CQ95" s="186"/>
      <c r="CR95" s="186"/>
      <c r="CS95" s="186"/>
      <c r="CT95" s="186"/>
      <c r="CU95" s="186"/>
      <c r="CV95" s="186"/>
      <c r="CW95" s="186"/>
      <c r="CX95" s="186"/>
      <c r="CY95" s="186"/>
      <c r="CZ95" s="186"/>
      <c r="DA95" s="186"/>
      <c r="DB95" s="186"/>
      <c r="DC95" s="186"/>
      <c r="DD95" s="186"/>
      <c r="DE95" s="186"/>
      <c r="DF95" s="186"/>
      <c r="DG95" s="186"/>
      <c r="DH95" s="186"/>
      <c r="DI95" s="186"/>
      <c r="DJ95" s="186"/>
      <c r="DK95" s="186"/>
      <c r="DL95" s="186"/>
      <c r="DM95" s="186"/>
      <c r="DO95" s="61">
        <v>134</v>
      </c>
      <c r="DP95" s="61" t="s">
        <v>201</v>
      </c>
      <c r="DQ95" s="160" t="s">
        <v>1194</v>
      </c>
      <c r="DR95" s="61"/>
      <c r="DS95" s="61"/>
      <c r="DT95" s="61"/>
      <c r="DU95" s="61"/>
      <c r="DV95" s="61"/>
      <c r="DW95" s="61"/>
      <c r="DX95" s="61" t="s">
        <v>62</v>
      </c>
      <c r="DY95" s="68">
        <v>0.22754060000000004</v>
      </c>
      <c r="DZ95" s="68">
        <v>2.3767719999999999E-2</v>
      </c>
      <c r="EA95" s="68">
        <v>5.1063659999999997E-2</v>
      </c>
      <c r="EB95" s="68">
        <v>0.13381334</v>
      </c>
      <c r="EC95" s="68">
        <v>1.8393520000000003E-2</v>
      </c>
    </row>
    <row r="96" spans="1:133" s="169" customFormat="1" x14ac:dyDescent="0.25">
      <c r="A96" s="156">
        <v>135</v>
      </c>
      <c r="B96" s="157" t="s">
        <v>1274</v>
      </c>
      <c r="C96" s="160" t="s">
        <v>1163</v>
      </c>
      <c r="D96" s="160"/>
      <c r="E96" s="157" t="s">
        <v>1269</v>
      </c>
      <c r="F96" s="157">
        <v>-20.562703880000001</v>
      </c>
      <c r="G96" s="157">
        <v>-42.27477992</v>
      </c>
      <c r="H96" s="157"/>
      <c r="I96" s="156">
        <v>1018</v>
      </c>
      <c r="J96" s="190"/>
      <c r="K96" s="190"/>
      <c r="L96" s="189" t="s">
        <v>1225</v>
      </c>
      <c r="M96" s="190">
        <v>6</v>
      </c>
      <c r="N96" s="185">
        <v>5.666666666666667</v>
      </c>
      <c r="O96" s="185">
        <v>5.666666666666667</v>
      </c>
      <c r="P96" s="190">
        <v>6</v>
      </c>
      <c r="Q96" s="190">
        <v>6</v>
      </c>
      <c r="R96" s="190">
        <v>6</v>
      </c>
      <c r="S96" s="185">
        <v>6.333333333333333</v>
      </c>
      <c r="T96" s="190">
        <v>6</v>
      </c>
      <c r="U96" s="191">
        <v>83.666666666666671</v>
      </c>
      <c r="V96" s="186"/>
      <c r="W96" s="190" t="s">
        <v>642</v>
      </c>
      <c r="X96" s="190">
        <v>1018</v>
      </c>
      <c r="Y96" s="192" t="s">
        <v>8</v>
      </c>
      <c r="Z96" s="192"/>
      <c r="AA96" s="175"/>
      <c r="AB96" s="175">
        <f>I96</f>
        <v>1018</v>
      </c>
      <c r="AC96" s="175"/>
      <c r="AD96" s="175"/>
      <c r="AE96" s="192"/>
      <c r="AF96" s="198">
        <v>56.312657000000002</v>
      </c>
      <c r="AG96" s="198">
        <v>32.344256000000009</v>
      </c>
      <c r="AH96" s="198">
        <v>5.786344699999999</v>
      </c>
      <c r="AI96" s="198">
        <v>13.161527099999997</v>
      </c>
      <c r="AJ96" s="198">
        <v>2.2718050144175455</v>
      </c>
      <c r="AK96" s="186"/>
      <c r="AL96" s="175" t="s">
        <v>71</v>
      </c>
      <c r="AM96" s="175"/>
      <c r="AN96" s="175" t="s">
        <v>8</v>
      </c>
      <c r="AO96" s="175"/>
      <c r="AP96" s="175"/>
      <c r="AQ96" s="175">
        <f>X96</f>
        <v>1018</v>
      </c>
      <c r="AR96" s="175"/>
      <c r="AS96" s="175"/>
      <c r="AU96" s="175"/>
      <c r="AV96" s="175" t="s">
        <v>62</v>
      </c>
      <c r="AY96" s="176">
        <v>0.21679999999999999</v>
      </c>
      <c r="AZ96" s="176">
        <v>20</v>
      </c>
      <c r="BA96" s="179">
        <v>1.0839999999999999E-2</v>
      </c>
      <c r="BB96" s="177">
        <v>5.3378251415993345</v>
      </c>
      <c r="BC96" s="177"/>
      <c r="BD96" s="194" t="s">
        <v>71</v>
      </c>
      <c r="BE96" s="194" t="s">
        <v>8</v>
      </c>
      <c r="BF96" s="194"/>
      <c r="BG96" s="194"/>
      <c r="BH96" s="169">
        <f t="shared" si="20"/>
        <v>1018</v>
      </c>
      <c r="BJ96" s="194"/>
      <c r="BK96" s="194"/>
      <c r="BL96" s="194"/>
      <c r="BM96" s="217">
        <v>1006.741</v>
      </c>
      <c r="BP96" s="194"/>
      <c r="BQ96" s="195">
        <v>1272.992667</v>
      </c>
      <c r="BR96" s="195"/>
      <c r="BS96" s="195"/>
      <c r="BT96" s="195"/>
      <c r="BU96" s="186"/>
      <c r="BV96" s="176" t="s">
        <v>337</v>
      </c>
      <c r="BW96" s="160" t="s">
        <v>1163</v>
      </c>
      <c r="BX96" s="176"/>
      <c r="BY96" s="176"/>
      <c r="BZ96" s="186">
        <f>I96</f>
        <v>1018</v>
      </c>
      <c r="CA96" s="176"/>
      <c r="CB96" s="176"/>
      <c r="CC96" s="176"/>
      <c r="CD96" s="176"/>
      <c r="CE96" s="176" t="s">
        <v>62</v>
      </c>
      <c r="CF96" s="185">
        <v>161.00329075975748</v>
      </c>
      <c r="CI96" s="163">
        <v>135</v>
      </c>
      <c r="CJ96" s="163" t="s">
        <v>8</v>
      </c>
      <c r="CK96" s="163"/>
      <c r="CL96" s="163"/>
      <c r="CM96" s="186">
        <f t="shared" si="15"/>
        <v>1018</v>
      </c>
      <c r="CN96" s="163"/>
      <c r="CO96" s="163"/>
      <c r="CP96" s="163"/>
      <c r="CQ96" s="163"/>
      <c r="CR96" s="163"/>
      <c r="CS96" s="163" t="s">
        <v>62</v>
      </c>
      <c r="CT96" s="163">
        <v>6.468569129012435</v>
      </c>
      <c r="CU96" s="186"/>
      <c r="CV96" s="186"/>
      <c r="CW96" s="190">
        <v>135</v>
      </c>
      <c r="CX96" s="228" t="s">
        <v>8</v>
      </c>
      <c r="CY96" s="228"/>
      <c r="CZ96" s="228"/>
      <c r="DA96" s="186">
        <f t="shared" si="14"/>
        <v>1018</v>
      </c>
      <c r="DB96" s="228"/>
      <c r="DC96" s="228"/>
      <c r="DD96" s="228"/>
      <c r="DE96" s="228"/>
      <c r="DF96" s="228"/>
      <c r="DG96" s="228"/>
      <c r="DH96" s="228" t="s">
        <v>9</v>
      </c>
      <c r="DI96" s="230">
        <v>4.7586250000000003</v>
      </c>
      <c r="DJ96" s="230">
        <v>0.59542460000000008</v>
      </c>
      <c r="DK96" s="230">
        <v>4.1632004</v>
      </c>
      <c r="DL96" s="230">
        <v>0.35694550000000008</v>
      </c>
      <c r="DM96" s="230">
        <v>0.2384791</v>
      </c>
      <c r="DO96" s="59" t="s">
        <v>71</v>
      </c>
      <c r="DP96" s="61" t="s">
        <v>8</v>
      </c>
      <c r="DQ96" s="160" t="s">
        <v>1163</v>
      </c>
      <c r="DR96" s="61"/>
      <c r="DS96" s="61"/>
      <c r="DT96" s="61"/>
      <c r="DU96" s="61"/>
      <c r="DV96" s="61"/>
      <c r="DW96" s="61"/>
      <c r="DX96" s="61" t="s">
        <v>62</v>
      </c>
      <c r="DY96" s="236">
        <v>0.25093114</v>
      </c>
      <c r="DZ96" s="236">
        <v>2.7943059999999999E-2</v>
      </c>
      <c r="EA96" s="236">
        <v>6.3211100000000006E-2</v>
      </c>
      <c r="EB96" s="236">
        <v>0.15326013999999999</v>
      </c>
      <c r="EC96" s="236">
        <v>1.7530780000000003E-2</v>
      </c>
    </row>
    <row r="97" spans="1:133" s="169" customFormat="1" x14ac:dyDescent="0.25">
      <c r="A97" s="156">
        <v>136</v>
      </c>
      <c r="B97" s="157" t="s">
        <v>1275</v>
      </c>
      <c r="C97" s="160" t="s">
        <v>1192</v>
      </c>
      <c r="D97" s="160"/>
      <c r="E97" s="157" t="s">
        <v>1269</v>
      </c>
      <c r="F97" s="157">
        <v>-20.580095322999998</v>
      </c>
      <c r="G97" s="157">
        <v>-42.276236191000002</v>
      </c>
      <c r="H97" s="157"/>
      <c r="I97" s="156">
        <v>845</v>
      </c>
      <c r="J97" s="190"/>
      <c r="K97" s="190"/>
      <c r="L97" s="189" t="s">
        <v>1210</v>
      </c>
      <c r="M97" s="190">
        <v>6</v>
      </c>
      <c r="N97" s="190">
        <v>6</v>
      </c>
      <c r="O97" s="190">
        <v>6</v>
      </c>
      <c r="P97" s="185">
        <v>6.333333333333333</v>
      </c>
      <c r="Q97" s="185">
        <v>6.333333333333333</v>
      </c>
      <c r="R97" s="185">
        <v>6.166666666666667</v>
      </c>
      <c r="S97" s="190">
        <v>6</v>
      </c>
      <c r="T97" s="185">
        <v>6.166666666666667</v>
      </c>
      <c r="U97" s="196">
        <v>85</v>
      </c>
      <c r="V97" s="186"/>
      <c r="W97" s="186"/>
      <c r="X97" s="186"/>
      <c r="Y97" s="186"/>
      <c r="Z97" s="186"/>
      <c r="AA97" s="186"/>
      <c r="AB97" s="175"/>
      <c r="AC97" s="175"/>
      <c r="AD97" s="175"/>
      <c r="AE97" s="186"/>
      <c r="AF97" s="193"/>
      <c r="AG97" s="193"/>
      <c r="AH97" s="193"/>
      <c r="AI97" s="193"/>
      <c r="AJ97" s="193"/>
      <c r="AK97" s="186"/>
      <c r="AL97" s="186"/>
      <c r="AM97" s="186"/>
      <c r="AN97" s="186"/>
      <c r="AO97" s="186"/>
      <c r="AP97" s="186"/>
      <c r="AQ97" s="175"/>
      <c r="AR97" s="175"/>
      <c r="AS97" s="175"/>
      <c r="AU97" s="175"/>
      <c r="AV97" s="186"/>
      <c r="AY97" s="186"/>
      <c r="AZ97" s="186"/>
      <c r="BA97" s="186"/>
      <c r="BB97" s="186"/>
      <c r="BC97" s="186"/>
      <c r="BD97" s="194" t="s">
        <v>575</v>
      </c>
      <c r="BE97" s="194" t="s">
        <v>10</v>
      </c>
      <c r="BF97" s="194"/>
      <c r="BG97" s="194"/>
      <c r="BH97" s="169">
        <f t="shared" si="20"/>
        <v>845</v>
      </c>
      <c r="BJ97" s="194"/>
      <c r="BK97" s="194"/>
      <c r="BL97" s="194"/>
      <c r="BM97" s="217">
        <v>827.49900000000002</v>
      </c>
      <c r="BP97" s="194"/>
      <c r="BQ97" s="195">
        <v>2724.1060000000002</v>
      </c>
      <c r="BR97" s="195"/>
      <c r="BS97" s="195"/>
      <c r="BT97" s="195"/>
      <c r="BU97" s="186"/>
      <c r="BV97" s="176" t="s">
        <v>497</v>
      </c>
      <c r="BW97" s="160" t="s">
        <v>1192</v>
      </c>
      <c r="BX97" s="176"/>
      <c r="BY97" s="176"/>
      <c r="BZ97" s="186">
        <f>I97</f>
        <v>845</v>
      </c>
      <c r="CA97" s="176"/>
      <c r="CB97" s="176"/>
      <c r="CC97" s="176"/>
      <c r="CD97" s="176"/>
      <c r="CE97" s="176" t="s">
        <v>440</v>
      </c>
      <c r="CF97" s="185">
        <v>164.95619168941943</v>
      </c>
      <c r="CI97" s="186"/>
      <c r="CJ97" s="186"/>
      <c r="CK97" s="186"/>
      <c r="CL97" s="186"/>
      <c r="CM97" s="186"/>
      <c r="CN97" s="186"/>
      <c r="CO97" s="186"/>
      <c r="CP97" s="186"/>
      <c r="CQ97" s="186"/>
      <c r="CR97" s="186"/>
      <c r="CS97" s="186"/>
      <c r="CT97" s="186"/>
      <c r="CU97" s="186"/>
      <c r="CV97" s="186"/>
      <c r="CW97" s="186"/>
      <c r="CX97" s="186"/>
      <c r="CY97" s="186"/>
      <c r="CZ97" s="186"/>
      <c r="DA97" s="186"/>
      <c r="DB97" s="186"/>
      <c r="DC97" s="186"/>
      <c r="DD97" s="186"/>
      <c r="DE97" s="186"/>
      <c r="DF97" s="186"/>
      <c r="DG97" s="186"/>
      <c r="DH97" s="186"/>
      <c r="DI97" s="186"/>
      <c r="DJ97" s="186"/>
      <c r="DK97" s="186"/>
      <c r="DL97" s="186"/>
      <c r="DM97" s="186"/>
      <c r="DQ97" s="160"/>
    </row>
    <row r="98" spans="1:133" s="169" customFormat="1" x14ac:dyDescent="0.25">
      <c r="A98" s="156">
        <v>137</v>
      </c>
      <c r="B98" s="157" t="s">
        <v>1276</v>
      </c>
      <c r="C98" s="160" t="s">
        <v>1163</v>
      </c>
      <c r="D98" s="160"/>
      <c r="E98" s="157" t="s">
        <v>1269</v>
      </c>
      <c r="F98" s="157">
        <v>-20.572490338000001</v>
      </c>
      <c r="G98" s="157">
        <v>-42.284777015000003</v>
      </c>
      <c r="H98" s="157"/>
      <c r="I98" s="156">
        <v>849</v>
      </c>
      <c r="J98" s="190"/>
      <c r="K98" s="190"/>
      <c r="L98" s="189" t="s">
        <v>1225</v>
      </c>
      <c r="M98" s="190">
        <v>6</v>
      </c>
      <c r="N98" s="185">
        <v>5.666666666666667</v>
      </c>
      <c r="O98" s="185">
        <v>6.666666666666667</v>
      </c>
      <c r="P98" s="185">
        <v>6.333333333333333</v>
      </c>
      <c r="Q98" s="190">
        <v>6</v>
      </c>
      <c r="R98" s="190">
        <v>6</v>
      </c>
      <c r="S98" s="185">
        <v>5.666666666666667</v>
      </c>
      <c r="T98" s="190">
        <v>6</v>
      </c>
      <c r="U98" s="191">
        <v>84.333333333333329</v>
      </c>
      <c r="V98" s="186"/>
      <c r="W98" s="186"/>
      <c r="X98" s="186"/>
      <c r="Y98" s="186"/>
      <c r="Z98" s="186"/>
      <c r="AA98" s="186"/>
      <c r="AB98" s="175"/>
      <c r="AC98" s="175"/>
      <c r="AD98" s="175"/>
      <c r="AE98" s="186"/>
      <c r="AF98" s="193"/>
      <c r="AG98" s="193"/>
      <c r="AH98" s="193"/>
      <c r="AI98" s="193"/>
      <c r="AJ98" s="193"/>
      <c r="AK98" s="186"/>
      <c r="AL98" s="186"/>
      <c r="AM98" s="186"/>
      <c r="AN98" s="186"/>
      <c r="AO98" s="186"/>
      <c r="AP98" s="186"/>
      <c r="AQ98" s="175"/>
      <c r="AR98" s="175"/>
      <c r="AS98" s="175"/>
      <c r="AU98" s="175"/>
      <c r="AV98" s="186"/>
      <c r="AY98" s="186"/>
      <c r="AZ98" s="186"/>
      <c r="BA98" s="186"/>
      <c r="BB98" s="186"/>
      <c r="BC98" s="186"/>
      <c r="BD98" s="194" t="s">
        <v>526</v>
      </c>
      <c r="BE98" s="194" t="s">
        <v>8</v>
      </c>
      <c r="BF98" s="194"/>
      <c r="BG98" s="194"/>
      <c r="BH98" s="169">
        <f t="shared" si="20"/>
        <v>849</v>
      </c>
      <c r="BJ98" s="194"/>
      <c r="BK98" s="194"/>
      <c r="BL98" s="194"/>
      <c r="BM98" s="217">
        <v>840.20299999999997</v>
      </c>
      <c r="BP98" s="194"/>
      <c r="BQ98" s="195">
        <v>1436.6453329999999</v>
      </c>
      <c r="BR98" s="195"/>
      <c r="BS98" s="195"/>
      <c r="BT98" s="195"/>
      <c r="BU98" s="186"/>
      <c r="BV98" s="186"/>
      <c r="BW98" s="160"/>
      <c r="BX98" s="186"/>
      <c r="BY98" s="186"/>
      <c r="BZ98" s="186"/>
      <c r="CA98" s="186"/>
      <c r="CB98" s="186"/>
      <c r="CC98" s="186"/>
      <c r="CD98" s="186"/>
      <c r="CE98" s="186"/>
      <c r="CF98" s="197"/>
      <c r="CI98" s="186"/>
      <c r="CJ98" s="186"/>
      <c r="CK98" s="186"/>
      <c r="CL98" s="186"/>
      <c r="CM98" s="186"/>
      <c r="CN98" s="186"/>
      <c r="CO98" s="186"/>
      <c r="CP98" s="186"/>
      <c r="CQ98" s="186"/>
      <c r="CR98" s="186"/>
      <c r="CS98" s="186"/>
      <c r="CT98" s="186"/>
      <c r="CU98" s="186"/>
      <c r="CV98" s="186"/>
      <c r="CW98" s="186"/>
      <c r="CX98" s="186"/>
      <c r="CY98" s="186"/>
      <c r="CZ98" s="186"/>
      <c r="DA98" s="186"/>
      <c r="DB98" s="186"/>
      <c r="DC98" s="186"/>
      <c r="DD98" s="186"/>
      <c r="DE98" s="186"/>
      <c r="DF98" s="186"/>
      <c r="DG98" s="186"/>
      <c r="DH98" s="186"/>
      <c r="DI98" s="186"/>
      <c r="DJ98" s="186"/>
      <c r="DK98" s="186"/>
      <c r="DL98" s="186"/>
      <c r="DM98" s="186"/>
      <c r="DQ98" s="160"/>
    </row>
    <row r="99" spans="1:133" s="169" customFormat="1" x14ac:dyDescent="0.25">
      <c r="A99" s="156">
        <v>138</v>
      </c>
      <c r="B99" s="157" t="s">
        <v>1277</v>
      </c>
      <c r="C99" s="160" t="s">
        <v>1163</v>
      </c>
      <c r="D99" s="160"/>
      <c r="E99" s="157" t="s">
        <v>1269</v>
      </c>
      <c r="F99" s="157">
        <v>-20.580690354000001</v>
      </c>
      <c r="G99" s="157">
        <v>-42.251399941999999</v>
      </c>
      <c r="H99" s="157"/>
      <c r="I99" s="156">
        <v>939</v>
      </c>
      <c r="J99" s="190"/>
      <c r="K99" s="190"/>
      <c r="L99" s="189" t="s">
        <v>1210</v>
      </c>
      <c r="M99" s="190">
        <v>6</v>
      </c>
      <c r="N99" s="185">
        <v>5.666666666666667</v>
      </c>
      <c r="O99" s="185">
        <v>5.333333333333333</v>
      </c>
      <c r="P99" s="185">
        <v>6.333333333333333</v>
      </c>
      <c r="Q99" s="190">
        <v>6</v>
      </c>
      <c r="R99" s="185">
        <v>5.666666666666667</v>
      </c>
      <c r="S99" s="190">
        <v>6</v>
      </c>
      <c r="T99" s="185">
        <v>5.666666666666667</v>
      </c>
      <c r="U99" s="191">
        <v>82.666666666666671</v>
      </c>
      <c r="V99" s="186"/>
      <c r="W99" s="190" t="s">
        <v>643</v>
      </c>
      <c r="X99" s="190">
        <v>939</v>
      </c>
      <c r="Y99" s="192" t="s">
        <v>8</v>
      </c>
      <c r="Z99" s="192"/>
      <c r="AA99" s="175"/>
      <c r="AB99" s="175">
        <f t="shared" ref="AB99:AB109" si="21">I99</f>
        <v>939</v>
      </c>
      <c r="AC99" s="175"/>
      <c r="AD99" s="175"/>
      <c r="AE99" s="192"/>
      <c r="AF99" s="198">
        <v>58.455979499999998</v>
      </c>
      <c r="AG99" s="198">
        <v>34.183040499999997</v>
      </c>
      <c r="AH99" s="198">
        <v>5.9967396500000003</v>
      </c>
      <c r="AI99" s="198">
        <v>13.771494000000001</v>
      </c>
      <c r="AJ99" s="198">
        <v>2.3164987704142428</v>
      </c>
      <c r="AK99" s="186"/>
      <c r="AL99" s="175" t="s">
        <v>72</v>
      </c>
      <c r="AM99" s="175"/>
      <c r="AN99" s="175" t="s">
        <v>8</v>
      </c>
      <c r="AO99" s="175"/>
      <c r="AP99" s="175"/>
      <c r="AQ99" s="175">
        <f t="shared" ref="AQ99:AQ109" si="22">X99</f>
        <v>939</v>
      </c>
      <c r="AR99" s="175"/>
      <c r="AS99" s="175"/>
      <c r="AU99" s="175"/>
      <c r="AV99" s="175" t="s">
        <v>62</v>
      </c>
      <c r="AY99" s="176">
        <v>0.2135</v>
      </c>
      <c r="AZ99" s="176">
        <v>20</v>
      </c>
      <c r="BA99" s="179">
        <v>1.0675E-2</v>
      </c>
      <c r="BB99" s="177">
        <v>5.4371460016642965</v>
      </c>
      <c r="BC99" s="177"/>
      <c r="BD99" s="194" t="s">
        <v>72</v>
      </c>
      <c r="BE99" s="194" t="s">
        <v>8</v>
      </c>
      <c r="BF99" s="194"/>
      <c r="BG99" s="194"/>
      <c r="BH99" s="169">
        <f t="shared" si="20"/>
        <v>939</v>
      </c>
      <c r="BJ99" s="194"/>
      <c r="BK99" s="194"/>
      <c r="BL99" s="194"/>
      <c r="BM99" s="217">
        <v>942.85199999999998</v>
      </c>
      <c r="BP99" s="194"/>
      <c r="BQ99" s="195">
        <v>1707.9886670000001</v>
      </c>
      <c r="BR99" s="195"/>
      <c r="BS99" s="195"/>
      <c r="BT99" s="195"/>
      <c r="BU99" s="186"/>
      <c r="BV99" s="176" t="s">
        <v>338</v>
      </c>
      <c r="BW99" s="160" t="s">
        <v>1163</v>
      </c>
      <c r="BX99" s="176"/>
      <c r="BY99" s="176"/>
      <c r="BZ99" s="186">
        <f>I99</f>
        <v>939</v>
      </c>
      <c r="CA99" s="176"/>
      <c r="CB99" s="176"/>
      <c r="CC99" s="176"/>
      <c r="CD99" s="176"/>
      <c r="CE99" s="176" t="s">
        <v>62</v>
      </c>
      <c r="CF99" s="185">
        <v>171.19170672429541</v>
      </c>
      <c r="CI99" s="163">
        <v>138</v>
      </c>
      <c r="CJ99" s="163" t="s">
        <v>8</v>
      </c>
      <c r="CK99" s="163"/>
      <c r="CL99" s="163"/>
      <c r="CM99" s="186">
        <f t="shared" si="15"/>
        <v>939</v>
      </c>
      <c r="CN99" s="163"/>
      <c r="CO99" s="163"/>
      <c r="CP99" s="163"/>
      <c r="CQ99" s="163"/>
      <c r="CR99" s="163"/>
      <c r="CS99" s="163" t="s">
        <v>62</v>
      </c>
      <c r="CT99" s="163">
        <v>6.2546569767816171</v>
      </c>
      <c r="CU99" s="186"/>
      <c r="CV99" s="186"/>
      <c r="CW99" s="190">
        <v>138</v>
      </c>
      <c r="CX99" s="228" t="s">
        <v>8</v>
      </c>
      <c r="CY99" s="228"/>
      <c r="CZ99" s="228"/>
      <c r="DA99" s="186">
        <f t="shared" si="14"/>
        <v>939</v>
      </c>
      <c r="DB99" s="228"/>
      <c r="DC99" s="228"/>
      <c r="DD99" s="228"/>
      <c r="DE99" s="228"/>
      <c r="DF99" s="228"/>
      <c r="DG99" s="228"/>
      <c r="DH99" s="228" t="s">
        <v>9</v>
      </c>
      <c r="DI99" s="230">
        <v>5.2707009999999999</v>
      </c>
      <c r="DJ99" s="230">
        <v>0.77847259999999996</v>
      </c>
      <c r="DK99" s="230">
        <v>4.4922284000000001</v>
      </c>
      <c r="DL99" s="230">
        <v>0.51427439999999991</v>
      </c>
      <c r="DM99" s="230">
        <v>0.26419819999999999</v>
      </c>
      <c r="DO99" s="59" t="s">
        <v>72</v>
      </c>
      <c r="DP99" s="61" t="s">
        <v>8</v>
      </c>
      <c r="DQ99" s="160" t="s">
        <v>1163</v>
      </c>
      <c r="DR99" s="61"/>
      <c r="DS99" s="61"/>
      <c r="DT99" s="61"/>
      <c r="DU99" s="61"/>
      <c r="DV99" s="61"/>
      <c r="DW99" s="61"/>
      <c r="DX99" s="61" t="s">
        <v>62</v>
      </c>
      <c r="DY99" s="236">
        <v>0.30686632000000003</v>
      </c>
      <c r="DZ99" s="236">
        <v>3.085458E-2</v>
      </c>
      <c r="EA99" s="236">
        <v>7.8993599999999997E-2</v>
      </c>
      <c r="EB99" s="236">
        <v>0.18830121999999999</v>
      </c>
      <c r="EC99" s="236">
        <v>1.433072E-2</v>
      </c>
    </row>
    <row r="100" spans="1:133" s="180" customFormat="1" x14ac:dyDescent="0.25">
      <c r="A100" s="164">
        <v>140</v>
      </c>
      <c r="B100" s="164" t="s">
        <v>1278</v>
      </c>
      <c r="C100" s="165" t="s">
        <v>1544</v>
      </c>
      <c r="D100" s="165"/>
      <c r="E100" s="164" t="s">
        <v>1269</v>
      </c>
      <c r="F100" s="164">
        <v>-20.596727784999999</v>
      </c>
      <c r="G100" s="164">
        <v>-42.256102189000003</v>
      </c>
      <c r="H100" s="164"/>
      <c r="I100" s="164">
        <v>812</v>
      </c>
      <c r="J100" s="200"/>
      <c r="K100" s="200"/>
      <c r="L100" s="201" t="s">
        <v>1210</v>
      </c>
      <c r="M100" s="202">
        <v>5.666666666666667</v>
      </c>
      <c r="N100" s="202">
        <v>5.666666666666667</v>
      </c>
      <c r="O100" s="202">
        <v>5.666666666666667</v>
      </c>
      <c r="P100" s="202">
        <v>6</v>
      </c>
      <c r="Q100" s="200">
        <v>6</v>
      </c>
      <c r="R100" s="202">
        <v>5.666666666666667</v>
      </c>
      <c r="S100" s="202">
        <v>5.666666666666667</v>
      </c>
      <c r="T100" s="202">
        <v>6</v>
      </c>
      <c r="U100" s="203">
        <v>82.333333333333329</v>
      </c>
      <c r="V100" s="204"/>
      <c r="W100" s="200" t="s">
        <v>905</v>
      </c>
      <c r="X100" s="200">
        <v>812</v>
      </c>
      <c r="Y100" s="205" t="s">
        <v>10</v>
      </c>
      <c r="Z100" s="205"/>
      <c r="AA100" s="181"/>
      <c r="AB100" s="175">
        <f t="shared" si="21"/>
        <v>812</v>
      </c>
      <c r="AC100" s="175"/>
      <c r="AD100" s="175"/>
      <c r="AE100" s="205"/>
      <c r="AF100" s="206">
        <v>48.739042499999989</v>
      </c>
      <c r="AG100" s="206">
        <v>30.216000999999999</v>
      </c>
      <c r="AH100" s="206">
        <v>5.518435600000001</v>
      </c>
      <c r="AI100" s="206">
        <v>12.029732200000002</v>
      </c>
      <c r="AJ100" s="206">
        <v>2.1996702295015758</v>
      </c>
      <c r="AK100" s="204"/>
      <c r="AL100" s="181" t="s">
        <v>576</v>
      </c>
      <c r="AM100" s="181"/>
      <c r="AN100" s="181" t="s">
        <v>10</v>
      </c>
      <c r="AO100" s="181"/>
      <c r="AP100" s="181"/>
      <c r="AQ100" s="175">
        <f t="shared" si="22"/>
        <v>812</v>
      </c>
      <c r="AR100" s="175"/>
      <c r="AS100" s="175"/>
      <c r="AU100" s="175"/>
      <c r="AV100" s="181" t="s">
        <v>440</v>
      </c>
      <c r="AY100" s="182">
        <v>0.186</v>
      </c>
      <c r="AZ100" s="182">
        <v>20</v>
      </c>
      <c r="BA100" s="183">
        <v>9.2999999999999992E-3</v>
      </c>
      <c r="BB100" s="184">
        <v>4.9767803935253534</v>
      </c>
      <c r="BC100" s="184"/>
      <c r="BD100" s="194" t="s">
        <v>576</v>
      </c>
      <c r="BE100" s="194" t="s">
        <v>10</v>
      </c>
      <c r="BF100" s="194"/>
      <c r="BG100" s="194"/>
      <c r="BH100" s="169">
        <f t="shared" si="20"/>
        <v>812</v>
      </c>
      <c r="BJ100" s="194"/>
      <c r="BK100" s="194"/>
      <c r="BL100" s="194"/>
      <c r="BM100" s="217">
        <v>805.43499999999995</v>
      </c>
      <c r="BP100" s="194"/>
      <c r="BQ100" s="195">
        <v>13518.666667</v>
      </c>
      <c r="BR100" s="195"/>
      <c r="BS100" s="195"/>
      <c r="BT100" s="195"/>
      <c r="BU100" s="204"/>
      <c r="BV100" s="182" t="s">
        <v>498</v>
      </c>
      <c r="BW100" s="165" t="s">
        <v>1544</v>
      </c>
      <c r="BX100" s="182"/>
      <c r="BY100" s="182"/>
      <c r="BZ100" s="186">
        <f>I100</f>
        <v>812</v>
      </c>
      <c r="CA100" s="182"/>
      <c r="CB100" s="182"/>
      <c r="CC100" s="182"/>
      <c r="CD100" s="182"/>
      <c r="CE100" s="182" t="s">
        <v>440</v>
      </c>
      <c r="CF100" s="202">
        <v>108.94887004866334</v>
      </c>
      <c r="CI100" s="204"/>
      <c r="CJ100" s="204"/>
      <c r="CK100" s="204"/>
      <c r="CL100" s="204"/>
      <c r="CM100" s="186"/>
      <c r="CN100" s="204"/>
      <c r="CO100" s="204"/>
      <c r="CP100" s="204"/>
      <c r="CQ100" s="204"/>
      <c r="CR100" s="204"/>
      <c r="CS100" s="204"/>
      <c r="CT100" s="204"/>
      <c r="CU100" s="204"/>
      <c r="CV100" s="204"/>
      <c r="CW100" s="204"/>
      <c r="CX100" s="204"/>
      <c r="CY100" s="204"/>
      <c r="CZ100" s="204"/>
      <c r="DA100" s="186"/>
      <c r="DB100" s="204"/>
      <c r="DC100" s="204"/>
      <c r="DD100" s="204"/>
      <c r="DE100" s="204"/>
      <c r="DF100" s="204"/>
      <c r="DG100" s="204"/>
      <c r="DH100" s="204"/>
      <c r="DI100" s="204"/>
      <c r="DJ100" s="204"/>
      <c r="DK100" s="204"/>
      <c r="DL100" s="204"/>
      <c r="DM100" s="204"/>
      <c r="DQ100" s="165"/>
    </row>
    <row r="101" spans="1:133" s="169" customFormat="1" x14ac:dyDescent="0.25">
      <c r="A101" s="156">
        <v>142</v>
      </c>
      <c r="B101" s="157" t="s">
        <v>1279</v>
      </c>
      <c r="C101" s="160" t="s">
        <v>1192</v>
      </c>
      <c r="D101" s="160"/>
      <c r="E101" s="157" t="s">
        <v>1269</v>
      </c>
      <c r="F101" s="157">
        <v>-20.585273998000002</v>
      </c>
      <c r="G101" s="157">
        <v>-42.234008078999999</v>
      </c>
      <c r="H101" s="157"/>
      <c r="I101" s="156">
        <v>813</v>
      </c>
      <c r="J101" s="190"/>
      <c r="K101" s="190"/>
      <c r="L101" s="189" t="s">
        <v>1225</v>
      </c>
      <c r="M101" s="190">
        <v>6</v>
      </c>
      <c r="N101" s="185">
        <v>5.666666666666667</v>
      </c>
      <c r="O101" s="190">
        <v>6</v>
      </c>
      <c r="P101" s="190">
        <v>6</v>
      </c>
      <c r="Q101" s="185">
        <v>5.666666666666667</v>
      </c>
      <c r="R101" s="185">
        <v>5.666666666666667</v>
      </c>
      <c r="S101" s="190">
        <v>6</v>
      </c>
      <c r="T101" s="190">
        <v>6</v>
      </c>
      <c r="U101" s="196">
        <v>83</v>
      </c>
      <c r="V101" s="186"/>
      <c r="W101" s="190" t="s">
        <v>907</v>
      </c>
      <c r="X101" s="190">
        <v>813</v>
      </c>
      <c r="Y101" s="192" t="s">
        <v>10</v>
      </c>
      <c r="Z101" s="192"/>
      <c r="AA101" s="175"/>
      <c r="AB101" s="175">
        <f t="shared" si="21"/>
        <v>813</v>
      </c>
      <c r="AC101" s="175"/>
      <c r="AD101" s="175"/>
      <c r="AE101" s="192"/>
      <c r="AF101" s="198">
        <v>51.709065999999993</v>
      </c>
      <c r="AG101" s="198">
        <v>31.200030000000005</v>
      </c>
      <c r="AH101" s="198">
        <v>5.5429962999999995</v>
      </c>
      <c r="AI101" s="198">
        <v>12.719237999999999</v>
      </c>
      <c r="AJ101" s="198">
        <v>2.3128813391442415</v>
      </c>
      <c r="AK101" s="186"/>
      <c r="AL101" s="175" t="s">
        <v>578</v>
      </c>
      <c r="AM101" s="175"/>
      <c r="AN101" s="175" t="s">
        <v>10</v>
      </c>
      <c r="AO101" s="175"/>
      <c r="AP101" s="175"/>
      <c r="AQ101" s="175">
        <f t="shared" si="22"/>
        <v>813</v>
      </c>
      <c r="AR101" s="175"/>
      <c r="AS101" s="175"/>
      <c r="AU101" s="175"/>
      <c r="AV101" s="175" t="s">
        <v>440</v>
      </c>
      <c r="AY101" s="176">
        <v>0.21160000000000001</v>
      </c>
      <c r="AZ101" s="176">
        <v>20</v>
      </c>
      <c r="BA101" s="179">
        <v>1.0580000000000001E-2</v>
      </c>
      <c r="BB101" s="177">
        <v>5.8384559632781254</v>
      </c>
      <c r="BC101" s="177"/>
      <c r="BD101" s="194" t="s">
        <v>578</v>
      </c>
      <c r="BE101" s="194" t="s">
        <v>10</v>
      </c>
      <c r="BF101" s="194"/>
      <c r="BG101" s="194"/>
      <c r="BH101" s="169">
        <f t="shared" si="20"/>
        <v>813</v>
      </c>
      <c r="BJ101" s="194"/>
      <c r="BK101" s="194"/>
      <c r="BL101" s="194"/>
      <c r="BM101" s="217">
        <v>800.99099999999999</v>
      </c>
      <c r="BP101" s="194"/>
      <c r="BQ101" s="195">
        <v>1502.1395</v>
      </c>
      <c r="BR101" s="195"/>
      <c r="BS101" s="195"/>
      <c r="BT101" s="195"/>
      <c r="BU101" s="186"/>
      <c r="BV101" s="186"/>
      <c r="BW101" s="160"/>
      <c r="BX101" s="186"/>
      <c r="BY101" s="186"/>
      <c r="BZ101" s="186"/>
      <c r="CA101" s="186"/>
      <c r="CB101" s="186"/>
      <c r="CC101" s="186"/>
      <c r="CD101" s="186"/>
      <c r="CE101" s="186"/>
      <c r="CF101" s="197"/>
      <c r="CI101" s="186"/>
      <c r="CJ101" s="186"/>
      <c r="CK101" s="186"/>
      <c r="CL101" s="186"/>
      <c r="CM101" s="186"/>
      <c r="CN101" s="186"/>
      <c r="CO101" s="186"/>
      <c r="CP101" s="186"/>
      <c r="CQ101" s="186"/>
      <c r="CR101" s="186"/>
      <c r="CS101" s="186"/>
      <c r="CT101" s="186"/>
      <c r="CU101" s="186"/>
      <c r="CV101" s="186"/>
      <c r="CW101" s="186"/>
      <c r="CX101" s="186"/>
      <c r="CY101" s="186"/>
      <c r="CZ101" s="186"/>
      <c r="DA101" s="186"/>
      <c r="DB101" s="186"/>
      <c r="DC101" s="186"/>
      <c r="DD101" s="186"/>
      <c r="DE101" s="186"/>
      <c r="DF101" s="186"/>
      <c r="DG101" s="186"/>
      <c r="DH101" s="186"/>
      <c r="DI101" s="186"/>
      <c r="DJ101" s="186"/>
      <c r="DK101" s="186"/>
      <c r="DL101" s="186"/>
      <c r="DM101" s="186"/>
      <c r="DQ101" s="160"/>
    </row>
    <row r="102" spans="1:133" s="169" customFormat="1" x14ac:dyDescent="0.25">
      <c r="A102" s="156">
        <v>147</v>
      </c>
      <c r="B102" s="157" t="s">
        <v>1280</v>
      </c>
      <c r="C102" s="160" t="s">
        <v>1163</v>
      </c>
      <c r="D102" s="160"/>
      <c r="E102" s="157" t="s">
        <v>1269</v>
      </c>
      <c r="F102" s="157">
        <v>-20.560111943999999</v>
      </c>
      <c r="G102" s="157">
        <v>-42.117231824000001</v>
      </c>
      <c r="H102" s="157"/>
      <c r="I102" s="156">
        <v>698</v>
      </c>
      <c r="J102" s="190"/>
      <c r="K102" s="190"/>
      <c r="L102" s="189" t="s">
        <v>1225</v>
      </c>
      <c r="M102" s="190">
        <v>6</v>
      </c>
      <c r="N102" s="190">
        <v>6</v>
      </c>
      <c r="O102" s="190">
        <v>6</v>
      </c>
      <c r="P102" s="190">
        <v>6</v>
      </c>
      <c r="Q102" s="190">
        <v>6</v>
      </c>
      <c r="R102" s="190">
        <v>6</v>
      </c>
      <c r="S102" s="190">
        <v>6</v>
      </c>
      <c r="T102" s="190">
        <v>6</v>
      </c>
      <c r="U102" s="196">
        <v>83</v>
      </c>
      <c r="V102" s="186"/>
      <c r="W102" s="190" t="s">
        <v>646</v>
      </c>
      <c r="X102" s="190">
        <v>698</v>
      </c>
      <c r="Y102" s="192" t="s">
        <v>8</v>
      </c>
      <c r="Z102" s="192"/>
      <c r="AA102" s="175"/>
      <c r="AB102" s="175">
        <f t="shared" si="21"/>
        <v>698</v>
      </c>
      <c r="AC102" s="175"/>
      <c r="AD102" s="175"/>
      <c r="AE102" s="192"/>
      <c r="AF102" s="198">
        <v>42.157819499999995</v>
      </c>
      <c r="AG102" s="198">
        <v>28.4229035</v>
      </c>
      <c r="AH102" s="198">
        <v>4.9408174999999996</v>
      </c>
      <c r="AI102" s="198">
        <v>11.755107700000002</v>
      </c>
      <c r="AJ102" s="198">
        <v>2.3762728047415296</v>
      </c>
      <c r="AK102" s="186"/>
      <c r="AL102" s="175" t="s">
        <v>26</v>
      </c>
      <c r="AM102" s="175"/>
      <c r="AN102" s="175" t="s">
        <v>8</v>
      </c>
      <c r="AO102" s="175"/>
      <c r="AP102" s="175"/>
      <c r="AQ102" s="175">
        <f t="shared" si="22"/>
        <v>698</v>
      </c>
      <c r="AR102" s="175"/>
      <c r="AS102" s="175"/>
      <c r="AU102" s="175"/>
      <c r="AV102" s="176" t="s">
        <v>20</v>
      </c>
      <c r="AY102" s="176">
        <v>0.19020000000000001</v>
      </c>
      <c r="AZ102" s="176">
        <v>18</v>
      </c>
      <c r="BA102" s="179">
        <v>1.0566666666666667E-2</v>
      </c>
      <c r="BB102" s="177">
        <v>5.5495353959483316</v>
      </c>
      <c r="BC102" s="177"/>
      <c r="BD102" s="186"/>
      <c r="BE102" s="186"/>
      <c r="BF102" s="186"/>
      <c r="BG102" s="186"/>
      <c r="BJ102" s="186"/>
      <c r="BK102" s="186"/>
      <c r="BL102" s="186"/>
      <c r="BM102" s="218"/>
      <c r="BP102" s="186"/>
      <c r="BQ102" s="186"/>
      <c r="BR102" s="186"/>
      <c r="BS102" s="186"/>
      <c r="BT102" s="186"/>
      <c r="BU102" s="186"/>
      <c r="BV102" s="176" t="s">
        <v>246</v>
      </c>
      <c r="BW102" s="160" t="s">
        <v>1163</v>
      </c>
      <c r="BX102" s="176"/>
      <c r="BY102" s="176"/>
      <c r="BZ102" s="186">
        <f t="shared" ref="BZ102:BZ107" si="23">I102</f>
        <v>698</v>
      </c>
      <c r="CA102" s="176"/>
      <c r="CB102" s="176"/>
      <c r="CC102" s="176"/>
      <c r="CD102" s="176"/>
      <c r="CE102" s="176" t="s">
        <v>20</v>
      </c>
      <c r="CF102" s="207">
        <v>197.45383920792506</v>
      </c>
      <c r="CI102" s="163">
        <v>147</v>
      </c>
      <c r="CJ102" s="163" t="s">
        <v>8</v>
      </c>
      <c r="CK102" s="163"/>
      <c r="CL102" s="163"/>
      <c r="CM102" s="186">
        <f t="shared" si="15"/>
        <v>698</v>
      </c>
      <c r="CN102" s="163"/>
      <c r="CO102" s="163"/>
      <c r="CP102" s="163"/>
      <c r="CQ102" s="163"/>
      <c r="CR102" s="163"/>
      <c r="CS102" s="163" t="s">
        <v>20</v>
      </c>
      <c r="CT102" s="163">
        <v>8.0043394593880119</v>
      </c>
      <c r="CU102" s="186"/>
      <c r="CV102" s="186"/>
      <c r="CW102" s="186"/>
      <c r="CX102" s="186"/>
      <c r="CY102" s="186"/>
      <c r="CZ102" s="186"/>
      <c r="DA102" s="186"/>
      <c r="DB102" s="186"/>
      <c r="DC102" s="186"/>
      <c r="DD102" s="186"/>
      <c r="DE102" s="186"/>
      <c r="DF102" s="186"/>
      <c r="DG102" s="186"/>
      <c r="DH102" s="186"/>
      <c r="DI102" s="186"/>
      <c r="DJ102" s="186"/>
      <c r="DK102" s="186"/>
      <c r="DL102" s="186"/>
      <c r="DM102" s="186"/>
      <c r="DO102" s="61" t="s">
        <v>26</v>
      </c>
      <c r="DP102" s="61" t="s">
        <v>8</v>
      </c>
      <c r="DQ102" s="160" t="s">
        <v>1163</v>
      </c>
      <c r="DR102" s="61"/>
      <c r="DS102" s="61"/>
      <c r="DT102" s="61"/>
      <c r="DU102" s="61"/>
      <c r="DV102" s="61"/>
      <c r="DW102" s="61"/>
      <c r="DX102" s="61" t="s">
        <v>20</v>
      </c>
      <c r="DY102" s="68">
        <v>0.2931995</v>
      </c>
      <c r="DZ102" s="68">
        <v>3.1924279999999999E-2</v>
      </c>
      <c r="EA102" s="68">
        <v>6.1169540000000001E-2</v>
      </c>
      <c r="EB102" s="68">
        <v>0.18820844</v>
      </c>
      <c r="EC102" s="68">
        <v>1.681506E-2</v>
      </c>
    </row>
    <row r="103" spans="1:133" s="169" customFormat="1" x14ac:dyDescent="0.25">
      <c r="A103" s="156">
        <v>149</v>
      </c>
      <c r="B103" s="157" t="s">
        <v>1281</v>
      </c>
      <c r="C103" s="160" t="s">
        <v>1163</v>
      </c>
      <c r="D103" s="160"/>
      <c r="E103" s="157" t="s">
        <v>1269</v>
      </c>
      <c r="F103" s="157">
        <v>-20.505884299000002</v>
      </c>
      <c r="G103" s="157">
        <v>-42.111481670000003</v>
      </c>
      <c r="H103" s="157"/>
      <c r="I103" s="156">
        <v>1096</v>
      </c>
      <c r="J103" s="190"/>
      <c r="K103" s="190"/>
      <c r="L103" s="189" t="s">
        <v>1210</v>
      </c>
      <c r="M103" s="185">
        <v>5.666666666666667</v>
      </c>
      <c r="N103" s="190">
        <v>6</v>
      </c>
      <c r="O103" s="185">
        <v>5.666666666666667</v>
      </c>
      <c r="P103" s="190">
        <v>6</v>
      </c>
      <c r="Q103" s="190">
        <v>6</v>
      </c>
      <c r="R103" s="185">
        <v>6.333333333333333</v>
      </c>
      <c r="S103" s="185">
        <v>5.666666666666667</v>
      </c>
      <c r="T103" s="190">
        <v>6</v>
      </c>
      <c r="U103" s="191">
        <v>83.333333333333329</v>
      </c>
      <c r="V103" s="186"/>
      <c r="W103" s="190" t="s">
        <v>647</v>
      </c>
      <c r="X103" s="190">
        <v>1096</v>
      </c>
      <c r="Y103" s="192" t="s">
        <v>8</v>
      </c>
      <c r="Z103" s="192"/>
      <c r="AA103" s="175"/>
      <c r="AB103" s="175">
        <f t="shared" si="21"/>
        <v>1096</v>
      </c>
      <c r="AC103" s="175"/>
      <c r="AD103" s="175"/>
      <c r="AE103" s="192"/>
      <c r="AF103" s="198">
        <v>41.615497999999995</v>
      </c>
      <c r="AG103" s="198">
        <v>27.943950500000007</v>
      </c>
      <c r="AH103" s="198">
        <v>5.2531379500000002</v>
      </c>
      <c r="AI103" s="198">
        <v>10.685751</v>
      </c>
      <c r="AJ103" s="198">
        <v>2.05987024731012</v>
      </c>
      <c r="AK103" s="186"/>
      <c r="AL103" s="175" t="s">
        <v>73</v>
      </c>
      <c r="AM103" s="175"/>
      <c r="AN103" s="175" t="s">
        <v>8</v>
      </c>
      <c r="AO103" s="175"/>
      <c r="AP103" s="175"/>
      <c r="AQ103" s="175">
        <f t="shared" si="22"/>
        <v>1096</v>
      </c>
      <c r="AR103" s="175"/>
      <c r="AS103" s="175"/>
      <c r="AU103" s="175"/>
      <c r="AV103" s="175" t="s">
        <v>62</v>
      </c>
      <c r="AY103" s="176">
        <v>0.25540000000000002</v>
      </c>
      <c r="AZ103" s="176">
        <v>20</v>
      </c>
      <c r="BA103" s="179">
        <v>1.277E-2</v>
      </c>
      <c r="BB103" s="177">
        <v>6.7532533586132946</v>
      </c>
      <c r="BC103" s="177"/>
      <c r="BD103" s="186"/>
      <c r="BE103" s="186"/>
      <c r="BF103" s="186"/>
      <c r="BG103" s="186"/>
      <c r="BJ103" s="186"/>
      <c r="BK103" s="186"/>
      <c r="BL103" s="186"/>
      <c r="BM103" s="218"/>
      <c r="BP103" s="186"/>
      <c r="BQ103" s="186"/>
      <c r="BR103" s="186"/>
      <c r="BS103" s="186"/>
      <c r="BT103" s="186"/>
      <c r="BU103" s="186"/>
      <c r="BV103" s="176" t="s">
        <v>339</v>
      </c>
      <c r="BW103" s="160" t="s">
        <v>1163</v>
      </c>
      <c r="BX103" s="176"/>
      <c r="BY103" s="176"/>
      <c r="BZ103" s="186">
        <f t="shared" si="23"/>
        <v>1096</v>
      </c>
      <c r="CA103" s="176"/>
      <c r="CB103" s="176"/>
      <c r="CC103" s="176"/>
      <c r="CD103" s="176"/>
      <c r="CE103" s="176" t="s">
        <v>62</v>
      </c>
      <c r="CF103" s="185">
        <v>157.86074604361647</v>
      </c>
      <c r="CI103" s="163">
        <v>149</v>
      </c>
      <c r="CJ103" s="163" t="s">
        <v>8</v>
      </c>
      <c r="CK103" s="163"/>
      <c r="CL103" s="163"/>
      <c r="CM103" s="186">
        <f t="shared" si="15"/>
        <v>1096</v>
      </c>
      <c r="CN103" s="163"/>
      <c r="CO103" s="163"/>
      <c r="CP103" s="163"/>
      <c r="CQ103" s="163"/>
      <c r="CR103" s="163"/>
      <c r="CS103" s="163" t="s">
        <v>62</v>
      </c>
      <c r="CT103" s="163">
        <v>8.4498105266128505</v>
      </c>
      <c r="CU103" s="186"/>
      <c r="CV103" s="186"/>
      <c r="CW103" s="190">
        <v>149</v>
      </c>
      <c r="CX103" s="228" t="s">
        <v>8</v>
      </c>
      <c r="CY103" s="228"/>
      <c r="CZ103" s="228"/>
      <c r="DA103" s="186">
        <f t="shared" si="14"/>
        <v>1096</v>
      </c>
      <c r="DB103" s="228"/>
      <c r="DC103" s="228"/>
      <c r="DD103" s="228"/>
      <c r="DE103" s="228"/>
      <c r="DF103" s="228"/>
      <c r="DG103" s="228"/>
      <c r="DH103" s="228" t="s">
        <v>9</v>
      </c>
      <c r="DI103" s="231">
        <v>6.6118050000000004</v>
      </c>
      <c r="DJ103" s="230">
        <v>0.76661809999999997</v>
      </c>
      <c r="DK103" s="230">
        <v>5.8451869000000007</v>
      </c>
      <c r="DL103" s="230">
        <v>0.44473069999999998</v>
      </c>
      <c r="DM103" s="230">
        <v>0.32188739999999999</v>
      </c>
      <c r="DO103" s="59" t="s">
        <v>73</v>
      </c>
      <c r="DP103" s="61" t="s">
        <v>8</v>
      </c>
      <c r="DQ103" s="160" t="s">
        <v>1163</v>
      </c>
      <c r="DR103" s="61"/>
      <c r="DS103" s="61"/>
      <c r="DT103" s="61"/>
      <c r="DU103" s="61"/>
      <c r="DV103" s="61"/>
      <c r="DW103" s="61"/>
      <c r="DX103" s="61" t="s">
        <v>62</v>
      </c>
      <c r="DY103" s="236">
        <v>0.26953991999999999</v>
      </c>
      <c r="DZ103" s="236">
        <v>2.9427500000000002E-2</v>
      </c>
      <c r="EA103" s="236">
        <v>6.0006499999999997E-2</v>
      </c>
      <c r="EB103" s="236">
        <v>0.17193976</v>
      </c>
      <c r="EC103" s="236">
        <v>1.7521639999999998E-2</v>
      </c>
    </row>
    <row r="104" spans="1:133" s="169" customFormat="1" x14ac:dyDescent="0.25">
      <c r="A104" s="156">
        <v>158</v>
      </c>
      <c r="B104" s="157" t="s">
        <v>1282</v>
      </c>
      <c r="C104" s="160" t="s">
        <v>1163</v>
      </c>
      <c r="D104" s="160"/>
      <c r="E104" s="157" t="s">
        <v>1269</v>
      </c>
      <c r="F104" s="157">
        <v>-20.619386751</v>
      </c>
      <c r="G104" s="157">
        <v>-42.140374760999997</v>
      </c>
      <c r="H104" s="157"/>
      <c r="I104" s="156">
        <v>661</v>
      </c>
      <c r="J104" s="190"/>
      <c r="K104" s="190"/>
      <c r="L104" s="189" t="s">
        <v>1210</v>
      </c>
      <c r="M104" s="185">
        <v>5.666666666666667</v>
      </c>
      <c r="N104" s="185">
        <v>5.666666666666667</v>
      </c>
      <c r="O104" s="185">
        <v>5.666666666666667</v>
      </c>
      <c r="P104" s="190">
        <v>6</v>
      </c>
      <c r="Q104" s="185">
        <v>5.333333333333333</v>
      </c>
      <c r="R104" s="185">
        <v>5.333333333333333</v>
      </c>
      <c r="S104" s="185">
        <v>5.666666666666667</v>
      </c>
      <c r="T104" s="185">
        <v>5.666666666666667</v>
      </c>
      <c r="U104" s="196">
        <v>81</v>
      </c>
      <c r="V104" s="186"/>
      <c r="W104" s="190" t="s">
        <v>649</v>
      </c>
      <c r="X104" s="190">
        <v>661</v>
      </c>
      <c r="Y104" s="192" t="s">
        <v>8</v>
      </c>
      <c r="Z104" s="192"/>
      <c r="AA104" s="175"/>
      <c r="AB104" s="175">
        <f t="shared" si="21"/>
        <v>661</v>
      </c>
      <c r="AC104" s="175"/>
      <c r="AD104" s="175"/>
      <c r="AE104" s="192"/>
      <c r="AF104" s="198">
        <v>44.670093499999993</v>
      </c>
      <c r="AG104" s="198">
        <v>29.108656000000003</v>
      </c>
      <c r="AH104" s="198">
        <v>5.2049371499999992</v>
      </c>
      <c r="AI104" s="198">
        <v>11.468663500000002</v>
      </c>
      <c r="AJ104" s="198">
        <v>2.2101927710551657</v>
      </c>
      <c r="AK104" s="186"/>
      <c r="AL104" s="175" t="s">
        <v>27</v>
      </c>
      <c r="AM104" s="175"/>
      <c r="AN104" s="175" t="s">
        <v>8</v>
      </c>
      <c r="AO104" s="175"/>
      <c r="AP104" s="175"/>
      <c r="AQ104" s="175">
        <f t="shared" si="22"/>
        <v>661</v>
      </c>
      <c r="AR104" s="175"/>
      <c r="AS104" s="175"/>
      <c r="AU104" s="175"/>
      <c r="AV104" s="176" t="s">
        <v>20</v>
      </c>
      <c r="AY104" s="176">
        <v>0.21229999999999999</v>
      </c>
      <c r="AZ104" s="176">
        <v>20</v>
      </c>
      <c r="BA104" s="179">
        <v>1.0614999999999999E-2</v>
      </c>
      <c r="BB104" s="177">
        <v>5.510483753846704</v>
      </c>
      <c r="BC104" s="177"/>
      <c r="BD104" s="186"/>
      <c r="BE104" s="186"/>
      <c r="BF104" s="186"/>
      <c r="BG104" s="186"/>
      <c r="BJ104" s="186"/>
      <c r="BK104" s="186"/>
      <c r="BL104" s="186"/>
      <c r="BM104" s="218"/>
      <c r="BP104" s="186"/>
      <c r="BQ104" s="186"/>
      <c r="BR104" s="186"/>
      <c r="BS104" s="186"/>
      <c r="BT104" s="186"/>
      <c r="BU104" s="186"/>
      <c r="BV104" s="176" t="s">
        <v>248</v>
      </c>
      <c r="BW104" s="160" t="s">
        <v>1163</v>
      </c>
      <c r="BX104" s="176"/>
      <c r="BY104" s="176"/>
      <c r="BZ104" s="186">
        <f t="shared" si="23"/>
        <v>661</v>
      </c>
      <c r="CA104" s="176"/>
      <c r="CB104" s="176"/>
      <c r="CC104" s="176"/>
      <c r="CD104" s="176"/>
      <c r="CE104" s="176" t="s">
        <v>20</v>
      </c>
      <c r="CF104" s="185">
        <v>151.27029893584023</v>
      </c>
      <c r="CI104" s="163">
        <v>158</v>
      </c>
      <c r="CJ104" s="163" t="s">
        <v>8</v>
      </c>
      <c r="CK104" s="163"/>
      <c r="CL104" s="163"/>
      <c r="CM104" s="186">
        <f t="shared" si="15"/>
        <v>661</v>
      </c>
      <c r="CN104" s="163"/>
      <c r="CO104" s="163"/>
      <c r="CP104" s="163"/>
      <c r="CQ104" s="163"/>
      <c r="CR104" s="163"/>
      <c r="CS104" s="163" t="s">
        <v>20</v>
      </c>
      <c r="CT104" s="163">
        <v>7.8895061747455344</v>
      </c>
      <c r="CU104" s="186"/>
      <c r="CV104" s="186"/>
      <c r="CW104" s="186"/>
      <c r="CX104" s="186"/>
      <c r="CY104" s="186"/>
      <c r="CZ104" s="186"/>
      <c r="DA104" s="186"/>
      <c r="DB104" s="186"/>
      <c r="DC104" s="186"/>
      <c r="DD104" s="186"/>
      <c r="DE104" s="186"/>
      <c r="DF104" s="186"/>
      <c r="DG104" s="186"/>
      <c r="DH104" s="186"/>
      <c r="DI104" s="186"/>
      <c r="DJ104" s="186"/>
      <c r="DK104" s="186"/>
      <c r="DL104" s="186"/>
      <c r="DM104" s="186"/>
      <c r="DO104" s="61" t="s">
        <v>27</v>
      </c>
      <c r="DP104" s="61" t="s">
        <v>8</v>
      </c>
      <c r="DQ104" s="160" t="s">
        <v>1163</v>
      </c>
      <c r="DR104" s="61"/>
      <c r="DS104" s="61"/>
      <c r="DT104" s="61"/>
      <c r="DU104" s="61"/>
      <c r="DV104" s="61"/>
      <c r="DW104" s="61"/>
      <c r="DX104" s="61" t="s">
        <v>20</v>
      </c>
      <c r="DY104" s="68">
        <v>0.29873537999999999</v>
      </c>
      <c r="DZ104" s="68">
        <v>2.8992279999999999E-2</v>
      </c>
      <c r="EA104" s="68">
        <v>5.6344600000000002E-2</v>
      </c>
      <c r="EB104" s="68">
        <v>0.19654231999999999</v>
      </c>
      <c r="EC104" s="68">
        <v>1.9133299999999999E-2</v>
      </c>
    </row>
    <row r="105" spans="1:133" s="169" customFormat="1" x14ac:dyDescent="0.25">
      <c r="A105" s="156">
        <v>159</v>
      </c>
      <c r="B105" s="157" t="s">
        <v>1283</v>
      </c>
      <c r="C105" s="160" t="s">
        <v>1173</v>
      </c>
      <c r="D105" s="160"/>
      <c r="E105" s="157" t="s">
        <v>1284</v>
      </c>
      <c r="F105" s="157">
        <v>-20.237644790000001</v>
      </c>
      <c r="G105" s="157">
        <v>-41.974327834</v>
      </c>
      <c r="H105" s="157"/>
      <c r="I105" s="156">
        <v>636</v>
      </c>
      <c r="J105" s="190"/>
      <c r="K105" s="190"/>
      <c r="L105" s="189" t="s">
        <v>1210</v>
      </c>
      <c r="M105" s="190">
        <v>6</v>
      </c>
      <c r="N105" s="185">
        <v>6.333333333333333</v>
      </c>
      <c r="O105" s="185">
        <v>6.333333333333333</v>
      </c>
      <c r="P105" s="185">
        <v>6.333333333333333</v>
      </c>
      <c r="Q105" s="185">
        <v>6.333333333333333</v>
      </c>
      <c r="R105" s="190">
        <v>6.5</v>
      </c>
      <c r="S105" s="190">
        <v>6</v>
      </c>
      <c r="T105" s="185">
        <v>6.166666666666667</v>
      </c>
      <c r="U105" s="196">
        <v>86</v>
      </c>
      <c r="V105" s="186"/>
      <c r="W105" s="190" t="s">
        <v>828</v>
      </c>
      <c r="X105" s="190">
        <v>636</v>
      </c>
      <c r="Y105" s="192" t="s">
        <v>286</v>
      </c>
      <c r="Z105" s="192"/>
      <c r="AA105" s="175"/>
      <c r="AB105" s="175">
        <f t="shared" si="21"/>
        <v>636</v>
      </c>
      <c r="AC105" s="175"/>
      <c r="AD105" s="175"/>
      <c r="AE105" s="192"/>
      <c r="AF105" s="198">
        <v>49.73657</v>
      </c>
      <c r="AG105" s="198">
        <v>32.588352499999999</v>
      </c>
      <c r="AH105" s="198">
        <v>5.9332519500000007</v>
      </c>
      <c r="AI105" s="198">
        <v>12.191793500000001</v>
      </c>
      <c r="AJ105" s="198">
        <v>2.0648685964628615</v>
      </c>
      <c r="AK105" s="186"/>
      <c r="AL105" s="175" t="s">
        <v>1082</v>
      </c>
      <c r="AM105" s="175"/>
      <c r="AN105" s="175" t="s">
        <v>286</v>
      </c>
      <c r="AO105" s="175"/>
      <c r="AP105" s="175"/>
      <c r="AQ105" s="175">
        <f t="shared" si="22"/>
        <v>636</v>
      </c>
      <c r="AR105" s="175"/>
      <c r="AS105" s="175"/>
      <c r="AU105" s="175"/>
      <c r="AV105" s="176" t="s">
        <v>20</v>
      </c>
      <c r="AY105" s="176">
        <v>0.22670000000000001</v>
      </c>
      <c r="AZ105" s="176">
        <v>20</v>
      </c>
      <c r="BA105" s="179">
        <v>1.1335000000000001E-2</v>
      </c>
      <c r="BB105" s="177">
        <v>5.9283816068504551</v>
      </c>
      <c r="BC105" s="177"/>
      <c r="BD105" s="194" t="s">
        <v>27</v>
      </c>
      <c r="BE105" s="194" t="s">
        <v>8</v>
      </c>
      <c r="BF105" s="194"/>
      <c r="BG105" s="194"/>
      <c r="BH105" s="169">
        <f>I105</f>
        <v>636</v>
      </c>
      <c r="BJ105" s="194"/>
      <c r="BK105" s="194"/>
      <c r="BL105" s="194"/>
      <c r="BM105" s="217">
        <v>649.06700000000001</v>
      </c>
      <c r="BP105" s="194"/>
      <c r="BQ105" s="195">
        <v>2457.466167</v>
      </c>
      <c r="BR105" s="195"/>
      <c r="BS105" s="195"/>
      <c r="BT105" s="195"/>
      <c r="BU105" s="186"/>
      <c r="BV105" s="176" t="s">
        <v>285</v>
      </c>
      <c r="BW105" s="160" t="s">
        <v>1173</v>
      </c>
      <c r="BX105" s="176"/>
      <c r="BY105" s="176"/>
      <c r="BZ105" s="186">
        <f t="shared" si="23"/>
        <v>636</v>
      </c>
      <c r="CA105" s="176"/>
      <c r="CB105" s="176"/>
      <c r="CC105" s="176"/>
      <c r="CD105" s="176"/>
      <c r="CE105" s="176" t="s">
        <v>20</v>
      </c>
      <c r="CF105" s="185">
        <v>154.04906140793827</v>
      </c>
      <c r="CI105" s="186"/>
      <c r="CJ105" s="186"/>
      <c r="CK105" s="186"/>
      <c r="CL105" s="186"/>
      <c r="CM105" s="186"/>
      <c r="CN105" s="186"/>
      <c r="CO105" s="186"/>
      <c r="CP105" s="186"/>
      <c r="CQ105" s="186"/>
      <c r="CR105" s="186"/>
      <c r="CS105" s="186"/>
      <c r="CT105" s="186"/>
      <c r="CU105" s="186"/>
      <c r="CW105" s="186"/>
      <c r="CX105" s="186"/>
      <c r="CY105" s="186"/>
      <c r="CZ105" s="186"/>
      <c r="DA105" s="186"/>
      <c r="DB105" s="186"/>
      <c r="DC105" s="186"/>
      <c r="DD105" s="186"/>
      <c r="DE105" s="186"/>
      <c r="DF105" s="186"/>
      <c r="DG105" s="186"/>
      <c r="DH105" s="186"/>
      <c r="DI105" s="186"/>
      <c r="DJ105" s="186"/>
      <c r="DK105" s="186"/>
      <c r="DL105" s="186"/>
      <c r="DM105" s="186"/>
      <c r="DQ105" s="160"/>
    </row>
    <row r="106" spans="1:133" s="169" customFormat="1" x14ac:dyDescent="0.25">
      <c r="A106" s="156">
        <v>160</v>
      </c>
      <c r="B106" s="157" t="s">
        <v>1285</v>
      </c>
      <c r="C106" s="160" t="s">
        <v>1194</v>
      </c>
      <c r="D106" s="160"/>
      <c r="E106" s="157" t="s">
        <v>1284</v>
      </c>
      <c r="F106" s="157">
        <v>-20.230368543000001</v>
      </c>
      <c r="G106" s="157">
        <v>-41.979059167000003</v>
      </c>
      <c r="H106" s="157"/>
      <c r="I106" s="156">
        <v>621</v>
      </c>
      <c r="J106" s="190"/>
      <c r="K106" s="190"/>
      <c r="L106" s="189" t="s">
        <v>1225</v>
      </c>
      <c r="M106" s="190">
        <v>6</v>
      </c>
      <c r="N106" s="185">
        <v>5.666666666666667</v>
      </c>
      <c r="O106" s="190">
        <v>6</v>
      </c>
      <c r="P106" s="190">
        <v>6</v>
      </c>
      <c r="Q106" s="185">
        <v>5.666666666666667</v>
      </c>
      <c r="R106" s="185">
        <v>5.666666666666667</v>
      </c>
      <c r="S106" s="190">
        <v>6</v>
      </c>
      <c r="T106" s="185">
        <v>5.666666666666667</v>
      </c>
      <c r="U106" s="191">
        <v>82.666666666666671</v>
      </c>
      <c r="V106" s="186"/>
      <c r="W106" s="190" t="s">
        <v>761</v>
      </c>
      <c r="X106" s="190">
        <v>621</v>
      </c>
      <c r="Y106" s="192" t="s">
        <v>201</v>
      </c>
      <c r="Z106" s="192"/>
      <c r="AA106" s="175"/>
      <c r="AB106" s="175">
        <f t="shared" si="21"/>
        <v>621</v>
      </c>
      <c r="AC106" s="175"/>
      <c r="AD106" s="175"/>
      <c r="AE106" s="192"/>
      <c r="AF106" s="198">
        <v>37.204308000000005</v>
      </c>
      <c r="AG106" s="198">
        <v>28.062585500000001</v>
      </c>
      <c r="AH106" s="198">
        <v>4.9949778499999997</v>
      </c>
      <c r="AI106" s="198">
        <v>10.756693950000003</v>
      </c>
      <c r="AJ106" s="198">
        <v>2.1694564205427689</v>
      </c>
      <c r="AK106" s="186"/>
      <c r="AL106" s="175" t="s">
        <v>186</v>
      </c>
      <c r="AM106" s="175"/>
      <c r="AN106" s="175" t="s">
        <v>201</v>
      </c>
      <c r="AO106" s="175"/>
      <c r="AP106" s="175"/>
      <c r="AQ106" s="175">
        <f t="shared" si="22"/>
        <v>621</v>
      </c>
      <c r="AR106" s="175"/>
      <c r="AS106" s="175"/>
      <c r="AU106" s="175"/>
      <c r="AV106" s="176" t="s">
        <v>20</v>
      </c>
      <c r="AY106" s="176">
        <v>0.2349</v>
      </c>
      <c r="AZ106" s="176">
        <v>20</v>
      </c>
      <c r="BA106" s="179">
        <v>1.1745E-2</v>
      </c>
      <c r="BB106" s="177">
        <v>6.0881002872251901</v>
      </c>
      <c r="BC106" s="177"/>
      <c r="BD106" s="186"/>
      <c r="BE106" s="186"/>
      <c r="BF106" s="186"/>
      <c r="BG106" s="186"/>
      <c r="BJ106" s="186"/>
      <c r="BK106" s="186"/>
      <c r="BL106" s="186"/>
      <c r="BM106" s="218"/>
      <c r="BP106" s="186"/>
      <c r="BQ106" s="186"/>
      <c r="BR106" s="186"/>
      <c r="BS106" s="186"/>
      <c r="BT106" s="186"/>
      <c r="BU106" s="186"/>
      <c r="BV106" s="176" t="s">
        <v>278</v>
      </c>
      <c r="BW106" s="160" t="s">
        <v>1194</v>
      </c>
      <c r="BX106" s="176"/>
      <c r="BY106" s="176"/>
      <c r="BZ106" s="186">
        <f t="shared" si="23"/>
        <v>621</v>
      </c>
      <c r="CA106" s="176"/>
      <c r="CB106" s="176"/>
      <c r="CC106" s="176"/>
      <c r="CD106" s="176"/>
      <c r="CE106" s="176" t="s">
        <v>20</v>
      </c>
      <c r="CF106" s="185">
        <v>127.80641150532725</v>
      </c>
      <c r="CI106" s="186"/>
      <c r="CJ106" s="186"/>
      <c r="CK106" s="186"/>
      <c r="CL106" s="186"/>
      <c r="CM106" s="186"/>
      <c r="CN106" s="186"/>
      <c r="CO106" s="186"/>
      <c r="CP106" s="186"/>
      <c r="CQ106" s="186"/>
      <c r="CR106" s="186"/>
      <c r="CS106" s="186"/>
      <c r="CT106" s="186"/>
      <c r="CU106" s="186"/>
      <c r="CW106" s="186"/>
      <c r="CX106" s="186"/>
      <c r="CY106" s="186"/>
      <c r="CZ106" s="186"/>
      <c r="DA106" s="186"/>
      <c r="DB106" s="186"/>
      <c r="DC106" s="186"/>
      <c r="DD106" s="186"/>
      <c r="DE106" s="186"/>
      <c r="DF106" s="186"/>
      <c r="DG106" s="186"/>
      <c r="DH106" s="186"/>
      <c r="DI106" s="186"/>
      <c r="DJ106" s="186"/>
      <c r="DK106" s="186"/>
      <c r="DL106" s="186"/>
      <c r="DM106" s="186"/>
      <c r="DO106" s="61" t="s">
        <v>186</v>
      </c>
      <c r="DP106" s="238" t="s">
        <v>201</v>
      </c>
      <c r="DQ106" s="242" t="s">
        <v>1194</v>
      </c>
      <c r="DR106" s="61"/>
      <c r="DS106" s="61"/>
      <c r="DT106" s="61"/>
      <c r="DU106" s="61"/>
      <c r="DV106" s="61"/>
      <c r="DW106" s="61"/>
      <c r="DX106" s="61" t="s">
        <v>20</v>
      </c>
      <c r="DY106" s="68">
        <v>0.24863624000000001</v>
      </c>
      <c r="DZ106" s="68">
        <v>2.1224659999999999E-2</v>
      </c>
      <c r="EA106" s="68">
        <v>5.3851460000000004E-2</v>
      </c>
      <c r="EB106" s="68">
        <v>0.14617658000000003</v>
      </c>
      <c r="EC106" s="68">
        <v>1.7969679999999998E-2</v>
      </c>
    </row>
    <row r="107" spans="1:133" s="169" customFormat="1" x14ac:dyDescent="0.25">
      <c r="A107" s="156">
        <v>167</v>
      </c>
      <c r="B107" s="157" t="s">
        <v>1286</v>
      </c>
      <c r="C107" s="160" t="s">
        <v>1192</v>
      </c>
      <c r="D107" s="160"/>
      <c r="E107" s="157" t="s">
        <v>1287</v>
      </c>
      <c r="F107" s="157">
        <v>-20.077695362</v>
      </c>
      <c r="G107" s="157">
        <v>-42.189095913999999</v>
      </c>
      <c r="H107" s="157"/>
      <c r="I107" s="156">
        <v>826</v>
      </c>
      <c r="J107" s="190"/>
      <c r="K107" s="190"/>
      <c r="L107" s="189" t="s">
        <v>1225</v>
      </c>
      <c r="M107" s="190">
        <v>6</v>
      </c>
      <c r="N107" s="190">
        <v>6</v>
      </c>
      <c r="O107" s="190">
        <v>6.5</v>
      </c>
      <c r="P107" s="185">
        <v>6.166666666666667</v>
      </c>
      <c r="Q107" s="190">
        <v>6</v>
      </c>
      <c r="R107" s="185">
        <v>6.166666666666667</v>
      </c>
      <c r="S107" s="185">
        <v>5.666666666666667</v>
      </c>
      <c r="T107" s="185">
        <v>6.166666666666667</v>
      </c>
      <c r="U107" s="191">
        <v>84.666666666666671</v>
      </c>
      <c r="V107" s="186"/>
      <c r="W107" s="190" t="s">
        <v>913</v>
      </c>
      <c r="X107" s="190">
        <v>826</v>
      </c>
      <c r="Y107" s="192" t="s">
        <v>10</v>
      </c>
      <c r="Z107" s="192"/>
      <c r="AA107" s="175"/>
      <c r="AB107" s="175">
        <f t="shared" si="21"/>
        <v>826</v>
      </c>
      <c r="AC107" s="175"/>
      <c r="AD107" s="175"/>
      <c r="AE107" s="192"/>
      <c r="AF107" s="198">
        <v>34.051722499999997</v>
      </c>
      <c r="AG107" s="198">
        <v>25.105266999999998</v>
      </c>
      <c r="AH107" s="198">
        <v>4.7464027</v>
      </c>
      <c r="AI107" s="198">
        <v>9.6807331499999982</v>
      </c>
      <c r="AJ107" s="198">
        <v>2.0411858319487028</v>
      </c>
      <c r="AK107" s="186"/>
      <c r="AL107" s="175" t="s">
        <v>1122</v>
      </c>
      <c r="AM107" s="175"/>
      <c r="AN107" s="175" t="s">
        <v>10</v>
      </c>
      <c r="AO107" s="175"/>
      <c r="AP107" s="175"/>
      <c r="AQ107" s="175">
        <f t="shared" si="22"/>
        <v>826</v>
      </c>
      <c r="AR107" s="175"/>
      <c r="AS107" s="175"/>
      <c r="AU107" s="175"/>
      <c r="AV107" s="175" t="s">
        <v>440</v>
      </c>
      <c r="AY107" s="176">
        <v>0.2344</v>
      </c>
      <c r="AZ107" s="176">
        <v>20</v>
      </c>
      <c r="BA107" s="179">
        <v>1.172E-2</v>
      </c>
      <c r="BB107" s="177">
        <v>6.214264622983384</v>
      </c>
      <c r="BC107" s="177"/>
      <c r="BD107" s="186"/>
      <c r="BE107" s="186"/>
      <c r="BF107" s="186"/>
      <c r="BG107" s="186"/>
      <c r="BJ107" s="186"/>
      <c r="BK107" s="186"/>
      <c r="BL107" s="186"/>
      <c r="BM107" s="218"/>
      <c r="BP107" s="186"/>
      <c r="BQ107" s="186"/>
      <c r="BR107" s="186"/>
      <c r="BS107" s="186"/>
      <c r="BT107" s="186"/>
      <c r="BU107" s="186"/>
      <c r="BV107" s="176" t="s">
        <v>501</v>
      </c>
      <c r="BW107" s="160" t="s">
        <v>1192</v>
      </c>
      <c r="BX107" s="176"/>
      <c r="BY107" s="176"/>
      <c r="BZ107" s="186">
        <f t="shared" si="23"/>
        <v>826</v>
      </c>
      <c r="CA107" s="176"/>
      <c r="CB107" s="176"/>
      <c r="CC107" s="176"/>
      <c r="CD107" s="176"/>
      <c r="CE107" s="176" t="s">
        <v>440</v>
      </c>
      <c r="CF107" s="185">
        <v>201.03520779854787</v>
      </c>
      <c r="CI107" s="186"/>
      <c r="CJ107" s="186"/>
      <c r="CK107" s="186"/>
      <c r="CL107" s="186"/>
      <c r="CM107" s="186"/>
      <c r="CN107" s="186"/>
      <c r="CO107" s="186"/>
      <c r="CP107" s="186"/>
      <c r="CQ107" s="186"/>
      <c r="CR107" s="186"/>
      <c r="CS107" s="186"/>
      <c r="CT107" s="186"/>
      <c r="CU107" s="186"/>
      <c r="CW107" s="186"/>
      <c r="CX107" s="186"/>
      <c r="CY107" s="186"/>
      <c r="CZ107" s="186"/>
      <c r="DA107" s="186"/>
      <c r="DB107" s="186"/>
      <c r="DC107" s="186"/>
      <c r="DD107" s="186"/>
      <c r="DE107" s="186"/>
      <c r="DF107" s="186"/>
      <c r="DG107" s="186"/>
      <c r="DH107" s="186"/>
      <c r="DI107" s="186"/>
      <c r="DJ107" s="186"/>
      <c r="DK107" s="186"/>
      <c r="DL107" s="186"/>
      <c r="DM107" s="186"/>
      <c r="DQ107" s="160"/>
    </row>
    <row r="108" spans="1:133" s="169" customFormat="1" x14ac:dyDescent="0.25">
      <c r="A108" s="156">
        <v>168</v>
      </c>
      <c r="B108" s="157" t="s">
        <v>1288</v>
      </c>
      <c r="C108" s="160" t="s">
        <v>1192</v>
      </c>
      <c r="D108" s="160"/>
      <c r="E108" s="157" t="s">
        <v>1287</v>
      </c>
      <c r="F108" s="157">
        <v>-20.066122887999999</v>
      </c>
      <c r="G108" s="157">
        <v>-42.172169750999998</v>
      </c>
      <c r="H108" s="157"/>
      <c r="I108" s="156">
        <v>844</v>
      </c>
      <c r="J108" s="190"/>
      <c r="K108" s="190"/>
      <c r="L108" s="189" t="s">
        <v>1225</v>
      </c>
      <c r="M108" s="190">
        <v>6</v>
      </c>
      <c r="N108" s="190">
        <v>7</v>
      </c>
      <c r="O108" s="190">
        <v>7</v>
      </c>
      <c r="P108" s="190">
        <v>6</v>
      </c>
      <c r="Q108" s="190">
        <v>7</v>
      </c>
      <c r="R108" s="190">
        <v>6</v>
      </c>
      <c r="S108" s="190">
        <v>6</v>
      </c>
      <c r="T108" s="190">
        <v>6</v>
      </c>
      <c r="U108" s="196">
        <v>88</v>
      </c>
      <c r="V108" s="186"/>
      <c r="W108" s="190" t="s">
        <v>914</v>
      </c>
      <c r="X108" s="190">
        <v>844</v>
      </c>
      <c r="Y108" s="192" t="s">
        <v>10</v>
      </c>
      <c r="Z108" s="192"/>
      <c r="AA108" s="175"/>
      <c r="AB108" s="175">
        <f t="shared" si="21"/>
        <v>844</v>
      </c>
      <c r="AC108" s="175"/>
      <c r="AD108" s="175"/>
      <c r="AE108" s="192"/>
      <c r="AF108" s="198">
        <v>43.531068999999995</v>
      </c>
      <c r="AG108" s="198">
        <v>27.9939745</v>
      </c>
      <c r="AH108" s="198">
        <v>5.3265440000000002</v>
      </c>
      <c r="AI108" s="198">
        <v>10.83448005</v>
      </c>
      <c r="AJ108" s="198">
        <v>2.0554634762926991</v>
      </c>
      <c r="AK108" s="186"/>
      <c r="AL108" s="175" t="s">
        <v>1127</v>
      </c>
      <c r="AM108" s="175"/>
      <c r="AN108" s="175" t="s">
        <v>10</v>
      </c>
      <c r="AO108" s="175"/>
      <c r="AP108" s="175"/>
      <c r="AQ108" s="175">
        <f t="shared" si="22"/>
        <v>844</v>
      </c>
      <c r="AR108" s="175"/>
      <c r="AS108" s="175"/>
      <c r="AU108" s="175"/>
      <c r="AV108" s="175" t="s">
        <v>440</v>
      </c>
      <c r="AY108" s="176">
        <v>0.25230000000000002</v>
      </c>
      <c r="AZ108" s="176">
        <v>20</v>
      </c>
      <c r="BA108" s="179">
        <v>1.2615000000000001E-2</v>
      </c>
      <c r="BB108" s="177">
        <v>6.7377123990014232</v>
      </c>
      <c r="BC108" s="177"/>
      <c r="BD108" s="186"/>
      <c r="BE108" s="186"/>
      <c r="BF108" s="186"/>
      <c r="BG108" s="186"/>
      <c r="BJ108" s="186"/>
      <c r="BK108" s="186"/>
      <c r="BL108" s="186"/>
      <c r="BM108" s="218"/>
      <c r="BP108" s="186"/>
      <c r="BQ108" s="186"/>
      <c r="BR108" s="186"/>
      <c r="BS108" s="186"/>
      <c r="BT108" s="186"/>
      <c r="BU108" s="186"/>
      <c r="BV108" s="186"/>
      <c r="BW108" s="160"/>
      <c r="BX108" s="186"/>
      <c r="BY108" s="186"/>
      <c r="BZ108" s="186"/>
      <c r="CA108" s="186"/>
      <c r="CB108" s="186"/>
      <c r="CC108" s="186"/>
      <c r="CD108" s="186"/>
      <c r="CE108" s="186"/>
      <c r="CF108" s="197"/>
      <c r="CI108" s="186"/>
      <c r="CJ108" s="186"/>
      <c r="CK108" s="186"/>
      <c r="CL108" s="186"/>
      <c r="CM108" s="186"/>
      <c r="CN108" s="186"/>
      <c r="CO108" s="186"/>
      <c r="CP108" s="186"/>
      <c r="CQ108" s="186"/>
      <c r="CR108" s="186"/>
      <c r="CS108" s="186"/>
      <c r="CT108" s="186"/>
      <c r="CU108" s="186"/>
      <c r="CV108" s="186"/>
      <c r="CW108" s="186"/>
      <c r="CX108" s="186"/>
      <c r="CY108" s="186"/>
      <c r="CZ108" s="186"/>
      <c r="DA108" s="186"/>
      <c r="DB108" s="186"/>
      <c r="DC108" s="186"/>
      <c r="DD108" s="186"/>
      <c r="DE108" s="186"/>
      <c r="DF108" s="186"/>
      <c r="DG108" s="186"/>
      <c r="DH108" s="186"/>
      <c r="DI108" s="186"/>
      <c r="DJ108" s="186"/>
      <c r="DK108" s="186"/>
      <c r="DL108" s="186"/>
      <c r="DM108" s="186"/>
      <c r="DQ108" s="160"/>
    </row>
    <row r="109" spans="1:133" s="169" customFormat="1" x14ac:dyDescent="0.25">
      <c r="A109" s="156">
        <v>169</v>
      </c>
      <c r="B109" s="157" t="s">
        <v>1289</v>
      </c>
      <c r="C109" s="160" t="s">
        <v>1194</v>
      </c>
      <c r="D109" s="160"/>
      <c r="E109" s="157" t="s">
        <v>1287</v>
      </c>
      <c r="F109" s="157">
        <v>-20.316580859999998</v>
      </c>
      <c r="G109" s="157">
        <v>-42.017185511000001</v>
      </c>
      <c r="H109" s="157"/>
      <c r="I109" s="156">
        <v>801</v>
      </c>
      <c r="J109" s="190"/>
      <c r="K109" s="190"/>
      <c r="L109" s="189" t="s">
        <v>1225</v>
      </c>
      <c r="M109" s="185">
        <v>6.666666666666667</v>
      </c>
      <c r="N109" s="185">
        <v>6.666666666666667</v>
      </c>
      <c r="O109" s="190">
        <v>7</v>
      </c>
      <c r="P109" s="185">
        <v>7.333333333333333</v>
      </c>
      <c r="Q109" s="185">
        <v>7.333333333333333</v>
      </c>
      <c r="R109" s="190">
        <v>7</v>
      </c>
      <c r="S109" s="190">
        <v>7</v>
      </c>
      <c r="T109" s="190">
        <v>7</v>
      </c>
      <c r="U109" s="196">
        <v>90</v>
      </c>
      <c r="V109" s="186"/>
      <c r="W109" s="190" t="s">
        <v>763</v>
      </c>
      <c r="X109" s="190">
        <v>801</v>
      </c>
      <c r="Y109" s="192" t="s">
        <v>201</v>
      </c>
      <c r="Z109" s="192"/>
      <c r="AA109" s="175"/>
      <c r="AB109" s="175">
        <f t="shared" si="21"/>
        <v>801</v>
      </c>
      <c r="AC109" s="175"/>
      <c r="AD109" s="175"/>
      <c r="AE109" s="192"/>
      <c r="AF109" s="198">
        <v>49.407699000000008</v>
      </c>
      <c r="AG109" s="198">
        <v>30.660424999999993</v>
      </c>
      <c r="AH109" s="198">
        <v>5.4683900500000009</v>
      </c>
      <c r="AI109" s="198">
        <v>12.071681949999999</v>
      </c>
      <c r="AJ109" s="198">
        <v>2.2104058606966208</v>
      </c>
      <c r="AK109" s="186"/>
      <c r="AL109" s="175" t="s">
        <v>544</v>
      </c>
      <c r="AM109" s="175"/>
      <c r="AN109" s="175" t="s">
        <v>201</v>
      </c>
      <c r="AO109" s="175"/>
      <c r="AP109" s="175"/>
      <c r="AQ109" s="175">
        <f t="shared" si="22"/>
        <v>801</v>
      </c>
      <c r="AR109" s="175"/>
      <c r="AS109" s="175"/>
      <c r="AU109" s="175"/>
      <c r="AV109" s="175" t="s">
        <v>440</v>
      </c>
      <c r="AY109" s="176">
        <v>0.1928</v>
      </c>
      <c r="AZ109" s="176">
        <v>19</v>
      </c>
      <c r="BA109" s="179">
        <v>1.0147368421052632E-2</v>
      </c>
      <c r="BB109" s="177">
        <v>5.5669238822273481</v>
      </c>
      <c r="BC109" s="177"/>
      <c r="BD109" s="194" t="s">
        <v>544</v>
      </c>
      <c r="BE109" s="194" t="s">
        <v>201</v>
      </c>
      <c r="BF109" s="194"/>
      <c r="BG109" s="194"/>
      <c r="BH109" s="169">
        <f>I109</f>
        <v>801</v>
      </c>
      <c r="BJ109" s="194"/>
      <c r="BK109" s="194"/>
      <c r="BL109" s="194"/>
      <c r="BM109" s="217">
        <v>800.65769999999998</v>
      </c>
      <c r="BP109" s="194"/>
      <c r="BQ109" s="195">
        <v>6367</v>
      </c>
      <c r="BR109" s="195"/>
      <c r="BS109" s="195"/>
      <c r="BT109" s="195"/>
      <c r="BU109" s="186"/>
      <c r="BV109" s="186"/>
      <c r="BW109" s="160"/>
      <c r="BX109" s="186"/>
      <c r="BY109" s="186"/>
      <c r="BZ109" s="186"/>
      <c r="CA109" s="186"/>
      <c r="CB109" s="186"/>
      <c r="CC109" s="186"/>
      <c r="CD109" s="186"/>
      <c r="CE109" s="186"/>
      <c r="CF109" s="197"/>
      <c r="CI109" s="186"/>
      <c r="CJ109" s="186"/>
      <c r="CK109" s="186"/>
      <c r="CL109" s="186"/>
      <c r="CM109" s="186"/>
      <c r="CN109" s="186"/>
      <c r="CO109" s="186"/>
      <c r="CP109" s="186"/>
      <c r="CQ109" s="186"/>
      <c r="CR109" s="186"/>
      <c r="CS109" s="186"/>
      <c r="CT109" s="186"/>
      <c r="CU109" s="186"/>
      <c r="CV109" s="186"/>
      <c r="CW109" s="186"/>
      <c r="CX109" s="186"/>
      <c r="CY109" s="186"/>
      <c r="CZ109" s="186"/>
      <c r="DA109" s="186"/>
      <c r="DB109" s="186"/>
      <c r="DC109" s="186"/>
      <c r="DD109" s="186"/>
      <c r="DE109" s="186"/>
      <c r="DF109" s="186"/>
      <c r="DG109" s="186"/>
      <c r="DH109" s="186"/>
      <c r="DI109" s="186"/>
      <c r="DJ109" s="186"/>
      <c r="DK109" s="186"/>
      <c r="DL109" s="186"/>
      <c r="DM109" s="186"/>
      <c r="DQ109" s="160"/>
    </row>
    <row r="110" spans="1:133" s="169" customFormat="1" x14ac:dyDescent="0.25">
      <c r="A110" s="156">
        <v>170</v>
      </c>
      <c r="B110" s="157" t="s">
        <v>1290</v>
      </c>
      <c r="C110" s="160" t="s">
        <v>1194</v>
      </c>
      <c r="D110" s="160"/>
      <c r="E110" s="157" t="s">
        <v>1287</v>
      </c>
      <c r="F110" s="157">
        <v>-20.202845139000001</v>
      </c>
      <c r="G110" s="157">
        <v>-42.172935688999999</v>
      </c>
      <c r="H110" s="157"/>
      <c r="I110" s="156">
        <v>807</v>
      </c>
      <c r="J110" s="190"/>
      <c r="K110" s="190"/>
      <c r="L110" s="189" t="s">
        <v>1225</v>
      </c>
      <c r="M110" s="190">
        <v>6</v>
      </c>
      <c r="N110" s="185">
        <v>5.666666666666667</v>
      </c>
      <c r="O110" s="190">
        <v>6</v>
      </c>
      <c r="P110" s="190">
        <v>6</v>
      </c>
      <c r="Q110" s="185">
        <v>5.666666666666667</v>
      </c>
      <c r="R110" s="185">
        <v>5.333333333333333</v>
      </c>
      <c r="S110" s="190">
        <v>6</v>
      </c>
      <c r="T110" s="190">
        <v>6</v>
      </c>
      <c r="U110" s="191">
        <v>82.666666666666671</v>
      </c>
      <c r="V110" s="186"/>
      <c r="W110" s="186"/>
      <c r="X110" s="186"/>
      <c r="Y110" s="186"/>
      <c r="Z110" s="186"/>
      <c r="AA110" s="186"/>
      <c r="AB110" s="175"/>
      <c r="AC110" s="175"/>
      <c r="AD110" s="175"/>
      <c r="AE110" s="186"/>
      <c r="AF110" s="193"/>
      <c r="AG110" s="193"/>
      <c r="AH110" s="193"/>
      <c r="AI110" s="193"/>
      <c r="AJ110" s="193"/>
      <c r="AK110" s="186"/>
      <c r="AL110" s="186"/>
      <c r="AM110" s="186"/>
      <c r="AN110" s="186"/>
      <c r="AO110" s="186"/>
      <c r="AP110" s="186"/>
      <c r="AQ110" s="175"/>
      <c r="AR110" s="175"/>
      <c r="AS110" s="175"/>
      <c r="AU110" s="175"/>
      <c r="AV110" s="186"/>
      <c r="AY110" s="186"/>
      <c r="AZ110" s="186"/>
      <c r="BA110" s="186"/>
      <c r="BB110" s="186"/>
      <c r="BC110" s="186"/>
      <c r="BD110" s="186"/>
      <c r="BE110" s="186"/>
      <c r="BF110" s="186"/>
      <c r="BG110" s="186"/>
      <c r="BJ110" s="186"/>
      <c r="BK110" s="186"/>
      <c r="BL110" s="186"/>
      <c r="BM110" s="218"/>
      <c r="BP110" s="186"/>
      <c r="BQ110" s="186"/>
      <c r="BR110" s="186"/>
      <c r="BS110" s="186"/>
      <c r="BT110" s="186"/>
      <c r="BU110" s="186"/>
      <c r="BV110" s="176" t="s">
        <v>467</v>
      </c>
      <c r="BW110" s="160" t="s">
        <v>1194</v>
      </c>
      <c r="BX110" s="176"/>
      <c r="BY110" s="176"/>
      <c r="BZ110" s="186">
        <f>I110</f>
        <v>807</v>
      </c>
      <c r="CA110" s="176"/>
      <c r="CB110" s="176"/>
      <c r="CC110" s="176"/>
      <c r="CD110" s="176"/>
      <c r="CE110" s="176" t="s">
        <v>440</v>
      </c>
      <c r="CF110" s="185">
        <v>222.31032611182226</v>
      </c>
      <c r="CI110" s="186"/>
      <c r="CJ110" s="186"/>
      <c r="CK110" s="186"/>
      <c r="CL110" s="186"/>
      <c r="CM110" s="186"/>
      <c r="CN110" s="186"/>
      <c r="CO110" s="186"/>
      <c r="CP110" s="186"/>
      <c r="CQ110" s="186"/>
      <c r="CR110" s="186"/>
      <c r="CS110" s="186"/>
      <c r="CT110" s="186"/>
      <c r="CU110" s="186"/>
      <c r="CV110" s="186"/>
      <c r="CW110" s="186"/>
      <c r="CX110" s="186"/>
      <c r="CY110" s="186"/>
      <c r="CZ110" s="186"/>
      <c r="DA110" s="186"/>
      <c r="DB110" s="186"/>
      <c r="DC110" s="186"/>
      <c r="DD110" s="186"/>
      <c r="DE110" s="186"/>
      <c r="DF110" s="186"/>
      <c r="DG110" s="186"/>
      <c r="DH110" s="186"/>
      <c r="DI110" s="186"/>
      <c r="DJ110" s="186"/>
      <c r="DK110" s="186"/>
      <c r="DL110" s="186"/>
      <c r="DM110" s="186"/>
      <c r="DQ110" s="160"/>
    </row>
    <row r="111" spans="1:133" s="169" customFormat="1" x14ac:dyDescent="0.25">
      <c r="A111" s="156">
        <v>171</v>
      </c>
      <c r="B111" s="157" t="s">
        <v>1291</v>
      </c>
      <c r="C111" s="160" t="s">
        <v>1163</v>
      </c>
      <c r="D111" s="160"/>
      <c r="E111" s="157" t="s">
        <v>1287</v>
      </c>
      <c r="F111" s="157">
        <v>-20.107972389</v>
      </c>
      <c r="G111" s="157">
        <v>-42.185375438999998</v>
      </c>
      <c r="H111" s="157"/>
      <c r="I111" s="156">
        <v>749</v>
      </c>
      <c r="J111" s="190"/>
      <c r="K111" s="190"/>
      <c r="L111" s="189" t="s">
        <v>1210</v>
      </c>
      <c r="M111" s="185">
        <v>6.333333333333333</v>
      </c>
      <c r="N111" s="185">
        <v>6.333333333333333</v>
      </c>
      <c r="O111" s="185">
        <v>6.333333333333333</v>
      </c>
      <c r="P111" s="185">
        <v>6.666666666666667</v>
      </c>
      <c r="Q111" s="185">
        <v>6.666666666666667</v>
      </c>
      <c r="R111" s="190">
        <v>6.5</v>
      </c>
      <c r="S111" s="185">
        <v>6.333333333333333</v>
      </c>
      <c r="T111" s="185">
        <v>6.166666666666667</v>
      </c>
      <c r="U111" s="191">
        <v>87.333333333333329</v>
      </c>
      <c r="V111" s="186"/>
      <c r="W111" s="190" t="s">
        <v>651</v>
      </c>
      <c r="X111" s="190">
        <v>749</v>
      </c>
      <c r="Y111" s="192" t="s">
        <v>8</v>
      </c>
      <c r="Z111" s="192"/>
      <c r="AA111" s="175"/>
      <c r="AB111" s="175">
        <f t="shared" ref="AB111:AB153" si="24">I111</f>
        <v>749</v>
      </c>
      <c r="AC111" s="175"/>
      <c r="AD111" s="175"/>
      <c r="AE111" s="192"/>
      <c r="AF111" s="198">
        <v>56.917438000000004</v>
      </c>
      <c r="AG111" s="198">
        <v>32.738981500000001</v>
      </c>
      <c r="AH111" s="198">
        <v>6.0239457500000002</v>
      </c>
      <c r="AI111" s="198">
        <v>12.689870500000001</v>
      </c>
      <c r="AJ111" s="198">
        <v>2.1186207363453762</v>
      </c>
      <c r="AK111" s="186"/>
      <c r="AL111" s="175" t="s">
        <v>30</v>
      </c>
      <c r="AM111" s="175"/>
      <c r="AN111" s="175" t="s">
        <v>8</v>
      </c>
      <c r="AO111" s="175"/>
      <c r="AP111" s="175"/>
      <c r="AQ111" s="175">
        <f t="shared" ref="AQ111:AQ153" si="25">X111</f>
        <v>749</v>
      </c>
      <c r="AR111" s="175"/>
      <c r="AS111" s="175"/>
      <c r="AU111" s="175"/>
      <c r="AV111" s="176" t="s">
        <v>20</v>
      </c>
      <c r="AY111" s="176">
        <v>0.2455</v>
      </c>
      <c r="AZ111" s="176">
        <v>20</v>
      </c>
      <c r="BA111" s="179">
        <v>1.2274999999999999E-2</v>
      </c>
      <c r="BB111" s="177">
        <v>6.5471237215794709</v>
      </c>
      <c r="BC111" s="177"/>
      <c r="BD111" s="186"/>
      <c r="BE111" s="186"/>
      <c r="BF111" s="186"/>
      <c r="BG111" s="186"/>
      <c r="BJ111" s="186"/>
      <c r="BK111" s="186"/>
      <c r="BL111" s="186"/>
      <c r="BM111" s="218"/>
      <c r="BP111" s="186"/>
      <c r="BQ111" s="186"/>
      <c r="BR111" s="186"/>
      <c r="BS111" s="186"/>
      <c r="BT111" s="186"/>
      <c r="BU111" s="186"/>
      <c r="BV111" s="176" t="s">
        <v>251</v>
      </c>
      <c r="BW111" s="160" t="s">
        <v>1163</v>
      </c>
      <c r="BX111" s="176"/>
      <c r="BY111" s="176"/>
      <c r="BZ111" s="186">
        <f>I111</f>
        <v>749</v>
      </c>
      <c r="CA111" s="176"/>
      <c r="CB111" s="176"/>
      <c r="CC111" s="176"/>
      <c r="CD111" s="176"/>
      <c r="CE111" s="176" t="s">
        <v>20</v>
      </c>
      <c r="CF111" s="185">
        <v>156.5552385791681</v>
      </c>
      <c r="CI111" s="163">
        <v>171</v>
      </c>
      <c r="CJ111" s="163" t="s">
        <v>8</v>
      </c>
      <c r="CK111" s="163"/>
      <c r="CL111" s="163"/>
      <c r="CM111" s="186">
        <f t="shared" si="15"/>
        <v>749</v>
      </c>
      <c r="CN111" s="163"/>
      <c r="CO111" s="163"/>
      <c r="CP111" s="163"/>
      <c r="CQ111" s="163"/>
      <c r="CR111" s="163"/>
      <c r="CS111" s="163" t="s">
        <v>20</v>
      </c>
      <c r="CT111" s="163">
        <v>7.5584252849417934</v>
      </c>
      <c r="CU111" s="186"/>
      <c r="CV111" s="186"/>
      <c r="CW111" s="186"/>
      <c r="CX111" s="186"/>
      <c r="CY111" s="186"/>
      <c r="CZ111" s="186"/>
      <c r="DA111" s="186"/>
      <c r="DB111" s="186"/>
      <c r="DC111" s="186"/>
      <c r="DD111" s="186"/>
      <c r="DE111" s="186"/>
      <c r="DF111" s="186"/>
      <c r="DG111" s="186"/>
      <c r="DH111" s="186"/>
      <c r="DI111" s="186"/>
      <c r="DJ111" s="186"/>
      <c r="DK111" s="186"/>
      <c r="DL111" s="186"/>
      <c r="DM111" s="186"/>
      <c r="DO111" s="61" t="s">
        <v>30</v>
      </c>
      <c r="DP111" s="61" t="s">
        <v>8</v>
      </c>
      <c r="DQ111" s="160" t="s">
        <v>1163</v>
      </c>
      <c r="DR111" s="61"/>
      <c r="DS111" s="61"/>
      <c r="DT111" s="61"/>
      <c r="DU111" s="61"/>
      <c r="DV111" s="61"/>
      <c r="DW111" s="61"/>
      <c r="DX111" s="61" t="s">
        <v>20</v>
      </c>
      <c r="DY111" s="68">
        <v>0.31362864000000001</v>
      </c>
      <c r="DZ111" s="68">
        <v>2.6137139999999996E-2</v>
      </c>
      <c r="EA111" s="68">
        <v>5.0853519999999999E-2</v>
      </c>
      <c r="EB111" s="68">
        <v>0.22171820000000003</v>
      </c>
      <c r="EC111" s="68">
        <v>2.009464E-2</v>
      </c>
    </row>
    <row r="112" spans="1:133" s="169" customFormat="1" x14ac:dyDescent="0.25">
      <c r="A112" s="156">
        <v>172</v>
      </c>
      <c r="B112" s="157" t="s">
        <v>1292</v>
      </c>
      <c r="C112" s="160" t="s">
        <v>1163</v>
      </c>
      <c r="D112" s="160"/>
      <c r="E112" s="157" t="s">
        <v>1287</v>
      </c>
      <c r="F112" s="157">
        <v>-20.103960307000001</v>
      </c>
      <c r="G112" s="157">
        <v>-42.155351377999999</v>
      </c>
      <c r="H112" s="157"/>
      <c r="I112" s="156">
        <v>932</v>
      </c>
      <c r="J112" s="190"/>
      <c r="K112" s="190"/>
      <c r="L112" s="189" t="s">
        <v>1210</v>
      </c>
      <c r="M112" s="185">
        <v>5.333333333333333</v>
      </c>
      <c r="N112" s="185">
        <v>5.666666666666667</v>
      </c>
      <c r="O112" s="185">
        <v>5.666666666666667</v>
      </c>
      <c r="P112" s="190">
        <v>6</v>
      </c>
      <c r="Q112" s="185">
        <v>5.333333333333333</v>
      </c>
      <c r="R112" s="185">
        <v>5.333333333333333</v>
      </c>
      <c r="S112" s="185">
        <v>5.666666666666667</v>
      </c>
      <c r="T112" s="185">
        <v>5.666666666666667</v>
      </c>
      <c r="U112" s="191">
        <v>80.666666666666671</v>
      </c>
      <c r="V112" s="186"/>
      <c r="W112" s="190" t="s">
        <v>652</v>
      </c>
      <c r="X112" s="190">
        <v>932</v>
      </c>
      <c r="Y112" s="192" t="s">
        <v>8</v>
      </c>
      <c r="Z112" s="192"/>
      <c r="AA112" s="175"/>
      <c r="AB112" s="175">
        <f t="shared" si="24"/>
        <v>932</v>
      </c>
      <c r="AC112" s="175"/>
      <c r="AD112" s="175"/>
      <c r="AE112" s="192"/>
      <c r="AF112" s="198">
        <v>47.916920499999996</v>
      </c>
      <c r="AG112" s="198">
        <v>30.116687499999994</v>
      </c>
      <c r="AH112" s="198">
        <v>5.583210049999999</v>
      </c>
      <c r="AI112" s="198">
        <v>12.581588150000002</v>
      </c>
      <c r="AJ112" s="198">
        <v>2.2614173545811491</v>
      </c>
      <c r="AK112" s="186"/>
      <c r="AL112" s="175" t="s">
        <v>74</v>
      </c>
      <c r="AM112" s="175"/>
      <c r="AN112" s="175" t="s">
        <v>8</v>
      </c>
      <c r="AO112" s="175"/>
      <c r="AP112" s="175"/>
      <c r="AQ112" s="175">
        <f t="shared" si="25"/>
        <v>932</v>
      </c>
      <c r="AR112" s="175"/>
      <c r="AS112" s="175"/>
      <c r="AU112" s="175"/>
      <c r="AV112" s="175" t="s">
        <v>62</v>
      </c>
      <c r="AY112" s="176">
        <v>0.24010000000000001</v>
      </c>
      <c r="AZ112" s="176">
        <v>20</v>
      </c>
      <c r="BA112" s="179">
        <v>1.2005E-2</v>
      </c>
      <c r="BB112" s="177">
        <v>6.2411080986766168</v>
      </c>
      <c r="BC112" s="177"/>
      <c r="BD112" s="186"/>
      <c r="BE112" s="186"/>
      <c r="BF112" s="186"/>
      <c r="BG112" s="186"/>
      <c r="BJ112" s="186"/>
      <c r="BK112" s="186"/>
      <c r="BL112" s="186"/>
      <c r="BM112" s="218"/>
      <c r="BP112" s="186"/>
      <c r="BQ112" s="186"/>
      <c r="BR112" s="186"/>
      <c r="BS112" s="186"/>
      <c r="BT112" s="186"/>
      <c r="BU112" s="186"/>
      <c r="BV112" s="176" t="s">
        <v>340</v>
      </c>
      <c r="BW112" s="160" t="s">
        <v>1163</v>
      </c>
      <c r="BX112" s="176"/>
      <c r="BY112" s="176"/>
      <c r="BZ112" s="186">
        <f>I112</f>
        <v>932</v>
      </c>
      <c r="CA112" s="176"/>
      <c r="CB112" s="176"/>
      <c r="CC112" s="176"/>
      <c r="CD112" s="176"/>
      <c r="CE112" s="176" t="s">
        <v>62</v>
      </c>
      <c r="CF112" s="185">
        <v>174.44165338274334</v>
      </c>
      <c r="CI112" s="163">
        <v>172</v>
      </c>
      <c r="CJ112" s="163" t="s">
        <v>8</v>
      </c>
      <c r="CK112" s="163"/>
      <c r="CL112" s="163"/>
      <c r="CM112" s="186">
        <f t="shared" si="15"/>
        <v>932</v>
      </c>
      <c r="CN112" s="163"/>
      <c r="CO112" s="163"/>
      <c r="CP112" s="163"/>
      <c r="CQ112" s="163"/>
      <c r="CR112" s="163"/>
      <c r="CS112" s="163" t="s">
        <v>62</v>
      </c>
      <c r="CT112" s="163">
        <v>6.5191620062919045</v>
      </c>
      <c r="CU112" s="186"/>
      <c r="CV112" s="186"/>
      <c r="CW112" s="190">
        <v>172</v>
      </c>
      <c r="CX112" s="228" t="s">
        <v>8</v>
      </c>
      <c r="CY112" s="228"/>
      <c r="CZ112" s="228"/>
      <c r="DA112" s="186">
        <f t="shared" si="14"/>
        <v>932</v>
      </c>
      <c r="DB112" s="228"/>
      <c r="DC112" s="228"/>
      <c r="DD112" s="228"/>
      <c r="DE112" s="228"/>
      <c r="DF112" s="228"/>
      <c r="DG112" s="228"/>
      <c r="DH112" s="228" t="s">
        <v>9</v>
      </c>
      <c r="DI112" s="231">
        <v>5.1107500000000003</v>
      </c>
      <c r="DJ112" s="230">
        <v>0.78002949999999993</v>
      </c>
      <c r="DK112" s="230">
        <v>4.3307205</v>
      </c>
      <c r="DL112" s="230">
        <v>0.41834369999999993</v>
      </c>
      <c r="DM112" s="230">
        <v>0.3616858</v>
      </c>
      <c r="DO112" s="59" t="s">
        <v>74</v>
      </c>
      <c r="DP112" s="61" t="s">
        <v>8</v>
      </c>
      <c r="DQ112" s="160" t="s">
        <v>1163</v>
      </c>
      <c r="DR112" s="61"/>
      <c r="DS112" s="61"/>
      <c r="DT112" s="61"/>
      <c r="DU112" s="61"/>
      <c r="DV112" s="61"/>
      <c r="DW112" s="61"/>
      <c r="DX112" s="61" t="s">
        <v>62</v>
      </c>
      <c r="DY112" s="236">
        <v>0.22520802000000001</v>
      </c>
      <c r="DZ112" s="236">
        <v>2.4683299999999998E-2</v>
      </c>
      <c r="EA112" s="236">
        <v>5.2905599999999997E-2</v>
      </c>
      <c r="EB112" s="236">
        <v>0.13594848000000001</v>
      </c>
      <c r="EC112" s="236">
        <v>1.60679E-2</v>
      </c>
    </row>
    <row r="113" spans="1:133" s="169" customFormat="1" x14ac:dyDescent="0.25">
      <c r="A113" s="156">
        <v>173</v>
      </c>
      <c r="B113" s="157" t="s">
        <v>1293</v>
      </c>
      <c r="C113" s="160" t="s">
        <v>1194</v>
      </c>
      <c r="D113" s="160"/>
      <c r="E113" s="157" t="s">
        <v>1287</v>
      </c>
      <c r="F113" s="157">
        <v>-20.310880997999998</v>
      </c>
      <c r="G113" s="157">
        <v>-42.003834060999999</v>
      </c>
      <c r="H113" s="157"/>
      <c r="I113" s="156">
        <v>946</v>
      </c>
      <c r="J113" s="190"/>
      <c r="K113" s="190"/>
      <c r="L113" s="189" t="s">
        <v>1210</v>
      </c>
      <c r="M113" s="190">
        <v>6</v>
      </c>
      <c r="N113" s="185">
        <v>6.166666666666667</v>
      </c>
      <c r="O113" s="190">
        <v>6</v>
      </c>
      <c r="P113" s="185">
        <v>6.333333333333333</v>
      </c>
      <c r="Q113" s="190">
        <v>6</v>
      </c>
      <c r="R113" s="185">
        <v>6.166666666666667</v>
      </c>
      <c r="S113" s="185">
        <v>6.333333333333333</v>
      </c>
      <c r="T113" s="190">
        <v>6</v>
      </c>
      <c r="U113" s="196">
        <v>85</v>
      </c>
      <c r="V113" s="186"/>
      <c r="W113" s="190" t="s">
        <v>764</v>
      </c>
      <c r="X113" s="190">
        <v>946</v>
      </c>
      <c r="Y113" s="192" t="s">
        <v>201</v>
      </c>
      <c r="Z113" s="192"/>
      <c r="AA113" s="175"/>
      <c r="AB113" s="175">
        <f t="shared" si="24"/>
        <v>946</v>
      </c>
      <c r="AC113" s="175"/>
      <c r="AD113" s="175"/>
      <c r="AE113" s="192"/>
      <c r="AF113" s="198">
        <v>53.090949999999999</v>
      </c>
      <c r="AG113" s="198">
        <v>31.616525500000005</v>
      </c>
      <c r="AH113" s="198">
        <v>5.7349439000000011</v>
      </c>
      <c r="AI113" s="198">
        <v>12.500179249999999</v>
      </c>
      <c r="AJ113" s="198">
        <v>2.1850998482174364</v>
      </c>
      <c r="AK113" s="186"/>
      <c r="AL113" s="175" t="s">
        <v>545</v>
      </c>
      <c r="AM113" s="175"/>
      <c r="AN113" s="175" t="s">
        <v>201</v>
      </c>
      <c r="AO113" s="175"/>
      <c r="AP113" s="175"/>
      <c r="AQ113" s="175">
        <f t="shared" si="25"/>
        <v>946</v>
      </c>
      <c r="AR113" s="175"/>
      <c r="AS113" s="175"/>
      <c r="AU113" s="175"/>
      <c r="AV113" s="175" t="s">
        <v>62</v>
      </c>
      <c r="AY113" s="176">
        <v>0.22650000000000001</v>
      </c>
      <c r="AZ113" s="176">
        <v>20</v>
      </c>
      <c r="BA113" s="179">
        <v>1.1325E-2</v>
      </c>
      <c r="BB113" s="177">
        <v>5.9270394330657927</v>
      </c>
      <c r="BC113" s="177"/>
      <c r="BD113" s="194" t="s">
        <v>545</v>
      </c>
      <c r="BE113" s="194" t="s">
        <v>201</v>
      </c>
      <c r="BF113" s="194"/>
      <c r="BG113" s="194"/>
      <c r="BH113" s="169">
        <f t="shared" ref="BH113:BH118" si="26">I113</f>
        <v>946</v>
      </c>
      <c r="BJ113" s="194"/>
      <c r="BK113" s="194"/>
      <c r="BL113" s="194"/>
      <c r="BM113" s="217">
        <v>945.81539999999995</v>
      </c>
      <c r="BP113" s="194"/>
      <c r="BQ113" s="195">
        <v>2901</v>
      </c>
      <c r="BR113" s="195"/>
      <c r="BS113" s="195"/>
      <c r="BT113" s="195"/>
      <c r="BU113" s="186"/>
      <c r="BV113" s="186"/>
      <c r="BW113" s="160"/>
      <c r="BX113" s="186"/>
      <c r="BY113" s="186"/>
      <c r="BZ113" s="186"/>
      <c r="CA113" s="186"/>
      <c r="CB113" s="186"/>
      <c r="CC113" s="186"/>
      <c r="CD113" s="186"/>
      <c r="CE113" s="186"/>
      <c r="CF113" s="197"/>
      <c r="CI113" s="186"/>
      <c r="CJ113" s="186"/>
      <c r="CK113" s="186"/>
      <c r="CL113" s="186"/>
      <c r="CM113" s="186"/>
      <c r="CN113" s="186"/>
      <c r="CO113" s="186"/>
      <c r="CP113" s="186"/>
      <c r="CQ113" s="186"/>
      <c r="CR113" s="186"/>
      <c r="CS113" s="186"/>
      <c r="CT113" s="186"/>
      <c r="CU113" s="186"/>
      <c r="CV113" s="186"/>
      <c r="CW113" s="186"/>
      <c r="CX113" s="186"/>
      <c r="CY113" s="186"/>
      <c r="CZ113" s="186"/>
      <c r="DA113" s="186"/>
      <c r="DB113" s="186"/>
      <c r="DC113" s="186"/>
      <c r="DD113" s="186"/>
      <c r="DE113" s="186"/>
      <c r="DF113" s="186"/>
      <c r="DG113" s="186"/>
      <c r="DH113" s="186"/>
      <c r="DI113" s="186"/>
      <c r="DJ113" s="186"/>
      <c r="DK113" s="186"/>
      <c r="DL113" s="186"/>
      <c r="DM113" s="186"/>
      <c r="DO113" s="61">
        <v>173</v>
      </c>
      <c r="DP113" s="61" t="s">
        <v>201</v>
      </c>
      <c r="DQ113" s="160" t="s">
        <v>1194</v>
      </c>
      <c r="DR113" s="61"/>
      <c r="DS113" s="61"/>
      <c r="DT113" s="61"/>
      <c r="DU113" s="61"/>
      <c r="DV113" s="61"/>
      <c r="DW113" s="61"/>
      <c r="DX113" s="61" t="s">
        <v>62</v>
      </c>
      <c r="DY113" s="68">
        <v>0.27432844000000001</v>
      </c>
      <c r="DZ113" s="68">
        <v>2.4526119999999998E-2</v>
      </c>
      <c r="EA113" s="68">
        <v>7.6347619999999991E-2</v>
      </c>
      <c r="EB113" s="68">
        <v>0.16041104</v>
      </c>
      <c r="EC113" s="68">
        <v>1.6462540000000001E-2</v>
      </c>
    </row>
    <row r="114" spans="1:133" s="169" customFormat="1" x14ac:dyDescent="0.25">
      <c r="A114" s="156">
        <v>174</v>
      </c>
      <c r="B114" s="157" t="s">
        <v>1294</v>
      </c>
      <c r="C114" s="160" t="s">
        <v>1163</v>
      </c>
      <c r="D114" s="160"/>
      <c r="E114" s="157" t="s">
        <v>1287</v>
      </c>
      <c r="F114" s="157">
        <v>-20.296297828</v>
      </c>
      <c r="G114" s="157">
        <v>-42.103935274999998</v>
      </c>
      <c r="H114" s="157"/>
      <c r="I114" s="156">
        <v>941</v>
      </c>
      <c r="J114" s="190"/>
      <c r="K114" s="190"/>
      <c r="L114" s="189" t="s">
        <v>1225</v>
      </c>
      <c r="M114" s="190">
        <v>6</v>
      </c>
      <c r="N114" s="185">
        <v>6.666666666666667</v>
      </c>
      <c r="O114" s="185">
        <v>6.666666666666667</v>
      </c>
      <c r="P114" s="185">
        <v>6.666666666666667</v>
      </c>
      <c r="Q114" s="185">
        <v>6.666666666666667</v>
      </c>
      <c r="R114" s="185">
        <v>6.833333333333333</v>
      </c>
      <c r="S114" s="185">
        <v>6.333333333333333</v>
      </c>
      <c r="T114" s="185">
        <v>6.166666666666667</v>
      </c>
      <c r="U114" s="196">
        <v>88</v>
      </c>
      <c r="V114" s="186"/>
      <c r="W114" s="190" t="s">
        <v>653</v>
      </c>
      <c r="X114" s="190">
        <v>941</v>
      </c>
      <c r="Y114" s="192" t="s">
        <v>8</v>
      </c>
      <c r="Z114" s="192"/>
      <c r="AA114" s="175"/>
      <c r="AB114" s="175">
        <f t="shared" si="24"/>
        <v>941</v>
      </c>
      <c r="AC114" s="175"/>
      <c r="AD114" s="175"/>
      <c r="AE114" s="192"/>
      <c r="AF114" s="198">
        <v>76.469109000000017</v>
      </c>
      <c r="AG114" s="198">
        <v>37.624019999999994</v>
      </c>
      <c r="AH114" s="198">
        <v>7.0183018999999991</v>
      </c>
      <c r="AI114" s="198">
        <v>14.888993500000002</v>
      </c>
      <c r="AJ114" s="198">
        <v>2.1260481959378943</v>
      </c>
      <c r="AK114" s="186"/>
      <c r="AL114" s="175" t="s">
        <v>75</v>
      </c>
      <c r="AM114" s="175"/>
      <c r="AN114" s="175" t="s">
        <v>8</v>
      </c>
      <c r="AO114" s="175"/>
      <c r="AP114" s="175"/>
      <c r="AQ114" s="175">
        <f t="shared" si="25"/>
        <v>941</v>
      </c>
      <c r="AR114" s="175"/>
      <c r="AS114" s="175"/>
      <c r="AU114" s="175"/>
      <c r="AV114" s="175" t="s">
        <v>62</v>
      </c>
      <c r="AY114" s="176">
        <v>0.22189999999999999</v>
      </c>
      <c r="AZ114" s="176">
        <v>20</v>
      </c>
      <c r="BA114" s="179">
        <v>1.1094999999999999E-2</v>
      </c>
      <c r="BB114" s="177">
        <v>5.8304029205701555</v>
      </c>
      <c r="BC114" s="177"/>
      <c r="BD114" s="194" t="s">
        <v>75</v>
      </c>
      <c r="BE114" s="194" t="s">
        <v>8</v>
      </c>
      <c r="BF114" s="194"/>
      <c r="BG114" s="194"/>
      <c r="BH114" s="169">
        <f t="shared" si="26"/>
        <v>941</v>
      </c>
      <c r="BJ114" s="194"/>
      <c r="BK114" s="194"/>
      <c r="BL114" s="194"/>
      <c r="BM114" s="217">
        <v>941.00900000000001</v>
      </c>
      <c r="BP114" s="194"/>
      <c r="BQ114" s="195">
        <v>1528.5</v>
      </c>
      <c r="BR114" s="195"/>
      <c r="BS114" s="195"/>
      <c r="BT114" s="195"/>
      <c r="BU114" s="186"/>
      <c r="BV114" s="176" t="s">
        <v>341</v>
      </c>
      <c r="BW114" s="160" t="s">
        <v>1163</v>
      </c>
      <c r="BX114" s="176"/>
      <c r="BY114" s="176"/>
      <c r="BZ114" s="186">
        <f>I114</f>
        <v>941</v>
      </c>
      <c r="CA114" s="176"/>
      <c r="CB114" s="176"/>
      <c r="CC114" s="176"/>
      <c r="CD114" s="176"/>
      <c r="CE114" s="176" t="s">
        <v>62</v>
      </c>
      <c r="CF114" s="185">
        <v>133.073544236515</v>
      </c>
      <c r="CI114" s="163">
        <v>174</v>
      </c>
      <c r="CJ114" s="163" t="s">
        <v>8</v>
      </c>
      <c r="CK114" s="163"/>
      <c r="CL114" s="163"/>
      <c r="CM114" s="186">
        <f t="shared" si="15"/>
        <v>941</v>
      </c>
      <c r="CN114" s="163"/>
      <c r="CO114" s="163"/>
      <c r="CP114" s="163"/>
      <c r="CQ114" s="163"/>
      <c r="CR114" s="163"/>
      <c r="CS114" s="163" t="s">
        <v>62</v>
      </c>
      <c r="CT114" s="163">
        <v>6.6852186487340344</v>
      </c>
      <c r="CU114" s="186"/>
      <c r="CV114" s="186"/>
      <c r="CW114" s="190">
        <v>174</v>
      </c>
      <c r="CX114" s="228" t="s">
        <v>8</v>
      </c>
      <c r="CY114" s="228"/>
      <c r="CZ114" s="228"/>
      <c r="DA114" s="186">
        <f t="shared" si="14"/>
        <v>941</v>
      </c>
      <c r="DB114" s="228"/>
      <c r="DC114" s="228"/>
      <c r="DD114" s="228"/>
      <c r="DE114" s="228"/>
      <c r="DF114" s="228"/>
      <c r="DG114" s="228"/>
      <c r="DH114" s="228" t="s">
        <v>9</v>
      </c>
      <c r="DI114" s="231">
        <v>7.8341719999999997</v>
      </c>
      <c r="DJ114" s="230">
        <v>0.94672390000000006</v>
      </c>
      <c r="DK114" s="230">
        <v>6.8874480999999994</v>
      </c>
      <c r="DL114" s="230">
        <v>0.53405950000000013</v>
      </c>
      <c r="DM114" s="230">
        <v>0.41266439999999993</v>
      </c>
      <c r="DO114" s="59" t="s">
        <v>75</v>
      </c>
      <c r="DP114" s="61" t="s">
        <v>8</v>
      </c>
      <c r="DQ114" s="160" t="s">
        <v>1163</v>
      </c>
      <c r="DR114" s="61"/>
      <c r="DS114" s="61"/>
      <c r="DT114" s="61"/>
      <c r="DU114" s="61"/>
      <c r="DV114" s="61"/>
      <c r="DW114" s="61"/>
      <c r="DX114" s="61" t="s">
        <v>62</v>
      </c>
      <c r="DY114" s="236">
        <v>0.30187175999999993</v>
      </c>
      <c r="DZ114" s="236">
        <v>2.4358780000000003E-2</v>
      </c>
      <c r="EA114" s="236">
        <v>5.2369880000000001E-2</v>
      </c>
      <c r="EB114" s="236">
        <v>0.21788122000000004</v>
      </c>
      <c r="EC114" s="236">
        <v>1.9205720000000003E-2</v>
      </c>
    </row>
    <row r="115" spans="1:133" s="169" customFormat="1" x14ac:dyDescent="0.25">
      <c r="A115" s="156">
        <v>175</v>
      </c>
      <c r="B115" s="157" t="s">
        <v>1295</v>
      </c>
      <c r="C115" s="160" t="s">
        <v>1163</v>
      </c>
      <c r="D115" s="160"/>
      <c r="E115" s="157" t="s">
        <v>1287</v>
      </c>
      <c r="F115" s="157">
        <v>-20.295408424000001</v>
      </c>
      <c r="G115" s="157">
        <v>-42.101110071000001</v>
      </c>
      <c r="H115" s="157"/>
      <c r="I115" s="156">
        <v>961</v>
      </c>
      <c r="J115" s="190"/>
      <c r="K115" s="190"/>
      <c r="L115" s="189" t="s">
        <v>1210</v>
      </c>
      <c r="M115" s="190">
        <v>6</v>
      </c>
      <c r="N115" s="185">
        <v>5.666666666666667</v>
      </c>
      <c r="O115" s="185">
        <v>6.666666666666667</v>
      </c>
      <c r="P115" s="185">
        <v>5.833333333333333</v>
      </c>
      <c r="Q115" s="185">
        <v>5.666666666666667</v>
      </c>
      <c r="R115" s="185">
        <v>5.666666666666667</v>
      </c>
      <c r="S115" s="185">
        <v>6.333333333333333</v>
      </c>
      <c r="T115" s="185">
        <v>6.166666666666667</v>
      </c>
      <c r="U115" s="196">
        <v>84</v>
      </c>
      <c r="V115" s="186"/>
      <c r="W115" s="190" t="s">
        <v>654</v>
      </c>
      <c r="X115" s="190">
        <v>961</v>
      </c>
      <c r="Y115" s="192" t="s">
        <v>8</v>
      </c>
      <c r="Z115" s="192"/>
      <c r="AA115" s="175"/>
      <c r="AB115" s="175">
        <f t="shared" si="24"/>
        <v>961</v>
      </c>
      <c r="AC115" s="175"/>
      <c r="AD115" s="175"/>
      <c r="AE115" s="192"/>
      <c r="AF115" s="198">
        <v>62.755414499999993</v>
      </c>
      <c r="AG115" s="198">
        <v>35.211840000000009</v>
      </c>
      <c r="AH115" s="198">
        <v>6.2136384499999995</v>
      </c>
      <c r="AI115" s="198">
        <v>13.904233999999999</v>
      </c>
      <c r="AJ115" s="198">
        <v>2.2456937630848031</v>
      </c>
      <c r="AK115" s="186"/>
      <c r="AL115" s="175" t="s">
        <v>76</v>
      </c>
      <c r="AM115" s="175"/>
      <c r="AN115" s="175" t="s">
        <v>8</v>
      </c>
      <c r="AO115" s="175"/>
      <c r="AP115" s="175"/>
      <c r="AQ115" s="175">
        <f t="shared" si="25"/>
        <v>961</v>
      </c>
      <c r="AR115" s="175"/>
      <c r="AS115" s="175"/>
      <c r="AU115" s="175"/>
      <c r="AV115" s="175" t="s">
        <v>62</v>
      </c>
      <c r="AY115" s="176">
        <v>0.21440000000000001</v>
      </c>
      <c r="AZ115" s="176">
        <v>20</v>
      </c>
      <c r="BA115" s="179">
        <v>1.072E-2</v>
      </c>
      <c r="BB115" s="177">
        <v>5.6733685877647444</v>
      </c>
      <c r="BC115" s="177"/>
      <c r="BD115" s="194" t="s">
        <v>76</v>
      </c>
      <c r="BE115" s="194" t="s">
        <v>8</v>
      </c>
      <c r="BF115" s="194"/>
      <c r="BG115" s="194"/>
      <c r="BH115" s="169">
        <f t="shared" si="26"/>
        <v>961</v>
      </c>
      <c r="BJ115" s="194"/>
      <c r="BK115" s="194"/>
      <c r="BL115" s="194"/>
      <c r="BM115" s="217">
        <v>961.19650000000001</v>
      </c>
      <c r="BP115" s="194"/>
      <c r="BQ115" s="195">
        <v>1943.6395</v>
      </c>
      <c r="BR115" s="195"/>
      <c r="BS115" s="195"/>
      <c r="BT115" s="195"/>
      <c r="BU115" s="186"/>
      <c r="BV115" s="176" t="s">
        <v>342</v>
      </c>
      <c r="BW115" s="160" t="s">
        <v>1163</v>
      </c>
      <c r="BX115" s="176"/>
      <c r="BY115" s="176"/>
      <c r="BZ115" s="186">
        <f>I115</f>
        <v>961</v>
      </c>
      <c r="CA115" s="176"/>
      <c r="CB115" s="176"/>
      <c r="CC115" s="176"/>
      <c r="CD115" s="176"/>
      <c r="CE115" s="176" t="s">
        <v>62</v>
      </c>
      <c r="CF115" s="185">
        <v>154.68521187702839</v>
      </c>
      <c r="CI115" s="163">
        <v>175</v>
      </c>
      <c r="CJ115" s="163" t="s">
        <v>8</v>
      </c>
      <c r="CK115" s="163"/>
      <c r="CL115" s="163"/>
      <c r="CM115" s="186">
        <f t="shared" si="15"/>
        <v>961</v>
      </c>
      <c r="CN115" s="163"/>
      <c r="CO115" s="163"/>
      <c r="CP115" s="163"/>
      <c r="CQ115" s="163"/>
      <c r="CR115" s="163"/>
      <c r="CS115" s="163" t="s">
        <v>62</v>
      </c>
      <c r="CT115" s="163">
        <v>7.1894516960188621</v>
      </c>
      <c r="CU115" s="186"/>
      <c r="CV115" s="186"/>
      <c r="CW115" s="190">
        <v>175</v>
      </c>
      <c r="CX115" s="228" t="s">
        <v>8</v>
      </c>
      <c r="CY115" s="228"/>
      <c r="CZ115" s="228"/>
      <c r="DA115" s="186">
        <f t="shared" si="14"/>
        <v>961</v>
      </c>
      <c r="DB115" s="228"/>
      <c r="DC115" s="228"/>
      <c r="DD115" s="228"/>
      <c r="DE115" s="228"/>
      <c r="DF115" s="228"/>
      <c r="DG115" s="228"/>
      <c r="DH115" s="228" t="s">
        <v>9</v>
      </c>
      <c r="DI115" s="231">
        <v>6.2374179999999999</v>
      </c>
      <c r="DJ115" s="230">
        <v>0.89168590000000003</v>
      </c>
      <c r="DK115" s="230">
        <v>5.3457321000000002</v>
      </c>
      <c r="DL115" s="230">
        <v>0.53386140000000004</v>
      </c>
      <c r="DM115" s="230">
        <v>0.35782449999999999</v>
      </c>
      <c r="DO115" s="59" t="s">
        <v>76</v>
      </c>
      <c r="DP115" s="61" t="s">
        <v>8</v>
      </c>
      <c r="DQ115" s="160" t="s">
        <v>1163</v>
      </c>
      <c r="DR115" s="61"/>
      <c r="DS115" s="61"/>
      <c r="DT115" s="61"/>
      <c r="DU115" s="61"/>
      <c r="DV115" s="61"/>
      <c r="DW115" s="61"/>
      <c r="DX115" s="61" t="s">
        <v>62</v>
      </c>
      <c r="DY115" s="236">
        <v>0.29888887999999997</v>
      </c>
      <c r="DZ115" s="236">
        <v>3.3253500000000005E-2</v>
      </c>
      <c r="EA115" s="236">
        <v>0.10312639999999999</v>
      </c>
      <c r="EB115" s="236">
        <v>0.16410723999999999</v>
      </c>
      <c r="EC115" s="236">
        <v>1.8048939999999999E-2</v>
      </c>
    </row>
    <row r="116" spans="1:133" s="169" customFormat="1" x14ac:dyDescent="0.25">
      <c r="A116" s="156">
        <v>176</v>
      </c>
      <c r="B116" s="157" t="s">
        <v>1296</v>
      </c>
      <c r="C116" s="160" t="s">
        <v>1173</v>
      </c>
      <c r="D116" s="160"/>
      <c r="E116" s="157" t="s">
        <v>1287</v>
      </c>
      <c r="F116" s="157">
        <v>-20.321462899</v>
      </c>
      <c r="G116" s="157">
        <v>-42.036241767999996</v>
      </c>
      <c r="H116" s="157"/>
      <c r="I116" s="156">
        <v>863</v>
      </c>
      <c r="J116" s="190"/>
      <c r="K116" s="190"/>
      <c r="L116" s="189" t="s">
        <v>1225</v>
      </c>
      <c r="M116" s="190">
        <v>6</v>
      </c>
      <c r="N116" s="185">
        <v>5.666666666666667</v>
      </c>
      <c r="O116" s="190">
        <v>6</v>
      </c>
      <c r="P116" s="190">
        <v>6</v>
      </c>
      <c r="Q116" s="190">
        <v>6</v>
      </c>
      <c r="R116" s="185">
        <v>5.333333333333333</v>
      </c>
      <c r="S116" s="190">
        <v>6</v>
      </c>
      <c r="T116" s="185">
        <v>5.666666666666667</v>
      </c>
      <c r="U116" s="191">
        <v>82.666666666666671</v>
      </c>
      <c r="V116" s="186"/>
      <c r="W116" s="190" t="s">
        <v>829</v>
      </c>
      <c r="X116" s="190">
        <v>863</v>
      </c>
      <c r="Y116" s="192" t="s">
        <v>286</v>
      </c>
      <c r="Z116" s="192"/>
      <c r="AA116" s="175"/>
      <c r="AB116" s="175">
        <f t="shared" si="24"/>
        <v>863</v>
      </c>
      <c r="AC116" s="175"/>
      <c r="AD116" s="175"/>
      <c r="AE116" s="192"/>
      <c r="AF116" s="198">
        <v>61.888655263157908</v>
      </c>
      <c r="AG116" s="198">
        <v>34.540511578947367</v>
      </c>
      <c r="AH116" s="198">
        <v>6.2419065999999992</v>
      </c>
      <c r="AI116" s="198">
        <v>13.322505749999999</v>
      </c>
      <c r="AJ116" s="198">
        <v>2.1329404056593826</v>
      </c>
      <c r="AK116" s="186"/>
      <c r="AL116" s="175" t="s">
        <v>559</v>
      </c>
      <c r="AM116" s="175"/>
      <c r="AN116" s="175" t="s">
        <v>286</v>
      </c>
      <c r="AO116" s="175"/>
      <c r="AP116" s="175"/>
      <c r="AQ116" s="175">
        <f t="shared" si="25"/>
        <v>863</v>
      </c>
      <c r="AR116" s="175"/>
      <c r="AS116" s="175"/>
      <c r="AU116" s="175"/>
      <c r="AV116" s="175" t="s">
        <v>440</v>
      </c>
      <c r="AY116" s="176">
        <v>0.20630000000000001</v>
      </c>
      <c r="AZ116" s="176">
        <v>20</v>
      </c>
      <c r="BA116" s="179">
        <v>1.0315000000000001E-2</v>
      </c>
      <c r="BB116" s="177">
        <v>5.561968163637828</v>
      </c>
      <c r="BC116" s="177"/>
      <c r="BD116" s="194" t="s">
        <v>559</v>
      </c>
      <c r="BE116" s="194" t="s">
        <v>286</v>
      </c>
      <c r="BF116" s="194"/>
      <c r="BG116" s="194"/>
      <c r="BH116" s="169">
        <f t="shared" si="26"/>
        <v>863</v>
      </c>
      <c r="BJ116" s="194"/>
      <c r="BK116" s="194"/>
      <c r="BL116" s="194"/>
      <c r="BM116" s="217">
        <v>863.38329999999996</v>
      </c>
      <c r="BP116" s="194"/>
      <c r="BQ116" s="195">
        <v>2474.2939999999999</v>
      </c>
      <c r="BR116" s="195"/>
      <c r="BS116" s="195"/>
      <c r="BT116" s="195"/>
      <c r="BU116" s="186"/>
      <c r="BV116" s="186"/>
      <c r="BW116" s="160"/>
      <c r="BX116" s="186"/>
      <c r="BY116" s="186"/>
      <c r="BZ116" s="186"/>
      <c r="CA116" s="186"/>
      <c r="CB116" s="186"/>
      <c r="CC116" s="186"/>
      <c r="CD116" s="186"/>
      <c r="CE116" s="186"/>
      <c r="CF116" s="197"/>
      <c r="CI116" s="186"/>
      <c r="CJ116" s="186"/>
      <c r="CK116" s="186"/>
      <c r="CL116" s="186"/>
      <c r="CM116" s="186"/>
      <c r="CN116" s="186"/>
      <c r="CO116" s="186"/>
      <c r="CP116" s="186"/>
      <c r="CQ116" s="186"/>
      <c r="CR116" s="186"/>
      <c r="CS116" s="186"/>
      <c r="CT116" s="186"/>
      <c r="CU116" s="186"/>
      <c r="CV116" s="186"/>
      <c r="CW116" s="186"/>
      <c r="CX116" s="186"/>
      <c r="CY116" s="186"/>
      <c r="CZ116" s="186"/>
      <c r="DA116" s="186"/>
      <c r="DB116" s="186"/>
      <c r="DC116" s="186"/>
      <c r="DD116" s="186"/>
      <c r="DE116" s="186"/>
      <c r="DF116" s="186"/>
      <c r="DG116" s="186"/>
      <c r="DH116" s="186"/>
      <c r="DI116" s="186"/>
      <c r="DJ116" s="186"/>
      <c r="DK116" s="186"/>
      <c r="DL116" s="186"/>
      <c r="DM116" s="186"/>
      <c r="DQ116" s="160"/>
    </row>
    <row r="117" spans="1:133" s="169" customFormat="1" x14ac:dyDescent="0.25">
      <c r="A117" s="156">
        <v>177</v>
      </c>
      <c r="B117" s="157" t="s">
        <v>1297</v>
      </c>
      <c r="C117" s="160" t="s">
        <v>1192</v>
      </c>
      <c r="D117" s="160"/>
      <c r="E117" s="157" t="s">
        <v>1287</v>
      </c>
      <c r="F117" s="157">
        <v>-20.336392913000001</v>
      </c>
      <c r="G117" s="157">
        <v>-42.015359513</v>
      </c>
      <c r="H117" s="157"/>
      <c r="I117" s="156">
        <v>1031</v>
      </c>
      <c r="J117" s="190"/>
      <c r="K117" s="190"/>
      <c r="L117" s="189" t="s">
        <v>1225</v>
      </c>
      <c r="M117" s="190">
        <v>7</v>
      </c>
      <c r="N117" s="190">
        <v>7</v>
      </c>
      <c r="O117" s="190">
        <v>7</v>
      </c>
      <c r="P117" s="190">
        <v>7</v>
      </c>
      <c r="Q117" s="190">
        <v>7</v>
      </c>
      <c r="R117" s="185">
        <v>7.333333333333333</v>
      </c>
      <c r="S117" s="185">
        <v>6.666666666666667</v>
      </c>
      <c r="T117" s="190">
        <v>7</v>
      </c>
      <c r="U117" s="191">
        <v>92.333333333333329</v>
      </c>
      <c r="V117" s="186"/>
      <c r="W117" s="190" t="s">
        <v>915</v>
      </c>
      <c r="X117" s="190">
        <v>1031</v>
      </c>
      <c r="Y117" s="192" t="s">
        <v>10</v>
      </c>
      <c r="Z117" s="192"/>
      <c r="AA117" s="175"/>
      <c r="AB117" s="175">
        <f t="shared" si="24"/>
        <v>1031</v>
      </c>
      <c r="AC117" s="175"/>
      <c r="AD117" s="175"/>
      <c r="AE117" s="192"/>
      <c r="AF117" s="198">
        <v>24.902025500000001</v>
      </c>
      <c r="AG117" s="198">
        <v>21.266399000000003</v>
      </c>
      <c r="AH117" s="198">
        <v>4.2476107499999998</v>
      </c>
      <c r="AI117" s="198">
        <v>7.8769581500000001</v>
      </c>
      <c r="AJ117" s="198">
        <v>1.8567997722601315</v>
      </c>
      <c r="AK117" s="186"/>
      <c r="AL117" s="175" t="s">
        <v>163</v>
      </c>
      <c r="AM117" s="175"/>
      <c r="AN117" s="175" t="s">
        <v>10</v>
      </c>
      <c r="AO117" s="175"/>
      <c r="AP117" s="175"/>
      <c r="AQ117" s="175">
        <f t="shared" si="25"/>
        <v>1031</v>
      </c>
      <c r="AR117" s="175"/>
      <c r="AS117" s="175"/>
      <c r="AU117" s="175"/>
      <c r="AV117" s="175" t="s">
        <v>62</v>
      </c>
      <c r="AY117" s="176">
        <v>0.25109999999999999</v>
      </c>
      <c r="AZ117" s="176">
        <v>20</v>
      </c>
      <c r="BA117" s="179">
        <v>1.2555E-2</v>
      </c>
      <c r="BB117" s="177">
        <v>6.7457654417093913</v>
      </c>
      <c r="BC117" s="177"/>
      <c r="BD117" s="194" t="s">
        <v>163</v>
      </c>
      <c r="BE117" s="194" t="s">
        <v>10</v>
      </c>
      <c r="BF117" s="194"/>
      <c r="BG117" s="194"/>
      <c r="BH117" s="169">
        <f t="shared" si="26"/>
        <v>1031</v>
      </c>
      <c r="BJ117" s="194"/>
      <c r="BK117" s="194"/>
      <c r="BL117" s="194"/>
      <c r="BM117" s="217">
        <v>1030.8920000000001</v>
      </c>
      <c r="BP117" s="194"/>
      <c r="BQ117" s="195">
        <v>1574.166667</v>
      </c>
      <c r="BR117" s="195"/>
      <c r="BS117" s="195"/>
      <c r="BT117" s="195"/>
      <c r="BU117" s="186"/>
      <c r="BV117" s="186"/>
      <c r="BW117" s="160"/>
      <c r="BX117" s="186"/>
      <c r="BY117" s="186"/>
      <c r="BZ117" s="186"/>
      <c r="CA117" s="186"/>
      <c r="CB117" s="186"/>
      <c r="CC117" s="186"/>
      <c r="CD117" s="186"/>
      <c r="CE117" s="186"/>
      <c r="CF117" s="197"/>
      <c r="CI117" s="186"/>
      <c r="CJ117" s="186"/>
      <c r="CK117" s="186"/>
      <c r="CL117" s="186"/>
      <c r="CM117" s="186"/>
      <c r="CN117" s="186"/>
      <c r="CO117" s="186"/>
      <c r="CP117" s="186"/>
      <c r="CQ117" s="186"/>
      <c r="CR117" s="186"/>
      <c r="CS117" s="186"/>
      <c r="CT117" s="186"/>
      <c r="CU117" s="186"/>
      <c r="CW117" s="163">
        <v>177</v>
      </c>
      <c r="CX117" s="163" t="s">
        <v>10</v>
      </c>
      <c r="CY117" s="163"/>
      <c r="CZ117" s="163"/>
      <c r="DA117" s="186">
        <f t="shared" si="14"/>
        <v>1031</v>
      </c>
      <c r="DB117" s="163"/>
      <c r="DC117" s="163"/>
      <c r="DD117" s="163"/>
      <c r="DE117" s="163"/>
      <c r="DF117" s="163"/>
      <c r="DG117" s="163"/>
      <c r="DH117" s="176" t="s">
        <v>9</v>
      </c>
      <c r="DI117" s="232">
        <v>3.2226620000000001</v>
      </c>
      <c r="DJ117" s="233">
        <v>0.46465980000000001</v>
      </c>
      <c r="DK117" s="177">
        <f>DI117-DJ117</f>
        <v>2.7580022</v>
      </c>
      <c r="DL117" s="230">
        <v>0.24564790000000003</v>
      </c>
      <c r="DM117" s="230">
        <v>0.21901189999999998</v>
      </c>
      <c r="DO117" s="61" t="s">
        <v>163</v>
      </c>
      <c r="DP117" s="61" t="s">
        <v>10</v>
      </c>
      <c r="DQ117" s="160" t="s">
        <v>1192</v>
      </c>
      <c r="DR117" s="61"/>
      <c r="DS117" s="61"/>
      <c r="DT117" s="61"/>
      <c r="DU117" s="61"/>
      <c r="DV117" s="61"/>
      <c r="DW117" s="61"/>
      <c r="DX117" s="61" t="s">
        <v>62</v>
      </c>
      <c r="DY117" s="68">
        <v>0.29389843999999998</v>
      </c>
      <c r="DZ117" s="68">
        <v>2.916784E-2</v>
      </c>
      <c r="EA117" s="68">
        <v>7.42342E-2</v>
      </c>
      <c r="EB117" s="68">
        <v>0.18375622</v>
      </c>
      <c r="EC117" s="68">
        <v>2.0104519999999997E-2</v>
      </c>
    </row>
    <row r="118" spans="1:133" s="169" customFormat="1" x14ac:dyDescent="0.25">
      <c r="A118" s="156">
        <v>178</v>
      </c>
      <c r="B118" s="157" t="s">
        <v>1298</v>
      </c>
      <c r="C118" s="160" t="s">
        <v>1192</v>
      </c>
      <c r="D118" s="160"/>
      <c r="E118" s="157" t="s">
        <v>1287</v>
      </c>
      <c r="F118" s="157">
        <v>-20.325202485999998</v>
      </c>
      <c r="G118" s="157">
        <v>-42.008976359000002</v>
      </c>
      <c r="H118" s="157"/>
      <c r="I118" s="156">
        <v>887</v>
      </c>
      <c r="J118" s="190"/>
      <c r="K118" s="190"/>
      <c r="L118" s="189" t="s">
        <v>1225</v>
      </c>
      <c r="M118" s="185">
        <v>6.333333333333333</v>
      </c>
      <c r="N118" s="185">
        <v>6.333333333333333</v>
      </c>
      <c r="O118" s="190">
        <v>6</v>
      </c>
      <c r="P118" s="185">
        <v>6.333333333333333</v>
      </c>
      <c r="Q118" s="185">
        <v>6.333333333333333</v>
      </c>
      <c r="R118" s="190">
        <v>6</v>
      </c>
      <c r="S118" s="185">
        <v>6.333333333333333</v>
      </c>
      <c r="T118" s="185">
        <v>6.333333333333333</v>
      </c>
      <c r="U118" s="196">
        <v>86</v>
      </c>
      <c r="V118" s="186"/>
      <c r="W118" s="190" t="s">
        <v>916</v>
      </c>
      <c r="X118" s="190">
        <v>887</v>
      </c>
      <c r="Y118" s="192" t="s">
        <v>10</v>
      </c>
      <c r="Z118" s="192"/>
      <c r="AA118" s="175"/>
      <c r="AB118" s="175">
        <f t="shared" si="24"/>
        <v>887</v>
      </c>
      <c r="AC118" s="175"/>
      <c r="AD118" s="175"/>
      <c r="AE118" s="192"/>
      <c r="AF118" s="198">
        <v>40.824475999999997</v>
      </c>
      <c r="AG118" s="198">
        <v>28.300170999999999</v>
      </c>
      <c r="AH118" s="198">
        <v>5.1589043999999991</v>
      </c>
      <c r="AI118" s="198">
        <v>11.545053249999999</v>
      </c>
      <c r="AJ118" s="198">
        <v>2.2411309938929311</v>
      </c>
      <c r="AK118" s="186"/>
      <c r="AL118" s="175" t="s">
        <v>580</v>
      </c>
      <c r="AM118" s="175"/>
      <c r="AN118" s="175" t="s">
        <v>10</v>
      </c>
      <c r="AO118" s="175"/>
      <c r="AP118" s="175"/>
      <c r="AQ118" s="175">
        <f t="shared" si="25"/>
        <v>887</v>
      </c>
      <c r="AR118" s="175"/>
      <c r="AS118" s="175"/>
      <c r="AU118" s="175"/>
      <c r="AV118" s="175" t="s">
        <v>440</v>
      </c>
      <c r="AY118" s="176">
        <v>0.22259999999999999</v>
      </c>
      <c r="AZ118" s="176">
        <v>20</v>
      </c>
      <c r="BA118" s="179">
        <v>1.1129999999999999E-2</v>
      </c>
      <c r="BB118" s="177">
        <v>6.1672885405202269</v>
      </c>
      <c r="BC118" s="177"/>
      <c r="BD118" s="194" t="s">
        <v>580</v>
      </c>
      <c r="BE118" s="194" t="s">
        <v>10</v>
      </c>
      <c r="BF118" s="194"/>
      <c r="BG118" s="194"/>
      <c r="BH118" s="169">
        <f t="shared" si="26"/>
        <v>887</v>
      </c>
      <c r="BJ118" s="194"/>
      <c r="BK118" s="194"/>
      <c r="BL118" s="194"/>
      <c r="BM118" s="217">
        <v>887.17579999999998</v>
      </c>
      <c r="BP118" s="194"/>
      <c r="BQ118" s="195">
        <v>1963.833333</v>
      </c>
      <c r="BR118" s="195"/>
      <c r="BS118" s="195"/>
      <c r="BT118" s="195"/>
      <c r="BU118" s="186"/>
      <c r="BV118" s="176" t="s">
        <v>502</v>
      </c>
      <c r="BW118" s="160" t="s">
        <v>1192</v>
      </c>
      <c r="BX118" s="176"/>
      <c r="BY118" s="176"/>
      <c r="BZ118" s="186">
        <f>I118</f>
        <v>887</v>
      </c>
      <c r="CA118" s="176"/>
      <c r="CB118" s="176"/>
      <c r="CC118" s="176"/>
      <c r="CD118" s="176"/>
      <c r="CE118" s="176" t="s">
        <v>440</v>
      </c>
      <c r="CF118" s="185">
        <v>180.48742783067641</v>
      </c>
      <c r="CI118" s="163">
        <v>178</v>
      </c>
      <c r="CJ118" s="163" t="s">
        <v>10</v>
      </c>
      <c r="CK118" s="163"/>
      <c r="CL118" s="163"/>
      <c r="CM118" s="186">
        <f t="shared" si="15"/>
        <v>887</v>
      </c>
      <c r="CN118" s="163"/>
      <c r="CO118" s="163"/>
      <c r="CP118" s="163"/>
      <c r="CQ118" s="163"/>
      <c r="CR118" s="163"/>
      <c r="CS118" s="163" t="s">
        <v>62</v>
      </c>
      <c r="CT118" s="163">
        <v>7.4167392918794066</v>
      </c>
      <c r="CU118" s="186"/>
      <c r="CW118" s="186"/>
      <c r="CX118" s="186"/>
      <c r="CY118" s="186"/>
      <c r="CZ118" s="186"/>
      <c r="DA118" s="186"/>
      <c r="DB118" s="186"/>
      <c r="DC118" s="186"/>
      <c r="DD118" s="186"/>
      <c r="DE118" s="186"/>
      <c r="DF118" s="186"/>
      <c r="DG118" s="186"/>
      <c r="DH118" s="186"/>
      <c r="DI118" s="186"/>
      <c r="DJ118" s="186"/>
      <c r="DK118" s="186"/>
      <c r="DL118" s="186"/>
      <c r="DM118" s="186"/>
      <c r="DQ118" s="160"/>
    </row>
    <row r="119" spans="1:133" s="169" customFormat="1" x14ac:dyDescent="0.25">
      <c r="A119" s="156">
        <v>179</v>
      </c>
      <c r="B119" s="157" t="s">
        <v>1299</v>
      </c>
      <c r="C119" s="160" t="s">
        <v>1194</v>
      </c>
      <c r="D119" s="160"/>
      <c r="E119" s="157" t="s">
        <v>1300</v>
      </c>
      <c r="F119" s="157">
        <v>-20.412580472999998</v>
      </c>
      <c r="G119" s="157">
        <v>-41.860302183999998</v>
      </c>
      <c r="H119" s="157"/>
      <c r="I119" s="156">
        <v>1128</v>
      </c>
      <c r="J119" s="190"/>
      <c r="K119" s="190"/>
      <c r="L119" s="189" t="s">
        <v>1210</v>
      </c>
      <c r="M119" s="190">
        <v>6</v>
      </c>
      <c r="N119" s="185">
        <v>5.833333333333333</v>
      </c>
      <c r="O119" s="190">
        <v>6</v>
      </c>
      <c r="P119" s="185">
        <v>6.166666666666667</v>
      </c>
      <c r="Q119" s="185">
        <v>5.333333333333333</v>
      </c>
      <c r="R119" s="185">
        <v>5.833333333333333</v>
      </c>
      <c r="S119" s="190">
        <v>6</v>
      </c>
      <c r="T119" s="190">
        <v>6.5</v>
      </c>
      <c r="U119" s="191">
        <v>83.666666666666671</v>
      </c>
      <c r="V119" s="186"/>
      <c r="W119" s="190" t="s">
        <v>765</v>
      </c>
      <c r="X119" s="190">
        <v>1128</v>
      </c>
      <c r="Y119" s="192" t="s">
        <v>201</v>
      </c>
      <c r="Z119" s="192"/>
      <c r="AA119" s="175"/>
      <c r="AB119" s="175">
        <f t="shared" si="24"/>
        <v>1128</v>
      </c>
      <c r="AC119" s="175"/>
      <c r="AD119" s="175"/>
      <c r="AE119" s="192"/>
      <c r="AF119" s="198">
        <v>53.564764499999988</v>
      </c>
      <c r="AG119" s="198">
        <v>31.601354500000003</v>
      </c>
      <c r="AH119" s="198">
        <v>5.7107381499999992</v>
      </c>
      <c r="AI119" s="198">
        <v>13.290803149999999</v>
      </c>
      <c r="AJ119" s="198">
        <v>2.3234643756769406</v>
      </c>
      <c r="AK119" s="186"/>
      <c r="AL119" s="175" t="s">
        <v>1078</v>
      </c>
      <c r="AM119" s="175"/>
      <c r="AN119" s="175" t="s">
        <v>201</v>
      </c>
      <c r="AO119" s="175"/>
      <c r="AP119" s="175"/>
      <c r="AQ119" s="175">
        <f t="shared" si="25"/>
        <v>1128</v>
      </c>
      <c r="AR119" s="175"/>
      <c r="AS119" s="175"/>
      <c r="AU119" s="175"/>
      <c r="AV119" s="175" t="s">
        <v>62</v>
      </c>
      <c r="AY119" s="176">
        <v>0.1928</v>
      </c>
      <c r="AZ119" s="176">
        <v>20</v>
      </c>
      <c r="BA119" s="179">
        <v>9.6399999999999993E-3</v>
      </c>
      <c r="BB119" s="177">
        <v>5.3405094891686584</v>
      </c>
      <c r="BC119" s="177"/>
      <c r="BD119" s="186"/>
      <c r="BE119" s="186"/>
      <c r="BF119" s="186"/>
      <c r="BG119" s="186"/>
      <c r="BJ119" s="186"/>
      <c r="BK119" s="186"/>
      <c r="BL119" s="186"/>
      <c r="BM119" s="218"/>
      <c r="BP119" s="186"/>
      <c r="BQ119" s="186"/>
      <c r="BR119" s="186"/>
      <c r="BS119" s="186"/>
      <c r="BT119" s="186"/>
      <c r="BU119" s="186"/>
      <c r="BV119" s="176" t="s">
        <v>376</v>
      </c>
      <c r="BW119" s="160" t="s">
        <v>1194</v>
      </c>
      <c r="BX119" s="176"/>
      <c r="BY119" s="176"/>
      <c r="BZ119" s="186">
        <f>I119</f>
        <v>1128</v>
      </c>
      <c r="CA119" s="176"/>
      <c r="CB119" s="176"/>
      <c r="CC119" s="176"/>
      <c r="CD119" s="176"/>
      <c r="CE119" s="176" t="s">
        <v>62</v>
      </c>
      <c r="CF119" s="185">
        <v>169.98503326687404</v>
      </c>
      <c r="CI119" s="186"/>
      <c r="CJ119" s="186"/>
      <c r="CK119" s="186"/>
      <c r="CL119" s="186"/>
      <c r="CM119" s="186"/>
      <c r="CN119" s="186"/>
      <c r="CO119" s="186"/>
      <c r="CP119" s="186"/>
      <c r="CQ119" s="186"/>
      <c r="CR119" s="186"/>
      <c r="CS119" s="186"/>
      <c r="CT119" s="186"/>
      <c r="CU119" s="186"/>
      <c r="CW119" s="186"/>
      <c r="CX119" s="186"/>
      <c r="CY119" s="186"/>
      <c r="CZ119" s="186"/>
      <c r="DA119" s="186"/>
      <c r="DB119" s="186"/>
      <c r="DC119" s="186"/>
      <c r="DD119" s="186"/>
      <c r="DE119" s="186"/>
      <c r="DF119" s="186"/>
      <c r="DG119" s="186"/>
      <c r="DH119" s="186"/>
      <c r="DI119" s="186"/>
      <c r="DJ119" s="186"/>
      <c r="DK119" s="186"/>
      <c r="DL119" s="186"/>
      <c r="DM119" s="186"/>
      <c r="DO119" s="61">
        <v>179</v>
      </c>
      <c r="DP119" s="61" t="s">
        <v>201</v>
      </c>
      <c r="DQ119" s="160" t="s">
        <v>1194</v>
      </c>
      <c r="DR119" s="61"/>
      <c r="DS119" s="61"/>
      <c r="DT119" s="61"/>
      <c r="DU119" s="61"/>
      <c r="DV119" s="61"/>
      <c r="DW119" s="61"/>
      <c r="DX119" s="61" t="s">
        <v>62</v>
      </c>
      <c r="DY119" s="68">
        <v>0.2385697</v>
      </c>
      <c r="DZ119" s="68">
        <v>2.301806E-2</v>
      </c>
      <c r="EA119" s="68">
        <v>4.2447640000000002E-2</v>
      </c>
      <c r="EB119" s="68">
        <v>0.15911906000000001</v>
      </c>
      <c r="EC119" s="68">
        <v>2.0864719999999996E-2</v>
      </c>
    </row>
    <row r="120" spans="1:133" s="169" customFormat="1" x14ac:dyDescent="0.25">
      <c r="A120" s="156">
        <v>180</v>
      </c>
      <c r="B120" s="157" t="s">
        <v>1299</v>
      </c>
      <c r="C120" s="160" t="s">
        <v>1192</v>
      </c>
      <c r="D120" s="160"/>
      <c r="E120" s="157" t="s">
        <v>1300</v>
      </c>
      <c r="F120" s="157">
        <v>-20.415421435999999</v>
      </c>
      <c r="G120" s="157">
        <v>-41.859599109999998</v>
      </c>
      <c r="H120" s="157"/>
      <c r="I120" s="156">
        <v>1134</v>
      </c>
      <c r="J120" s="190"/>
      <c r="K120" s="190"/>
      <c r="L120" s="189" t="s">
        <v>1225</v>
      </c>
      <c r="M120" s="190">
        <v>6</v>
      </c>
      <c r="N120" s="185">
        <v>6.333333333333333</v>
      </c>
      <c r="O120" s="185">
        <v>6.333333333333333</v>
      </c>
      <c r="P120" s="185">
        <v>6.166666666666667</v>
      </c>
      <c r="Q120" s="185">
        <v>6.833333333333333</v>
      </c>
      <c r="R120" s="190">
        <v>6.5</v>
      </c>
      <c r="S120" s="190">
        <v>6</v>
      </c>
      <c r="T120" s="185">
        <v>6.166666666666667</v>
      </c>
      <c r="U120" s="191">
        <v>86.333333333333329</v>
      </c>
      <c r="V120" s="186"/>
      <c r="W120" s="190" t="s">
        <v>917</v>
      </c>
      <c r="X120" s="190">
        <v>1134</v>
      </c>
      <c r="Y120" s="192" t="s">
        <v>10</v>
      </c>
      <c r="Z120" s="192"/>
      <c r="AA120" s="175"/>
      <c r="AB120" s="175">
        <f t="shared" si="24"/>
        <v>1134</v>
      </c>
      <c r="AC120" s="175"/>
      <c r="AD120" s="175"/>
      <c r="AE120" s="192"/>
      <c r="AF120" s="198">
        <v>35.855425000000011</v>
      </c>
      <c r="AG120" s="198">
        <v>25.943598999999999</v>
      </c>
      <c r="AH120" s="198">
        <v>4.5771056000000003</v>
      </c>
      <c r="AI120" s="198">
        <v>10.978162450000001</v>
      </c>
      <c r="AJ120" s="198">
        <v>2.4099526568294665</v>
      </c>
      <c r="AK120" s="186"/>
      <c r="AL120" s="175" t="s">
        <v>164</v>
      </c>
      <c r="AM120" s="175"/>
      <c r="AN120" s="175" t="s">
        <v>10</v>
      </c>
      <c r="AO120" s="175"/>
      <c r="AP120" s="175"/>
      <c r="AQ120" s="175">
        <f t="shared" si="25"/>
        <v>1134</v>
      </c>
      <c r="AR120" s="175"/>
      <c r="AS120" s="175"/>
      <c r="AU120" s="175"/>
      <c r="AV120" s="175" t="s">
        <v>62</v>
      </c>
      <c r="AY120" s="176">
        <v>0.25869999999999999</v>
      </c>
      <c r="AZ120" s="176">
        <v>20</v>
      </c>
      <c r="BA120" s="179">
        <v>1.2934999999999999E-2</v>
      </c>
      <c r="BB120" s="177">
        <v>6.6128902370278908</v>
      </c>
      <c r="BC120" s="177"/>
      <c r="BD120" s="194" t="s">
        <v>164</v>
      </c>
      <c r="BE120" s="194" t="s">
        <v>10</v>
      </c>
      <c r="BF120" s="194"/>
      <c r="BG120" s="194"/>
      <c r="BH120" s="169">
        <f>I120</f>
        <v>1134</v>
      </c>
      <c r="BJ120" s="194"/>
      <c r="BK120" s="194"/>
      <c r="BL120" s="194"/>
      <c r="BM120" s="217">
        <v>1133.992</v>
      </c>
      <c r="BP120" s="194"/>
      <c r="BQ120" s="195">
        <v>5353.5</v>
      </c>
      <c r="BR120" s="195"/>
      <c r="BS120" s="195"/>
      <c r="BT120" s="195"/>
      <c r="BU120" s="186"/>
      <c r="BV120" s="176" t="s">
        <v>410</v>
      </c>
      <c r="BW120" s="160" t="s">
        <v>1192</v>
      </c>
      <c r="BX120" s="176"/>
      <c r="BY120" s="176"/>
      <c r="BZ120" s="186">
        <f>I120</f>
        <v>1134</v>
      </c>
      <c r="CA120" s="176"/>
      <c r="CB120" s="176"/>
      <c r="CC120" s="176"/>
      <c r="CD120" s="176"/>
      <c r="CE120" s="176" t="s">
        <v>62</v>
      </c>
      <c r="CF120" s="185">
        <v>172.69853046692401</v>
      </c>
      <c r="CI120" s="163">
        <v>180</v>
      </c>
      <c r="CJ120" s="163" t="s">
        <v>10</v>
      </c>
      <c r="CK120" s="163"/>
      <c r="CL120" s="163"/>
      <c r="CM120" s="186">
        <f t="shared" si="15"/>
        <v>1134</v>
      </c>
      <c r="CN120" s="163"/>
      <c r="CO120" s="163"/>
      <c r="CP120" s="163"/>
      <c r="CQ120" s="163"/>
      <c r="CR120" s="163"/>
      <c r="CS120" s="163" t="s">
        <v>62</v>
      </c>
      <c r="CT120" s="163">
        <v>7.2726973482999053</v>
      </c>
      <c r="CU120" s="186"/>
      <c r="CW120" s="163">
        <v>180</v>
      </c>
      <c r="CX120" s="163" t="s">
        <v>10</v>
      </c>
      <c r="CY120" s="163"/>
      <c r="CZ120" s="163"/>
      <c r="DA120" s="186">
        <f t="shared" si="14"/>
        <v>1134</v>
      </c>
      <c r="DB120" s="163"/>
      <c r="DC120" s="163"/>
      <c r="DD120" s="163"/>
      <c r="DE120" s="163"/>
      <c r="DF120" s="163"/>
      <c r="DG120" s="163"/>
      <c r="DH120" s="176" t="s">
        <v>9</v>
      </c>
      <c r="DI120" s="232">
        <v>4.2290640000000002</v>
      </c>
      <c r="DJ120" s="233">
        <v>0.42290519999999993</v>
      </c>
      <c r="DK120" s="177">
        <f>DI120-DJ120</f>
        <v>3.8061588000000004</v>
      </c>
      <c r="DL120" s="230">
        <v>0.21192049999999993</v>
      </c>
      <c r="DM120" s="230">
        <v>0.2109847</v>
      </c>
      <c r="DO120" s="61" t="s">
        <v>164</v>
      </c>
      <c r="DP120" s="61" t="s">
        <v>10</v>
      </c>
      <c r="DQ120" s="160" t="s">
        <v>1192</v>
      </c>
      <c r="DR120" s="61"/>
      <c r="DS120" s="61"/>
      <c r="DT120" s="61"/>
      <c r="DU120" s="61"/>
      <c r="DV120" s="61"/>
      <c r="DW120" s="61"/>
      <c r="DX120" s="61" t="s">
        <v>62</v>
      </c>
      <c r="DY120" s="68">
        <v>0.26544321999999998</v>
      </c>
      <c r="DZ120" s="68">
        <v>2.5871359999999999E-2</v>
      </c>
      <c r="EA120" s="68">
        <v>6.1856000000000001E-2</v>
      </c>
      <c r="EB120" s="68">
        <v>0.16686090000000001</v>
      </c>
      <c r="EC120" s="68">
        <v>1.6718279999999995E-2</v>
      </c>
    </row>
    <row r="121" spans="1:133" s="169" customFormat="1" x14ac:dyDescent="0.25">
      <c r="A121" s="156">
        <v>181</v>
      </c>
      <c r="B121" s="157" t="s">
        <v>1301</v>
      </c>
      <c r="C121" s="160" t="s">
        <v>1173</v>
      </c>
      <c r="D121" s="160"/>
      <c r="E121" s="157" t="s">
        <v>1300</v>
      </c>
      <c r="F121" s="157">
        <v>-20.429425081000002</v>
      </c>
      <c r="G121" s="157">
        <v>-41.872401377000003</v>
      </c>
      <c r="H121" s="157"/>
      <c r="I121" s="156">
        <v>1007</v>
      </c>
      <c r="J121" s="190"/>
      <c r="K121" s="190"/>
      <c r="L121" s="189" t="s">
        <v>1210</v>
      </c>
      <c r="M121" s="185">
        <v>6.333333333333333</v>
      </c>
      <c r="N121" s="185">
        <v>6.333333333333333</v>
      </c>
      <c r="O121" s="185">
        <v>6.333333333333333</v>
      </c>
      <c r="P121" s="190">
        <v>6</v>
      </c>
      <c r="Q121" s="185">
        <v>6.166666666666667</v>
      </c>
      <c r="R121" s="185">
        <v>6.166666666666667</v>
      </c>
      <c r="S121" s="190">
        <v>6</v>
      </c>
      <c r="T121" s="190">
        <v>6</v>
      </c>
      <c r="U121" s="191">
        <v>85.333333333333329</v>
      </c>
      <c r="V121" s="186"/>
      <c r="W121" s="190" t="s">
        <v>830</v>
      </c>
      <c r="X121" s="190">
        <v>1007</v>
      </c>
      <c r="Y121" s="192" t="s">
        <v>286</v>
      </c>
      <c r="Z121" s="192"/>
      <c r="AA121" s="175"/>
      <c r="AB121" s="175">
        <f t="shared" si="24"/>
        <v>1007</v>
      </c>
      <c r="AC121" s="175"/>
      <c r="AD121" s="175"/>
      <c r="AE121" s="192"/>
      <c r="AF121" s="198">
        <v>39.043758499999996</v>
      </c>
      <c r="AG121" s="198">
        <v>26.687025500000004</v>
      </c>
      <c r="AH121" s="198">
        <v>4.8515746499999999</v>
      </c>
      <c r="AI121" s="198">
        <v>11.098478400000001</v>
      </c>
      <c r="AJ121" s="198">
        <v>2.2959684416088466</v>
      </c>
      <c r="AK121" s="186"/>
      <c r="AL121" s="175" t="s">
        <v>214</v>
      </c>
      <c r="AM121" s="175"/>
      <c r="AN121" s="175" t="s">
        <v>286</v>
      </c>
      <c r="AO121" s="175"/>
      <c r="AP121" s="175"/>
      <c r="AQ121" s="175">
        <f t="shared" si="25"/>
        <v>1007</v>
      </c>
      <c r="AR121" s="175"/>
      <c r="AS121" s="175"/>
      <c r="AU121" s="175"/>
      <c r="AV121" s="175" t="s">
        <v>62</v>
      </c>
      <c r="AY121" s="176">
        <v>0.26479999999999998</v>
      </c>
      <c r="AZ121" s="176">
        <v>20</v>
      </c>
      <c r="BA121" s="179">
        <v>1.3239999999999998E-2</v>
      </c>
      <c r="BB121" s="177">
        <v>6.8437441279896927</v>
      </c>
      <c r="BC121" s="177"/>
      <c r="BD121" s="194" t="s">
        <v>214</v>
      </c>
      <c r="BE121" s="194" t="s">
        <v>286</v>
      </c>
      <c r="BF121" s="194"/>
      <c r="BG121" s="194"/>
      <c r="BH121" s="169">
        <f>I121</f>
        <v>1007</v>
      </c>
      <c r="BJ121" s="194"/>
      <c r="BK121" s="194"/>
      <c r="BL121" s="194"/>
      <c r="BM121" s="217">
        <v>1007.349</v>
      </c>
      <c r="BP121" s="194"/>
      <c r="BQ121" s="195">
        <v>15441.666667</v>
      </c>
      <c r="BR121" s="195"/>
      <c r="BS121" s="195"/>
      <c r="BT121" s="195"/>
      <c r="BU121" s="186"/>
      <c r="BV121" s="186"/>
      <c r="BW121" s="160"/>
      <c r="BX121" s="186"/>
      <c r="BY121" s="186"/>
      <c r="BZ121" s="186"/>
      <c r="CA121" s="186"/>
      <c r="CB121" s="186"/>
      <c r="CC121" s="186"/>
      <c r="CD121" s="186"/>
      <c r="CE121" s="186"/>
      <c r="CF121" s="197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O121" s="61" t="s">
        <v>214</v>
      </c>
      <c r="DP121" s="61" t="s">
        <v>286</v>
      </c>
      <c r="DQ121" s="160" t="s">
        <v>1173</v>
      </c>
      <c r="DR121" s="61"/>
      <c r="DS121" s="61"/>
      <c r="DT121" s="61"/>
      <c r="DU121" s="61"/>
      <c r="DV121" s="61"/>
      <c r="DW121" s="61"/>
      <c r="DX121" s="61" t="s">
        <v>62</v>
      </c>
      <c r="DY121" s="68">
        <v>0.27332595999999998</v>
      </c>
      <c r="DZ121" s="68">
        <v>2.0501800000000001E-2</v>
      </c>
      <c r="EA121" s="68">
        <v>6.7976580000000009E-2</v>
      </c>
      <c r="EB121" s="68">
        <v>0.17457682000000002</v>
      </c>
      <c r="EC121" s="68">
        <v>1.654984E-2</v>
      </c>
    </row>
    <row r="122" spans="1:133" s="169" customFormat="1" x14ac:dyDescent="0.25">
      <c r="A122" s="156">
        <v>182</v>
      </c>
      <c r="B122" s="157" t="s">
        <v>1302</v>
      </c>
      <c r="C122" s="160" t="s">
        <v>1194</v>
      </c>
      <c r="D122" s="160"/>
      <c r="E122" s="157" t="s">
        <v>1300</v>
      </c>
      <c r="F122" s="157">
        <v>-20.456397962</v>
      </c>
      <c r="G122" s="157">
        <v>-41.898959521000002</v>
      </c>
      <c r="H122" s="157"/>
      <c r="I122" s="156">
        <v>1033</v>
      </c>
      <c r="J122" s="190"/>
      <c r="K122" s="190"/>
      <c r="L122" s="189" t="s">
        <v>1225</v>
      </c>
      <c r="M122" s="190">
        <v>6</v>
      </c>
      <c r="N122" s="185">
        <v>5.666666666666667</v>
      </c>
      <c r="O122" s="190">
        <v>6</v>
      </c>
      <c r="P122" s="185">
        <v>6.333333333333333</v>
      </c>
      <c r="Q122" s="190">
        <v>6</v>
      </c>
      <c r="R122" s="190">
        <v>6</v>
      </c>
      <c r="S122" s="190">
        <v>6</v>
      </c>
      <c r="T122" s="190">
        <v>6</v>
      </c>
      <c r="U122" s="196">
        <v>84</v>
      </c>
      <c r="V122" s="186"/>
      <c r="W122" s="190" t="s">
        <v>766</v>
      </c>
      <c r="X122" s="190">
        <v>1033</v>
      </c>
      <c r="Y122" s="192" t="s">
        <v>201</v>
      </c>
      <c r="Z122" s="192"/>
      <c r="AA122" s="175"/>
      <c r="AB122" s="175">
        <f t="shared" si="24"/>
        <v>1033</v>
      </c>
      <c r="AC122" s="175"/>
      <c r="AD122" s="175"/>
      <c r="AE122" s="192"/>
      <c r="AF122" s="198">
        <v>56.908510999999997</v>
      </c>
      <c r="AG122" s="198">
        <v>32.080120000000001</v>
      </c>
      <c r="AH122" s="198">
        <v>5.8664344499999999</v>
      </c>
      <c r="AI122" s="198">
        <v>13.416097499999998</v>
      </c>
      <c r="AJ122" s="198">
        <v>2.3029118533022679</v>
      </c>
      <c r="AK122" s="186"/>
      <c r="AL122" s="175" t="s">
        <v>546</v>
      </c>
      <c r="AM122" s="175"/>
      <c r="AN122" s="175" t="s">
        <v>201</v>
      </c>
      <c r="AO122" s="175"/>
      <c r="AP122" s="175"/>
      <c r="AQ122" s="175">
        <f t="shared" si="25"/>
        <v>1033</v>
      </c>
      <c r="AR122" s="175"/>
      <c r="AS122" s="175"/>
      <c r="AU122" s="175"/>
      <c r="AV122" s="175" t="s">
        <v>62</v>
      </c>
      <c r="AY122" s="176">
        <v>0.23780000000000001</v>
      </c>
      <c r="AZ122" s="176">
        <v>20</v>
      </c>
      <c r="BA122" s="179">
        <v>1.1890000000000001E-2</v>
      </c>
      <c r="BB122" s="177">
        <v>5.8491933535554184</v>
      </c>
      <c r="BC122" s="177"/>
      <c r="BD122" s="194" t="s">
        <v>546</v>
      </c>
      <c r="BE122" s="194" t="s">
        <v>201</v>
      </c>
      <c r="BF122" s="194"/>
      <c r="BG122" s="194"/>
      <c r="BH122" s="169">
        <f>I122</f>
        <v>1033</v>
      </c>
      <c r="BJ122" s="194"/>
      <c r="BK122" s="194"/>
      <c r="BL122" s="194"/>
      <c r="BM122" s="217">
        <v>1016.043</v>
      </c>
      <c r="BP122" s="194"/>
      <c r="BQ122" s="195">
        <v>14776.666667</v>
      </c>
      <c r="BR122" s="195"/>
      <c r="BS122" s="195"/>
      <c r="BT122" s="195"/>
      <c r="BU122" s="186"/>
      <c r="BV122" s="176" t="s">
        <v>377</v>
      </c>
      <c r="BW122" s="160" t="s">
        <v>1194</v>
      </c>
      <c r="BX122" s="176"/>
      <c r="BY122" s="176"/>
      <c r="BZ122" s="186">
        <f>I122</f>
        <v>1033</v>
      </c>
      <c r="CA122" s="176"/>
      <c r="CB122" s="176"/>
      <c r="CC122" s="176"/>
      <c r="CD122" s="176"/>
      <c r="CE122" s="176" t="s">
        <v>62</v>
      </c>
      <c r="CF122" s="185">
        <v>122.38160488728224</v>
      </c>
      <c r="CI122" s="186"/>
      <c r="CJ122" s="186"/>
      <c r="CK122" s="186"/>
      <c r="CL122" s="186"/>
      <c r="CM122" s="186"/>
      <c r="CN122" s="186"/>
      <c r="CO122" s="186"/>
      <c r="CP122" s="186"/>
      <c r="CQ122" s="186"/>
      <c r="CR122" s="186"/>
      <c r="CS122" s="186"/>
      <c r="CT122" s="186"/>
      <c r="CU122" s="186"/>
      <c r="CV122" s="186"/>
      <c r="CW122" s="186"/>
      <c r="CX122" s="186"/>
      <c r="CY122" s="186"/>
      <c r="CZ122" s="186"/>
      <c r="DA122" s="186"/>
      <c r="DB122" s="186"/>
      <c r="DC122" s="186"/>
      <c r="DD122" s="186"/>
      <c r="DE122" s="186"/>
      <c r="DF122" s="186"/>
      <c r="DG122" s="186"/>
      <c r="DH122" s="186"/>
      <c r="DI122" s="186"/>
      <c r="DJ122" s="186"/>
      <c r="DK122" s="186"/>
      <c r="DL122" s="186"/>
      <c r="DM122" s="186"/>
      <c r="DO122" s="61">
        <v>182</v>
      </c>
      <c r="DP122" s="61" t="s">
        <v>201</v>
      </c>
      <c r="DQ122" s="160" t="s">
        <v>1194</v>
      </c>
      <c r="DR122" s="61"/>
      <c r="DS122" s="61"/>
      <c r="DT122" s="61"/>
      <c r="DU122" s="61"/>
      <c r="DV122" s="61"/>
      <c r="DW122" s="61"/>
      <c r="DX122" s="61" t="s">
        <v>62</v>
      </c>
      <c r="DY122" s="68">
        <v>0.29920532</v>
      </c>
      <c r="DZ122" s="68">
        <v>2.913754E-2</v>
      </c>
      <c r="EA122" s="68">
        <v>5.3106399999999998E-2</v>
      </c>
      <c r="EB122" s="68">
        <v>0.20046829999999999</v>
      </c>
      <c r="EC122" s="68">
        <v>2.0141820000000001E-2</v>
      </c>
    </row>
    <row r="123" spans="1:133" s="169" customFormat="1" x14ac:dyDescent="0.25">
      <c r="A123" s="156">
        <v>184</v>
      </c>
      <c r="B123" s="157" t="s">
        <v>1303</v>
      </c>
      <c r="C123" s="160" t="s">
        <v>1192</v>
      </c>
      <c r="D123" s="160"/>
      <c r="E123" s="157" t="s">
        <v>1304</v>
      </c>
      <c r="F123" s="157">
        <v>-20.483313090999999</v>
      </c>
      <c r="G123" s="157">
        <v>-42.012991206999999</v>
      </c>
      <c r="H123" s="157"/>
      <c r="I123" s="156">
        <v>999</v>
      </c>
      <c r="J123" s="190"/>
      <c r="K123" s="190"/>
      <c r="L123" s="189" t="s">
        <v>1225</v>
      </c>
      <c r="M123" s="190">
        <v>6</v>
      </c>
      <c r="N123" s="185">
        <v>5.666666666666667</v>
      </c>
      <c r="O123" s="190">
        <v>6</v>
      </c>
      <c r="P123" s="190">
        <v>6</v>
      </c>
      <c r="Q123" s="185">
        <v>5.666666666666667</v>
      </c>
      <c r="R123" s="185">
        <v>5.333333333333333</v>
      </c>
      <c r="S123" s="190">
        <v>6</v>
      </c>
      <c r="T123" s="190">
        <v>6</v>
      </c>
      <c r="U123" s="191">
        <v>82.666666666666671</v>
      </c>
      <c r="V123" s="186"/>
      <c r="W123" s="190" t="s">
        <v>918</v>
      </c>
      <c r="X123" s="190">
        <v>999</v>
      </c>
      <c r="Y123" s="192" t="s">
        <v>10</v>
      </c>
      <c r="Z123" s="192"/>
      <c r="AA123" s="175"/>
      <c r="AB123" s="175">
        <f t="shared" si="24"/>
        <v>999</v>
      </c>
      <c r="AC123" s="175"/>
      <c r="AD123" s="175"/>
      <c r="AE123" s="192"/>
      <c r="AF123" s="198">
        <v>55.050408000000019</v>
      </c>
      <c r="AG123" s="198">
        <v>31.672372000000006</v>
      </c>
      <c r="AH123" s="198">
        <v>5.8601901999999999</v>
      </c>
      <c r="AI123" s="198">
        <v>13.254700000000003</v>
      </c>
      <c r="AJ123" s="198">
        <v>2.2686922427761864</v>
      </c>
      <c r="AK123" s="186"/>
      <c r="AL123" s="175" t="s">
        <v>165</v>
      </c>
      <c r="AM123" s="175"/>
      <c r="AN123" s="175" t="s">
        <v>10</v>
      </c>
      <c r="AO123" s="175"/>
      <c r="AP123" s="175"/>
      <c r="AQ123" s="175">
        <f t="shared" si="25"/>
        <v>999</v>
      </c>
      <c r="AR123" s="175"/>
      <c r="AS123" s="175"/>
      <c r="AU123" s="175"/>
      <c r="AV123" s="175" t="s">
        <v>62</v>
      </c>
      <c r="AY123" s="176">
        <v>0.2475</v>
      </c>
      <c r="AZ123" s="176">
        <v>20</v>
      </c>
      <c r="BA123" s="179">
        <v>1.2375000000000001E-2</v>
      </c>
      <c r="BB123" s="177">
        <v>6.649128929213755</v>
      </c>
      <c r="BC123" s="177"/>
      <c r="BD123" s="194" t="s">
        <v>165</v>
      </c>
      <c r="BE123" s="194" t="s">
        <v>10</v>
      </c>
      <c r="BF123" s="194"/>
      <c r="BG123" s="194"/>
      <c r="BH123" s="169">
        <f>I123</f>
        <v>999</v>
      </c>
      <c r="BJ123" s="194"/>
      <c r="BK123" s="194"/>
      <c r="BL123" s="194"/>
      <c r="BM123" s="217">
        <v>979.90300000000002</v>
      </c>
      <c r="BP123" s="194"/>
      <c r="BQ123" s="195">
        <v>10750.5</v>
      </c>
      <c r="BR123" s="195"/>
      <c r="BS123" s="195"/>
      <c r="BT123" s="195"/>
      <c r="BU123" s="186"/>
      <c r="BV123" s="176" t="s">
        <v>411</v>
      </c>
      <c r="BW123" s="160" t="s">
        <v>1192</v>
      </c>
      <c r="BX123" s="176"/>
      <c r="BY123" s="176"/>
      <c r="BZ123" s="186">
        <f>I123</f>
        <v>999</v>
      </c>
      <c r="CA123" s="176"/>
      <c r="CB123" s="176"/>
      <c r="CC123" s="176"/>
      <c r="CD123" s="176"/>
      <c r="CE123" s="176" t="s">
        <v>62</v>
      </c>
      <c r="CF123" s="185">
        <v>188.30995066839495</v>
      </c>
      <c r="CI123" s="163">
        <v>184</v>
      </c>
      <c r="CJ123" s="163" t="s">
        <v>10</v>
      </c>
      <c r="CK123" s="163"/>
      <c r="CL123" s="163"/>
      <c r="CM123" s="186">
        <f t="shared" si="15"/>
        <v>999</v>
      </c>
      <c r="CN123" s="163"/>
      <c r="CO123" s="163"/>
      <c r="CP123" s="163"/>
      <c r="CQ123" s="163"/>
      <c r="CR123" s="163"/>
      <c r="CS123" s="163" t="s">
        <v>62</v>
      </c>
      <c r="CT123" s="163">
        <v>7.274749749125375</v>
      </c>
      <c r="CU123" s="186"/>
      <c r="CV123" s="186"/>
      <c r="CW123" s="163">
        <v>184</v>
      </c>
      <c r="CX123" s="163" t="s">
        <v>10</v>
      </c>
      <c r="CY123" s="163"/>
      <c r="CZ123" s="163"/>
      <c r="DA123" s="186">
        <f t="shared" si="14"/>
        <v>999</v>
      </c>
      <c r="DB123" s="163"/>
      <c r="DC123" s="163"/>
      <c r="DD123" s="163"/>
      <c r="DE123" s="163"/>
      <c r="DF123" s="163"/>
      <c r="DG123" s="163"/>
      <c r="DH123" s="176" t="s">
        <v>9</v>
      </c>
      <c r="DI123" s="232">
        <v>4.7937609999999999</v>
      </c>
      <c r="DJ123" s="233">
        <v>0.56339159999999999</v>
      </c>
      <c r="DK123" s="177">
        <f>DI123-DJ123</f>
        <v>4.2303693999999998</v>
      </c>
      <c r="DL123" s="230">
        <v>0.30892889999999995</v>
      </c>
      <c r="DM123" s="230">
        <v>0.25446270000000004</v>
      </c>
      <c r="DO123" s="61" t="s">
        <v>165</v>
      </c>
      <c r="DP123" s="61" t="s">
        <v>10</v>
      </c>
      <c r="DQ123" s="160" t="s">
        <v>1192</v>
      </c>
      <c r="DR123" s="61"/>
      <c r="DS123" s="61"/>
      <c r="DT123" s="61"/>
      <c r="DU123" s="61"/>
      <c r="DV123" s="61"/>
      <c r="DW123" s="61"/>
      <c r="DX123" s="61" t="s">
        <v>62</v>
      </c>
      <c r="DY123" s="68">
        <v>0.28110945999999998</v>
      </c>
      <c r="DZ123" s="68">
        <v>3.0766680000000001E-2</v>
      </c>
      <c r="EA123" s="68">
        <v>6.1835300000000003E-2</v>
      </c>
      <c r="EB123" s="68">
        <v>0.17504081999999999</v>
      </c>
      <c r="EC123" s="68">
        <v>2.0449160000000001E-2</v>
      </c>
    </row>
    <row r="124" spans="1:133" s="169" customFormat="1" x14ac:dyDescent="0.25">
      <c r="A124" s="156">
        <v>186</v>
      </c>
      <c r="B124" s="157" t="s">
        <v>1305</v>
      </c>
      <c r="C124" s="160" t="s">
        <v>1194</v>
      </c>
      <c r="D124" s="160"/>
      <c r="E124" s="157" t="s">
        <v>1304</v>
      </c>
      <c r="F124" s="157">
        <v>-20.451478036000001</v>
      </c>
      <c r="G124" s="157">
        <v>-41.940745235999998</v>
      </c>
      <c r="H124" s="157"/>
      <c r="I124" s="157">
        <v>747</v>
      </c>
      <c r="J124" s="188"/>
      <c r="K124" s="188"/>
      <c r="L124" s="189" t="s">
        <v>1225</v>
      </c>
      <c r="M124" s="190">
        <v>5</v>
      </c>
      <c r="N124" s="185">
        <v>5.666666666666667</v>
      </c>
      <c r="O124" s="185">
        <v>5.333333333333333</v>
      </c>
      <c r="P124" s="185">
        <v>5.666666666666667</v>
      </c>
      <c r="Q124" s="190">
        <v>5</v>
      </c>
      <c r="R124" s="185">
        <v>5.333333333333333</v>
      </c>
      <c r="S124" s="185">
        <v>5.333333333333333</v>
      </c>
      <c r="T124" s="185">
        <v>5.666666666666667</v>
      </c>
      <c r="U124" s="196">
        <v>79</v>
      </c>
      <c r="V124" s="186"/>
      <c r="W124" s="190" t="s">
        <v>767</v>
      </c>
      <c r="X124" s="190">
        <v>747</v>
      </c>
      <c r="Y124" s="192" t="s">
        <v>201</v>
      </c>
      <c r="Z124" s="192"/>
      <c r="AA124" s="175"/>
      <c r="AB124" s="175">
        <f t="shared" si="24"/>
        <v>747</v>
      </c>
      <c r="AC124" s="175"/>
      <c r="AD124" s="175"/>
      <c r="AE124" s="192"/>
      <c r="AF124" s="198">
        <v>56.885014999999996</v>
      </c>
      <c r="AG124" s="198">
        <v>32.591923999999999</v>
      </c>
      <c r="AH124" s="198">
        <v>5.9983766499999991</v>
      </c>
      <c r="AI124" s="198">
        <v>13.343075000000002</v>
      </c>
      <c r="AJ124" s="198">
        <v>2.2360090187739012</v>
      </c>
      <c r="AK124" s="186"/>
      <c r="AL124" s="175" t="s">
        <v>188</v>
      </c>
      <c r="AM124" s="175"/>
      <c r="AN124" s="175" t="s">
        <v>201</v>
      </c>
      <c r="AO124" s="175"/>
      <c r="AP124" s="175"/>
      <c r="AQ124" s="175">
        <f t="shared" si="25"/>
        <v>747</v>
      </c>
      <c r="AR124" s="175"/>
      <c r="AS124" s="175"/>
      <c r="AU124" s="175"/>
      <c r="AV124" s="176" t="s">
        <v>20</v>
      </c>
      <c r="AY124" s="176">
        <v>0.2651</v>
      </c>
      <c r="AZ124" s="176">
        <v>19</v>
      </c>
      <c r="BA124" s="179">
        <v>1.3952631578947369E-2</v>
      </c>
      <c r="BB124" s="177">
        <v>6.9985759191997614</v>
      </c>
      <c r="BC124" s="177"/>
      <c r="BD124" s="186"/>
      <c r="BE124" s="186"/>
      <c r="BF124" s="186"/>
      <c r="BG124" s="186"/>
      <c r="BJ124" s="186"/>
      <c r="BK124" s="186"/>
      <c r="BL124" s="186"/>
      <c r="BM124" s="218"/>
      <c r="BP124" s="186"/>
      <c r="BQ124" s="186"/>
      <c r="BR124" s="186"/>
      <c r="BS124" s="186"/>
      <c r="BT124" s="186"/>
      <c r="BU124" s="186"/>
      <c r="BV124" s="176" t="s">
        <v>280</v>
      </c>
      <c r="BW124" s="160" t="s">
        <v>1194</v>
      </c>
      <c r="BX124" s="176"/>
      <c r="BY124" s="176"/>
      <c r="BZ124" s="186">
        <f>I124</f>
        <v>747</v>
      </c>
      <c r="CA124" s="176"/>
      <c r="CB124" s="176"/>
      <c r="CC124" s="176"/>
      <c r="CD124" s="176"/>
      <c r="CE124" s="176" t="s">
        <v>20</v>
      </c>
      <c r="CF124" s="185">
        <v>176.07664397988793</v>
      </c>
      <c r="CI124" s="163">
        <v>186</v>
      </c>
      <c r="CJ124" s="163" t="s">
        <v>8</v>
      </c>
      <c r="CK124" s="163"/>
      <c r="CL124" s="163"/>
      <c r="CM124" s="186">
        <f t="shared" si="15"/>
        <v>747</v>
      </c>
      <c r="CN124" s="163"/>
      <c r="CO124" s="163"/>
      <c r="CP124" s="163"/>
      <c r="CQ124" s="163"/>
      <c r="CR124" s="163"/>
      <c r="CS124" s="163" t="s">
        <v>20</v>
      </c>
      <c r="CT124" s="163">
        <v>7.2914731924610452</v>
      </c>
      <c r="CU124" s="186"/>
      <c r="CV124" s="186"/>
      <c r="CW124" s="186"/>
      <c r="CX124" s="186"/>
      <c r="CY124" s="186"/>
      <c r="CZ124" s="186"/>
      <c r="DA124" s="186"/>
      <c r="DB124" s="186"/>
      <c r="DC124" s="186"/>
      <c r="DD124" s="186"/>
      <c r="DE124" s="186"/>
      <c r="DF124" s="186"/>
      <c r="DG124" s="186"/>
      <c r="DH124" s="186"/>
      <c r="DI124" s="186"/>
      <c r="DJ124" s="186"/>
      <c r="DK124" s="186"/>
      <c r="DL124" s="186"/>
      <c r="DM124" s="186"/>
      <c r="DO124" s="61" t="s">
        <v>188</v>
      </c>
      <c r="DP124" s="238" t="s">
        <v>201</v>
      </c>
      <c r="DQ124" s="242" t="s">
        <v>1194</v>
      </c>
      <c r="DR124" s="61"/>
      <c r="DS124" s="61"/>
      <c r="DT124" s="61"/>
      <c r="DU124" s="61"/>
      <c r="DV124" s="61"/>
      <c r="DW124" s="61"/>
      <c r="DX124" s="61" t="s">
        <v>20</v>
      </c>
      <c r="DY124" s="68">
        <v>0.26004115999999999</v>
      </c>
      <c r="DZ124" s="68">
        <v>2.6088240000000002E-2</v>
      </c>
      <c r="EA124" s="68">
        <v>5.6830040000000005E-2</v>
      </c>
      <c r="EB124" s="68">
        <v>0.15174070000000001</v>
      </c>
      <c r="EC124" s="68">
        <v>2.1067300000000001E-2</v>
      </c>
    </row>
    <row r="125" spans="1:133" s="169" customFormat="1" x14ac:dyDescent="0.25">
      <c r="A125" s="156">
        <v>188</v>
      </c>
      <c r="B125" s="157" t="s">
        <v>1306</v>
      </c>
      <c r="C125" s="160" t="s">
        <v>1194</v>
      </c>
      <c r="D125" s="160"/>
      <c r="E125" s="157" t="s">
        <v>1307</v>
      </c>
      <c r="F125" s="157">
        <v>-20.447234111</v>
      </c>
      <c r="G125" s="157">
        <v>-41.93501981</v>
      </c>
      <c r="H125" s="157"/>
      <c r="I125" s="156">
        <v>848</v>
      </c>
      <c r="J125" s="190"/>
      <c r="K125" s="190"/>
      <c r="L125" s="189" t="s">
        <v>1225</v>
      </c>
      <c r="M125" s="185">
        <v>5.666666666666667</v>
      </c>
      <c r="N125" s="185">
        <v>5.333333333333333</v>
      </c>
      <c r="O125" s="185">
        <v>5.666666666666667</v>
      </c>
      <c r="P125" s="185">
        <v>5.666666666666667</v>
      </c>
      <c r="Q125" s="190">
        <v>5</v>
      </c>
      <c r="R125" s="185">
        <v>5.666666666666667</v>
      </c>
      <c r="S125" s="190">
        <v>6</v>
      </c>
      <c r="T125" s="185">
        <v>5.333333333333333</v>
      </c>
      <c r="U125" s="191">
        <v>80.333333333333329</v>
      </c>
      <c r="V125" s="186"/>
      <c r="W125" s="190" t="s">
        <v>768</v>
      </c>
      <c r="X125" s="190">
        <v>848</v>
      </c>
      <c r="Y125" s="192" t="s">
        <v>201</v>
      </c>
      <c r="Z125" s="192"/>
      <c r="AA125" s="175"/>
      <c r="AB125" s="175">
        <f t="shared" si="24"/>
        <v>848</v>
      </c>
      <c r="AC125" s="175"/>
      <c r="AD125" s="175"/>
      <c r="AE125" s="192"/>
      <c r="AF125" s="198">
        <v>53.0002195</v>
      </c>
      <c r="AG125" s="198">
        <v>32.098380500000005</v>
      </c>
      <c r="AH125" s="198">
        <v>5.6567837000000001</v>
      </c>
      <c r="AI125" s="198">
        <v>13.271454</v>
      </c>
      <c r="AJ125" s="198">
        <v>2.362370458036767</v>
      </c>
      <c r="AK125" s="186"/>
      <c r="AL125" s="175" t="s">
        <v>1059</v>
      </c>
      <c r="AM125" s="175"/>
      <c r="AN125" s="175" t="s">
        <v>201</v>
      </c>
      <c r="AO125" s="175"/>
      <c r="AP125" s="175"/>
      <c r="AQ125" s="175">
        <f t="shared" si="25"/>
        <v>848</v>
      </c>
      <c r="AR125" s="175"/>
      <c r="AS125" s="175"/>
      <c r="AU125" s="175"/>
      <c r="AV125" s="175" t="s">
        <v>440</v>
      </c>
      <c r="AY125" s="176">
        <v>0.20519999999999999</v>
      </c>
      <c r="AZ125" s="176">
        <v>18</v>
      </c>
      <c r="BA125" s="179">
        <v>1.14E-2</v>
      </c>
      <c r="BB125" s="177">
        <v>5.9705541199790337</v>
      </c>
      <c r="BC125" s="177"/>
      <c r="BD125" s="186"/>
      <c r="BE125" s="186"/>
      <c r="BF125" s="186"/>
      <c r="BG125" s="186"/>
      <c r="BJ125" s="186"/>
      <c r="BK125" s="186"/>
      <c r="BL125" s="186"/>
      <c r="BM125" s="218"/>
      <c r="BP125" s="186"/>
      <c r="BQ125" s="186"/>
      <c r="BR125" s="186"/>
      <c r="BS125" s="186"/>
      <c r="BT125" s="186"/>
      <c r="BU125" s="186"/>
      <c r="BV125" s="186"/>
      <c r="BW125" s="160"/>
      <c r="BX125" s="186"/>
      <c r="BY125" s="186"/>
      <c r="BZ125" s="186"/>
      <c r="CA125" s="186"/>
      <c r="CB125" s="186"/>
      <c r="CC125" s="186"/>
      <c r="CD125" s="186"/>
      <c r="CE125" s="186"/>
      <c r="CF125" s="197"/>
      <c r="CI125" s="186"/>
      <c r="CJ125" s="186"/>
      <c r="CK125" s="186"/>
      <c r="CL125" s="186"/>
      <c r="CM125" s="186"/>
      <c r="CN125" s="186"/>
      <c r="CO125" s="186"/>
      <c r="CP125" s="186"/>
      <c r="CQ125" s="186"/>
      <c r="CR125" s="186"/>
      <c r="CS125" s="186"/>
      <c r="CT125" s="186"/>
      <c r="CU125" s="186"/>
      <c r="CV125" s="186"/>
      <c r="CW125" s="186"/>
      <c r="CX125" s="186"/>
      <c r="CY125" s="186"/>
      <c r="CZ125" s="186"/>
      <c r="DA125" s="186"/>
      <c r="DB125" s="186"/>
      <c r="DC125" s="186"/>
      <c r="DD125" s="186"/>
      <c r="DE125" s="186"/>
      <c r="DF125" s="186"/>
      <c r="DG125" s="186"/>
      <c r="DH125" s="186"/>
      <c r="DI125" s="186"/>
      <c r="DJ125" s="186"/>
      <c r="DK125" s="186"/>
      <c r="DL125" s="186"/>
      <c r="DM125" s="186"/>
      <c r="DQ125" s="160"/>
    </row>
    <row r="126" spans="1:133" s="169" customFormat="1" x14ac:dyDescent="0.25">
      <c r="A126" s="156">
        <v>190</v>
      </c>
      <c r="B126" s="156" t="s">
        <v>1308</v>
      </c>
      <c r="C126" s="160" t="s">
        <v>1194</v>
      </c>
      <c r="D126" s="160"/>
      <c r="E126" s="157" t="s">
        <v>1307</v>
      </c>
      <c r="F126" s="157">
        <v>-20.387010974999999</v>
      </c>
      <c r="G126" s="157">
        <v>-41.914448942999996</v>
      </c>
      <c r="H126" s="157"/>
      <c r="I126" s="156">
        <v>777</v>
      </c>
      <c r="J126" s="190"/>
      <c r="K126" s="190"/>
      <c r="L126" s="189" t="s">
        <v>1210</v>
      </c>
      <c r="M126" s="185">
        <v>5.666666666666667</v>
      </c>
      <c r="N126" s="185">
        <v>5.666666666666667</v>
      </c>
      <c r="O126" s="190">
        <v>6</v>
      </c>
      <c r="P126" s="190">
        <v>6</v>
      </c>
      <c r="Q126" s="185">
        <v>5.333333333333333</v>
      </c>
      <c r="R126" s="185">
        <v>5.333333333333333</v>
      </c>
      <c r="S126" s="185">
        <v>5.666666666666667</v>
      </c>
      <c r="T126" s="190">
        <v>6</v>
      </c>
      <c r="U126" s="191">
        <v>81.666666666666671</v>
      </c>
      <c r="V126" s="186"/>
      <c r="W126" s="190" t="s">
        <v>769</v>
      </c>
      <c r="X126" s="190">
        <v>777</v>
      </c>
      <c r="Y126" s="192" t="s">
        <v>201</v>
      </c>
      <c r="Z126" s="192"/>
      <c r="AA126" s="175"/>
      <c r="AB126" s="175">
        <f t="shared" si="24"/>
        <v>777</v>
      </c>
      <c r="AC126" s="175"/>
      <c r="AD126" s="175"/>
      <c r="AE126" s="192"/>
      <c r="AF126" s="198">
        <v>52.605337000000006</v>
      </c>
      <c r="AG126" s="198">
        <v>32.512329000000001</v>
      </c>
      <c r="AH126" s="198">
        <v>5.6997100999999999</v>
      </c>
      <c r="AI126" s="198">
        <v>13.421134999999998</v>
      </c>
      <c r="AJ126" s="198">
        <v>2.36142818171836</v>
      </c>
      <c r="AK126" s="186"/>
      <c r="AL126" s="175" t="s">
        <v>1051</v>
      </c>
      <c r="AM126" s="175"/>
      <c r="AN126" s="175" t="s">
        <v>201</v>
      </c>
      <c r="AO126" s="175"/>
      <c r="AP126" s="175"/>
      <c r="AQ126" s="175">
        <f t="shared" si="25"/>
        <v>777</v>
      </c>
      <c r="AR126" s="175"/>
      <c r="AS126" s="175"/>
      <c r="AU126" s="175"/>
      <c r="AV126" s="175" t="s">
        <v>440</v>
      </c>
      <c r="AY126" s="176">
        <v>0.23549999999999999</v>
      </c>
      <c r="AZ126" s="176">
        <v>20</v>
      </c>
      <c r="BA126" s="179">
        <v>1.1774999999999999E-2</v>
      </c>
      <c r="BB126" s="177">
        <v>6.1646041929509039</v>
      </c>
      <c r="BC126" s="177"/>
      <c r="BD126" s="186"/>
      <c r="BE126" s="186"/>
      <c r="BF126" s="186"/>
      <c r="BG126" s="186"/>
      <c r="BJ126" s="186"/>
      <c r="BK126" s="186"/>
      <c r="BL126" s="186"/>
      <c r="BM126" s="218"/>
      <c r="BP126" s="186"/>
      <c r="BQ126" s="186"/>
      <c r="BR126" s="186"/>
      <c r="BS126" s="186"/>
      <c r="BT126" s="186"/>
      <c r="BU126" s="186"/>
      <c r="BV126" s="176" t="s">
        <v>468</v>
      </c>
      <c r="BW126" s="160" t="s">
        <v>1194</v>
      </c>
      <c r="BX126" s="176"/>
      <c r="BY126" s="176"/>
      <c r="BZ126" s="186">
        <f t="shared" ref="BZ126:BZ131" si="27">I126</f>
        <v>777</v>
      </c>
      <c r="CA126" s="176"/>
      <c r="CB126" s="176"/>
      <c r="CC126" s="176"/>
      <c r="CD126" s="176"/>
      <c r="CE126" s="176" t="s">
        <v>440</v>
      </c>
      <c r="CF126" s="185">
        <v>166.19505800431173</v>
      </c>
      <c r="CI126" s="186"/>
      <c r="CJ126" s="186"/>
      <c r="CK126" s="186"/>
      <c r="CL126" s="186"/>
      <c r="CM126" s="186"/>
      <c r="CN126" s="186"/>
      <c r="CO126" s="186"/>
      <c r="CP126" s="186"/>
      <c r="CQ126" s="186"/>
      <c r="CR126" s="186"/>
      <c r="CS126" s="186"/>
      <c r="CT126" s="186"/>
      <c r="CU126" s="186"/>
      <c r="CV126" s="186"/>
      <c r="CW126" s="186"/>
      <c r="CX126" s="186"/>
      <c r="CY126" s="186"/>
      <c r="CZ126" s="186"/>
      <c r="DA126" s="186"/>
      <c r="DB126" s="186"/>
      <c r="DC126" s="186"/>
      <c r="DD126" s="186"/>
      <c r="DE126" s="186"/>
      <c r="DF126" s="186"/>
      <c r="DG126" s="186"/>
      <c r="DH126" s="186"/>
      <c r="DI126" s="186"/>
      <c r="DJ126" s="186"/>
      <c r="DK126" s="186"/>
      <c r="DL126" s="186"/>
      <c r="DM126" s="186"/>
      <c r="DO126" s="61">
        <v>190</v>
      </c>
      <c r="DP126" s="238" t="s">
        <v>201</v>
      </c>
      <c r="DQ126" s="242" t="s">
        <v>1194</v>
      </c>
      <c r="DR126" s="61"/>
      <c r="DS126" s="61"/>
      <c r="DT126" s="61"/>
      <c r="DU126" s="61"/>
      <c r="DV126" s="61"/>
      <c r="DW126" s="61"/>
      <c r="DX126" s="61" t="s">
        <v>20</v>
      </c>
      <c r="DY126" s="68">
        <v>0.30908942</v>
      </c>
      <c r="DZ126" s="68">
        <v>2.33879E-2</v>
      </c>
      <c r="EA126" s="68">
        <v>7.2312920000000003E-2</v>
      </c>
      <c r="EB126" s="68">
        <v>0.18935528000000001</v>
      </c>
      <c r="EC126" s="68">
        <v>2.1393139999999998E-2</v>
      </c>
    </row>
    <row r="127" spans="1:133" s="169" customFormat="1" x14ac:dyDescent="0.25">
      <c r="A127" s="156">
        <v>191</v>
      </c>
      <c r="B127" s="157" t="s">
        <v>1309</v>
      </c>
      <c r="C127" s="160" t="s">
        <v>1163</v>
      </c>
      <c r="D127" s="160"/>
      <c r="E127" s="157" t="s">
        <v>1307</v>
      </c>
      <c r="F127" s="157">
        <v>-20.475992588</v>
      </c>
      <c r="G127" s="157">
        <v>-42.002143011999998</v>
      </c>
      <c r="H127" s="157"/>
      <c r="I127" s="156">
        <v>960</v>
      </c>
      <c r="J127" s="190"/>
      <c r="K127" s="190"/>
      <c r="L127" s="189" t="s">
        <v>1210</v>
      </c>
      <c r="M127" s="185">
        <v>6.333333333333333</v>
      </c>
      <c r="N127" s="190">
        <v>6</v>
      </c>
      <c r="O127" s="190">
        <v>6</v>
      </c>
      <c r="P127" s="185">
        <v>6.333333333333333</v>
      </c>
      <c r="Q127" s="190">
        <v>6</v>
      </c>
      <c r="R127" s="185">
        <v>5.833333333333333</v>
      </c>
      <c r="S127" s="190">
        <v>6</v>
      </c>
      <c r="T127" s="185">
        <v>5.833333333333333</v>
      </c>
      <c r="U127" s="191">
        <v>84.333333333333329</v>
      </c>
      <c r="V127" s="186"/>
      <c r="W127" s="190" t="s">
        <v>658</v>
      </c>
      <c r="X127" s="190">
        <v>960</v>
      </c>
      <c r="Y127" s="192" t="s">
        <v>8</v>
      </c>
      <c r="Z127" s="192"/>
      <c r="AA127" s="175"/>
      <c r="AB127" s="175">
        <f t="shared" si="24"/>
        <v>960</v>
      </c>
      <c r="AC127" s="175"/>
      <c r="AD127" s="175"/>
      <c r="AE127" s="192"/>
      <c r="AF127" s="198">
        <v>45.039437</v>
      </c>
      <c r="AG127" s="198">
        <v>29.499565999999998</v>
      </c>
      <c r="AH127" s="198">
        <v>5.2969800500000002</v>
      </c>
      <c r="AI127" s="198">
        <v>12.193814749999998</v>
      </c>
      <c r="AJ127" s="198">
        <v>2.310080513065996</v>
      </c>
      <c r="AK127" s="186"/>
      <c r="AL127" s="175" t="s">
        <v>78</v>
      </c>
      <c r="AM127" s="175"/>
      <c r="AN127" s="175" t="s">
        <v>8</v>
      </c>
      <c r="AO127" s="175"/>
      <c r="AP127" s="175"/>
      <c r="AQ127" s="175">
        <f t="shared" si="25"/>
        <v>960</v>
      </c>
      <c r="AR127" s="175"/>
      <c r="AS127" s="175"/>
      <c r="AU127" s="175"/>
      <c r="AV127" s="175" t="s">
        <v>62</v>
      </c>
      <c r="AY127" s="176">
        <v>0.2374</v>
      </c>
      <c r="AZ127" s="176">
        <v>20</v>
      </c>
      <c r="BA127" s="179">
        <v>1.187E-2</v>
      </c>
      <c r="BB127" s="177">
        <v>5.9686468203903038</v>
      </c>
      <c r="BC127" s="177"/>
      <c r="BD127" s="186"/>
      <c r="BE127" s="186"/>
      <c r="BF127" s="186"/>
      <c r="BG127" s="186"/>
      <c r="BJ127" s="186"/>
      <c r="BK127" s="186"/>
      <c r="BL127" s="186"/>
      <c r="BM127" s="218"/>
      <c r="BP127" s="186"/>
      <c r="BQ127" s="186"/>
      <c r="BR127" s="186"/>
      <c r="BS127" s="186"/>
      <c r="BT127" s="186"/>
      <c r="BU127" s="186"/>
      <c r="BV127" s="176" t="s">
        <v>344</v>
      </c>
      <c r="BW127" s="160" t="s">
        <v>1163</v>
      </c>
      <c r="BX127" s="176"/>
      <c r="BY127" s="176"/>
      <c r="BZ127" s="186">
        <f t="shared" si="27"/>
        <v>960</v>
      </c>
      <c r="CA127" s="176"/>
      <c r="CB127" s="176"/>
      <c r="CC127" s="176"/>
      <c r="CD127" s="176"/>
      <c r="CE127" s="176" t="s">
        <v>62</v>
      </c>
      <c r="CF127" s="185">
        <v>188.90488069001631</v>
      </c>
      <c r="CI127" s="163">
        <v>191</v>
      </c>
      <c r="CJ127" s="163" t="s">
        <v>8</v>
      </c>
      <c r="CK127" s="163"/>
      <c r="CL127" s="163"/>
      <c r="CM127" s="186">
        <f t="shared" si="15"/>
        <v>960</v>
      </c>
      <c r="CN127" s="163"/>
      <c r="CO127" s="163"/>
      <c r="CP127" s="163"/>
      <c r="CQ127" s="163"/>
      <c r="CR127" s="163"/>
      <c r="CS127" s="163" t="s">
        <v>62</v>
      </c>
      <c r="CT127" s="163">
        <v>8.0556419536723443</v>
      </c>
      <c r="CU127" s="186"/>
      <c r="CV127" s="186"/>
      <c r="CW127" s="190">
        <v>191</v>
      </c>
      <c r="CX127" s="228" t="s">
        <v>8</v>
      </c>
      <c r="CY127" s="228"/>
      <c r="CZ127" s="228"/>
      <c r="DA127" s="186">
        <f t="shared" si="14"/>
        <v>960</v>
      </c>
      <c r="DB127" s="228"/>
      <c r="DC127" s="228"/>
      <c r="DD127" s="228"/>
      <c r="DE127" s="228"/>
      <c r="DF127" s="228"/>
      <c r="DG127" s="228"/>
      <c r="DH127" s="228" t="s">
        <v>9</v>
      </c>
      <c r="DI127" s="231">
        <v>5.9696759999999998</v>
      </c>
      <c r="DJ127" s="230">
        <v>0.75141140000000006</v>
      </c>
      <c r="DK127" s="230">
        <v>5.2182645999999995</v>
      </c>
      <c r="DL127" s="230">
        <v>0.37299160000000003</v>
      </c>
      <c r="DM127" s="230">
        <v>0.37841980000000003</v>
      </c>
      <c r="DO127" s="59" t="s">
        <v>78</v>
      </c>
      <c r="DP127" s="61" t="s">
        <v>8</v>
      </c>
      <c r="DQ127" s="160" t="s">
        <v>1163</v>
      </c>
      <c r="DR127" s="61"/>
      <c r="DS127" s="61"/>
      <c r="DT127" s="61"/>
      <c r="DU127" s="61"/>
      <c r="DV127" s="61"/>
      <c r="DW127" s="61"/>
      <c r="DX127" s="61" t="s">
        <v>62</v>
      </c>
      <c r="DY127" s="236">
        <v>0.31180523999999998</v>
      </c>
      <c r="DZ127" s="236">
        <v>3.0830900000000001E-2</v>
      </c>
      <c r="EA127" s="236">
        <v>6.6069420000000004E-2</v>
      </c>
      <c r="EB127" s="236">
        <v>0.20154130000000001</v>
      </c>
      <c r="EC127" s="236">
        <v>1.917464E-2</v>
      </c>
    </row>
    <row r="128" spans="1:133" s="169" customFormat="1" x14ac:dyDescent="0.25">
      <c r="A128" s="156">
        <v>192</v>
      </c>
      <c r="B128" s="157" t="s">
        <v>1310</v>
      </c>
      <c r="C128" s="160" t="s">
        <v>1194</v>
      </c>
      <c r="D128" s="160"/>
      <c r="E128" s="166" t="s">
        <v>1560</v>
      </c>
      <c r="F128" s="157">
        <v>-20.437967245999999</v>
      </c>
      <c r="G128" s="157">
        <v>-41.910394365000002</v>
      </c>
      <c r="H128" s="157"/>
      <c r="I128" s="156">
        <v>933</v>
      </c>
      <c r="J128" s="190"/>
      <c r="K128" s="190"/>
      <c r="L128" s="189" t="s">
        <v>1210</v>
      </c>
      <c r="M128" s="190">
        <v>6</v>
      </c>
      <c r="N128" s="185">
        <v>5.666666666666667</v>
      </c>
      <c r="O128" s="185">
        <v>5.666666666666667</v>
      </c>
      <c r="P128" s="190">
        <v>6</v>
      </c>
      <c r="Q128" s="185">
        <v>5.333333333333333</v>
      </c>
      <c r="R128" s="185">
        <v>5.333333333333333</v>
      </c>
      <c r="S128" s="185">
        <v>5.333333333333333</v>
      </c>
      <c r="T128" s="185">
        <v>5.666666666666667</v>
      </c>
      <c r="U128" s="196">
        <v>81</v>
      </c>
      <c r="V128" s="186"/>
      <c r="W128" s="190" t="s">
        <v>770</v>
      </c>
      <c r="X128" s="190">
        <v>933</v>
      </c>
      <c r="Y128" s="192" t="s">
        <v>201</v>
      </c>
      <c r="Z128" s="192"/>
      <c r="AA128" s="175"/>
      <c r="AB128" s="175">
        <f t="shared" si="24"/>
        <v>933</v>
      </c>
      <c r="AC128" s="175"/>
      <c r="AD128" s="175"/>
      <c r="AE128" s="192"/>
      <c r="AF128" s="198">
        <v>54.873115500000019</v>
      </c>
      <c r="AG128" s="198">
        <v>32.629735499999995</v>
      </c>
      <c r="AH128" s="198">
        <v>5.9102001500000005</v>
      </c>
      <c r="AI128" s="198">
        <v>13.270557</v>
      </c>
      <c r="AJ128" s="198">
        <v>2.2537698278785774</v>
      </c>
      <c r="AK128" s="186"/>
      <c r="AL128" s="175" t="s">
        <v>1064</v>
      </c>
      <c r="AM128" s="175"/>
      <c r="AN128" s="175" t="s">
        <v>201</v>
      </c>
      <c r="AO128" s="175"/>
      <c r="AP128" s="175"/>
      <c r="AQ128" s="175">
        <f t="shared" si="25"/>
        <v>933</v>
      </c>
      <c r="AR128" s="175"/>
      <c r="AS128" s="175"/>
      <c r="AU128" s="175"/>
      <c r="AV128" s="175" t="s">
        <v>62</v>
      </c>
      <c r="AY128" s="176">
        <v>0.24829999999999999</v>
      </c>
      <c r="AZ128" s="176">
        <v>20</v>
      </c>
      <c r="BA128" s="179">
        <v>1.2414999999999999E-2</v>
      </c>
      <c r="BB128" s="177">
        <v>6.5753093710573651</v>
      </c>
      <c r="BC128" s="177"/>
      <c r="BD128" s="186"/>
      <c r="BE128" s="186"/>
      <c r="BF128" s="186"/>
      <c r="BG128" s="186"/>
      <c r="BJ128" s="186"/>
      <c r="BK128" s="186"/>
      <c r="BL128" s="186"/>
      <c r="BM128" s="218"/>
      <c r="BP128" s="186"/>
      <c r="BQ128" s="186"/>
      <c r="BR128" s="186"/>
      <c r="BS128" s="186"/>
      <c r="BT128" s="186"/>
      <c r="BU128" s="186"/>
      <c r="BV128" s="176" t="s">
        <v>378</v>
      </c>
      <c r="BW128" s="160" t="s">
        <v>1194</v>
      </c>
      <c r="BX128" s="176"/>
      <c r="BY128" s="176"/>
      <c r="BZ128" s="186">
        <f t="shared" si="27"/>
        <v>933</v>
      </c>
      <c r="CA128" s="176"/>
      <c r="CB128" s="176"/>
      <c r="CC128" s="176"/>
      <c r="CD128" s="176"/>
      <c r="CE128" s="176" t="s">
        <v>62</v>
      </c>
      <c r="CF128" s="185">
        <v>203.29790285841108</v>
      </c>
      <c r="CI128" s="186"/>
      <c r="CJ128" s="186"/>
      <c r="CK128" s="186"/>
      <c r="CL128" s="186"/>
      <c r="CM128" s="186"/>
      <c r="CN128" s="186"/>
      <c r="CO128" s="186"/>
      <c r="CP128" s="186"/>
      <c r="CQ128" s="186"/>
      <c r="CR128" s="186"/>
      <c r="CS128" s="186"/>
      <c r="CT128" s="186"/>
      <c r="CU128" s="186"/>
      <c r="CV128" s="186"/>
      <c r="CW128" s="186"/>
      <c r="CX128" s="186"/>
      <c r="CY128" s="186"/>
      <c r="CZ128" s="186"/>
      <c r="DA128" s="186"/>
      <c r="DB128" s="186"/>
      <c r="DC128" s="186"/>
      <c r="DD128" s="186"/>
      <c r="DE128" s="186"/>
      <c r="DF128" s="186"/>
      <c r="DG128" s="186"/>
      <c r="DH128" s="186"/>
      <c r="DI128" s="186"/>
      <c r="DJ128" s="186"/>
      <c r="DK128" s="186"/>
      <c r="DL128" s="186"/>
      <c r="DM128" s="186"/>
      <c r="DO128" s="61">
        <v>192</v>
      </c>
      <c r="DP128" s="61" t="s">
        <v>201</v>
      </c>
      <c r="DQ128" s="160" t="s">
        <v>1194</v>
      </c>
      <c r="DR128" s="61"/>
      <c r="DS128" s="61"/>
      <c r="DT128" s="61"/>
      <c r="DU128" s="61"/>
      <c r="DV128" s="61"/>
      <c r="DW128" s="61"/>
      <c r="DX128" s="61" t="s">
        <v>62</v>
      </c>
      <c r="DY128" s="68">
        <v>0.29034919999999997</v>
      </c>
      <c r="DZ128" s="68">
        <v>2.2296120000000003E-2</v>
      </c>
      <c r="EA128" s="68">
        <v>5.8988899999999997E-2</v>
      </c>
      <c r="EB128" s="68">
        <v>0.18627778</v>
      </c>
      <c r="EC128" s="68">
        <v>1.81622E-2</v>
      </c>
    </row>
    <row r="129" spans="1:133" s="169" customFormat="1" x14ac:dyDescent="0.25">
      <c r="A129" s="156">
        <v>193</v>
      </c>
      <c r="B129" s="157" t="s">
        <v>1312</v>
      </c>
      <c r="C129" s="160" t="s">
        <v>1192</v>
      </c>
      <c r="D129" s="160"/>
      <c r="E129" s="166" t="s">
        <v>1560</v>
      </c>
      <c r="F129" s="157">
        <v>-20.479993018999998</v>
      </c>
      <c r="G129" s="157">
        <v>-42.005529134</v>
      </c>
      <c r="H129" s="157"/>
      <c r="I129" s="156">
        <v>963</v>
      </c>
      <c r="J129" s="190"/>
      <c r="K129" s="190"/>
      <c r="L129" s="189" t="s">
        <v>1225</v>
      </c>
      <c r="M129" s="185">
        <v>6.333333333333333</v>
      </c>
      <c r="N129" s="190">
        <v>7</v>
      </c>
      <c r="O129" s="185">
        <v>6.666666666666667</v>
      </c>
      <c r="P129" s="185">
        <v>6.666666666666667</v>
      </c>
      <c r="Q129" s="185">
        <v>6.666666666666667</v>
      </c>
      <c r="R129" s="190">
        <v>7</v>
      </c>
      <c r="S129" s="185">
        <v>6.333333333333333</v>
      </c>
      <c r="T129" s="185">
        <v>6.666666666666667</v>
      </c>
      <c r="U129" s="191">
        <v>89.333333333333329</v>
      </c>
      <c r="V129" s="186"/>
      <c r="W129" s="190" t="s">
        <v>919</v>
      </c>
      <c r="X129" s="190">
        <v>963</v>
      </c>
      <c r="Y129" s="192" t="s">
        <v>10</v>
      </c>
      <c r="Z129" s="192"/>
      <c r="AA129" s="175"/>
      <c r="AB129" s="175">
        <f t="shared" si="24"/>
        <v>963</v>
      </c>
      <c r="AC129" s="175"/>
      <c r="AD129" s="175"/>
      <c r="AE129" s="192"/>
      <c r="AF129" s="198">
        <v>47.931296499999995</v>
      </c>
      <c r="AG129" s="198">
        <v>29.844096499999999</v>
      </c>
      <c r="AH129" s="198">
        <v>5.4038975499999999</v>
      </c>
      <c r="AI129" s="198">
        <v>12.301192</v>
      </c>
      <c r="AJ129" s="198">
        <v>2.2813497572583641</v>
      </c>
      <c r="AK129" s="186"/>
      <c r="AL129" s="175" t="s">
        <v>166</v>
      </c>
      <c r="AM129" s="175"/>
      <c r="AN129" s="175" t="s">
        <v>10</v>
      </c>
      <c r="AO129" s="175"/>
      <c r="AP129" s="175"/>
      <c r="AQ129" s="175">
        <f t="shared" si="25"/>
        <v>963</v>
      </c>
      <c r="AR129" s="175"/>
      <c r="AS129" s="175"/>
      <c r="AU129" s="175"/>
      <c r="AV129" s="175" t="s">
        <v>62</v>
      </c>
      <c r="AY129" s="176">
        <v>0.23930000000000001</v>
      </c>
      <c r="AZ129" s="176">
        <v>20</v>
      </c>
      <c r="BA129" s="179">
        <v>1.1965E-2</v>
      </c>
      <c r="BB129" s="177">
        <v>6.2102381016293986</v>
      </c>
      <c r="BC129" s="177"/>
      <c r="BD129" s="186"/>
      <c r="BE129" s="186"/>
      <c r="BF129" s="186"/>
      <c r="BG129" s="186"/>
      <c r="BJ129" s="186"/>
      <c r="BK129" s="186"/>
      <c r="BL129" s="186"/>
      <c r="BM129" s="218"/>
      <c r="BP129" s="186"/>
      <c r="BQ129" s="186"/>
      <c r="BR129" s="186"/>
      <c r="BS129" s="186"/>
      <c r="BT129" s="186"/>
      <c r="BU129" s="186"/>
      <c r="BV129" s="176" t="s">
        <v>412</v>
      </c>
      <c r="BW129" s="160" t="s">
        <v>1192</v>
      </c>
      <c r="BX129" s="176"/>
      <c r="BY129" s="176"/>
      <c r="BZ129" s="186">
        <f t="shared" si="27"/>
        <v>963</v>
      </c>
      <c r="CA129" s="176"/>
      <c r="CB129" s="176"/>
      <c r="CC129" s="176"/>
      <c r="CD129" s="176"/>
      <c r="CE129" s="176" t="s">
        <v>62</v>
      </c>
      <c r="CF129" s="185">
        <v>169.01115757580169</v>
      </c>
      <c r="CI129" s="163">
        <v>193</v>
      </c>
      <c r="CJ129" s="163" t="s">
        <v>10</v>
      </c>
      <c r="CK129" s="163"/>
      <c r="CL129" s="163"/>
      <c r="CM129" s="186">
        <f t="shared" si="15"/>
        <v>963</v>
      </c>
      <c r="CN129" s="163"/>
      <c r="CO129" s="163"/>
      <c r="CP129" s="163"/>
      <c r="CQ129" s="163"/>
      <c r="CR129" s="163"/>
      <c r="CS129" s="163" t="s">
        <v>62</v>
      </c>
      <c r="CT129" s="163">
        <v>8.6563362831255279</v>
      </c>
      <c r="CU129" s="186"/>
      <c r="CV129" s="186"/>
      <c r="CW129" s="163">
        <v>193</v>
      </c>
      <c r="CX129" s="163" t="s">
        <v>10</v>
      </c>
      <c r="CY129" s="163"/>
      <c r="CZ129" s="163"/>
      <c r="DA129" s="186">
        <f t="shared" si="14"/>
        <v>963</v>
      </c>
      <c r="DB129" s="163"/>
      <c r="DC129" s="163"/>
      <c r="DD129" s="163"/>
      <c r="DE129" s="163"/>
      <c r="DF129" s="163"/>
      <c r="DG129" s="163"/>
      <c r="DH129" s="176" t="s">
        <v>9</v>
      </c>
      <c r="DI129" s="233">
        <v>3.4303569999999999</v>
      </c>
      <c r="DJ129" s="233">
        <v>0.35089240000000005</v>
      </c>
      <c r="DK129" s="177">
        <f>DI129-DJ129</f>
        <v>3.0794645999999997</v>
      </c>
      <c r="DL129" s="230">
        <v>0.20020620000000006</v>
      </c>
      <c r="DM129" s="230">
        <v>0.15068619999999999</v>
      </c>
      <c r="DO129" s="61" t="s">
        <v>166</v>
      </c>
      <c r="DP129" s="61" t="s">
        <v>10</v>
      </c>
      <c r="DQ129" s="160" t="s">
        <v>1192</v>
      </c>
      <c r="DR129" s="61"/>
      <c r="DS129" s="61"/>
      <c r="DT129" s="61"/>
      <c r="DU129" s="61"/>
      <c r="DV129" s="61"/>
      <c r="DW129" s="61"/>
      <c r="DX129" s="61" t="s">
        <v>62</v>
      </c>
      <c r="DY129" s="68">
        <v>0.27436643999999999</v>
      </c>
      <c r="DZ129" s="68">
        <v>3.2361580000000001E-2</v>
      </c>
      <c r="EA129" s="68">
        <v>5.0292900000000001E-2</v>
      </c>
      <c r="EB129" s="68">
        <v>0.1730949</v>
      </c>
      <c r="EC129" s="68">
        <v>1.940182E-2</v>
      </c>
    </row>
    <row r="130" spans="1:133" s="169" customFormat="1" x14ac:dyDescent="0.25">
      <c r="A130" s="156">
        <v>194</v>
      </c>
      <c r="B130" s="157" t="s">
        <v>1313</v>
      </c>
      <c r="C130" s="160" t="s">
        <v>1163</v>
      </c>
      <c r="D130" s="160"/>
      <c r="E130" s="157" t="s">
        <v>1307</v>
      </c>
      <c r="F130" s="157">
        <v>-20.464941635999999</v>
      </c>
      <c r="G130" s="157">
        <v>-41.981790828999998</v>
      </c>
      <c r="H130" s="157"/>
      <c r="I130" s="156">
        <v>807</v>
      </c>
      <c r="J130" s="190"/>
      <c r="K130" s="190"/>
      <c r="L130" s="189" t="s">
        <v>1210</v>
      </c>
      <c r="M130" s="185">
        <v>5.666666666666667</v>
      </c>
      <c r="N130" s="185">
        <v>5.333333333333333</v>
      </c>
      <c r="O130" s="185">
        <v>5.666666666666667</v>
      </c>
      <c r="P130" s="185">
        <v>5.666666666666667</v>
      </c>
      <c r="Q130" s="190">
        <v>5</v>
      </c>
      <c r="R130" s="190">
        <v>5</v>
      </c>
      <c r="S130" s="185">
        <v>5.666666666666667</v>
      </c>
      <c r="T130" s="185">
        <v>5.666666666666667</v>
      </c>
      <c r="U130" s="196">
        <v>80</v>
      </c>
      <c r="V130" s="186"/>
      <c r="W130" s="190" t="s">
        <v>659</v>
      </c>
      <c r="X130" s="190">
        <v>807</v>
      </c>
      <c r="Y130" s="192" t="s">
        <v>8</v>
      </c>
      <c r="Z130" s="192"/>
      <c r="AA130" s="175"/>
      <c r="AB130" s="175">
        <f t="shared" si="24"/>
        <v>807</v>
      </c>
      <c r="AC130" s="175"/>
      <c r="AD130" s="175"/>
      <c r="AE130" s="192"/>
      <c r="AF130" s="198">
        <v>54.840968999999994</v>
      </c>
      <c r="AG130" s="198">
        <v>31.860141500000005</v>
      </c>
      <c r="AH130" s="198">
        <v>6.1744476500000012</v>
      </c>
      <c r="AI130" s="198">
        <v>12.817075499999998</v>
      </c>
      <c r="AJ130" s="198">
        <v>2.1061116956260917</v>
      </c>
      <c r="AK130" s="186"/>
      <c r="AL130" s="175" t="s">
        <v>1015</v>
      </c>
      <c r="AM130" s="175"/>
      <c r="AN130" s="175" t="s">
        <v>8</v>
      </c>
      <c r="AO130" s="175"/>
      <c r="AP130" s="175"/>
      <c r="AQ130" s="175">
        <f t="shared" si="25"/>
        <v>807</v>
      </c>
      <c r="AR130" s="175"/>
      <c r="AS130" s="175"/>
      <c r="AU130" s="175"/>
      <c r="AV130" s="175" t="s">
        <v>440</v>
      </c>
      <c r="AY130" s="176">
        <v>0.20430000000000001</v>
      </c>
      <c r="AZ130" s="176">
        <v>20</v>
      </c>
      <c r="BA130" s="179">
        <v>1.0215E-2</v>
      </c>
      <c r="BB130" s="177">
        <v>5.6881324993960227</v>
      </c>
      <c r="BC130" s="177"/>
      <c r="BD130" s="186"/>
      <c r="BE130" s="186"/>
      <c r="BF130" s="186"/>
      <c r="BG130" s="186"/>
      <c r="BJ130" s="186"/>
      <c r="BK130" s="186"/>
      <c r="BL130" s="186"/>
      <c r="BM130" s="218"/>
      <c r="BP130" s="186"/>
      <c r="BQ130" s="186"/>
      <c r="BR130" s="186"/>
      <c r="BS130" s="186"/>
      <c r="BT130" s="186"/>
      <c r="BU130" s="186"/>
      <c r="BV130" s="176" t="s">
        <v>449</v>
      </c>
      <c r="BW130" s="160" t="s">
        <v>1163</v>
      </c>
      <c r="BX130" s="176"/>
      <c r="BY130" s="176"/>
      <c r="BZ130" s="186">
        <f t="shared" si="27"/>
        <v>807</v>
      </c>
      <c r="CA130" s="176"/>
      <c r="CB130" s="176"/>
      <c r="CC130" s="176"/>
      <c r="CD130" s="176"/>
      <c r="CE130" s="176" t="s">
        <v>440</v>
      </c>
      <c r="CF130" s="185">
        <v>134.27015340781017</v>
      </c>
      <c r="CI130" s="186"/>
      <c r="CJ130" s="186"/>
      <c r="CK130" s="186"/>
      <c r="CL130" s="186"/>
      <c r="CM130" s="186"/>
      <c r="CN130" s="186"/>
      <c r="CO130" s="186"/>
      <c r="CP130" s="186"/>
      <c r="CQ130" s="186"/>
      <c r="CR130" s="186"/>
      <c r="CS130" s="186"/>
      <c r="CT130" s="186"/>
      <c r="CU130" s="186"/>
      <c r="CV130" s="186"/>
      <c r="CW130" s="186"/>
      <c r="CX130" s="186"/>
      <c r="CY130" s="186"/>
      <c r="CZ130" s="186"/>
      <c r="DA130" s="186"/>
      <c r="DB130" s="186"/>
      <c r="DC130" s="186"/>
      <c r="DD130" s="186"/>
      <c r="DE130" s="186"/>
      <c r="DF130" s="186"/>
      <c r="DG130" s="186"/>
      <c r="DH130" s="186"/>
      <c r="DI130" s="186"/>
      <c r="DJ130" s="186"/>
      <c r="DK130" s="186"/>
      <c r="DL130" s="186"/>
      <c r="DM130" s="186"/>
      <c r="DQ130" s="160"/>
    </row>
    <row r="131" spans="1:133" s="169" customFormat="1" x14ac:dyDescent="0.25">
      <c r="A131" s="156">
        <v>196</v>
      </c>
      <c r="B131" s="157" t="s">
        <v>1314</v>
      </c>
      <c r="C131" s="160" t="s">
        <v>1163</v>
      </c>
      <c r="D131" s="160"/>
      <c r="E131" s="166" t="s">
        <v>1560</v>
      </c>
      <c r="F131" s="157">
        <v>-20.470640576000001</v>
      </c>
      <c r="G131" s="157">
        <v>-41.989230104000001</v>
      </c>
      <c r="H131" s="157"/>
      <c r="I131" s="156">
        <v>938</v>
      </c>
      <c r="J131" s="190"/>
      <c r="K131" s="190"/>
      <c r="L131" s="189" t="s">
        <v>1225</v>
      </c>
      <c r="M131" s="190">
        <v>6</v>
      </c>
      <c r="N131" s="190">
        <v>6</v>
      </c>
      <c r="O131" s="185">
        <v>6.333333333333333</v>
      </c>
      <c r="P131" s="185">
        <v>6.333333333333333</v>
      </c>
      <c r="Q131" s="185">
        <v>6.666666666666667</v>
      </c>
      <c r="R131" s="190">
        <v>6</v>
      </c>
      <c r="S131" s="190">
        <v>6</v>
      </c>
      <c r="T131" s="190">
        <v>6</v>
      </c>
      <c r="U131" s="191">
        <v>85.333333333333329</v>
      </c>
      <c r="V131" s="186"/>
      <c r="W131" s="190" t="s">
        <v>661</v>
      </c>
      <c r="X131" s="190">
        <v>938</v>
      </c>
      <c r="Y131" s="192" t="s">
        <v>8</v>
      </c>
      <c r="Z131" s="192"/>
      <c r="AA131" s="175"/>
      <c r="AB131" s="175">
        <f t="shared" si="24"/>
        <v>938</v>
      </c>
      <c r="AC131" s="175"/>
      <c r="AD131" s="175"/>
      <c r="AE131" s="192"/>
      <c r="AF131" s="198">
        <v>51.001595999999992</v>
      </c>
      <c r="AG131" s="198">
        <v>30.905536999999999</v>
      </c>
      <c r="AH131" s="198">
        <v>5.6674538500000002</v>
      </c>
      <c r="AI131" s="198">
        <v>12.664238549999999</v>
      </c>
      <c r="AJ131" s="198">
        <v>2.2415295587936104</v>
      </c>
      <c r="AK131" s="186"/>
      <c r="AL131" s="175" t="s">
        <v>79</v>
      </c>
      <c r="AM131" s="175"/>
      <c r="AN131" s="175" t="s">
        <v>8</v>
      </c>
      <c r="AO131" s="175"/>
      <c r="AP131" s="175"/>
      <c r="AQ131" s="175">
        <f t="shared" si="25"/>
        <v>938</v>
      </c>
      <c r="AR131" s="175"/>
      <c r="AS131" s="175"/>
      <c r="AU131" s="175"/>
      <c r="AV131" s="175" t="s">
        <v>62</v>
      </c>
      <c r="AY131" s="176">
        <v>0.19889999999999999</v>
      </c>
      <c r="AZ131" s="176">
        <v>19</v>
      </c>
      <c r="BA131" s="179">
        <v>1.0468421052631578E-2</v>
      </c>
      <c r="BB131" s="177">
        <v>5.8147098117033433</v>
      </c>
      <c r="BC131" s="177"/>
      <c r="BD131" s="186"/>
      <c r="BE131" s="186"/>
      <c r="BF131" s="186"/>
      <c r="BG131" s="186"/>
      <c r="BJ131" s="186"/>
      <c r="BK131" s="186"/>
      <c r="BL131" s="186"/>
      <c r="BM131" s="218"/>
      <c r="BP131" s="186"/>
      <c r="BQ131" s="186"/>
      <c r="BR131" s="186"/>
      <c r="BS131" s="186"/>
      <c r="BT131" s="186"/>
      <c r="BU131" s="186"/>
      <c r="BV131" s="176" t="s">
        <v>345</v>
      </c>
      <c r="BW131" s="160" t="s">
        <v>1163</v>
      </c>
      <c r="BX131" s="176"/>
      <c r="BY131" s="176"/>
      <c r="BZ131" s="186">
        <f t="shared" si="27"/>
        <v>938</v>
      </c>
      <c r="CA131" s="176"/>
      <c r="CB131" s="176"/>
      <c r="CC131" s="176"/>
      <c r="CD131" s="176"/>
      <c r="CE131" s="176" t="s">
        <v>62</v>
      </c>
      <c r="CF131" s="185">
        <v>155.85255854767394</v>
      </c>
      <c r="CI131" s="163">
        <v>196</v>
      </c>
      <c r="CJ131" s="163" t="s">
        <v>8</v>
      </c>
      <c r="CK131" s="163"/>
      <c r="CL131" s="163"/>
      <c r="CM131" s="186">
        <f>I131</f>
        <v>938</v>
      </c>
      <c r="CN131" s="163"/>
      <c r="CO131" s="163"/>
      <c r="CP131" s="163"/>
      <c r="CQ131" s="163"/>
      <c r="CR131" s="163"/>
      <c r="CS131" s="163" t="s">
        <v>62</v>
      </c>
      <c r="CT131" s="163">
        <v>7.424961260727386</v>
      </c>
      <c r="CU131" s="186"/>
      <c r="CV131" s="186"/>
      <c r="CW131" s="190">
        <v>196</v>
      </c>
      <c r="CX131" s="228" t="s">
        <v>8</v>
      </c>
      <c r="CY131" s="228"/>
      <c r="CZ131" s="228"/>
      <c r="DA131" s="186">
        <f t="shared" ref="DA131:DA194" si="28">I131</f>
        <v>938</v>
      </c>
      <c r="DB131" s="228"/>
      <c r="DC131" s="228"/>
      <c r="DD131" s="228"/>
      <c r="DE131" s="228"/>
      <c r="DF131" s="228"/>
      <c r="DG131" s="228"/>
      <c r="DH131" s="228" t="s">
        <v>9</v>
      </c>
      <c r="DI131" s="231">
        <v>5.1000030000000001</v>
      </c>
      <c r="DJ131" s="230">
        <v>0.63429750000000007</v>
      </c>
      <c r="DK131" s="230">
        <v>4.4657055000000003</v>
      </c>
      <c r="DL131" s="230">
        <v>0.35381510000000005</v>
      </c>
      <c r="DM131" s="230">
        <v>0.28048240000000002</v>
      </c>
      <c r="DO131" s="59" t="s">
        <v>79</v>
      </c>
      <c r="DP131" s="61" t="s">
        <v>8</v>
      </c>
      <c r="DQ131" s="160" t="s">
        <v>1163</v>
      </c>
      <c r="DR131" s="61"/>
      <c r="DS131" s="61"/>
      <c r="DT131" s="61"/>
      <c r="DU131" s="61"/>
      <c r="DV131" s="61"/>
      <c r="DW131" s="61"/>
      <c r="DX131" s="61" t="s">
        <v>62</v>
      </c>
      <c r="DY131" s="236">
        <v>0.24912078000000001</v>
      </c>
      <c r="DZ131" s="236">
        <v>3.0407400000000001E-2</v>
      </c>
      <c r="EA131" s="236">
        <v>6.8445800000000001E-2</v>
      </c>
      <c r="EB131" s="236">
        <v>0.1387737</v>
      </c>
      <c r="EC131" s="236">
        <v>2.1164220000000001E-2</v>
      </c>
    </row>
    <row r="132" spans="1:133" s="169" customFormat="1" x14ac:dyDescent="0.25">
      <c r="A132" s="156">
        <v>199</v>
      </c>
      <c r="B132" s="157" t="s">
        <v>1315</v>
      </c>
      <c r="C132" s="160" t="s">
        <v>1194</v>
      </c>
      <c r="D132" s="160"/>
      <c r="E132" s="157" t="s">
        <v>1307</v>
      </c>
      <c r="F132" s="157">
        <v>-20.435445132000002</v>
      </c>
      <c r="G132" s="157">
        <v>-41.944475519000001</v>
      </c>
      <c r="H132" s="157"/>
      <c r="I132" s="156">
        <v>699</v>
      </c>
      <c r="J132" s="190"/>
      <c r="K132" s="190"/>
      <c r="L132" s="189" t="s">
        <v>1225</v>
      </c>
      <c r="M132" s="190">
        <v>6</v>
      </c>
      <c r="N132" s="190">
        <v>6</v>
      </c>
      <c r="O132" s="185">
        <v>6.333333333333333</v>
      </c>
      <c r="P132" s="185">
        <v>6.333333333333333</v>
      </c>
      <c r="Q132" s="185">
        <v>5.666666666666667</v>
      </c>
      <c r="R132" s="185">
        <v>6.333333333333333</v>
      </c>
      <c r="S132" s="190">
        <v>6</v>
      </c>
      <c r="T132" s="190">
        <v>6</v>
      </c>
      <c r="U132" s="191">
        <v>84.666666666666671</v>
      </c>
      <c r="V132" s="186"/>
      <c r="W132" s="190" t="s">
        <v>771</v>
      </c>
      <c r="X132" s="190">
        <v>699</v>
      </c>
      <c r="Y132" s="192" t="s">
        <v>201</v>
      </c>
      <c r="Z132" s="192"/>
      <c r="AA132" s="175"/>
      <c r="AB132" s="175">
        <f t="shared" si="24"/>
        <v>699</v>
      </c>
      <c r="AC132" s="175"/>
      <c r="AD132" s="175"/>
      <c r="AE132" s="192"/>
      <c r="AF132" s="198">
        <v>36.184244500000005</v>
      </c>
      <c r="AG132" s="198">
        <v>26.598935999999998</v>
      </c>
      <c r="AH132" s="198">
        <v>4.7889149500000006</v>
      </c>
      <c r="AI132" s="198">
        <v>10.766965899999999</v>
      </c>
      <c r="AJ132" s="198">
        <v>2.2446859155144088</v>
      </c>
      <c r="AK132" s="186"/>
      <c r="AL132" s="175" t="s">
        <v>189</v>
      </c>
      <c r="AM132" s="175"/>
      <c r="AN132" s="175" t="s">
        <v>201</v>
      </c>
      <c r="AO132" s="175"/>
      <c r="AP132" s="175"/>
      <c r="AQ132" s="175">
        <f t="shared" si="25"/>
        <v>699</v>
      </c>
      <c r="AR132" s="175"/>
      <c r="AS132" s="175"/>
      <c r="AU132" s="175"/>
      <c r="AV132" s="176" t="s">
        <v>20</v>
      </c>
      <c r="AY132" s="176">
        <v>0.24349999999999999</v>
      </c>
      <c r="AZ132" s="176">
        <v>20</v>
      </c>
      <c r="BA132" s="179">
        <v>1.2175E-2</v>
      </c>
      <c r="BB132" s="177">
        <v>6.5618876332107483</v>
      </c>
      <c r="BC132" s="177"/>
      <c r="BD132" s="186"/>
      <c r="BE132" s="186"/>
      <c r="BF132" s="186"/>
      <c r="BG132" s="186"/>
      <c r="BJ132" s="186"/>
      <c r="BK132" s="186"/>
      <c r="BL132" s="186"/>
      <c r="BM132" s="218"/>
      <c r="BP132" s="186"/>
      <c r="BQ132" s="186"/>
      <c r="BR132" s="186"/>
      <c r="BS132" s="186"/>
      <c r="BT132" s="186"/>
      <c r="BU132" s="186"/>
      <c r="BV132" s="186"/>
      <c r="BW132" s="160"/>
      <c r="BX132" s="186"/>
      <c r="BY132" s="186"/>
      <c r="BZ132" s="186"/>
      <c r="CA132" s="186"/>
      <c r="CB132" s="186"/>
      <c r="CC132" s="186"/>
      <c r="CD132" s="186"/>
      <c r="CE132" s="186"/>
      <c r="CF132" s="197"/>
      <c r="CI132" s="186"/>
      <c r="CJ132" s="186"/>
      <c r="CK132" s="186"/>
      <c r="CL132" s="186"/>
      <c r="CM132" s="186"/>
      <c r="CN132" s="186"/>
      <c r="CO132" s="186"/>
      <c r="CP132" s="186"/>
      <c r="CQ132" s="186"/>
      <c r="CR132" s="186"/>
      <c r="CS132" s="186"/>
      <c r="CT132" s="186"/>
      <c r="CU132" s="186"/>
      <c r="CV132" s="186"/>
      <c r="CW132" s="186"/>
      <c r="CX132" s="186"/>
      <c r="CY132" s="186"/>
      <c r="CZ132" s="186"/>
      <c r="DA132" s="186"/>
      <c r="DB132" s="186"/>
      <c r="DC132" s="186"/>
      <c r="DD132" s="186"/>
      <c r="DE132" s="186"/>
      <c r="DF132" s="186"/>
      <c r="DG132" s="186"/>
      <c r="DH132" s="186"/>
      <c r="DI132" s="186"/>
      <c r="DJ132" s="186"/>
      <c r="DK132" s="186"/>
      <c r="DL132" s="186"/>
      <c r="DM132" s="186"/>
      <c r="DO132" s="61" t="s">
        <v>189</v>
      </c>
      <c r="DP132" s="238" t="s">
        <v>201</v>
      </c>
      <c r="DQ132" s="242" t="s">
        <v>1194</v>
      </c>
      <c r="DR132" s="61"/>
      <c r="DS132" s="61"/>
      <c r="DT132" s="61"/>
      <c r="DU132" s="61"/>
      <c r="DV132" s="61"/>
      <c r="DW132" s="61"/>
      <c r="DX132" s="61" t="s">
        <v>20</v>
      </c>
      <c r="DY132" s="68">
        <v>0.24074948000000002</v>
      </c>
      <c r="DZ132" s="68">
        <v>2.3579220000000001E-2</v>
      </c>
      <c r="EA132" s="68">
        <v>5.850934E-2</v>
      </c>
      <c r="EB132" s="68">
        <v>0.14459080000000002</v>
      </c>
      <c r="EC132" s="68">
        <v>1.492626E-2</v>
      </c>
    </row>
    <row r="133" spans="1:133" s="169" customFormat="1" x14ac:dyDescent="0.25">
      <c r="A133" s="156">
        <v>200</v>
      </c>
      <c r="B133" s="157" t="s">
        <v>1316</v>
      </c>
      <c r="C133" s="160" t="s">
        <v>1194</v>
      </c>
      <c r="D133" s="160"/>
      <c r="E133" s="157" t="s">
        <v>1317</v>
      </c>
      <c r="F133" s="157">
        <v>-20.523984264999999</v>
      </c>
      <c r="G133" s="157">
        <v>-42.015080730999998</v>
      </c>
      <c r="H133" s="157"/>
      <c r="I133" s="156">
        <v>1009</v>
      </c>
      <c r="J133" s="190"/>
      <c r="K133" s="190"/>
      <c r="L133" s="189" t="s">
        <v>1225</v>
      </c>
      <c r="M133" s="185">
        <v>7.166666666666667</v>
      </c>
      <c r="N133" s="185">
        <v>6.833333333333333</v>
      </c>
      <c r="O133" s="185">
        <v>7.166666666666667</v>
      </c>
      <c r="P133" s="185">
        <v>7.166666666666667</v>
      </c>
      <c r="Q133" s="185">
        <v>7.333333333333333</v>
      </c>
      <c r="R133" s="185">
        <v>6.833333333333333</v>
      </c>
      <c r="S133" s="190">
        <v>7</v>
      </c>
      <c r="T133" s="185">
        <v>7.166666666666667</v>
      </c>
      <c r="U133" s="191">
        <v>92.333333333333329</v>
      </c>
      <c r="V133" s="186"/>
      <c r="W133" s="190" t="s">
        <v>772</v>
      </c>
      <c r="X133" s="190">
        <v>1009</v>
      </c>
      <c r="Y133" s="192" t="s">
        <v>201</v>
      </c>
      <c r="Z133" s="192"/>
      <c r="AA133" s="175"/>
      <c r="AB133" s="175">
        <f t="shared" si="24"/>
        <v>1009</v>
      </c>
      <c r="AC133" s="175"/>
      <c r="AD133" s="175"/>
      <c r="AE133" s="192"/>
      <c r="AF133" s="193">
        <v>36.001795000000001</v>
      </c>
      <c r="AG133" s="193">
        <v>25.193544499999994</v>
      </c>
      <c r="AH133" s="193">
        <v>4.9482746000000004</v>
      </c>
      <c r="AI133" s="193">
        <v>10.398971849999999</v>
      </c>
      <c r="AJ133" s="193">
        <v>2.1215537111418716</v>
      </c>
      <c r="AK133" s="186"/>
      <c r="AL133" s="175" t="s">
        <v>1073</v>
      </c>
      <c r="AM133" s="175"/>
      <c r="AN133" s="175" t="s">
        <v>201</v>
      </c>
      <c r="AO133" s="175"/>
      <c r="AP133" s="175"/>
      <c r="AQ133" s="175">
        <f t="shared" si="25"/>
        <v>1009</v>
      </c>
      <c r="AR133" s="175"/>
      <c r="AS133" s="175"/>
      <c r="AU133" s="175"/>
      <c r="AV133" s="175" t="s">
        <v>62</v>
      </c>
      <c r="AY133" s="176">
        <v>0.26329999999999998</v>
      </c>
      <c r="AZ133" s="176">
        <v>20</v>
      </c>
      <c r="BA133" s="179">
        <v>1.3165E-2</v>
      </c>
      <c r="BB133" s="177">
        <v>6.7981102193111953</v>
      </c>
      <c r="BC133" s="177"/>
      <c r="BD133" s="186"/>
      <c r="BE133" s="186"/>
      <c r="BF133" s="186"/>
      <c r="BG133" s="186"/>
      <c r="BJ133" s="186"/>
      <c r="BK133" s="186"/>
      <c r="BL133" s="186"/>
      <c r="BM133" s="218"/>
      <c r="BP133" s="186"/>
      <c r="BQ133" s="186"/>
      <c r="BR133" s="186"/>
      <c r="BS133" s="186"/>
      <c r="BT133" s="186"/>
      <c r="BU133" s="186"/>
      <c r="BV133" s="176" t="s">
        <v>379</v>
      </c>
      <c r="BW133" s="160" t="s">
        <v>1194</v>
      </c>
      <c r="BX133" s="176"/>
      <c r="BY133" s="176"/>
      <c r="BZ133" s="186">
        <f>I133</f>
        <v>1009</v>
      </c>
      <c r="CA133" s="176"/>
      <c r="CB133" s="176"/>
      <c r="CC133" s="176"/>
      <c r="CD133" s="176"/>
      <c r="CE133" s="176" t="s">
        <v>62</v>
      </c>
      <c r="CF133" s="185">
        <v>160.82554505340434</v>
      </c>
      <c r="CI133" s="186"/>
      <c r="CJ133" s="186"/>
      <c r="CK133" s="186"/>
      <c r="CL133" s="186"/>
      <c r="CM133" s="186"/>
      <c r="CN133" s="186"/>
      <c r="CO133" s="186"/>
      <c r="CP133" s="186"/>
      <c r="CQ133" s="186"/>
      <c r="CR133" s="186"/>
      <c r="CS133" s="186"/>
      <c r="CT133" s="186"/>
      <c r="CU133" s="186"/>
      <c r="CV133" s="186"/>
      <c r="CW133" s="186"/>
      <c r="CX133" s="186"/>
      <c r="CY133" s="186"/>
      <c r="CZ133" s="186"/>
      <c r="DA133" s="186"/>
      <c r="DB133" s="186"/>
      <c r="DC133" s="186"/>
      <c r="DD133" s="186"/>
      <c r="DE133" s="186"/>
      <c r="DF133" s="186"/>
      <c r="DG133" s="186"/>
      <c r="DH133" s="186"/>
      <c r="DI133" s="186"/>
      <c r="DJ133" s="186"/>
      <c r="DK133" s="186"/>
      <c r="DL133" s="186"/>
      <c r="DM133" s="186"/>
      <c r="DO133" s="61">
        <v>200</v>
      </c>
      <c r="DP133" s="61" t="s">
        <v>201</v>
      </c>
      <c r="DQ133" s="160" t="s">
        <v>1194</v>
      </c>
      <c r="DR133" s="61"/>
      <c r="DS133" s="61"/>
      <c r="DT133" s="61"/>
      <c r="DU133" s="61"/>
      <c r="DV133" s="61"/>
      <c r="DW133" s="61"/>
      <c r="DX133" s="61" t="s">
        <v>62</v>
      </c>
      <c r="DY133" s="68">
        <v>0.24565974000000002</v>
      </c>
      <c r="DZ133" s="68">
        <v>2.3793719999999997E-2</v>
      </c>
      <c r="EA133" s="68">
        <v>5.9906239999999999E-2</v>
      </c>
      <c r="EB133" s="68">
        <v>0.15416415999999997</v>
      </c>
      <c r="EC133" s="68">
        <v>1.484772E-2</v>
      </c>
    </row>
    <row r="134" spans="1:133" s="169" customFormat="1" x14ac:dyDescent="0.25">
      <c r="A134" s="156">
        <v>201</v>
      </c>
      <c r="B134" s="157" t="s">
        <v>1318</v>
      </c>
      <c r="C134" s="160" t="s">
        <v>1163</v>
      </c>
      <c r="D134" s="160"/>
      <c r="E134" s="157" t="s">
        <v>1317</v>
      </c>
      <c r="F134" s="157">
        <v>-20.563687746999999</v>
      </c>
      <c r="G134" s="157">
        <v>-41.896862200999998</v>
      </c>
      <c r="H134" s="157"/>
      <c r="I134" s="156">
        <v>802</v>
      </c>
      <c r="J134" s="190"/>
      <c r="K134" s="190"/>
      <c r="L134" s="189" t="s">
        <v>1210</v>
      </c>
      <c r="M134" s="185">
        <v>5.666666666666667</v>
      </c>
      <c r="N134" s="185">
        <v>5.666666666666667</v>
      </c>
      <c r="O134" s="185">
        <v>5.666666666666667</v>
      </c>
      <c r="P134" s="190">
        <v>6</v>
      </c>
      <c r="Q134" s="185">
        <v>5.666666666666667</v>
      </c>
      <c r="R134" s="185">
        <v>5.666666666666667</v>
      </c>
      <c r="S134" s="185">
        <v>5.666666666666667</v>
      </c>
      <c r="T134" s="190">
        <v>6</v>
      </c>
      <c r="U134" s="196">
        <v>82</v>
      </c>
      <c r="V134" s="186"/>
      <c r="W134" s="190" t="s">
        <v>663</v>
      </c>
      <c r="X134" s="190">
        <v>802</v>
      </c>
      <c r="Y134" s="192" t="s">
        <v>8</v>
      </c>
      <c r="Z134" s="192"/>
      <c r="AA134" s="175"/>
      <c r="AB134" s="175">
        <f t="shared" si="24"/>
        <v>802</v>
      </c>
      <c r="AC134" s="175"/>
      <c r="AD134" s="175"/>
      <c r="AE134" s="192"/>
      <c r="AF134" s="193">
        <v>38.474348500000005</v>
      </c>
      <c r="AG134" s="193">
        <v>26.165069500000005</v>
      </c>
      <c r="AH134" s="193">
        <v>4.9180343000000013</v>
      </c>
      <c r="AI134" s="193">
        <v>11.007472500000002</v>
      </c>
      <c r="AJ134" s="193">
        <v>2.246508028054405</v>
      </c>
      <c r="AK134" s="186"/>
      <c r="AL134" s="175" t="s">
        <v>529</v>
      </c>
      <c r="AM134" s="175"/>
      <c r="AN134" s="175" t="s">
        <v>8</v>
      </c>
      <c r="AO134" s="175"/>
      <c r="AP134" s="175"/>
      <c r="AQ134" s="175">
        <f t="shared" si="25"/>
        <v>802</v>
      </c>
      <c r="AR134" s="175"/>
      <c r="AS134" s="175"/>
      <c r="AU134" s="175"/>
      <c r="AV134" s="175" t="s">
        <v>440</v>
      </c>
      <c r="AY134" s="176">
        <v>0.25119999999999998</v>
      </c>
      <c r="AZ134" s="176">
        <v>20</v>
      </c>
      <c r="BA134" s="179">
        <v>1.2559999999999998E-2</v>
      </c>
      <c r="BB134" s="177">
        <v>6.4625667731457872</v>
      </c>
      <c r="BC134" s="177"/>
      <c r="BD134" s="194" t="s">
        <v>529</v>
      </c>
      <c r="BE134" s="194" t="s">
        <v>8</v>
      </c>
      <c r="BF134" s="194"/>
      <c r="BG134" s="194"/>
      <c r="BH134" s="169">
        <f>I134</f>
        <v>802</v>
      </c>
      <c r="BJ134" s="194"/>
      <c r="BK134" s="194"/>
      <c r="BL134" s="194"/>
      <c r="BM134" s="217">
        <v>786.26599999999996</v>
      </c>
      <c r="BP134" s="194"/>
      <c r="BQ134" s="195">
        <v>13591.666667</v>
      </c>
      <c r="BR134" s="195"/>
      <c r="BS134" s="195"/>
      <c r="BT134" s="195"/>
      <c r="BU134" s="186"/>
      <c r="BV134" s="176" t="s">
        <v>451</v>
      </c>
      <c r="BW134" s="160" t="s">
        <v>1163</v>
      </c>
      <c r="BX134" s="176"/>
      <c r="BY134" s="176"/>
      <c r="BZ134" s="186">
        <f>I134</f>
        <v>802</v>
      </c>
      <c r="CA134" s="176"/>
      <c r="CB134" s="176"/>
      <c r="CC134" s="176"/>
      <c r="CD134" s="176"/>
      <c r="CE134" s="176" t="s">
        <v>440</v>
      </c>
      <c r="CF134" s="185">
        <v>122.36878158808429</v>
      </c>
      <c r="CI134" s="186"/>
      <c r="CJ134" s="186"/>
      <c r="CK134" s="186"/>
      <c r="CL134" s="186"/>
      <c r="CM134" s="186"/>
      <c r="CN134" s="186"/>
      <c r="CO134" s="186"/>
      <c r="CP134" s="186"/>
      <c r="CQ134" s="186"/>
      <c r="CR134" s="186"/>
      <c r="CS134" s="186"/>
      <c r="CT134" s="186"/>
      <c r="CU134" s="186"/>
      <c r="CV134" s="186"/>
      <c r="CW134" s="186"/>
      <c r="CX134" s="186"/>
      <c r="CY134" s="186"/>
      <c r="CZ134" s="186"/>
      <c r="DA134" s="186"/>
      <c r="DB134" s="186"/>
      <c r="DC134" s="186"/>
      <c r="DD134" s="186"/>
      <c r="DE134" s="186"/>
      <c r="DF134" s="186"/>
      <c r="DG134" s="186"/>
      <c r="DH134" s="186"/>
      <c r="DI134" s="186"/>
      <c r="DJ134" s="186"/>
      <c r="DK134" s="186"/>
      <c r="DL134" s="186"/>
      <c r="DM134" s="186"/>
      <c r="DQ134" s="160"/>
    </row>
    <row r="135" spans="1:133" s="169" customFormat="1" x14ac:dyDescent="0.25">
      <c r="A135" s="156">
        <v>202</v>
      </c>
      <c r="B135" s="157" t="s">
        <v>1319</v>
      </c>
      <c r="C135" s="160" t="s">
        <v>1194</v>
      </c>
      <c r="D135" s="160"/>
      <c r="E135" s="157" t="s">
        <v>1317</v>
      </c>
      <c r="F135" s="157">
        <v>-20.567797227</v>
      </c>
      <c r="G135" s="157">
        <v>-41.902706064</v>
      </c>
      <c r="H135" s="157"/>
      <c r="I135" s="156">
        <v>842</v>
      </c>
      <c r="J135" s="190"/>
      <c r="K135" s="190"/>
      <c r="L135" s="189" t="s">
        <v>1225</v>
      </c>
      <c r="M135" s="190">
        <v>6</v>
      </c>
      <c r="N135" s="185">
        <v>5.666666666666667</v>
      </c>
      <c r="O135" s="190">
        <v>6</v>
      </c>
      <c r="P135" s="190">
        <v>6</v>
      </c>
      <c r="Q135" s="185">
        <v>5.833333333333333</v>
      </c>
      <c r="R135" s="185">
        <v>5.666666666666667</v>
      </c>
      <c r="S135" s="185">
        <v>6.166666666666667</v>
      </c>
      <c r="T135" s="185">
        <v>5.666666666666667</v>
      </c>
      <c r="U135" s="196">
        <v>83</v>
      </c>
      <c r="V135" s="186"/>
      <c r="W135" s="190" t="s">
        <v>773</v>
      </c>
      <c r="X135" s="190">
        <v>842</v>
      </c>
      <c r="Y135" s="192" t="s">
        <v>201</v>
      </c>
      <c r="Z135" s="192"/>
      <c r="AA135" s="175"/>
      <c r="AB135" s="175">
        <f t="shared" si="24"/>
        <v>842</v>
      </c>
      <c r="AC135" s="175"/>
      <c r="AD135" s="175"/>
      <c r="AE135" s="192"/>
      <c r="AF135" s="193">
        <v>51.193463000000001</v>
      </c>
      <c r="AG135" s="193">
        <v>30.809970500000002</v>
      </c>
      <c r="AH135" s="193">
        <v>5.5836352499999986</v>
      </c>
      <c r="AI135" s="193">
        <v>12.741183000000003</v>
      </c>
      <c r="AJ135" s="193">
        <v>2.2892101290925284</v>
      </c>
      <c r="AK135" s="186"/>
      <c r="AL135" s="175" t="s">
        <v>547</v>
      </c>
      <c r="AM135" s="175"/>
      <c r="AN135" s="175" t="s">
        <v>201</v>
      </c>
      <c r="AO135" s="175"/>
      <c r="AP135" s="175"/>
      <c r="AQ135" s="175">
        <f t="shared" si="25"/>
        <v>842</v>
      </c>
      <c r="AR135" s="175"/>
      <c r="AS135" s="175"/>
      <c r="AU135" s="175"/>
      <c r="AV135" s="175" t="s">
        <v>440</v>
      </c>
      <c r="AY135" s="176">
        <v>0.23880000000000001</v>
      </c>
      <c r="AZ135" s="176">
        <v>20</v>
      </c>
      <c r="BA135" s="179">
        <v>1.1940000000000001E-2</v>
      </c>
      <c r="BB135" s="177">
        <v>6.8558236920516471</v>
      </c>
      <c r="BC135" s="177"/>
      <c r="BD135" s="194" t="s">
        <v>547</v>
      </c>
      <c r="BE135" s="194" t="s">
        <v>201</v>
      </c>
      <c r="BF135" s="194"/>
      <c r="BG135" s="194"/>
      <c r="BH135" s="169">
        <f>I135</f>
        <v>842</v>
      </c>
      <c r="BJ135" s="194"/>
      <c r="BK135" s="194"/>
      <c r="BL135" s="194"/>
      <c r="BM135" s="217">
        <v>823.90700000000004</v>
      </c>
      <c r="BP135" s="194"/>
      <c r="BQ135" s="195">
        <v>11640.666667</v>
      </c>
      <c r="BR135" s="195"/>
      <c r="BS135" s="195"/>
      <c r="BT135" s="195"/>
      <c r="BU135" s="186"/>
      <c r="BV135" s="186"/>
      <c r="BW135" s="160"/>
      <c r="BX135" s="186"/>
      <c r="BY135" s="186"/>
      <c r="BZ135" s="186"/>
      <c r="CA135" s="186"/>
      <c r="CB135" s="186"/>
      <c r="CC135" s="186"/>
      <c r="CD135" s="186"/>
      <c r="CE135" s="186"/>
      <c r="CF135" s="197"/>
      <c r="CI135" s="186"/>
      <c r="CJ135" s="186"/>
      <c r="CK135" s="186"/>
      <c r="CL135" s="186"/>
      <c r="CM135" s="186"/>
      <c r="CN135" s="186"/>
      <c r="CO135" s="186"/>
      <c r="CP135" s="186"/>
      <c r="CQ135" s="186"/>
      <c r="CR135" s="186"/>
      <c r="CS135" s="186"/>
      <c r="CT135" s="186"/>
      <c r="CU135" s="186"/>
      <c r="CV135" s="186"/>
      <c r="CW135" s="186"/>
      <c r="CX135" s="186"/>
      <c r="CY135" s="186"/>
      <c r="CZ135" s="186"/>
      <c r="DA135" s="186"/>
      <c r="DB135" s="186"/>
      <c r="DC135" s="186"/>
      <c r="DD135" s="186"/>
      <c r="DE135" s="186"/>
      <c r="DF135" s="186"/>
      <c r="DG135" s="186"/>
      <c r="DH135" s="186"/>
      <c r="DI135" s="186"/>
      <c r="DJ135" s="186"/>
      <c r="DK135" s="186"/>
      <c r="DL135" s="186"/>
      <c r="DM135" s="186"/>
      <c r="DQ135" s="160"/>
    </row>
    <row r="136" spans="1:133" s="169" customFormat="1" x14ac:dyDescent="0.25">
      <c r="A136" s="156">
        <v>203</v>
      </c>
      <c r="B136" s="157" t="s">
        <v>1320</v>
      </c>
      <c r="C136" s="160" t="s">
        <v>1163</v>
      </c>
      <c r="D136" s="160"/>
      <c r="E136" s="157" t="s">
        <v>1317</v>
      </c>
      <c r="F136" s="157">
        <v>-20.523936404000001</v>
      </c>
      <c r="G136" s="157">
        <v>-42.017659926999997</v>
      </c>
      <c r="H136" s="157"/>
      <c r="I136" s="156">
        <v>1025</v>
      </c>
      <c r="J136" s="190"/>
      <c r="K136" s="190"/>
      <c r="L136" s="189" t="s">
        <v>1210</v>
      </c>
      <c r="M136" s="190">
        <v>6</v>
      </c>
      <c r="N136" s="190">
        <v>6</v>
      </c>
      <c r="O136" s="190">
        <v>6</v>
      </c>
      <c r="P136" s="185">
        <v>6.333333333333333</v>
      </c>
      <c r="Q136" s="185">
        <v>6.333333333333333</v>
      </c>
      <c r="R136" s="185">
        <v>5.666666666666667</v>
      </c>
      <c r="S136" s="185">
        <v>5.666666666666667</v>
      </c>
      <c r="T136" s="190">
        <v>6</v>
      </c>
      <c r="U136" s="196">
        <v>84</v>
      </c>
      <c r="V136" s="186"/>
      <c r="W136" s="190" t="s">
        <v>664</v>
      </c>
      <c r="X136" s="190">
        <v>1025</v>
      </c>
      <c r="Y136" s="192" t="s">
        <v>8</v>
      </c>
      <c r="Z136" s="192"/>
      <c r="AA136" s="175"/>
      <c r="AB136" s="175">
        <f t="shared" si="24"/>
        <v>1025</v>
      </c>
      <c r="AC136" s="175"/>
      <c r="AD136" s="175"/>
      <c r="AE136" s="192"/>
      <c r="AF136" s="193">
        <v>47.238198499999996</v>
      </c>
      <c r="AG136" s="193">
        <v>29.178904499999998</v>
      </c>
      <c r="AH136" s="193">
        <v>5.3959194999999989</v>
      </c>
      <c r="AI136" s="193">
        <v>12.193035050000002</v>
      </c>
      <c r="AJ136" s="193">
        <v>2.2619321202993961</v>
      </c>
      <c r="AK136" s="186"/>
      <c r="AL136" s="175" t="s">
        <v>80</v>
      </c>
      <c r="AM136" s="175"/>
      <c r="AN136" s="175" t="s">
        <v>8</v>
      </c>
      <c r="AO136" s="175"/>
      <c r="AP136" s="175"/>
      <c r="AQ136" s="175">
        <f t="shared" si="25"/>
        <v>1025</v>
      </c>
      <c r="AR136" s="175"/>
      <c r="AS136" s="175"/>
      <c r="AU136" s="175"/>
      <c r="AV136" s="175" t="s">
        <v>62</v>
      </c>
      <c r="AY136" s="176">
        <v>0.23319999999999999</v>
      </c>
      <c r="AZ136" s="176">
        <v>20</v>
      </c>
      <c r="BA136" s="179">
        <v>1.166E-2</v>
      </c>
      <c r="BB136" s="177">
        <v>6.0290446407000786</v>
      </c>
      <c r="BC136" s="177"/>
      <c r="BD136" s="186"/>
      <c r="BE136" s="186"/>
      <c r="BF136" s="186"/>
      <c r="BG136" s="186"/>
      <c r="BJ136" s="186"/>
      <c r="BK136" s="186"/>
      <c r="BL136" s="186"/>
      <c r="BM136" s="218"/>
      <c r="BP136" s="186"/>
      <c r="BQ136" s="186"/>
      <c r="BR136" s="186"/>
      <c r="BS136" s="186"/>
      <c r="BT136" s="186"/>
      <c r="BU136" s="186"/>
      <c r="BV136" s="176" t="s">
        <v>346</v>
      </c>
      <c r="BW136" s="160" t="s">
        <v>1163</v>
      </c>
      <c r="BX136" s="176"/>
      <c r="BY136" s="176"/>
      <c r="BZ136" s="186">
        <f>I136</f>
        <v>1025</v>
      </c>
      <c r="CA136" s="176"/>
      <c r="CB136" s="176"/>
      <c r="CC136" s="176"/>
      <c r="CD136" s="176"/>
      <c r="CE136" s="176" t="s">
        <v>62</v>
      </c>
      <c r="CF136" s="185">
        <v>126.05869578105955</v>
      </c>
      <c r="CI136" s="163">
        <v>203</v>
      </c>
      <c r="CJ136" s="163" t="s">
        <v>8</v>
      </c>
      <c r="CK136" s="163"/>
      <c r="CL136" s="163"/>
      <c r="CM136" s="186">
        <f>I136</f>
        <v>1025</v>
      </c>
      <c r="CN136" s="163"/>
      <c r="CO136" s="163"/>
      <c r="CP136" s="163"/>
      <c r="CQ136" s="163"/>
      <c r="CR136" s="163"/>
      <c r="CS136" s="163" t="s">
        <v>62</v>
      </c>
      <c r="CT136" s="163">
        <v>5.3219326964535743</v>
      </c>
      <c r="CU136" s="186"/>
      <c r="CV136" s="186"/>
      <c r="CW136" s="186"/>
      <c r="CX136" s="186"/>
      <c r="CY136" s="186"/>
      <c r="CZ136" s="186"/>
      <c r="DA136" s="186"/>
      <c r="DB136" s="186"/>
      <c r="DC136" s="186"/>
      <c r="DD136" s="186"/>
      <c r="DE136" s="186"/>
      <c r="DF136" s="186"/>
      <c r="DG136" s="186"/>
      <c r="DH136" s="186"/>
      <c r="DI136" s="186"/>
      <c r="DJ136" s="186"/>
      <c r="DK136" s="186"/>
      <c r="DL136" s="186"/>
      <c r="DM136" s="186"/>
      <c r="DO136" s="59" t="s">
        <v>80</v>
      </c>
      <c r="DP136" s="61" t="s">
        <v>8</v>
      </c>
      <c r="DQ136" s="160" t="s">
        <v>1163</v>
      </c>
      <c r="DR136" s="61"/>
      <c r="DS136" s="61"/>
      <c r="DT136" s="61"/>
      <c r="DU136" s="61"/>
      <c r="DV136" s="61"/>
      <c r="DW136" s="61"/>
      <c r="DX136" s="61" t="s">
        <v>62</v>
      </c>
      <c r="DY136" s="236">
        <v>0.21778119999999998</v>
      </c>
      <c r="DZ136" s="236">
        <v>2.6348420000000001E-2</v>
      </c>
      <c r="EA136" s="236">
        <v>5.4711799999999998E-2</v>
      </c>
      <c r="EB136" s="236">
        <v>0.13460322</v>
      </c>
      <c r="EC136" s="236">
        <v>1.9305919999999997E-2</v>
      </c>
    </row>
    <row r="137" spans="1:133" s="169" customFormat="1" x14ac:dyDescent="0.25">
      <c r="A137" s="156">
        <v>204</v>
      </c>
      <c r="B137" s="157" t="s">
        <v>1321</v>
      </c>
      <c r="C137" s="160" t="s">
        <v>1194</v>
      </c>
      <c r="D137" s="160"/>
      <c r="E137" s="157" t="s">
        <v>1317</v>
      </c>
      <c r="F137" s="157">
        <v>-20.562051265000001</v>
      </c>
      <c r="G137" s="157">
        <v>-41.883428692999999</v>
      </c>
      <c r="H137" s="157"/>
      <c r="I137" s="156">
        <v>895</v>
      </c>
      <c r="J137" s="190"/>
      <c r="K137" s="190"/>
      <c r="L137" s="189" t="s">
        <v>1210</v>
      </c>
      <c r="M137" s="190">
        <v>6</v>
      </c>
      <c r="N137" s="185">
        <v>5.666666666666667</v>
      </c>
      <c r="O137" s="185">
        <v>5.666666666666667</v>
      </c>
      <c r="P137" s="190">
        <v>6</v>
      </c>
      <c r="Q137" s="185">
        <v>5.666666666666667</v>
      </c>
      <c r="R137" s="185">
        <v>5.666666666666667</v>
      </c>
      <c r="S137" s="185">
        <v>5.666666666666667</v>
      </c>
      <c r="T137" s="190">
        <v>6</v>
      </c>
      <c r="U137" s="191">
        <v>82.333333333333329</v>
      </c>
      <c r="V137" s="186"/>
      <c r="W137" s="190" t="s">
        <v>774</v>
      </c>
      <c r="X137" s="190">
        <v>895</v>
      </c>
      <c r="Y137" s="192" t="s">
        <v>201</v>
      </c>
      <c r="Z137" s="192"/>
      <c r="AA137" s="175"/>
      <c r="AB137" s="175">
        <f t="shared" si="24"/>
        <v>895</v>
      </c>
      <c r="AC137" s="175"/>
      <c r="AD137" s="175"/>
      <c r="AE137" s="192"/>
      <c r="AF137" s="193">
        <v>40.351738999999995</v>
      </c>
      <c r="AG137" s="193">
        <v>27.2417525</v>
      </c>
      <c r="AH137" s="193">
        <v>4.9415550000000001</v>
      </c>
      <c r="AI137" s="193">
        <v>11.511366900000002</v>
      </c>
      <c r="AJ137" s="193">
        <v>2.3467351857415881</v>
      </c>
      <c r="AK137" s="186"/>
      <c r="AL137" s="175" t="s">
        <v>548</v>
      </c>
      <c r="AM137" s="175"/>
      <c r="AN137" s="175" t="s">
        <v>201</v>
      </c>
      <c r="AO137" s="175"/>
      <c r="AP137" s="175"/>
      <c r="AQ137" s="175">
        <f t="shared" si="25"/>
        <v>895</v>
      </c>
      <c r="AR137" s="175"/>
      <c r="AS137" s="175"/>
      <c r="AU137" s="175"/>
      <c r="AV137" s="175" t="s">
        <v>440</v>
      </c>
      <c r="AY137" s="176">
        <v>0.23780000000000001</v>
      </c>
      <c r="AZ137" s="176">
        <v>20</v>
      </c>
      <c r="BA137" s="179">
        <v>1.1890000000000001E-2</v>
      </c>
      <c r="BB137" s="177">
        <v>6.4169328644672916</v>
      </c>
      <c r="BC137" s="177"/>
      <c r="BD137" s="194" t="s">
        <v>548</v>
      </c>
      <c r="BE137" s="194" t="s">
        <v>201</v>
      </c>
      <c r="BF137" s="194"/>
      <c r="BG137" s="194"/>
      <c r="BH137" s="169">
        <f>I137</f>
        <v>895</v>
      </c>
      <c r="BJ137" s="194"/>
      <c r="BK137" s="194"/>
      <c r="BL137" s="194"/>
      <c r="BM137" s="217">
        <v>887.15</v>
      </c>
      <c r="BP137" s="194"/>
      <c r="BQ137" s="195">
        <v>6103.3333329999996</v>
      </c>
      <c r="BR137" s="195"/>
      <c r="BS137" s="195"/>
      <c r="BT137" s="195"/>
      <c r="BU137" s="186"/>
      <c r="BV137" s="176" t="s">
        <v>380</v>
      </c>
      <c r="BW137" s="160" t="s">
        <v>1194</v>
      </c>
      <c r="BX137" s="176"/>
      <c r="BY137" s="176"/>
      <c r="BZ137" s="186">
        <f>I137</f>
        <v>895</v>
      </c>
      <c r="CA137" s="176"/>
      <c r="CB137" s="176"/>
      <c r="CC137" s="176"/>
      <c r="CD137" s="176"/>
      <c r="CE137" s="176" t="s">
        <v>62</v>
      </c>
      <c r="CF137" s="185">
        <v>143.02941686216204</v>
      </c>
      <c r="CI137" s="186"/>
      <c r="CJ137" s="186"/>
      <c r="CK137" s="186"/>
      <c r="CL137" s="186"/>
      <c r="CM137" s="186"/>
      <c r="CN137" s="186"/>
      <c r="CO137" s="186"/>
      <c r="CP137" s="186"/>
      <c r="CQ137" s="186"/>
      <c r="CR137" s="186"/>
      <c r="CS137" s="186"/>
      <c r="CT137" s="186"/>
      <c r="CU137" s="186"/>
      <c r="CV137" s="186"/>
      <c r="CW137" s="186"/>
      <c r="CX137" s="186"/>
      <c r="CY137" s="186"/>
      <c r="CZ137" s="186"/>
      <c r="DA137" s="186"/>
      <c r="DB137" s="186"/>
      <c r="DC137" s="186"/>
      <c r="DD137" s="186"/>
      <c r="DE137" s="186"/>
      <c r="DF137" s="186"/>
      <c r="DG137" s="186"/>
      <c r="DH137" s="186"/>
      <c r="DI137" s="186"/>
      <c r="DJ137" s="186"/>
      <c r="DK137" s="186"/>
      <c r="DL137" s="186"/>
      <c r="DM137" s="186"/>
      <c r="DO137" s="61">
        <v>204</v>
      </c>
      <c r="DP137" s="61" t="s">
        <v>201</v>
      </c>
      <c r="DQ137" s="160" t="s">
        <v>1194</v>
      </c>
      <c r="DR137" s="61"/>
      <c r="DS137" s="61"/>
      <c r="DT137" s="61"/>
      <c r="DU137" s="61"/>
      <c r="DV137" s="61"/>
      <c r="DW137" s="61"/>
      <c r="DX137" s="61" t="s">
        <v>62</v>
      </c>
      <c r="DY137" s="68">
        <v>0.26841754000000001</v>
      </c>
      <c r="DZ137" s="68">
        <v>2.3030499999999999E-2</v>
      </c>
      <c r="EA137" s="68">
        <v>6.3464199999999998E-2</v>
      </c>
      <c r="EB137" s="68">
        <v>0.16593664000000002</v>
      </c>
      <c r="EC137" s="68">
        <v>1.8718459999999999E-2</v>
      </c>
    </row>
    <row r="138" spans="1:133" s="169" customFormat="1" x14ac:dyDescent="0.25">
      <c r="A138" s="156">
        <v>205</v>
      </c>
      <c r="B138" s="157" t="s">
        <v>1322</v>
      </c>
      <c r="C138" s="160" t="s">
        <v>1192</v>
      </c>
      <c r="D138" s="160"/>
      <c r="E138" s="157" t="s">
        <v>1317</v>
      </c>
      <c r="F138" s="157">
        <v>-20.393980443</v>
      </c>
      <c r="G138" s="157">
        <v>-42.059531640000003</v>
      </c>
      <c r="H138" s="157"/>
      <c r="I138" s="156">
        <v>924</v>
      </c>
      <c r="J138" s="190"/>
      <c r="K138" s="190"/>
      <c r="L138" s="189" t="s">
        <v>1225</v>
      </c>
      <c r="M138" s="190">
        <v>5</v>
      </c>
      <c r="N138" s="185">
        <v>5.333333333333333</v>
      </c>
      <c r="O138" s="185">
        <v>5.333333333333333</v>
      </c>
      <c r="P138" s="185">
        <v>5.666666666666667</v>
      </c>
      <c r="Q138" s="190">
        <v>5</v>
      </c>
      <c r="R138" s="185">
        <v>5.333333333333333</v>
      </c>
      <c r="S138" s="185">
        <v>5.333333333333333</v>
      </c>
      <c r="T138" s="185">
        <v>5.666666666666667</v>
      </c>
      <c r="U138" s="191">
        <v>78.666666666666671</v>
      </c>
      <c r="V138" s="186"/>
      <c r="W138" s="190" t="s">
        <v>921</v>
      </c>
      <c r="X138" s="190">
        <v>924</v>
      </c>
      <c r="Y138" s="192" t="s">
        <v>10</v>
      </c>
      <c r="Z138" s="192"/>
      <c r="AA138" s="175"/>
      <c r="AB138" s="175">
        <f t="shared" si="24"/>
        <v>924</v>
      </c>
      <c r="AC138" s="175"/>
      <c r="AD138" s="175"/>
      <c r="AE138" s="192"/>
      <c r="AF138" s="193">
        <v>39.208431000000004</v>
      </c>
      <c r="AG138" s="193">
        <v>26.486488999999995</v>
      </c>
      <c r="AH138" s="193">
        <v>4.8494457999999998</v>
      </c>
      <c r="AI138" s="193">
        <v>10.446959249999999</v>
      </c>
      <c r="AJ138" s="193">
        <v>2.1604218993863156</v>
      </c>
      <c r="AK138" s="186"/>
      <c r="AL138" s="175" t="s">
        <v>167</v>
      </c>
      <c r="AM138" s="175"/>
      <c r="AN138" s="175" t="s">
        <v>10</v>
      </c>
      <c r="AO138" s="175"/>
      <c r="AP138" s="175"/>
      <c r="AQ138" s="175">
        <f t="shared" si="25"/>
        <v>924</v>
      </c>
      <c r="AR138" s="175"/>
      <c r="AS138" s="175"/>
      <c r="AU138" s="175"/>
      <c r="AV138" s="175" t="s">
        <v>62</v>
      </c>
      <c r="AY138" s="176">
        <v>0.21299999999999999</v>
      </c>
      <c r="AZ138" s="176">
        <v>20</v>
      </c>
      <c r="BA138" s="179">
        <v>1.065E-2</v>
      </c>
      <c r="BB138" s="177">
        <v>5.6438407645021877</v>
      </c>
      <c r="BC138" s="177"/>
      <c r="BD138" s="194" t="s">
        <v>167</v>
      </c>
      <c r="BE138" s="194" t="s">
        <v>10</v>
      </c>
      <c r="BF138" s="194"/>
      <c r="BG138" s="194"/>
      <c r="BH138" s="169">
        <f>I138</f>
        <v>924</v>
      </c>
      <c r="BJ138" s="194"/>
      <c r="BK138" s="194"/>
      <c r="BL138" s="194"/>
      <c r="BM138" s="217">
        <v>860.04600000000005</v>
      </c>
      <c r="BP138" s="194"/>
      <c r="BQ138" s="195">
        <v>15088.333333</v>
      </c>
      <c r="BR138" s="195"/>
      <c r="BS138" s="195"/>
      <c r="BT138" s="195"/>
      <c r="BU138" s="186"/>
      <c r="BV138" s="176" t="s">
        <v>413</v>
      </c>
      <c r="BW138" s="160" t="s">
        <v>1192</v>
      </c>
      <c r="BX138" s="176"/>
      <c r="BY138" s="176"/>
      <c r="BZ138" s="186">
        <f>I138</f>
        <v>924</v>
      </c>
      <c r="CA138" s="176"/>
      <c r="CB138" s="176"/>
      <c r="CC138" s="176"/>
      <c r="CD138" s="176"/>
      <c r="CE138" s="176" t="s">
        <v>62</v>
      </c>
      <c r="CF138" s="185">
        <v>144.83142884605738</v>
      </c>
      <c r="CI138" s="163">
        <v>205</v>
      </c>
      <c r="CJ138" s="163" t="s">
        <v>10</v>
      </c>
      <c r="CK138" s="163"/>
      <c r="CL138" s="163"/>
      <c r="CM138" s="186">
        <f>I138</f>
        <v>924</v>
      </c>
      <c r="CN138" s="163"/>
      <c r="CO138" s="163"/>
      <c r="CP138" s="163"/>
      <c r="CQ138" s="163"/>
      <c r="CR138" s="163"/>
      <c r="CS138" s="163" t="s">
        <v>62</v>
      </c>
      <c r="CT138" s="163">
        <v>7.8995250593279795</v>
      </c>
      <c r="CU138" s="186"/>
      <c r="CV138" s="186"/>
      <c r="CW138" s="163">
        <v>205</v>
      </c>
      <c r="CX138" s="163" t="s">
        <v>10</v>
      </c>
      <c r="CY138" s="163"/>
      <c r="CZ138" s="163"/>
      <c r="DA138" s="186">
        <f t="shared" si="28"/>
        <v>924</v>
      </c>
      <c r="DB138" s="163"/>
      <c r="DC138" s="163"/>
      <c r="DD138" s="163"/>
      <c r="DE138" s="163"/>
      <c r="DF138" s="163"/>
      <c r="DG138" s="163"/>
      <c r="DH138" s="176" t="s">
        <v>9</v>
      </c>
      <c r="DI138" s="233">
        <v>4.268046</v>
      </c>
      <c r="DJ138" s="233">
        <v>0.59783610000000009</v>
      </c>
      <c r="DK138" s="177">
        <f>DI138-DJ138</f>
        <v>3.6702098999999997</v>
      </c>
      <c r="DL138" s="230">
        <v>0.43426030000000015</v>
      </c>
      <c r="DM138" s="230">
        <v>0.16357579999999997</v>
      </c>
      <c r="DO138" s="61" t="s">
        <v>167</v>
      </c>
      <c r="DP138" s="61" t="s">
        <v>10</v>
      </c>
      <c r="DQ138" s="160" t="s">
        <v>1192</v>
      </c>
      <c r="DR138" s="61"/>
      <c r="DS138" s="61"/>
      <c r="DT138" s="61"/>
      <c r="DU138" s="61"/>
      <c r="DV138" s="61"/>
      <c r="DW138" s="61"/>
      <c r="DX138" s="61" t="s">
        <v>62</v>
      </c>
      <c r="DY138" s="68">
        <v>0.27471822000000001</v>
      </c>
      <c r="DZ138" s="68">
        <v>2.774716E-2</v>
      </c>
      <c r="EA138" s="68">
        <v>6.9813100000000003E-2</v>
      </c>
      <c r="EB138" s="68">
        <v>0.18208441999999997</v>
      </c>
      <c r="EC138" s="68">
        <v>1.7083879999999999E-2</v>
      </c>
    </row>
    <row r="139" spans="1:133" s="169" customFormat="1" x14ac:dyDescent="0.25">
      <c r="A139" s="156">
        <v>206</v>
      </c>
      <c r="B139" s="156" t="s">
        <v>1323</v>
      </c>
      <c r="C139" s="160" t="s">
        <v>1173</v>
      </c>
      <c r="D139" s="160"/>
      <c r="E139" s="157" t="s">
        <v>1254</v>
      </c>
      <c r="F139" s="157">
        <v>-20.556018473999998</v>
      </c>
      <c r="G139" s="157">
        <v>-41.950110420999998</v>
      </c>
      <c r="H139" s="157"/>
      <c r="I139" s="156">
        <v>950</v>
      </c>
      <c r="J139" s="190"/>
      <c r="K139" s="190"/>
      <c r="L139" s="189" t="s">
        <v>1210</v>
      </c>
      <c r="M139" s="185">
        <v>5.333333333333333</v>
      </c>
      <c r="N139" s="185">
        <v>5.666666666666667</v>
      </c>
      <c r="O139" s="185">
        <v>5.333333333333333</v>
      </c>
      <c r="P139" s="185">
        <v>5.666666666666667</v>
      </c>
      <c r="Q139" s="185">
        <v>5.666666666666667</v>
      </c>
      <c r="R139" s="185">
        <v>5.333333333333333</v>
      </c>
      <c r="S139" s="185">
        <v>5.333333333333333</v>
      </c>
      <c r="T139" s="185">
        <v>5.666666666666667</v>
      </c>
      <c r="U139" s="196">
        <v>80</v>
      </c>
      <c r="V139" s="186"/>
      <c r="W139" s="190" t="s">
        <v>831</v>
      </c>
      <c r="X139" s="190">
        <v>950</v>
      </c>
      <c r="Y139" s="192" t="s">
        <v>286</v>
      </c>
      <c r="Z139" s="192"/>
      <c r="AA139" s="175"/>
      <c r="AB139" s="175">
        <f t="shared" si="24"/>
        <v>950</v>
      </c>
      <c r="AC139" s="175"/>
      <c r="AD139" s="175"/>
      <c r="AE139" s="192"/>
      <c r="AF139" s="193">
        <v>55.676845999999991</v>
      </c>
      <c r="AG139" s="193">
        <v>31.710681999999998</v>
      </c>
      <c r="AH139" s="193">
        <v>5.9442982500000001</v>
      </c>
      <c r="AI139" s="193">
        <v>13.244106500000001</v>
      </c>
      <c r="AJ139" s="193">
        <v>2.2425357218233324</v>
      </c>
      <c r="AK139" s="186"/>
      <c r="AL139" s="175" t="s">
        <v>215</v>
      </c>
      <c r="AM139" s="175"/>
      <c r="AN139" s="175" t="s">
        <v>286</v>
      </c>
      <c r="AO139" s="175"/>
      <c r="AP139" s="175"/>
      <c r="AQ139" s="175">
        <f t="shared" si="25"/>
        <v>950</v>
      </c>
      <c r="AR139" s="175"/>
      <c r="AS139" s="175"/>
      <c r="AU139" s="175"/>
      <c r="AV139" s="175" t="s">
        <v>62</v>
      </c>
      <c r="AY139" s="176">
        <v>0.15970000000000001</v>
      </c>
      <c r="AZ139" s="176">
        <v>16</v>
      </c>
      <c r="BA139" s="179">
        <v>9.9812500000000005E-3</v>
      </c>
      <c r="BB139" s="177">
        <v>5.2971125367979317</v>
      </c>
      <c r="BC139" s="177"/>
      <c r="BD139" s="194" t="s">
        <v>215</v>
      </c>
      <c r="BE139" s="194" t="s">
        <v>286</v>
      </c>
      <c r="BF139" s="194"/>
      <c r="BG139" s="194"/>
      <c r="BH139" s="169">
        <f>I139</f>
        <v>950</v>
      </c>
      <c r="BJ139" s="194"/>
      <c r="BK139" s="194"/>
      <c r="BL139" s="194"/>
      <c r="BM139" s="217">
        <v>933.78599999999994</v>
      </c>
      <c r="BP139" s="194"/>
      <c r="BQ139" s="195">
        <v>9809.3333330000005</v>
      </c>
      <c r="BR139" s="195"/>
      <c r="BS139" s="195"/>
      <c r="BT139" s="195"/>
      <c r="BU139" s="186"/>
      <c r="BV139" s="182" t="s">
        <v>386</v>
      </c>
      <c r="BW139" s="160" t="s">
        <v>1173</v>
      </c>
      <c r="BX139" s="182"/>
      <c r="BY139" s="182"/>
      <c r="BZ139" s="186">
        <f>I139</f>
        <v>950</v>
      </c>
      <c r="CA139" s="182"/>
      <c r="CB139" s="182"/>
      <c r="CC139" s="182"/>
      <c r="CD139" s="182"/>
      <c r="CE139" s="176" t="s">
        <v>62</v>
      </c>
      <c r="CF139" s="185">
        <v>195.69950255268944</v>
      </c>
      <c r="CI139" s="186"/>
      <c r="CJ139" s="186"/>
      <c r="CK139" s="186"/>
      <c r="CL139" s="186"/>
      <c r="CM139" s="186"/>
      <c r="CN139" s="186"/>
      <c r="CO139" s="186"/>
      <c r="CP139" s="186"/>
      <c r="CQ139" s="186"/>
      <c r="CR139" s="186"/>
      <c r="CS139" s="186"/>
      <c r="CT139" s="186"/>
      <c r="CU139" s="186"/>
      <c r="CV139" s="186"/>
      <c r="CW139" s="186"/>
      <c r="CX139" s="186"/>
      <c r="CY139" s="186"/>
      <c r="CZ139" s="186"/>
      <c r="DA139" s="186"/>
      <c r="DB139" s="186"/>
      <c r="DC139" s="186"/>
      <c r="DD139" s="186"/>
      <c r="DE139" s="186"/>
      <c r="DF139" s="186"/>
      <c r="DG139" s="186"/>
      <c r="DH139" s="186"/>
      <c r="DI139" s="186"/>
      <c r="DJ139" s="186"/>
      <c r="DK139" s="186"/>
      <c r="DL139" s="186"/>
      <c r="DM139" s="186"/>
      <c r="DO139" s="61" t="s">
        <v>215</v>
      </c>
      <c r="DP139" s="61" t="s">
        <v>286</v>
      </c>
      <c r="DQ139" s="160" t="s">
        <v>1173</v>
      </c>
      <c r="DR139" s="61"/>
      <c r="DS139" s="61"/>
      <c r="DT139" s="61"/>
      <c r="DU139" s="61"/>
      <c r="DV139" s="61"/>
      <c r="DW139" s="61"/>
      <c r="DX139" s="61" t="s">
        <v>62</v>
      </c>
      <c r="DY139" s="68">
        <v>0.26345484000000002</v>
      </c>
      <c r="DZ139" s="68">
        <v>2.7340059999999999E-2</v>
      </c>
      <c r="EA139" s="68">
        <v>5.7199920000000001E-2</v>
      </c>
      <c r="EB139" s="68">
        <v>0.16133901999999997</v>
      </c>
      <c r="EC139" s="68">
        <v>2.4459439999999999E-2</v>
      </c>
    </row>
    <row r="140" spans="1:133" s="169" customFormat="1" x14ac:dyDescent="0.25">
      <c r="A140" s="156">
        <v>207</v>
      </c>
      <c r="B140" s="156" t="s">
        <v>1323</v>
      </c>
      <c r="C140" s="160" t="s">
        <v>1173</v>
      </c>
      <c r="D140" s="160"/>
      <c r="E140" s="157" t="s">
        <v>1317</v>
      </c>
      <c r="F140" s="157">
        <v>-20.551454611</v>
      </c>
      <c r="G140" s="157">
        <v>-41.937582996000003</v>
      </c>
      <c r="H140" s="157"/>
      <c r="I140" s="156">
        <v>894</v>
      </c>
      <c r="J140" s="190"/>
      <c r="K140" s="190"/>
      <c r="L140" s="189" t="s">
        <v>1225</v>
      </c>
      <c r="M140" s="190">
        <v>6</v>
      </c>
      <c r="N140" s="190">
        <v>6</v>
      </c>
      <c r="O140" s="185">
        <v>6.166666666666667</v>
      </c>
      <c r="P140" s="185">
        <v>6.166666666666667</v>
      </c>
      <c r="Q140" s="190">
        <v>6</v>
      </c>
      <c r="R140" s="185">
        <v>5.833333333333333</v>
      </c>
      <c r="S140" s="190">
        <v>6</v>
      </c>
      <c r="T140" s="185">
        <v>6.166666666666667</v>
      </c>
      <c r="U140" s="191">
        <v>84.333333333333329</v>
      </c>
      <c r="V140" s="186"/>
      <c r="W140" s="190" t="s">
        <v>832</v>
      </c>
      <c r="X140" s="190">
        <v>894</v>
      </c>
      <c r="Y140" s="192" t="s">
        <v>286</v>
      </c>
      <c r="Z140" s="192"/>
      <c r="AA140" s="175"/>
      <c r="AB140" s="175">
        <f t="shared" si="24"/>
        <v>894</v>
      </c>
      <c r="AC140" s="175"/>
      <c r="AD140" s="175"/>
      <c r="AE140" s="192"/>
      <c r="AF140" s="193">
        <v>53.780739000000004</v>
      </c>
      <c r="AG140" s="193">
        <v>30.490660500000001</v>
      </c>
      <c r="AH140" s="193">
        <v>5.8333672499999993</v>
      </c>
      <c r="AI140" s="193">
        <v>12.557158349999998</v>
      </c>
      <c r="AJ140" s="193">
        <v>2.1517388818677778</v>
      </c>
      <c r="AK140" s="186"/>
      <c r="AL140" s="175" t="s">
        <v>216</v>
      </c>
      <c r="AM140" s="175"/>
      <c r="AN140" s="175" t="s">
        <v>286</v>
      </c>
      <c r="AO140" s="175"/>
      <c r="AP140" s="175"/>
      <c r="AQ140" s="175">
        <f t="shared" si="25"/>
        <v>894</v>
      </c>
      <c r="AR140" s="175"/>
      <c r="AS140" s="175"/>
      <c r="AU140" s="175"/>
      <c r="AV140" s="175" t="s">
        <v>440</v>
      </c>
      <c r="AY140" s="176">
        <v>0.24590000000000001</v>
      </c>
      <c r="AZ140" s="176">
        <v>18</v>
      </c>
      <c r="BA140" s="179">
        <v>1.3661111111111112E-2</v>
      </c>
      <c r="BB140" s="177">
        <v>7.2321974775609741</v>
      </c>
      <c r="BC140" s="177"/>
      <c r="BD140" s="194" t="s">
        <v>216</v>
      </c>
      <c r="BE140" s="194" t="s">
        <v>286</v>
      </c>
      <c r="BF140" s="194"/>
      <c r="BG140" s="194"/>
      <c r="BH140" s="169">
        <f>I140</f>
        <v>894</v>
      </c>
      <c r="BJ140" s="194"/>
      <c r="BK140" s="194"/>
      <c r="BL140" s="194"/>
      <c r="BM140" s="217">
        <v>870.64200000000005</v>
      </c>
      <c r="BP140" s="194"/>
      <c r="BQ140" s="195">
        <v>10650.833333</v>
      </c>
      <c r="BR140" s="195"/>
      <c r="BS140" s="195"/>
      <c r="BT140" s="195"/>
      <c r="BU140" s="186"/>
      <c r="BV140" s="176" t="s">
        <v>387</v>
      </c>
      <c r="BW140" s="160" t="s">
        <v>1173</v>
      </c>
      <c r="BX140" s="176"/>
      <c r="BY140" s="176"/>
      <c r="BZ140" s="186">
        <f>I140</f>
        <v>894</v>
      </c>
      <c r="CA140" s="176"/>
      <c r="CB140" s="176"/>
      <c r="CC140" s="176"/>
      <c r="CD140" s="176"/>
      <c r="CE140" s="176" t="s">
        <v>62</v>
      </c>
      <c r="CF140" s="185">
        <v>171.61983813379572</v>
      </c>
      <c r="CI140" s="186"/>
      <c r="CJ140" s="186"/>
      <c r="CK140" s="186"/>
      <c r="CL140" s="186"/>
      <c r="CM140" s="186"/>
      <c r="CN140" s="186"/>
      <c r="CO140" s="186"/>
      <c r="CP140" s="186"/>
      <c r="CQ140" s="186"/>
      <c r="CR140" s="186"/>
      <c r="CS140" s="186"/>
      <c r="CT140" s="186"/>
      <c r="CU140" s="186"/>
      <c r="CV140" s="186"/>
      <c r="CW140" s="186"/>
      <c r="CX140" s="186"/>
      <c r="CY140" s="186"/>
      <c r="CZ140" s="186"/>
      <c r="DA140" s="186"/>
      <c r="DB140" s="186"/>
      <c r="DC140" s="186"/>
      <c r="DD140" s="186"/>
      <c r="DE140" s="186"/>
      <c r="DF140" s="186"/>
      <c r="DG140" s="186"/>
      <c r="DH140" s="186"/>
      <c r="DI140" s="186"/>
      <c r="DJ140" s="186"/>
      <c r="DK140" s="186"/>
      <c r="DL140" s="186"/>
      <c r="DM140" s="186"/>
      <c r="DO140" s="61" t="s">
        <v>216</v>
      </c>
      <c r="DP140" s="61" t="s">
        <v>286</v>
      </c>
      <c r="DQ140" s="160" t="s">
        <v>1173</v>
      </c>
      <c r="DR140" s="61"/>
      <c r="DS140" s="61"/>
      <c r="DT140" s="61"/>
      <c r="DU140" s="61"/>
      <c r="DV140" s="61"/>
      <c r="DW140" s="61"/>
      <c r="DX140" s="61" t="s">
        <v>62</v>
      </c>
      <c r="DY140" s="68">
        <v>0.30622153999999996</v>
      </c>
      <c r="DZ140" s="68">
        <v>3.1305840000000001E-2</v>
      </c>
      <c r="EA140" s="68">
        <v>4.5340979999999996E-2</v>
      </c>
      <c r="EB140" s="68">
        <v>0.21126483999999998</v>
      </c>
      <c r="EC140" s="68">
        <v>2.0150620000000001E-2</v>
      </c>
    </row>
    <row r="141" spans="1:133" s="169" customFormat="1" x14ac:dyDescent="0.25">
      <c r="A141" s="156">
        <v>208</v>
      </c>
      <c r="B141" s="157" t="s">
        <v>1324</v>
      </c>
      <c r="C141" s="160" t="s">
        <v>1194</v>
      </c>
      <c r="D141" s="160"/>
      <c r="E141" s="157" t="s">
        <v>1287</v>
      </c>
      <c r="F141" s="157">
        <v>-20.035230378000001</v>
      </c>
      <c r="G141" s="157">
        <v>-42.138904910999997</v>
      </c>
      <c r="H141" s="157"/>
      <c r="I141" s="156">
        <v>899</v>
      </c>
      <c r="J141" s="190"/>
      <c r="K141" s="190"/>
      <c r="L141" s="189" t="s">
        <v>1210</v>
      </c>
      <c r="M141" s="190">
        <v>6</v>
      </c>
      <c r="N141" s="185">
        <v>5.666666666666667</v>
      </c>
      <c r="O141" s="190">
        <v>6</v>
      </c>
      <c r="P141" s="190">
        <v>6</v>
      </c>
      <c r="Q141" s="185">
        <v>5.666666666666667</v>
      </c>
      <c r="R141" s="190">
        <v>6</v>
      </c>
      <c r="S141" s="190">
        <v>6</v>
      </c>
      <c r="T141" s="190">
        <v>6</v>
      </c>
      <c r="U141" s="191">
        <v>83.333333333333329</v>
      </c>
      <c r="V141" s="186"/>
      <c r="W141" s="190" t="s">
        <v>775</v>
      </c>
      <c r="X141" s="190">
        <v>899</v>
      </c>
      <c r="Y141" s="192" t="s">
        <v>201</v>
      </c>
      <c r="Z141" s="192"/>
      <c r="AA141" s="175"/>
      <c r="AB141" s="175">
        <f t="shared" si="24"/>
        <v>899</v>
      </c>
      <c r="AC141" s="175"/>
      <c r="AD141" s="175"/>
      <c r="AE141" s="192"/>
      <c r="AF141" s="193">
        <v>56.269907500000002</v>
      </c>
      <c r="AG141" s="193">
        <v>33.224401500000006</v>
      </c>
      <c r="AH141" s="193">
        <v>5.7555554000000013</v>
      </c>
      <c r="AI141" s="193">
        <v>13.213341999999997</v>
      </c>
      <c r="AJ141" s="193">
        <v>2.3115224321088546</v>
      </c>
      <c r="AK141" s="186"/>
      <c r="AL141" s="175" t="s">
        <v>1065</v>
      </c>
      <c r="AM141" s="175"/>
      <c r="AN141" s="175" t="s">
        <v>201</v>
      </c>
      <c r="AO141" s="175"/>
      <c r="AP141" s="175"/>
      <c r="AQ141" s="175">
        <f t="shared" si="25"/>
        <v>899</v>
      </c>
      <c r="AR141" s="175"/>
      <c r="AS141" s="175"/>
      <c r="AU141" s="175"/>
      <c r="AV141" s="175" t="s">
        <v>62</v>
      </c>
      <c r="AY141" s="176">
        <v>0.23530000000000001</v>
      </c>
      <c r="AZ141" s="176">
        <v>20</v>
      </c>
      <c r="BA141" s="179">
        <v>1.1765000000000001E-2</v>
      </c>
      <c r="BB141" s="177">
        <v>6.1458137599656402</v>
      </c>
      <c r="BC141" s="177"/>
      <c r="BD141" s="186"/>
      <c r="BE141" s="186"/>
      <c r="BF141" s="186"/>
      <c r="BG141" s="186"/>
      <c r="BJ141" s="186"/>
      <c r="BK141" s="186"/>
      <c r="BL141" s="186"/>
      <c r="BM141" s="218"/>
      <c r="BP141" s="186"/>
      <c r="BQ141" s="186"/>
      <c r="BR141" s="186"/>
      <c r="BS141" s="186"/>
      <c r="BT141" s="186"/>
      <c r="BU141" s="186"/>
      <c r="BV141" s="186"/>
      <c r="BW141" s="160"/>
      <c r="BX141" s="186"/>
      <c r="BY141" s="186"/>
      <c r="BZ141" s="186"/>
      <c r="CA141" s="186"/>
      <c r="CB141" s="186"/>
      <c r="CC141" s="186"/>
      <c r="CD141" s="186"/>
      <c r="CE141" s="186"/>
      <c r="CF141" s="197"/>
      <c r="CI141" s="186"/>
      <c r="CJ141" s="186"/>
      <c r="CK141" s="186"/>
      <c r="CL141" s="186"/>
      <c r="CM141" s="186"/>
      <c r="CN141" s="186"/>
      <c r="CO141" s="186"/>
      <c r="CP141" s="186"/>
      <c r="CQ141" s="186"/>
      <c r="CR141" s="186"/>
      <c r="CS141" s="186"/>
      <c r="CT141" s="186"/>
      <c r="CU141" s="186"/>
      <c r="CV141" s="186"/>
      <c r="CW141" s="186"/>
      <c r="CX141" s="186"/>
      <c r="CY141" s="186"/>
      <c r="CZ141" s="186"/>
      <c r="DA141" s="186"/>
      <c r="DB141" s="186"/>
      <c r="DC141" s="186"/>
      <c r="DD141" s="186"/>
      <c r="DE141" s="186"/>
      <c r="DF141" s="186"/>
      <c r="DG141" s="186"/>
      <c r="DH141" s="186"/>
      <c r="DI141" s="186"/>
      <c r="DJ141" s="186"/>
      <c r="DK141" s="186"/>
      <c r="DL141" s="186"/>
      <c r="DM141" s="186"/>
      <c r="DO141" s="61">
        <v>208</v>
      </c>
      <c r="DP141" s="61" t="s">
        <v>201</v>
      </c>
      <c r="DQ141" s="160" t="s">
        <v>1194</v>
      </c>
      <c r="DR141" s="61"/>
      <c r="DS141" s="61"/>
      <c r="DT141" s="61"/>
      <c r="DU141" s="61"/>
      <c r="DV141" s="61"/>
      <c r="DW141" s="61"/>
      <c r="DX141" s="61" t="s">
        <v>62</v>
      </c>
      <c r="DY141" s="68">
        <v>0.30658400000000002</v>
      </c>
      <c r="DZ141" s="68">
        <v>2.9153220000000001E-2</v>
      </c>
      <c r="EA141" s="68">
        <v>5.9925980000000004E-2</v>
      </c>
      <c r="EB141" s="68">
        <v>0.20136973999999999</v>
      </c>
      <c r="EC141" s="68">
        <v>2.286146E-2</v>
      </c>
    </row>
    <row r="142" spans="1:133" s="169" customFormat="1" x14ac:dyDescent="0.25">
      <c r="A142" s="156">
        <v>209</v>
      </c>
      <c r="B142" s="157" t="s">
        <v>1325</v>
      </c>
      <c r="C142" s="160" t="s">
        <v>1163</v>
      </c>
      <c r="D142" s="160"/>
      <c r="E142" s="157" t="s">
        <v>1287</v>
      </c>
      <c r="F142" s="157">
        <v>-20.338922823000001</v>
      </c>
      <c r="G142" s="157">
        <v>-42.061613370000003</v>
      </c>
      <c r="H142" s="157"/>
      <c r="I142" s="156">
        <v>891</v>
      </c>
      <c r="J142" s="190"/>
      <c r="K142" s="190"/>
      <c r="L142" s="188" t="s">
        <v>1225</v>
      </c>
      <c r="M142" s="185">
        <v>6.333333333333333</v>
      </c>
      <c r="N142" s="190">
        <v>6</v>
      </c>
      <c r="O142" s="185">
        <v>6.666666666666667</v>
      </c>
      <c r="P142" s="185">
        <v>6.666666666666667</v>
      </c>
      <c r="Q142" s="190">
        <v>6</v>
      </c>
      <c r="R142" s="190">
        <v>6.5</v>
      </c>
      <c r="S142" s="190">
        <v>6</v>
      </c>
      <c r="T142" s="185">
        <v>6.166666666666667</v>
      </c>
      <c r="U142" s="191">
        <v>86.333333333333329</v>
      </c>
      <c r="V142" s="186"/>
      <c r="W142" s="190" t="s">
        <v>665</v>
      </c>
      <c r="X142" s="190">
        <v>891</v>
      </c>
      <c r="Y142" s="192" t="s">
        <v>8</v>
      </c>
      <c r="Z142" s="192"/>
      <c r="AA142" s="175"/>
      <c r="AB142" s="175">
        <f t="shared" si="24"/>
        <v>891</v>
      </c>
      <c r="AC142" s="175"/>
      <c r="AD142" s="175"/>
      <c r="AE142" s="192"/>
      <c r="AF142" s="193">
        <v>49.36103099999999</v>
      </c>
      <c r="AG142" s="193">
        <v>30.468075000000006</v>
      </c>
      <c r="AH142" s="193">
        <v>5.5610869999999988</v>
      </c>
      <c r="AI142" s="193">
        <v>11.888495950000001</v>
      </c>
      <c r="AJ142" s="193">
        <v>2.1401132120282966</v>
      </c>
      <c r="AK142" s="186"/>
      <c r="AL142" s="175" t="s">
        <v>81</v>
      </c>
      <c r="AM142" s="175"/>
      <c r="AN142" s="175" t="s">
        <v>8</v>
      </c>
      <c r="AO142" s="175"/>
      <c r="AP142" s="175"/>
      <c r="AQ142" s="175">
        <f t="shared" si="25"/>
        <v>891</v>
      </c>
      <c r="AR142" s="175"/>
      <c r="AS142" s="175"/>
      <c r="AU142" s="175"/>
      <c r="AV142" s="175" t="s">
        <v>440</v>
      </c>
      <c r="AY142" s="176">
        <v>0.2167</v>
      </c>
      <c r="AZ142" s="176">
        <v>20</v>
      </c>
      <c r="BA142" s="179">
        <v>1.0835000000000001E-2</v>
      </c>
      <c r="BB142" s="177">
        <v>5.5727055539151218</v>
      </c>
      <c r="BC142" s="177"/>
      <c r="BD142" s="194" t="s">
        <v>81</v>
      </c>
      <c r="BE142" s="194" t="s">
        <v>8</v>
      </c>
      <c r="BF142" s="194"/>
      <c r="BG142" s="194"/>
      <c r="BH142" s="169">
        <f>I142</f>
        <v>891</v>
      </c>
      <c r="BJ142" s="194"/>
      <c r="BK142" s="194"/>
      <c r="BL142" s="194"/>
      <c r="BM142" s="217">
        <v>891.26120000000003</v>
      </c>
      <c r="BP142" s="194"/>
      <c r="BQ142" s="195">
        <v>5619.6666670000004</v>
      </c>
      <c r="BR142" s="195"/>
      <c r="BS142" s="195"/>
      <c r="BT142" s="195"/>
      <c r="BU142" s="186"/>
      <c r="BV142" s="176" t="s">
        <v>347</v>
      </c>
      <c r="BW142" s="160" t="s">
        <v>1163</v>
      </c>
      <c r="BX142" s="176"/>
      <c r="BY142" s="176"/>
      <c r="BZ142" s="186">
        <f>I142</f>
        <v>891</v>
      </c>
      <c r="CA142" s="176"/>
      <c r="CB142" s="176"/>
      <c r="CC142" s="176"/>
      <c r="CD142" s="176"/>
      <c r="CE142" s="176" t="s">
        <v>62</v>
      </c>
      <c r="CF142" s="185">
        <v>167.49943993794494</v>
      </c>
      <c r="CI142" s="186"/>
      <c r="CJ142" s="186"/>
      <c r="CK142" s="186"/>
      <c r="CL142" s="186"/>
      <c r="CM142" s="186"/>
      <c r="CN142" s="186"/>
      <c r="CO142" s="186"/>
      <c r="CP142" s="186"/>
      <c r="CQ142" s="186"/>
      <c r="CR142" s="186"/>
      <c r="CS142" s="186"/>
      <c r="CT142" s="186"/>
      <c r="CU142" s="186"/>
      <c r="CV142" s="186"/>
      <c r="CW142" s="190">
        <v>209</v>
      </c>
      <c r="CX142" s="228" t="s">
        <v>8</v>
      </c>
      <c r="CY142" s="228"/>
      <c r="CZ142" s="228"/>
      <c r="DA142" s="186">
        <f t="shared" si="28"/>
        <v>891</v>
      </c>
      <c r="DB142" s="228"/>
      <c r="DC142" s="228"/>
      <c r="DD142" s="228"/>
      <c r="DE142" s="228"/>
      <c r="DF142" s="228"/>
      <c r="DG142" s="228"/>
      <c r="DH142" s="228" t="s">
        <v>9</v>
      </c>
      <c r="DI142" s="231">
        <v>4.8418020000000004</v>
      </c>
      <c r="DJ142" s="230">
        <v>0.54304790000000003</v>
      </c>
      <c r="DK142" s="230">
        <v>4.2987541</v>
      </c>
      <c r="DL142" s="230">
        <v>0.25574540000000001</v>
      </c>
      <c r="DM142" s="230">
        <v>0.28730250000000002</v>
      </c>
      <c r="DO142" s="59" t="s">
        <v>81</v>
      </c>
      <c r="DP142" s="61" t="s">
        <v>8</v>
      </c>
      <c r="DQ142" s="160" t="s">
        <v>1163</v>
      </c>
      <c r="DR142" s="61"/>
      <c r="DS142" s="61"/>
      <c r="DT142" s="61"/>
      <c r="DU142" s="61"/>
      <c r="DV142" s="61"/>
      <c r="DW142" s="61"/>
      <c r="DX142" s="61" t="s">
        <v>62</v>
      </c>
      <c r="DY142" s="236">
        <v>0.30408215999999999</v>
      </c>
      <c r="DZ142" s="236">
        <v>2.8999999999999998E-2</v>
      </c>
      <c r="EA142" s="236">
        <v>8.795472E-2</v>
      </c>
      <c r="EB142" s="236">
        <v>0.18858432</v>
      </c>
      <c r="EC142" s="236">
        <v>1.9557399999999996E-2</v>
      </c>
    </row>
    <row r="143" spans="1:133" s="169" customFormat="1" x14ac:dyDescent="0.25">
      <c r="A143" s="156">
        <v>211</v>
      </c>
      <c r="B143" s="157" t="s">
        <v>1326</v>
      </c>
      <c r="C143" s="160" t="s">
        <v>1163</v>
      </c>
      <c r="D143" s="160"/>
      <c r="E143" s="157" t="s">
        <v>1287</v>
      </c>
      <c r="F143" s="157">
        <v>-20.344916806000001</v>
      </c>
      <c r="G143" s="157">
        <v>-42.104744297000003</v>
      </c>
      <c r="H143" s="157"/>
      <c r="I143" s="156">
        <v>819</v>
      </c>
      <c r="J143" s="190"/>
      <c r="K143" s="190"/>
      <c r="L143" s="189" t="s">
        <v>1210</v>
      </c>
      <c r="M143" s="185">
        <v>6.166666666666667</v>
      </c>
      <c r="N143" s="190">
        <v>6</v>
      </c>
      <c r="O143" s="190">
        <v>6.5</v>
      </c>
      <c r="P143" s="185">
        <v>5.833333333333333</v>
      </c>
      <c r="Q143" s="185">
        <v>5.666666666666667</v>
      </c>
      <c r="R143" s="185">
        <v>6.333333333333333</v>
      </c>
      <c r="S143" s="185">
        <v>6.333333333333333</v>
      </c>
      <c r="T143" s="190">
        <v>6.5</v>
      </c>
      <c r="U143" s="191">
        <v>85.333333333333329</v>
      </c>
      <c r="V143" s="186"/>
      <c r="W143" s="190" t="s">
        <v>666</v>
      </c>
      <c r="X143" s="190">
        <v>819</v>
      </c>
      <c r="Y143" s="192" t="s">
        <v>8</v>
      </c>
      <c r="Z143" s="192"/>
      <c r="AA143" s="175"/>
      <c r="AB143" s="175">
        <f t="shared" si="24"/>
        <v>819</v>
      </c>
      <c r="AC143" s="175"/>
      <c r="AD143" s="175"/>
      <c r="AE143" s="192"/>
      <c r="AF143" s="193">
        <v>47.852169499999988</v>
      </c>
      <c r="AG143" s="193">
        <v>30.104703999999998</v>
      </c>
      <c r="AH143" s="193">
        <v>5.2603504000000001</v>
      </c>
      <c r="AI143" s="193">
        <v>12.801037449999999</v>
      </c>
      <c r="AJ143" s="193">
        <v>2.4564613059187606</v>
      </c>
      <c r="AK143" s="186"/>
      <c r="AL143" s="175" t="s">
        <v>530</v>
      </c>
      <c r="AM143" s="175"/>
      <c r="AN143" s="175" t="s">
        <v>8</v>
      </c>
      <c r="AO143" s="175"/>
      <c r="AP143" s="175"/>
      <c r="AQ143" s="175">
        <f t="shared" si="25"/>
        <v>819</v>
      </c>
      <c r="AR143" s="175"/>
      <c r="AS143" s="175"/>
      <c r="AU143" s="175"/>
      <c r="AV143" s="175" t="s">
        <v>440</v>
      </c>
      <c r="AY143" s="176">
        <v>0.21690000000000001</v>
      </c>
      <c r="AZ143" s="176">
        <v>20</v>
      </c>
      <c r="BA143" s="179">
        <v>1.0845E-2</v>
      </c>
      <c r="BB143" s="177">
        <v>5.724371191581886</v>
      </c>
      <c r="BC143" s="177"/>
      <c r="BD143" s="194" t="s">
        <v>530</v>
      </c>
      <c r="BE143" s="194" t="s">
        <v>8</v>
      </c>
      <c r="BF143" s="194"/>
      <c r="BG143" s="194"/>
      <c r="BH143" s="169">
        <f>I143</f>
        <v>819</v>
      </c>
      <c r="BJ143" s="194"/>
      <c r="BK143" s="194"/>
      <c r="BL143" s="194"/>
      <c r="BM143" s="217">
        <v>819.40309999999999</v>
      </c>
      <c r="BP143" s="194"/>
      <c r="BQ143" s="195">
        <v>2239.7244999999998</v>
      </c>
      <c r="BR143" s="195"/>
      <c r="BS143" s="195"/>
      <c r="BT143" s="195"/>
      <c r="BU143" s="186"/>
      <c r="BV143" s="186"/>
      <c r="BW143" s="160"/>
      <c r="BX143" s="186"/>
      <c r="BY143" s="186"/>
      <c r="BZ143" s="186"/>
      <c r="CA143" s="186"/>
      <c r="CB143" s="186"/>
      <c r="CC143" s="186"/>
      <c r="CD143" s="186"/>
      <c r="CE143" s="186"/>
      <c r="CF143" s="197"/>
      <c r="CI143" s="186"/>
      <c r="CJ143" s="186"/>
      <c r="CK143" s="186"/>
      <c r="CL143" s="186"/>
      <c r="CM143" s="186"/>
      <c r="CN143" s="186"/>
      <c r="CO143" s="186"/>
      <c r="CP143" s="186"/>
      <c r="CQ143" s="186"/>
      <c r="CR143" s="186"/>
      <c r="CS143" s="186"/>
      <c r="CT143" s="186"/>
      <c r="CU143" s="186"/>
      <c r="CV143" s="186"/>
      <c r="CW143" s="186"/>
      <c r="CX143" s="186"/>
      <c r="CY143" s="186"/>
      <c r="CZ143" s="186"/>
      <c r="DA143" s="186"/>
      <c r="DB143" s="186"/>
      <c r="DC143" s="186"/>
      <c r="DD143" s="186"/>
      <c r="DE143" s="186"/>
      <c r="DF143" s="186"/>
      <c r="DG143" s="186"/>
      <c r="DH143" s="186"/>
      <c r="DI143" s="186"/>
      <c r="DJ143" s="186"/>
      <c r="DK143" s="186"/>
      <c r="DL143" s="186"/>
      <c r="DM143" s="186"/>
      <c r="DQ143" s="160"/>
    </row>
    <row r="144" spans="1:133" s="169" customFormat="1" x14ac:dyDescent="0.25">
      <c r="A144" s="156">
        <v>212</v>
      </c>
      <c r="B144" s="157" t="s">
        <v>1327</v>
      </c>
      <c r="C144" s="160" t="s">
        <v>1163</v>
      </c>
      <c r="D144" s="160"/>
      <c r="E144" s="157" t="s">
        <v>1287</v>
      </c>
      <c r="F144" s="157">
        <v>-20.333133275000002</v>
      </c>
      <c r="G144" s="157">
        <v>-42.102398536999999</v>
      </c>
      <c r="H144" s="157"/>
      <c r="I144" s="156">
        <v>938</v>
      </c>
      <c r="J144" s="190"/>
      <c r="K144" s="190"/>
      <c r="L144" s="189" t="s">
        <v>1210</v>
      </c>
      <c r="M144" s="190">
        <v>6</v>
      </c>
      <c r="N144" s="190">
        <v>6</v>
      </c>
      <c r="O144" s="185">
        <v>6.666666666666667</v>
      </c>
      <c r="P144" s="190">
        <v>7</v>
      </c>
      <c r="Q144" s="190">
        <v>7</v>
      </c>
      <c r="R144" s="185">
        <v>6.666666666666667</v>
      </c>
      <c r="S144" s="185">
        <v>6.166666666666667</v>
      </c>
      <c r="T144" s="185">
        <v>6.166666666666667</v>
      </c>
      <c r="U144" s="191">
        <v>87.666666666666671</v>
      </c>
      <c r="V144" s="186"/>
      <c r="W144" s="190" t="s">
        <v>667</v>
      </c>
      <c r="X144" s="190">
        <v>938</v>
      </c>
      <c r="Y144" s="192" t="s">
        <v>8</v>
      </c>
      <c r="Z144" s="192"/>
      <c r="AA144" s="175"/>
      <c r="AB144" s="175">
        <f t="shared" si="24"/>
        <v>938</v>
      </c>
      <c r="AC144" s="175"/>
      <c r="AD144" s="175"/>
      <c r="AE144" s="192"/>
      <c r="AF144" s="193">
        <v>57.291353999999998</v>
      </c>
      <c r="AG144" s="193">
        <v>33.131567000000004</v>
      </c>
      <c r="AH144" s="193">
        <v>5.9213201</v>
      </c>
      <c r="AI144" s="193">
        <v>13.463438000000002</v>
      </c>
      <c r="AJ144" s="193">
        <v>2.2993584585392233</v>
      </c>
      <c r="AK144" s="186"/>
      <c r="AL144" s="175" t="s">
        <v>168</v>
      </c>
      <c r="AM144" s="175"/>
      <c r="AN144" s="175" t="s">
        <v>8</v>
      </c>
      <c r="AO144" s="175"/>
      <c r="AP144" s="175"/>
      <c r="AQ144" s="175">
        <f t="shared" si="25"/>
        <v>938</v>
      </c>
      <c r="AR144" s="175"/>
      <c r="AS144" s="175"/>
      <c r="AU144" s="175"/>
      <c r="AV144" s="175" t="s">
        <v>62</v>
      </c>
      <c r="AY144" s="176">
        <v>0.24149999999999999</v>
      </c>
      <c r="AZ144" s="176">
        <v>20</v>
      </c>
      <c r="BA144" s="179">
        <v>1.2074999999999999E-2</v>
      </c>
      <c r="BB144" s="177">
        <v>6.3082167879096991</v>
      </c>
      <c r="BC144" s="177"/>
      <c r="BD144" s="194" t="s">
        <v>168</v>
      </c>
      <c r="BE144" s="194" t="s">
        <v>8</v>
      </c>
      <c r="BF144" s="194"/>
      <c r="BG144" s="194"/>
      <c r="BH144" s="169">
        <f>I144</f>
        <v>938</v>
      </c>
      <c r="BJ144" s="194"/>
      <c r="BK144" s="194"/>
      <c r="BL144" s="194"/>
      <c r="BM144" s="217">
        <v>937.64449999999999</v>
      </c>
      <c r="BP144" s="194"/>
      <c r="BQ144" s="195">
        <v>4047.666667</v>
      </c>
      <c r="BR144" s="195"/>
      <c r="BS144" s="195"/>
      <c r="BT144" s="195"/>
      <c r="BU144" s="186"/>
      <c r="BV144" s="176" t="s">
        <v>348</v>
      </c>
      <c r="BW144" s="160" t="s">
        <v>1163</v>
      </c>
      <c r="BX144" s="176"/>
      <c r="BY144" s="176"/>
      <c r="BZ144" s="186">
        <f t="shared" ref="BZ144:BZ149" si="29">I144</f>
        <v>938</v>
      </c>
      <c r="CA144" s="176"/>
      <c r="CB144" s="176"/>
      <c r="CC144" s="176"/>
      <c r="CD144" s="176"/>
      <c r="CE144" s="176" t="s">
        <v>62</v>
      </c>
      <c r="CF144" s="185">
        <v>153.95323029045653</v>
      </c>
      <c r="CI144" s="163">
        <v>212</v>
      </c>
      <c r="CJ144" s="163" t="s">
        <v>8</v>
      </c>
      <c r="CK144" s="163"/>
      <c r="CL144" s="163"/>
      <c r="CM144" s="186">
        <f>I144</f>
        <v>938</v>
      </c>
      <c r="CN144" s="163"/>
      <c r="CO144" s="163"/>
      <c r="CP144" s="163"/>
      <c r="CQ144" s="163"/>
      <c r="CR144" s="163"/>
      <c r="CS144" s="163" t="s">
        <v>62</v>
      </c>
      <c r="CT144" s="163">
        <v>6.929658969569731</v>
      </c>
      <c r="CU144" s="186"/>
      <c r="CV144" s="186"/>
      <c r="CW144" s="190">
        <v>212</v>
      </c>
      <c r="CX144" s="228" t="s">
        <v>8</v>
      </c>
      <c r="CY144" s="228"/>
      <c r="CZ144" s="228"/>
      <c r="DA144" s="186">
        <f t="shared" si="28"/>
        <v>938</v>
      </c>
      <c r="DB144" s="228"/>
      <c r="DC144" s="228"/>
      <c r="DD144" s="228"/>
      <c r="DE144" s="228"/>
      <c r="DF144" s="228"/>
      <c r="DG144" s="228"/>
      <c r="DH144" s="228" t="s">
        <v>9</v>
      </c>
      <c r="DI144" s="231">
        <v>5.2912860000000004</v>
      </c>
      <c r="DJ144" s="230">
        <v>0.65504119999999999</v>
      </c>
      <c r="DK144" s="230">
        <v>4.6362448000000001</v>
      </c>
      <c r="DL144" s="230">
        <v>0.42332899999999996</v>
      </c>
      <c r="DM144" s="230">
        <v>0.23171220000000001</v>
      </c>
      <c r="DO144" s="61" t="s">
        <v>168</v>
      </c>
      <c r="DP144" s="238" t="s">
        <v>8</v>
      </c>
      <c r="DQ144" s="242" t="s">
        <v>1163</v>
      </c>
      <c r="DR144" s="61"/>
      <c r="DS144" s="61"/>
      <c r="DT144" s="61"/>
      <c r="DU144" s="61"/>
      <c r="DV144" s="61"/>
      <c r="DW144" s="61"/>
      <c r="DX144" s="61" t="s">
        <v>62</v>
      </c>
      <c r="DY144" s="68">
        <v>0.25583963999999998</v>
      </c>
      <c r="DZ144" s="68">
        <v>2.4915399999999997E-2</v>
      </c>
      <c r="EA144" s="68">
        <v>7.0679199999999998E-2</v>
      </c>
      <c r="EB144" s="68">
        <v>0.16482042</v>
      </c>
      <c r="EC144" s="68">
        <v>1.6981299999999998E-2</v>
      </c>
    </row>
    <row r="145" spans="1:133" s="169" customFormat="1" x14ac:dyDescent="0.25">
      <c r="A145" s="156">
        <v>213</v>
      </c>
      <c r="B145" s="157" t="s">
        <v>1328</v>
      </c>
      <c r="C145" s="160" t="s">
        <v>1192</v>
      </c>
      <c r="D145" s="160"/>
      <c r="E145" s="157" t="s">
        <v>1287</v>
      </c>
      <c r="F145" s="157">
        <v>-20.331444236999999</v>
      </c>
      <c r="G145" s="157">
        <v>-42.077782061000001</v>
      </c>
      <c r="H145" s="157"/>
      <c r="I145" s="156">
        <v>687</v>
      </c>
      <c r="J145" s="190"/>
      <c r="K145" s="190"/>
      <c r="L145" s="189" t="s">
        <v>1210</v>
      </c>
      <c r="M145" s="190">
        <v>6.5</v>
      </c>
      <c r="N145" s="190">
        <v>6</v>
      </c>
      <c r="O145" s="190">
        <v>6.5</v>
      </c>
      <c r="P145" s="190">
        <v>7</v>
      </c>
      <c r="Q145" s="190">
        <v>6</v>
      </c>
      <c r="R145" s="185">
        <v>5.75</v>
      </c>
      <c r="S145" s="185">
        <v>6.25</v>
      </c>
      <c r="T145" s="190">
        <v>6</v>
      </c>
      <c r="U145" s="191">
        <v>86.333333333333329</v>
      </c>
      <c r="V145" s="186"/>
      <c r="W145" s="190" t="s">
        <v>922</v>
      </c>
      <c r="X145" s="190">
        <v>687</v>
      </c>
      <c r="Y145" s="192" t="s">
        <v>10</v>
      </c>
      <c r="Z145" s="192"/>
      <c r="AA145" s="175"/>
      <c r="AB145" s="175">
        <f t="shared" si="24"/>
        <v>687</v>
      </c>
      <c r="AC145" s="175"/>
      <c r="AD145" s="175"/>
      <c r="AE145" s="192"/>
      <c r="AF145" s="193">
        <v>48.379072999999998</v>
      </c>
      <c r="AG145" s="193">
        <v>29.931208999999996</v>
      </c>
      <c r="AH145" s="193">
        <v>5.5993910500000004</v>
      </c>
      <c r="AI145" s="193">
        <v>11.54754075</v>
      </c>
      <c r="AJ145" s="193">
        <v>2.0726026612163855</v>
      </c>
      <c r="AK145" s="186"/>
      <c r="AL145" s="175" t="s">
        <v>120</v>
      </c>
      <c r="AM145" s="175"/>
      <c r="AN145" s="175" t="s">
        <v>10</v>
      </c>
      <c r="AO145" s="175"/>
      <c r="AP145" s="175"/>
      <c r="AQ145" s="175">
        <f t="shared" si="25"/>
        <v>687</v>
      </c>
      <c r="AR145" s="175"/>
      <c r="AS145" s="175"/>
      <c r="AU145" s="175"/>
      <c r="AV145" s="176" t="s">
        <v>20</v>
      </c>
      <c r="AY145" s="176">
        <v>0.21229999999999999</v>
      </c>
      <c r="AZ145" s="176">
        <v>20</v>
      </c>
      <c r="BA145" s="179">
        <v>1.0614999999999999E-2</v>
      </c>
      <c r="BB145" s="177">
        <v>5.6800794566880519</v>
      </c>
      <c r="BC145" s="177"/>
      <c r="BD145" s="194" t="s">
        <v>120</v>
      </c>
      <c r="BE145" s="194" t="s">
        <v>10</v>
      </c>
      <c r="BF145" s="194"/>
      <c r="BG145" s="194"/>
      <c r="BH145" s="169">
        <f>I145</f>
        <v>687</v>
      </c>
      <c r="BJ145" s="194"/>
      <c r="BK145" s="194"/>
      <c r="BL145" s="194"/>
      <c r="BM145" s="217">
        <v>686.74220000000003</v>
      </c>
      <c r="BP145" s="194"/>
      <c r="BQ145" s="195">
        <v>3391.5</v>
      </c>
      <c r="BR145" s="195"/>
      <c r="BS145" s="195"/>
      <c r="BT145" s="195"/>
      <c r="BU145" s="186"/>
      <c r="BV145" s="176" t="s">
        <v>304</v>
      </c>
      <c r="BW145" s="160" t="s">
        <v>1192</v>
      </c>
      <c r="BX145" s="176"/>
      <c r="BY145" s="176"/>
      <c r="BZ145" s="186">
        <f t="shared" si="29"/>
        <v>687</v>
      </c>
      <c r="CA145" s="176"/>
      <c r="CB145" s="176"/>
      <c r="CC145" s="176"/>
      <c r="CD145" s="176"/>
      <c r="CE145" s="176" t="s">
        <v>20</v>
      </c>
      <c r="CF145" s="185">
        <v>143.81874075532039</v>
      </c>
      <c r="CI145" s="163">
        <v>213</v>
      </c>
      <c r="CJ145" s="163" t="s">
        <v>10</v>
      </c>
      <c r="CK145" s="163"/>
      <c r="CL145" s="163"/>
      <c r="CM145" s="186">
        <f>I145</f>
        <v>687</v>
      </c>
      <c r="CN145" s="163"/>
      <c r="CO145" s="163"/>
      <c r="CP145" s="163"/>
      <c r="CQ145" s="163"/>
      <c r="CR145" s="163"/>
      <c r="CS145" s="163" t="s">
        <v>20</v>
      </c>
      <c r="CT145" s="163">
        <v>6.4840984215838713</v>
      </c>
      <c r="CU145" s="186"/>
      <c r="CV145" s="186"/>
      <c r="CW145" s="190">
        <v>213</v>
      </c>
      <c r="CX145" s="228" t="s">
        <v>10</v>
      </c>
      <c r="CY145" s="228"/>
      <c r="CZ145" s="228"/>
      <c r="DA145" s="186">
        <f t="shared" si="28"/>
        <v>687</v>
      </c>
      <c r="DB145" s="228"/>
      <c r="DC145" s="228"/>
      <c r="DD145" s="228"/>
      <c r="DE145" s="228"/>
      <c r="DF145" s="228"/>
      <c r="DG145" s="228"/>
      <c r="DH145" s="228" t="s">
        <v>11</v>
      </c>
      <c r="DI145" s="231">
        <v>4.6414989999999996</v>
      </c>
      <c r="DJ145" s="230">
        <v>0.58599849999999998</v>
      </c>
      <c r="DK145" s="230">
        <f>DI145-DJ145</f>
        <v>4.0555005</v>
      </c>
      <c r="DL145" s="230">
        <v>0.33922449999999993</v>
      </c>
      <c r="DM145" s="230">
        <v>0.24677400000000002</v>
      </c>
      <c r="DO145" s="61" t="s">
        <v>120</v>
      </c>
      <c r="DP145" s="61" t="s">
        <v>10</v>
      </c>
      <c r="DQ145" s="160" t="s">
        <v>1192</v>
      </c>
      <c r="DR145" s="61"/>
      <c r="DS145" s="61"/>
      <c r="DT145" s="61"/>
      <c r="DU145" s="61"/>
      <c r="DV145" s="61"/>
      <c r="DW145" s="61"/>
      <c r="DX145" s="61" t="s">
        <v>20</v>
      </c>
      <c r="DY145" s="68">
        <v>0.26533697999999994</v>
      </c>
      <c r="DZ145" s="68">
        <v>7.8007240000000005E-2</v>
      </c>
      <c r="EA145" s="68">
        <v>5.9368039999999997E-2</v>
      </c>
      <c r="EB145" s="68">
        <v>0.17000426000000002</v>
      </c>
      <c r="EC145" s="68">
        <v>1.833974E-2</v>
      </c>
    </row>
    <row r="146" spans="1:133" s="169" customFormat="1" x14ac:dyDescent="0.25">
      <c r="A146" s="156">
        <v>214</v>
      </c>
      <c r="B146" s="157" t="s">
        <v>1329</v>
      </c>
      <c r="C146" s="160" t="s">
        <v>1194</v>
      </c>
      <c r="D146" s="160"/>
      <c r="E146" s="157" t="s">
        <v>1287</v>
      </c>
      <c r="F146" s="157">
        <v>-20.336693403999998</v>
      </c>
      <c r="G146" s="157">
        <v>-42.098836144000003</v>
      </c>
      <c r="H146" s="157"/>
      <c r="I146" s="156">
        <v>851</v>
      </c>
      <c r="J146" s="190"/>
      <c r="K146" s="190"/>
      <c r="L146" s="189" t="s">
        <v>1330</v>
      </c>
      <c r="M146" s="185">
        <v>6.333333333333333</v>
      </c>
      <c r="N146" s="185">
        <v>5.666666666666667</v>
      </c>
      <c r="O146" s="185">
        <v>6.333333333333333</v>
      </c>
      <c r="P146" s="185">
        <v>6.333333333333333</v>
      </c>
      <c r="Q146" s="190">
        <v>7</v>
      </c>
      <c r="R146" s="185">
        <v>6.333333333333333</v>
      </c>
      <c r="S146" s="190">
        <v>6.5</v>
      </c>
      <c r="T146" s="185">
        <v>6.166666666666667</v>
      </c>
      <c r="U146" s="191">
        <v>86.666666666666671</v>
      </c>
      <c r="V146" s="186"/>
      <c r="W146" s="190" t="s">
        <v>776</v>
      </c>
      <c r="X146" s="190">
        <v>851</v>
      </c>
      <c r="Y146" s="192" t="s">
        <v>201</v>
      </c>
      <c r="Z146" s="192"/>
      <c r="AA146" s="175"/>
      <c r="AB146" s="175">
        <f t="shared" si="24"/>
        <v>851</v>
      </c>
      <c r="AC146" s="175"/>
      <c r="AD146" s="175"/>
      <c r="AE146" s="192"/>
      <c r="AF146" s="193">
        <v>62.909510000000012</v>
      </c>
      <c r="AG146" s="193">
        <v>34.177286000000002</v>
      </c>
      <c r="AH146" s="193">
        <v>6.285850550000001</v>
      </c>
      <c r="AI146" s="193">
        <v>13.283405500000004</v>
      </c>
      <c r="AJ146" s="193">
        <v>2.134128234076635</v>
      </c>
      <c r="AK146" s="186"/>
      <c r="AL146" s="175" t="s">
        <v>549</v>
      </c>
      <c r="AM146" s="175"/>
      <c r="AN146" s="175" t="s">
        <v>201</v>
      </c>
      <c r="AO146" s="175"/>
      <c r="AP146" s="175"/>
      <c r="AQ146" s="175">
        <f t="shared" si="25"/>
        <v>851</v>
      </c>
      <c r="AR146" s="175"/>
      <c r="AS146" s="175"/>
      <c r="AU146" s="175"/>
      <c r="AV146" s="175" t="s">
        <v>440</v>
      </c>
      <c r="AY146" s="176">
        <v>0.2364</v>
      </c>
      <c r="AZ146" s="176">
        <v>20</v>
      </c>
      <c r="BA146" s="179">
        <v>1.1820000000000001E-2</v>
      </c>
      <c r="BB146" s="177">
        <v>6.1793681045821822</v>
      </c>
      <c r="BC146" s="177"/>
      <c r="BD146" s="194" t="s">
        <v>549</v>
      </c>
      <c r="BE146" s="194" t="s">
        <v>201</v>
      </c>
      <c r="BF146" s="194"/>
      <c r="BG146" s="194"/>
      <c r="BH146" s="169">
        <f>I146</f>
        <v>851</v>
      </c>
      <c r="BJ146" s="194"/>
      <c r="BK146" s="194"/>
      <c r="BL146" s="194"/>
      <c r="BM146" s="217">
        <v>850.88599999999997</v>
      </c>
      <c r="BP146" s="194"/>
      <c r="BQ146" s="195">
        <v>2948.666667</v>
      </c>
      <c r="BR146" s="195"/>
      <c r="BS146" s="195"/>
      <c r="BT146" s="195"/>
      <c r="BU146" s="186"/>
      <c r="BV146" s="176" t="s">
        <v>469</v>
      </c>
      <c r="BW146" s="160" t="s">
        <v>1194</v>
      </c>
      <c r="BX146" s="176"/>
      <c r="BY146" s="176"/>
      <c r="BZ146" s="186">
        <f t="shared" si="29"/>
        <v>851</v>
      </c>
      <c r="CA146" s="176"/>
      <c r="CB146" s="176"/>
      <c r="CC146" s="176"/>
      <c r="CD146" s="176"/>
      <c r="CE146" s="176" t="s">
        <v>440</v>
      </c>
      <c r="CF146" s="185">
        <v>185.61768394334391</v>
      </c>
      <c r="CI146" s="186"/>
      <c r="CJ146" s="186"/>
      <c r="CK146" s="186"/>
      <c r="CL146" s="186"/>
      <c r="CM146" s="186"/>
      <c r="CN146" s="186"/>
      <c r="CO146" s="186"/>
      <c r="CP146" s="186"/>
      <c r="CQ146" s="186"/>
      <c r="CR146" s="186"/>
      <c r="CS146" s="186"/>
      <c r="CT146" s="186"/>
      <c r="CU146" s="186"/>
      <c r="CV146" s="186"/>
      <c r="CW146" s="186"/>
      <c r="CX146" s="186"/>
      <c r="CY146" s="186"/>
      <c r="CZ146" s="186"/>
      <c r="DA146" s="186"/>
      <c r="DB146" s="186"/>
      <c r="DC146" s="186"/>
      <c r="DD146" s="186"/>
      <c r="DE146" s="186"/>
      <c r="DF146" s="186"/>
      <c r="DG146" s="186"/>
      <c r="DH146" s="186"/>
      <c r="DI146" s="186"/>
      <c r="DJ146" s="186"/>
      <c r="DK146" s="186"/>
      <c r="DL146" s="186"/>
      <c r="DM146" s="186"/>
      <c r="DQ146" s="160"/>
    </row>
    <row r="147" spans="1:133" s="169" customFormat="1" x14ac:dyDescent="0.25">
      <c r="A147" s="156">
        <v>216</v>
      </c>
      <c r="B147" s="157" t="s">
        <v>1331</v>
      </c>
      <c r="C147" s="160" t="s">
        <v>1173</v>
      </c>
      <c r="D147" s="160"/>
      <c r="E147" s="157" t="s">
        <v>1287</v>
      </c>
      <c r="F147" s="157">
        <v>-20.160020487000001</v>
      </c>
      <c r="G147" s="157">
        <v>-42.131654732000001</v>
      </c>
      <c r="H147" s="157"/>
      <c r="I147" s="156">
        <v>833</v>
      </c>
      <c r="J147" s="190"/>
      <c r="K147" s="190"/>
      <c r="L147" s="189" t="s">
        <v>1225</v>
      </c>
      <c r="M147" s="185">
        <v>5.333333333333333</v>
      </c>
      <c r="N147" s="185">
        <v>5.666666666666667</v>
      </c>
      <c r="O147" s="185">
        <v>5.666666666666667</v>
      </c>
      <c r="P147" s="190">
        <v>6</v>
      </c>
      <c r="Q147" s="190">
        <v>5</v>
      </c>
      <c r="R147" s="185">
        <v>5.333333333333333</v>
      </c>
      <c r="S147" s="190">
        <v>5</v>
      </c>
      <c r="T147" s="185">
        <v>5.666666666666667</v>
      </c>
      <c r="U147" s="191">
        <v>79.666666666666671</v>
      </c>
      <c r="V147" s="186"/>
      <c r="W147" s="190" t="s">
        <v>834</v>
      </c>
      <c r="X147" s="190">
        <v>833</v>
      </c>
      <c r="Y147" s="192" t="s">
        <v>286</v>
      </c>
      <c r="Z147" s="192"/>
      <c r="AA147" s="175"/>
      <c r="AB147" s="175">
        <f t="shared" si="24"/>
        <v>833</v>
      </c>
      <c r="AC147" s="175"/>
      <c r="AD147" s="175"/>
      <c r="AE147" s="192"/>
      <c r="AF147" s="193">
        <v>47.277405000000002</v>
      </c>
      <c r="AG147" s="193">
        <v>30.095180999999997</v>
      </c>
      <c r="AH147" s="193">
        <v>5.5157931500000013</v>
      </c>
      <c r="AI147" s="193">
        <v>11.4279531</v>
      </c>
      <c r="AJ147" s="193">
        <v>2.0753171974704658</v>
      </c>
      <c r="AK147" s="186"/>
      <c r="AL147" s="175" t="s">
        <v>1096</v>
      </c>
      <c r="AM147" s="175"/>
      <c r="AN147" s="175" t="s">
        <v>286</v>
      </c>
      <c r="AO147" s="175"/>
      <c r="AP147" s="175"/>
      <c r="AQ147" s="175">
        <f t="shared" si="25"/>
        <v>833</v>
      </c>
      <c r="AR147" s="175"/>
      <c r="AS147" s="175"/>
      <c r="AU147" s="175"/>
      <c r="AV147" s="175" t="s">
        <v>440</v>
      </c>
      <c r="AY147" s="176">
        <v>0.25480000000000003</v>
      </c>
      <c r="AZ147" s="176">
        <v>20</v>
      </c>
      <c r="BA147" s="179">
        <v>1.2740000000000001E-2</v>
      </c>
      <c r="BB147" s="177">
        <v>6.577993718626689</v>
      </c>
      <c r="BC147" s="177"/>
      <c r="BD147" s="186"/>
      <c r="BE147" s="186"/>
      <c r="BF147" s="186"/>
      <c r="BG147" s="186"/>
      <c r="BJ147" s="186"/>
      <c r="BK147" s="186"/>
      <c r="BL147" s="186"/>
      <c r="BM147" s="218"/>
      <c r="BP147" s="186"/>
      <c r="BQ147" s="186"/>
      <c r="BR147" s="186"/>
      <c r="BS147" s="186"/>
      <c r="BT147" s="186"/>
      <c r="BU147" s="186"/>
      <c r="BV147" s="182" t="s">
        <v>480</v>
      </c>
      <c r="BW147" s="160" t="s">
        <v>1173</v>
      </c>
      <c r="BX147" s="182"/>
      <c r="BY147" s="182"/>
      <c r="BZ147" s="186">
        <f t="shared" si="29"/>
        <v>833</v>
      </c>
      <c r="CA147" s="182"/>
      <c r="CB147" s="182"/>
      <c r="CC147" s="182"/>
      <c r="CD147" s="182"/>
      <c r="CE147" s="182" t="s">
        <v>440</v>
      </c>
      <c r="CF147" s="185">
        <v>133.58239050824704</v>
      </c>
      <c r="CI147" s="186"/>
      <c r="CJ147" s="186"/>
      <c r="CK147" s="186"/>
      <c r="CL147" s="186"/>
      <c r="CM147" s="186"/>
      <c r="CN147" s="186"/>
      <c r="CO147" s="186"/>
      <c r="CP147" s="186"/>
      <c r="CQ147" s="186"/>
      <c r="CR147" s="186"/>
      <c r="CS147" s="186"/>
      <c r="CT147" s="186"/>
      <c r="CU147" s="186"/>
      <c r="CV147" s="186"/>
      <c r="CW147" s="186"/>
      <c r="CX147" s="186"/>
      <c r="CY147" s="186"/>
      <c r="CZ147" s="186"/>
      <c r="DA147" s="186"/>
      <c r="DB147" s="186"/>
      <c r="DC147" s="186"/>
      <c r="DD147" s="186"/>
      <c r="DE147" s="186"/>
      <c r="DF147" s="186"/>
      <c r="DG147" s="186"/>
      <c r="DH147" s="186"/>
      <c r="DI147" s="186"/>
      <c r="DJ147" s="186"/>
      <c r="DK147" s="186"/>
      <c r="DL147" s="186"/>
      <c r="DM147" s="186"/>
      <c r="DQ147" s="160"/>
    </row>
    <row r="148" spans="1:133" s="169" customFormat="1" x14ac:dyDescent="0.25">
      <c r="A148" s="156">
        <v>219</v>
      </c>
      <c r="B148" s="157" t="s">
        <v>1332</v>
      </c>
      <c r="C148" s="160" t="s">
        <v>1192</v>
      </c>
      <c r="D148" s="160"/>
      <c r="E148" s="157" t="s">
        <v>1287</v>
      </c>
      <c r="F148" s="157">
        <v>-20.084127970000001</v>
      </c>
      <c r="G148" s="157">
        <v>-42.138634846000002</v>
      </c>
      <c r="H148" s="157"/>
      <c r="I148" s="156">
        <v>1065</v>
      </c>
      <c r="J148" s="190"/>
      <c r="K148" s="190"/>
      <c r="L148" s="189" t="s">
        <v>1210</v>
      </c>
      <c r="M148" s="190">
        <v>6</v>
      </c>
      <c r="N148" s="190">
        <v>6</v>
      </c>
      <c r="O148" s="190">
        <v>6</v>
      </c>
      <c r="P148" s="190">
        <v>6</v>
      </c>
      <c r="Q148" s="190">
        <v>6</v>
      </c>
      <c r="R148" s="185">
        <v>6.166666666666667</v>
      </c>
      <c r="S148" s="190">
        <v>6</v>
      </c>
      <c r="T148" s="185">
        <v>6.166666666666667</v>
      </c>
      <c r="U148" s="191">
        <v>84.333333333333329</v>
      </c>
      <c r="V148" s="186"/>
      <c r="W148" s="190" t="s">
        <v>924</v>
      </c>
      <c r="X148" s="190">
        <v>1065</v>
      </c>
      <c r="Y148" s="192" t="s">
        <v>10</v>
      </c>
      <c r="Z148" s="192"/>
      <c r="AA148" s="175"/>
      <c r="AB148" s="175">
        <f t="shared" si="24"/>
        <v>1065</v>
      </c>
      <c r="AC148" s="175"/>
      <c r="AD148" s="175"/>
      <c r="AE148" s="192"/>
      <c r="AF148" s="193">
        <v>57.11421949999999</v>
      </c>
      <c r="AG148" s="193">
        <v>33.48819249999999</v>
      </c>
      <c r="AH148" s="193">
        <v>6.0345586499999992</v>
      </c>
      <c r="AI148" s="193">
        <v>13.435904210526315</v>
      </c>
      <c r="AJ148" s="193">
        <v>2.1339477668951434</v>
      </c>
      <c r="AK148" s="186"/>
      <c r="AL148" s="175" t="s">
        <v>170</v>
      </c>
      <c r="AM148" s="175"/>
      <c r="AN148" s="175" t="s">
        <v>10</v>
      </c>
      <c r="AO148" s="175"/>
      <c r="AP148" s="175"/>
      <c r="AQ148" s="175">
        <f t="shared" si="25"/>
        <v>1065</v>
      </c>
      <c r="AR148" s="175"/>
      <c r="AS148" s="175"/>
      <c r="AU148" s="175"/>
      <c r="AV148" s="175" t="s">
        <v>62</v>
      </c>
      <c r="AY148" s="176">
        <v>0.23449999999999999</v>
      </c>
      <c r="AZ148" s="176">
        <v>20</v>
      </c>
      <c r="BA148" s="179">
        <v>1.1724999999999999E-2</v>
      </c>
      <c r="BB148" s="177">
        <v>6.3739833033581181</v>
      </c>
      <c r="BC148" s="177"/>
      <c r="BD148" s="186"/>
      <c r="BE148" s="186"/>
      <c r="BF148" s="186"/>
      <c r="BG148" s="186"/>
      <c r="BJ148" s="186"/>
      <c r="BK148" s="186"/>
      <c r="BL148" s="186"/>
      <c r="BM148" s="218"/>
      <c r="BP148" s="186"/>
      <c r="BQ148" s="186"/>
      <c r="BR148" s="186"/>
      <c r="BS148" s="186"/>
      <c r="BT148" s="186"/>
      <c r="BU148" s="186"/>
      <c r="BV148" s="176" t="s">
        <v>415</v>
      </c>
      <c r="BW148" s="160" t="s">
        <v>1192</v>
      </c>
      <c r="BX148" s="176"/>
      <c r="BY148" s="176"/>
      <c r="BZ148" s="186">
        <f t="shared" si="29"/>
        <v>1065</v>
      </c>
      <c r="CA148" s="176"/>
      <c r="CB148" s="176"/>
      <c r="CC148" s="176"/>
      <c r="CD148" s="176"/>
      <c r="CE148" s="176" t="s">
        <v>62</v>
      </c>
      <c r="CF148" s="185">
        <v>227.4217196132744</v>
      </c>
      <c r="CI148" s="163">
        <v>219</v>
      </c>
      <c r="CJ148" s="163" t="s">
        <v>10</v>
      </c>
      <c r="CK148" s="163"/>
      <c r="CL148" s="163"/>
      <c r="CM148" s="186">
        <f>I148</f>
        <v>1065</v>
      </c>
      <c r="CN148" s="163"/>
      <c r="CO148" s="163"/>
      <c r="CP148" s="163"/>
      <c r="CQ148" s="163"/>
      <c r="CR148" s="163"/>
      <c r="CS148" s="163" t="s">
        <v>62</v>
      </c>
      <c r="CT148" s="163">
        <v>8.2416076053014056</v>
      </c>
      <c r="CU148" s="186"/>
      <c r="CV148" s="186"/>
      <c r="CW148" s="163">
        <v>219</v>
      </c>
      <c r="CX148" s="163" t="s">
        <v>10</v>
      </c>
      <c r="CY148" s="163"/>
      <c r="CZ148" s="163"/>
      <c r="DA148" s="186">
        <f t="shared" si="28"/>
        <v>1065</v>
      </c>
      <c r="DB148" s="163"/>
      <c r="DC148" s="163"/>
      <c r="DD148" s="163"/>
      <c r="DE148" s="163"/>
      <c r="DF148" s="163"/>
      <c r="DG148" s="163"/>
      <c r="DH148" s="176" t="s">
        <v>9</v>
      </c>
      <c r="DI148" s="233">
        <v>4.3866509999999996</v>
      </c>
      <c r="DJ148" s="233">
        <v>0.4825914</v>
      </c>
      <c r="DK148" s="177">
        <f>DI148-DJ148</f>
        <v>3.9040595999999996</v>
      </c>
      <c r="DL148" s="230">
        <v>0.30036940000000001</v>
      </c>
      <c r="DM148" s="230">
        <v>0.182222</v>
      </c>
      <c r="DO148" s="61" t="s">
        <v>170</v>
      </c>
      <c r="DP148" s="61" t="s">
        <v>10</v>
      </c>
      <c r="DQ148" s="160" t="s">
        <v>1192</v>
      </c>
      <c r="DR148" s="61"/>
      <c r="DS148" s="61"/>
      <c r="DT148" s="61"/>
      <c r="DU148" s="61"/>
      <c r="DV148" s="61"/>
      <c r="DW148" s="61"/>
      <c r="DX148" s="61" t="s">
        <v>62</v>
      </c>
      <c r="DY148" s="68">
        <v>0.28745078000000002</v>
      </c>
      <c r="DZ148" s="68">
        <v>3.0869200000000003E-2</v>
      </c>
      <c r="EA148" s="68">
        <v>5.5567999999999999E-2</v>
      </c>
      <c r="EB148" s="68">
        <v>0.19703558000000002</v>
      </c>
      <c r="EC148" s="68">
        <v>1.5822379999999997E-2</v>
      </c>
    </row>
    <row r="149" spans="1:133" s="169" customFormat="1" x14ac:dyDescent="0.25">
      <c r="A149" s="156">
        <v>222</v>
      </c>
      <c r="B149" s="157" t="s">
        <v>1333</v>
      </c>
      <c r="C149" s="160" t="s">
        <v>1192</v>
      </c>
      <c r="D149" s="160"/>
      <c r="E149" s="157" t="s">
        <v>1287</v>
      </c>
      <c r="F149" s="157">
        <v>-20.145760439</v>
      </c>
      <c r="G149" s="157">
        <v>-42.180010936999999</v>
      </c>
      <c r="H149" s="157"/>
      <c r="I149" s="156">
        <v>677</v>
      </c>
      <c r="J149" s="190"/>
      <c r="K149" s="190"/>
      <c r="L149" s="188" t="s">
        <v>1225</v>
      </c>
      <c r="M149" s="190">
        <v>6</v>
      </c>
      <c r="N149" s="185">
        <v>5.666666666666667</v>
      </c>
      <c r="O149" s="185">
        <v>6.166666666666667</v>
      </c>
      <c r="P149" s="190">
        <v>6.5</v>
      </c>
      <c r="Q149" s="190">
        <v>6</v>
      </c>
      <c r="R149" s="190">
        <v>5.5</v>
      </c>
      <c r="S149" s="190">
        <v>6</v>
      </c>
      <c r="T149" s="185">
        <v>6.166666666666667</v>
      </c>
      <c r="U149" s="196">
        <v>84</v>
      </c>
      <c r="V149" s="186"/>
      <c r="W149" s="190" t="s">
        <v>926</v>
      </c>
      <c r="X149" s="190">
        <v>677</v>
      </c>
      <c r="Y149" s="192" t="s">
        <v>10</v>
      </c>
      <c r="Z149" s="192"/>
      <c r="AA149" s="175"/>
      <c r="AB149" s="175">
        <f t="shared" si="24"/>
        <v>677</v>
      </c>
      <c r="AC149" s="175"/>
      <c r="AD149" s="175"/>
      <c r="AE149" s="192"/>
      <c r="AF149" s="193">
        <v>40.79357850000001</v>
      </c>
      <c r="AG149" s="193">
        <v>28.202386999999998</v>
      </c>
      <c r="AH149" s="193">
        <v>5.1039786500000002</v>
      </c>
      <c r="AI149" s="193">
        <v>10.873921999999999</v>
      </c>
      <c r="AJ149" s="193">
        <v>2.1258256256302515</v>
      </c>
      <c r="AK149" s="186"/>
      <c r="AL149" s="175" t="s">
        <v>121</v>
      </c>
      <c r="AM149" s="175"/>
      <c r="AN149" s="175" t="s">
        <v>10</v>
      </c>
      <c r="AO149" s="175"/>
      <c r="AP149" s="175"/>
      <c r="AQ149" s="175">
        <f t="shared" si="25"/>
        <v>677</v>
      </c>
      <c r="AR149" s="175"/>
      <c r="AS149" s="175"/>
      <c r="AU149" s="175"/>
      <c r="AV149" s="176" t="s">
        <v>20</v>
      </c>
      <c r="AY149" s="176">
        <v>0.2351</v>
      </c>
      <c r="AZ149" s="176">
        <v>20</v>
      </c>
      <c r="BA149" s="179">
        <v>1.1755E-2</v>
      </c>
      <c r="BB149" s="177">
        <v>6.0518615950393251</v>
      </c>
      <c r="BC149" s="177"/>
      <c r="BD149" s="186"/>
      <c r="BE149" s="186"/>
      <c r="BF149" s="186"/>
      <c r="BG149" s="186"/>
      <c r="BJ149" s="186"/>
      <c r="BK149" s="186"/>
      <c r="BL149" s="186"/>
      <c r="BM149" s="218"/>
      <c r="BP149" s="186"/>
      <c r="BQ149" s="186"/>
      <c r="BR149" s="186"/>
      <c r="BS149" s="186"/>
      <c r="BT149" s="186"/>
      <c r="BU149" s="186"/>
      <c r="BV149" s="176" t="s">
        <v>305</v>
      </c>
      <c r="BW149" s="160" t="s">
        <v>1192</v>
      </c>
      <c r="BX149" s="176"/>
      <c r="BY149" s="176"/>
      <c r="BZ149" s="186">
        <f t="shared" si="29"/>
        <v>677</v>
      </c>
      <c r="CA149" s="176"/>
      <c r="CB149" s="176"/>
      <c r="CC149" s="176"/>
      <c r="CD149" s="176"/>
      <c r="CE149" s="176" t="s">
        <v>20</v>
      </c>
      <c r="CF149" s="185">
        <v>165.125966454196</v>
      </c>
      <c r="CI149" s="163">
        <v>222</v>
      </c>
      <c r="CJ149" s="163" t="s">
        <v>10</v>
      </c>
      <c r="CK149" s="163"/>
      <c r="CL149" s="163"/>
      <c r="CM149" s="186">
        <f>I149</f>
        <v>677</v>
      </c>
      <c r="CN149" s="163"/>
      <c r="CO149" s="163"/>
      <c r="CP149" s="163"/>
      <c r="CQ149" s="163"/>
      <c r="CR149" s="163"/>
      <c r="CS149" s="163" t="s">
        <v>20</v>
      </c>
      <c r="CT149" s="163">
        <v>7.3373197751365868</v>
      </c>
      <c r="CU149" s="186"/>
      <c r="CV149" s="186"/>
      <c r="CW149" s="190">
        <v>222</v>
      </c>
      <c r="CX149" s="228" t="s">
        <v>10</v>
      </c>
      <c r="CY149" s="228"/>
      <c r="CZ149" s="228"/>
      <c r="DA149" s="186">
        <f t="shared" si="28"/>
        <v>677</v>
      </c>
      <c r="DB149" s="228"/>
      <c r="DC149" s="228"/>
      <c r="DD149" s="228"/>
      <c r="DE149" s="228"/>
      <c r="DF149" s="228"/>
      <c r="DG149" s="228"/>
      <c r="DH149" s="228" t="s">
        <v>11</v>
      </c>
      <c r="DI149" s="231">
        <v>3.6894149999999999</v>
      </c>
      <c r="DJ149" s="230">
        <v>0.42855320000000002</v>
      </c>
      <c r="DK149" s="230">
        <f>DI149-DJ149</f>
        <v>3.2608617999999998</v>
      </c>
      <c r="DL149" s="230">
        <v>0.20632190000000003</v>
      </c>
      <c r="DM149" s="230">
        <v>0.22223129999999999</v>
      </c>
      <c r="DO149" s="61" t="s">
        <v>121</v>
      </c>
      <c r="DP149" s="61" t="s">
        <v>10</v>
      </c>
      <c r="DQ149" s="160" t="s">
        <v>1192</v>
      </c>
      <c r="DR149" s="61"/>
      <c r="DS149" s="61"/>
      <c r="DT149" s="61"/>
      <c r="DU149" s="61"/>
      <c r="DV149" s="61"/>
      <c r="DW149" s="61"/>
      <c r="DX149" s="61" t="s">
        <v>20</v>
      </c>
      <c r="DY149" s="61">
        <v>0.27202566</v>
      </c>
      <c r="DZ149" s="68">
        <v>2.9782160000000002E-2</v>
      </c>
      <c r="EA149" s="68">
        <v>5.2120560000000003E-2</v>
      </c>
      <c r="EB149" s="68">
        <v>0.18632849999999998</v>
      </c>
      <c r="EC149" s="68">
        <v>2.24052E-2</v>
      </c>
    </row>
    <row r="150" spans="1:133" s="169" customFormat="1" x14ac:dyDescent="0.25">
      <c r="A150" s="156">
        <v>224</v>
      </c>
      <c r="B150" s="157" t="s">
        <v>1334</v>
      </c>
      <c r="C150" s="160" t="s">
        <v>1194</v>
      </c>
      <c r="D150" s="160"/>
      <c r="E150" s="157" t="s">
        <v>1287</v>
      </c>
      <c r="F150" s="157">
        <v>-20.032659815999999</v>
      </c>
      <c r="G150" s="157">
        <v>-42.134163518999998</v>
      </c>
      <c r="H150" s="157"/>
      <c r="I150" s="156">
        <v>1020</v>
      </c>
      <c r="J150" s="190"/>
      <c r="K150" s="190"/>
      <c r="L150" s="189" t="s">
        <v>1210</v>
      </c>
      <c r="M150" s="185">
        <v>6.333333333333333</v>
      </c>
      <c r="N150" s="190">
        <v>7</v>
      </c>
      <c r="O150" s="185">
        <v>6.666666666666667</v>
      </c>
      <c r="P150" s="190">
        <v>6</v>
      </c>
      <c r="Q150" s="190">
        <v>7</v>
      </c>
      <c r="R150" s="185">
        <v>6.333333333333333</v>
      </c>
      <c r="S150" s="185">
        <v>6.333333333333333</v>
      </c>
      <c r="T150" s="185">
        <v>6.333333333333333</v>
      </c>
      <c r="U150" s="196">
        <v>88</v>
      </c>
      <c r="V150" s="186"/>
      <c r="W150" s="190" t="s">
        <v>778</v>
      </c>
      <c r="X150" s="190">
        <v>1020</v>
      </c>
      <c r="Y150" s="192" t="s">
        <v>201</v>
      </c>
      <c r="Z150" s="192"/>
      <c r="AA150" s="175"/>
      <c r="AB150" s="175">
        <f t="shared" si="24"/>
        <v>1020</v>
      </c>
      <c r="AC150" s="175"/>
      <c r="AD150" s="175"/>
      <c r="AE150" s="192"/>
      <c r="AF150" s="193">
        <v>43.964522500000001</v>
      </c>
      <c r="AG150" s="193">
        <v>28.161405000000002</v>
      </c>
      <c r="AH150" s="193">
        <v>5.2653980000000002</v>
      </c>
      <c r="AI150" s="193">
        <v>11.063906800000002</v>
      </c>
      <c r="AJ150" s="193">
        <v>2.1083297028107135</v>
      </c>
      <c r="AK150" s="186"/>
      <c r="AL150" s="175" t="s">
        <v>1074</v>
      </c>
      <c r="AM150" s="175"/>
      <c r="AN150" s="175" t="s">
        <v>201</v>
      </c>
      <c r="AO150" s="175"/>
      <c r="AP150" s="175"/>
      <c r="AQ150" s="175">
        <f t="shared" si="25"/>
        <v>1020</v>
      </c>
      <c r="AR150" s="175"/>
      <c r="AS150" s="175"/>
      <c r="AU150" s="175"/>
      <c r="AV150" s="175" t="s">
        <v>62</v>
      </c>
      <c r="AY150" s="176">
        <v>0.25169999999999998</v>
      </c>
      <c r="AZ150" s="176">
        <v>20</v>
      </c>
      <c r="BA150" s="179">
        <v>1.2584999999999999E-2</v>
      </c>
      <c r="BB150" s="177">
        <v>6.5122272031782673</v>
      </c>
      <c r="BC150" s="177"/>
      <c r="BD150" s="186"/>
      <c r="BE150" s="186"/>
      <c r="BF150" s="186"/>
      <c r="BG150" s="186"/>
      <c r="BJ150" s="186"/>
      <c r="BK150" s="186"/>
      <c r="BL150" s="186"/>
      <c r="BM150" s="218"/>
      <c r="BP150" s="186"/>
      <c r="BQ150" s="186"/>
      <c r="BR150" s="186"/>
      <c r="BS150" s="186"/>
      <c r="BT150" s="186"/>
      <c r="BU150" s="186"/>
      <c r="BV150" s="186"/>
      <c r="BW150" s="160"/>
      <c r="BX150" s="186"/>
      <c r="BY150" s="186"/>
      <c r="BZ150" s="186"/>
      <c r="CA150" s="186"/>
      <c r="CB150" s="186"/>
      <c r="CC150" s="186"/>
      <c r="CD150" s="186"/>
      <c r="CE150" s="186"/>
      <c r="CF150" s="197"/>
      <c r="CI150" s="186"/>
      <c r="CJ150" s="186"/>
      <c r="CK150" s="186"/>
      <c r="CL150" s="186"/>
      <c r="CM150" s="186"/>
      <c r="CN150" s="186"/>
      <c r="CO150" s="186"/>
      <c r="CP150" s="186"/>
      <c r="CQ150" s="186"/>
      <c r="CR150" s="186"/>
      <c r="CS150" s="186"/>
      <c r="CT150" s="186"/>
      <c r="CU150" s="186"/>
      <c r="CV150" s="186"/>
      <c r="CW150" s="186"/>
      <c r="CX150" s="186"/>
      <c r="CY150" s="186"/>
      <c r="CZ150" s="186"/>
      <c r="DA150" s="186"/>
      <c r="DB150" s="186"/>
      <c r="DC150" s="186"/>
      <c r="DD150" s="186"/>
      <c r="DE150" s="186"/>
      <c r="DF150" s="186"/>
      <c r="DG150" s="186"/>
      <c r="DH150" s="186"/>
      <c r="DI150" s="186"/>
      <c r="DJ150" s="186"/>
      <c r="DK150" s="186"/>
      <c r="DL150" s="186"/>
      <c r="DM150" s="186"/>
      <c r="DO150" s="61">
        <v>224</v>
      </c>
      <c r="DP150" s="61" t="s">
        <v>201</v>
      </c>
      <c r="DQ150" s="160" t="s">
        <v>1194</v>
      </c>
      <c r="DR150" s="61"/>
      <c r="DS150" s="61"/>
      <c r="DT150" s="61"/>
      <c r="DU150" s="61"/>
      <c r="DV150" s="61"/>
      <c r="DW150" s="61"/>
      <c r="DX150" s="61" t="s">
        <v>62</v>
      </c>
      <c r="DY150" s="68">
        <v>0.21972823999999996</v>
      </c>
      <c r="DZ150" s="68">
        <v>2.3955720000000003E-2</v>
      </c>
      <c r="EA150" s="68">
        <v>3.6195259999999993E-2</v>
      </c>
      <c r="EB150" s="68">
        <v>0.14422308</v>
      </c>
      <c r="EC150" s="68">
        <v>1.748802E-2</v>
      </c>
    </row>
    <row r="151" spans="1:133" s="169" customFormat="1" x14ac:dyDescent="0.25">
      <c r="A151" s="156">
        <v>225</v>
      </c>
      <c r="B151" s="157" t="s">
        <v>1335</v>
      </c>
      <c r="C151" s="160" t="s">
        <v>1163</v>
      </c>
      <c r="D151" s="160"/>
      <c r="E151" s="157" t="s">
        <v>1287</v>
      </c>
      <c r="F151" s="157">
        <v>-20.342523102000001</v>
      </c>
      <c r="G151" s="157">
        <v>-42.085463404999999</v>
      </c>
      <c r="H151" s="157"/>
      <c r="I151" s="156">
        <v>696</v>
      </c>
      <c r="J151" s="190"/>
      <c r="K151" s="190"/>
      <c r="L151" s="189" t="s">
        <v>1210</v>
      </c>
      <c r="M151" s="190">
        <v>6</v>
      </c>
      <c r="N151" s="185">
        <v>6.666666666666667</v>
      </c>
      <c r="O151" s="190">
        <v>6.5</v>
      </c>
      <c r="P151" s="185">
        <v>6.333333333333333</v>
      </c>
      <c r="Q151" s="185">
        <v>6.833333333333333</v>
      </c>
      <c r="R151" s="185">
        <v>6.833333333333333</v>
      </c>
      <c r="S151" s="190">
        <v>6</v>
      </c>
      <c r="T151" s="185">
        <v>6.833333333333333</v>
      </c>
      <c r="U151" s="191">
        <v>87.666666666666671</v>
      </c>
      <c r="V151" s="186"/>
      <c r="W151" s="190" t="s">
        <v>668</v>
      </c>
      <c r="X151" s="190">
        <v>696</v>
      </c>
      <c r="Y151" s="192" t="s">
        <v>8</v>
      </c>
      <c r="Z151" s="192"/>
      <c r="AA151" s="175"/>
      <c r="AB151" s="175">
        <f t="shared" si="24"/>
        <v>696</v>
      </c>
      <c r="AC151" s="175"/>
      <c r="AD151" s="175"/>
      <c r="AE151" s="192"/>
      <c r="AF151" s="193">
        <v>49.803662500000002</v>
      </c>
      <c r="AG151" s="193">
        <v>31.399454500000001</v>
      </c>
      <c r="AH151" s="193">
        <v>5.4480977499999996</v>
      </c>
      <c r="AI151" s="193">
        <v>12.325868949999998</v>
      </c>
      <c r="AJ151" s="193">
        <v>2.2693692994242354</v>
      </c>
      <c r="AK151" s="186"/>
      <c r="AL151" s="175" t="s">
        <v>33</v>
      </c>
      <c r="AM151" s="175"/>
      <c r="AN151" s="175" t="s">
        <v>8</v>
      </c>
      <c r="AO151" s="175"/>
      <c r="AP151" s="175"/>
      <c r="AQ151" s="175">
        <f t="shared" si="25"/>
        <v>696</v>
      </c>
      <c r="AR151" s="175"/>
      <c r="AS151" s="175"/>
      <c r="AU151" s="175"/>
      <c r="AV151" s="176" t="s">
        <v>20</v>
      </c>
      <c r="AY151" s="176">
        <v>0.1961</v>
      </c>
      <c r="AZ151" s="176">
        <v>18</v>
      </c>
      <c r="BA151" s="179">
        <v>1.0894444444444444E-2</v>
      </c>
      <c r="BB151" s="177">
        <v>5.7091834355975566</v>
      </c>
      <c r="BC151" s="177"/>
      <c r="BD151" s="194" t="s">
        <v>33</v>
      </c>
      <c r="BE151" s="194" t="s">
        <v>8</v>
      </c>
      <c r="BF151" s="194"/>
      <c r="BG151" s="194"/>
      <c r="BH151" s="169">
        <f t="shared" ref="BH151:BH161" si="30">I151</f>
        <v>696</v>
      </c>
      <c r="BJ151" s="194"/>
      <c r="BK151" s="194"/>
      <c r="BL151" s="194"/>
      <c r="BM151" s="217">
        <v>695.87480000000005</v>
      </c>
      <c r="BP151" s="194"/>
      <c r="BQ151" s="195">
        <v>529.89816699999994</v>
      </c>
      <c r="BR151" s="195"/>
      <c r="BS151" s="195"/>
      <c r="BT151" s="195"/>
      <c r="BU151" s="186"/>
      <c r="BV151" s="176" t="s">
        <v>254</v>
      </c>
      <c r="BW151" s="160" t="s">
        <v>1163</v>
      </c>
      <c r="BX151" s="176"/>
      <c r="BY151" s="176"/>
      <c r="BZ151" s="186">
        <f>I151</f>
        <v>696</v>
      </c>
      <c r="CA151" s="176"/>
      <c r="CB151" s="176"/>
      <c r="CC151" s="176"/>
      <c r="CD151" s="176"/>
      <c r="CE151" s="176" t="s">
        <v>20</v>
      </c>
      <c r="CF151" s="185">
        <v>200.45486858392829</v>
      </c>
      <c r="CI151" s="163">
        <v>225</v>
      </c>
      <c r="CJ151" s="163" t="s">
        <v>8</v>
      </c>
      <c r="CK151" s="163"/>
      <c r="CL151" s="163"/>
      <c r="CM151" s="186">
        <f>I151</f>
        <v>696</v>
      </c>
      <c r="CN151" s="163"/>
      <c r="CO151" s="163"/>
      <c r="CP151" s="163"/>
      <c r="CQ151" s="163"/>
      <c r="CR151" s="163"/>
      <c r="CS151" s="163" t="s">
        <v>20</v>
      </c>
      <c r="CT151" s="163">
        <v>9.1240456001726784</v>
      </c>
      <c r="CU151" s="186"/>
      <c r="CV151" s="186"/>
      <c r="CW151" s="186"/>
      <c r="CX151" s="186"/>
      <c r="CY151" s="186"/>
      <c r="CZ151" s="186"/>
      <c r="DA151" s="186"/>
      <c r="DB151" s="186"/>
      <c r="DC151" s="186"/>
      <c r="DD151" s="186"/>
      <c r="DE151" s="186"/>
      <c r="DF151" s="186"/>
      <c r="DG151" s="186"/>
      <c r="DH151" s="186"/>
      <c r="DI151" s="186"/>
      <c r="DJ151" s="186"/>
      <c r="DK151" s="186"/>
      <c r="DL151" s="186"/>
      <c r="DM151" s="186"/>
      <c r="DO151" s="61" t="s">
        <v>33</v>
      </c>
      <c r="DP151" s="61" t="s">
        <v>8</v>
      </c>
      <c r="DQ151" s="160" t="s">
        <v>1163</v>
      </c>
      <c r="DR151" s="61"/>
      <c r="DS151" s="61"/>
      <c r="DT151" s="61"/>
      <c r="DU151" s="61"/>
      <c r="DV151" s="61"/>
      <c r="DW151" s="61"/>
      <c r="DX151" s="61" t="s">
        <v>20</v>
      </c>
      <c r="DY151" s="68">
        <v>0.23700817999999998</v>
      </c>
      <c r="DZ151" s="68">
        <v>2.880452E-2</v>
      </c>
      <c r="EA151" s="68">
        <v>5.6446099999999999E-2</v>
      </c>
      <c r="EB151" s="68">
        <v>0.13903836</v>
      </c>
      <c r="EC151" s="68">
        <v>1.5559419999999999E-2</v>
      </c>
    </row>
    <row r="152" spans="1:133" s="169" customFormat="1" x14ac:dyDescent="0.25">
      <c r="A152" s="156">
        <v>226</v>
      </c>
      <c r="B152" s="157" t="s">
        <v>1336</v>
      </c>
      <c r="C152" s="160" t="s">
        <v>1192</v>
      </c>
      <c r="D152" s="160"/>
      <c r="E152" s="157" t="s">
        <v>1287</v>
      </c>
      <c r="F152" s="157">
        <v>-20.277900723999998</v>
      </c>
      <c r="G152" s="157">
        <v>-42.069799472</v>
      </c>
      <c r="H152" s="157"/>
      <c r="I152" s="156">
        <v>740</v>
      </c>
      <c r="J152" s="190"/>
      <c r="K152" s="190"/>
      <c r="L152" s="189" t="s">
        <v>1225</v>
      </c>
      <c r="M152" s="185">
        <v>6.166666666666667</v>
      </c>
      <c r="N152" s="185">
        <v>6.166666666666667</v>
      </c>
      <c r="O152" s="190">
        <v>6</v>
      </c>
      <c r="P152" s="185">
        <v>6.333333333333333</v>
      </c>
      <c r="Q152" s="185">
        <v>6.333333333333333</v>
      </c>
      <c r="R152" s="185">
        <v>6.333333333333333</v>
      </c>
      <c r="S152" s="190">
        <v>6</v>
      </c>
      <c r="T152" s="190">
        <v>6</v>
      </c>
      <c r="U152" s="191">
        <v>85.333333333333329</v>
      </c>
      <c r="V152" s="186"/>
      <c r="W152" s="190" t="s">
        <v>928</v>
      </c>
      <c r="X152" s="190">
        <v>740</v>
      </c>
      <c r="Y152" s="192" t="s">
        <v>10</v>
      </c>
      <c r="Z152" s="192"/>
      <c r="AA152" s="175"/>
      <c r="AB152" s="175">
        <f t="shared" si="24"/>
        <v>740</v>
      </c>
      <c r="AC152" s="175"/>
      <c r="AD152" s="175"/>
      <c r="AE152" s="192"/>
      <c r="AF152" s="193">
        <v>38.202183500000004</v>
      </c>
      <c r="AG152" s="193">
        <v>26.845126000000004</v>
      </c>
      <c r="AH152" s="193">
        <v>4.942060849999999</v>
      </c>
      <c r="AI152" s="193">
        <v>10.594193800000003</v>
      </c>
      <c r="AJ152" s="193">
        <v>2.146940207687563</v>
      </c>
      <c r="AK152" s="186"/>
      <c r="AL152" s="175" t="s">
        <v>122</v>
      </c>
      <c r="AM152" s="175"/>
      <c r="AN152" s="175" t="s">
        <v>10</v>
      </c>
      <c r="AO152" s="175"/>
      <c r="AP152" s="175"/>
      <c r="AQ152" s="175">
        <f t="shared" si="25"/>
        <v>740</v>
      </c>
      <c r="AR152" s="175"/>
      <c r="AS152" s="175"/>
      <c r="AU152" s="175"/>
      <c r="AV152" s="175" t="s">
        <v>440</v>
      </c>
      <c r="AY152" s="176">
        <v>0.18709999999999999</v>
      </c>
      <c r="AZ152" s="176">
        <v>20</v>
      </c>
      <c r="BA152" s="179">
        <v>9.3549999999999987E-3</v>
      </c>
      <c r="BB152" s="177">
        <v>5.1405255952540729</v>
      </c>
      <c r="BC152" s="177"/>
      <c r="BD152" s="194" t="s">
        <v>122</v>
      </c>
      <c r="BE152" s="194" t="s">
        <v>10</v>
      </c>
      <c r="BF152" s="194"/>
      <c r="BG152" s="194"/>
      <c r="BH152" s="169">
        <f t="shared" si="30"/>
        <v>740</v>
      </c>
      <c r="BJ152" s="194"/>
      <c r="BK152" s="194"/>
      <c r="BL152" s="194"/>
      <c r="BM152" s="217">
        <v>740.09500000000003</v>
      </c>
      <c r="BP152" s="194"/>
      <c r="BQ152" s="195">
        <v>4681.3333329999996</v>
      </c>
      <c r="BR152" s="195"/>
      <c r="BS152" s="195"/>
      <c r="BT152" s="195"/>
      <c r="BU152" s="186"/>
      <c r="BV152" s="176" t="s">
        <v>306</v>
      </c>
      <c r="BW152" s="160" t="s">
        <v>1192</v>
      </c>
      <c r="BX152" s="176"/>
      <c r="BY152" s="176"/>
      <c r="BZ152" s="186">
        <f>I152</f>
        <v>740</v>
      </c>
      <c r="CA152" s="176"/>
      <c r="CB152" s="176"/>
      <c r="CC152" s="176"/>
      <c r="CD152" s="176"/>
      <c r="CE152" s="176" t="s">
        <v>20</v>
      </c>
      <c r="CF152" s="185">
        <v>111.23817514743109</v>
      </c>
      <c r="CI152" s="163">
        <v>226</v>
      </c>
      <c r="CJ152" s="163" t="s">
        <v>10</v>
      </c>
      <c r="CK152" s="163"/>
      <c r="CL152" s="163"/>
      <c r="CM152" s="186">
        <f>I152</f>
        <v>740</v>
      </c>
      <c r="CN152" s="163"/>
      <c r="CO152" s="163"/>
      <c r="CP152" s="163"/>
      <c r="CQ152" s="163"/>
      <c r="CR152" s="163"/>
      <c r="CS152" s="163" t="s">
        <v>20</v>
      </c>
      <c r="CT152" s="163">
        <v>7.053097795137953</v>
      </c>
      <c r="CU152" s="186"/>
      <c r="CV152" s="186"/>
      <c r="CW152" s="190">
        <v>226</v>
      </c>
      <c r="CX152" s="228" t="s">
        <v>10</v>
      </c>
      <c r="CY152" s="228"/>
      <c r="CZ152" s="228"/>
      <c r="DA152" s="186">
        <f t="shared" si="28"/>
        <v>740</v>
      </c>
      <c r="DB152" s="228"/>
      <c r="DC152" s="228"/>
      <c r="DD152" s="228"/>
      <c r="DE152" s="228"/>
      <c r="DF152" s="228"/>
      <c r="DG152" s="228"/>
      <c r="DH152" s="228" t="s">
        <v>11</v>
      </c>
      <c r="DI152" s="230">
        <v>4.1664969999999997</v>
      </c>
      <c r="DJ152" s="230">
        <v>0.56276990000000005</v>
      </c>
      <c r="DK152" s="230">
        <f>DI152-DJ152</f>
        <v>3.6037270999999995</v>
      </c>
      <c r="DL152" s="230">
        <v>0.28179760000000004</v>
      </c>
      <c r="DM152" s="230">
        <v>0.28097230000000001</v>
      </c>
      <c r="DO152" s="61" t="s">
        <v>122</v>
      </c>
      <c r="DP152" s="61" t="s">
        <v>10</v>
      </c>
      <c r="DQ152" s="160" t="s">
        <v>1192</v>
      </c>
      <c r="DR152" s="61"/>
      <c r="DS152" s="61"/>
      <c r="DT152" s="61"/>
      <c r="DU152" s="61"/>
      <c r="DV152" s="61"/>
      <c r="DW152" s="61"/>
      <c r="DX152" s="61" t="s">
        <v>20</v>
      </c>
      <c r="DY152" s="68">
        <v>0.24055624</v>
      </c>
      <c r="DZ152" s="68">
        <v>3.0240859999999998E-2</v>
      </c>
      <c r="EA152" s="68">
        <v>4.4111919999999992E-2</v>
      </c>
      <c r="EB152" s="68">
        <v>0.15244207999999998</v>
      </c>
      <c r="EC152" s="68">
        <v>2.393408E-2</v>
      </c>
    </row>
    <row r="153" spans="1:133" s="169" customFormat="1" x14ac:dyDescent="0.25">
      <c r="A153" s="156">
        <v>229</v>
      </c>
      <c r="B153" s="157" t="s">
        <v>1337</v>
      </c>
      <c r="C153" s="160" t="s">
        <v>1192</v>
      </c>
      <c r="D153" s="160"/>
      <c r="E153" s="157" t="s">
        <v>1287</v>
      </c>
      <c r="F153" s="157">
        <v>-20.275377435999999</v>
      </c>
      <c r="G153" s="157">
        <v>-42.049162387999999</v>
      </c>
      <c r="H153" s="157"/>
      <c r="I153" s="156">
        <v>663</v>
      </c>
      <c r="J153" s="190"/>
      <c r="K153" s="190"/>
      <c r="L153" s="189" t="s">
        <v>1225</v>
      </c>
      <c r="M153" s="190">
        <v>6</v>
      </c>
      <c r="N153" s="185">
        <v>5.666666666666667</v>
      </c>
      <c r="O153" s="185">
        <v>5.666666666666667</v>
      </c>
      <c r="P153" s="185">
        <v>6.333333333333333</v>
      </c>
      <c r="Q153" s="185">
        <v>5.666666666666667</v>
      </c>
      <c r="R153" s="185">
        <v>5.666666666666667</v>
      </c>
      <c r="S153" s="190">
        <v>6</v>
      </c>
      <c r="T153" s="190">
        <v>6</v>
      </c>
      <c r="U153" s="196">
        <v>83</v>
      </c>
      <c r="V153" s="186"/>
      <c r="W153" s="190" t="s">
        <v>929</v>
      </c>
      <c r="X153" s="190">
        <v>663</v>
      </c>
      <c r="Y153" s="192" t="s">
        <v>10</v>
      </c>
      <c r="Z153" s="192"/>
      <c r="AA153" s="175"/>
      <c r="AB153" s="175">
        <f t="shared" si="24"/>
        <v>663</v>
      </c>
      <c r="AC153" s="175"/>
      <c r="AD153" s="175"/>
      <c r="AE153" s="192"/>
      <c r="AF153" s="193">
        <v>45.576170499999989</v>
      </c>
      <c r="AG153" s="193">
        <v>28.743415499999998</v>
      </c>
      <c r="AH153" s="193">
        <v>5.5324607500000003</v>
      </c>
      <c r="AI153" s="193">
        <v>10.926621150000001</v>
      </c>
      <c r="AJ153" s="193">
        <v>1.9767314657590407</v>
      </c>
      <c r="AK153" s="186"/>
      <c r="AL153" s="175" t="s">
        <v>123</v>
      </c>
      <c r="AM153" s="175"/>
      <c r="AN153" s="175" t="s">
        <v>10</v>
      </c>
      <c r="AO153" s="175"/>
      <c r="AP153" s="175"/>
      <c r="AQ153" s="175">
        <f t="shared" si="25"/>
        <v>663</v>
      </c>
      <c r="AR153" s="175"/>
      <c r="AS153" s="175"/>
      <c r="AU153" s="175"/>
      <c r="AV153" s="176" t="s">
        <v>20</v>
      </c>
      <c r="AY153" s="176">
        <v>0.1784</v>
      </c>
      <c r="AZ153" s="176">
        <v>20</v>
      </c>
      <c r="BA153" s="179">
        <v>8.9200000000000008E-3</v>
      </c>
      <c r="BB153" s="177">
        <v>4.7096878103776874</v>
      </c>
      <c r="BC153" s="177"/>
      <c r="BD153" s="194" t="s">
        <v>123</v>
      </c>
      <c r="BE153" s="194" t="s">
        <v>10</v>
      </c>
      <c r="BF153" s="194"/>
      <c r="BG153" s="194"/>
      <c r="BH153" s="169">
        <f t="shared" si="30"/>
        <v>663</v>
      </c>
      <c r="BJ153" s="194"/>
      <c r="BK153" s="194"/>
      <c r="BL153" s="194"/>
      <c r="BM153" s="217">
        <v>662.7097</v>
      </c>
      <c r="BP153" s="194"/>
      <c r="BQ153" s="195">
        <v>8507.1666669999995</v>
      </c>
      <c r="BR153" s="195"/>
      <c r="BS153" s="195"/>
      <c r="BT153" s="195"/>
      <c r="BU153" s="186"/>
      <c r="BV153" s="176" t="s">
        <v>307</v>
      </c>
      <c r="BW153" s="160" t="s">
        <v>1192</v>
      </c>
      <c r="BX153" s="176"/>
      <c r="BY153" s="176"/>
      <c r="BZ153" s="186">
        <f>I153</f>
        <v>663</v>
      </c>
      <c r="CA153" s="176"/>
      <c r="CB153" s="176"/>
      <c r="CC153" s="176"/>
      <c r="CD153" s="176"/>
      <c r="CE153" s="176" t="s">
        <v>20</v>
      </c>
      <c r="CF153" s="185">
        <v>146.5864531527348</v>
      </c>
      <c r="CI153" s="163">
        <v>229</v>
      </c>
      <c r="CJ153" s="163" t="s">
        <v>10</v>
      </c>
      <c r="CK153" s="163"/>
      <c r="CL153" s="163"/>
      <c r="CM153" s="186">
        <f>I153</f>
        <v>663</v>
      </c>
      <c r="CN153" s="163"/>
      <c r="CO153" s="163"/>
      <c r="CP153" s="163"/>
      <c r="CQ153" s="163"/>
      <c r="CR153" s="163"/>
      <c r="CS153" s="163" t="s">
        <v>20</v>
      </c>
      <c r="CT153" s="163">
        <v>7.3785088947020103</v>
      </c>
      <c r="CU153" s="186"/>
      <c r="CV153" s="186"/>
      <c r="CW153" s="190">
        <v>229</v>
      </c>
      <c r="CX153" s="228" t="s">
        <v>10</v>
      </c>
      <c r="CY153" s="228"/>
      <c r="CZ153" s="228"/>
      <c r="DA153" s="186">
        <f t="shared" si="28"/>
        <v>663</v>
      </c>
      <c r="DB153" s="228"/>
      <c r="DC153" s="228"/>
      <c r="DD153" s="228"/>
      <c r="DE153" s="228"/>
      <c r="DF153" s="228"/>
      <c r="DG153" s="228"/>
      <c r="DH153" s="228" t="s">
        <v>11</v>
      </c>
      <c r="DI153" s="230">
        <v>4.5479380000000003</v>
      </c>
      <c r="DJ153" s="230">
        <v>0.49717129999999998</v>
      </c>
      <c r="DK153" s="230">
        <f>DI153-DJ153</f>
        <v>4.0507667000000005</v>
      </c>
      <c r="DL153" s="230">
        <v>0.26376729999999998</v>
      </c>
      <c r="DM153" s="230">
        <v>0.233404</v>
      </c>
      <c r="DO153" s="61" t="s">
        <v>123</v>
      </c>
      <c r="DP153" s="61" t="s">
        <v>10</v>
      </c>
      <c r="DQ153" s="160" t="s">
        <v>1192</v>
      </c>
      <c r="DR153" s="61"/>
      <c r="DS153" s="61"/>
      <c r="DT153" s="61"/>
      <c r="DU153" s="61"/>
      <c r="DV153" s="61"/>
      <c r="DW153" s="61"/>
      <c r="DX153" s="61" t="s">
        <v>20</v>
      </c>
      <c r="DY153" s="61">
        <v>0.25780110000000001</v>
      </c>
      <c r="DZ153" s="68">
        <v>3.192478E-2</v>
      </c>
      <c r="EA153" s="68">
        <v>7.1028479999999991E-2</v>
      </c>
      <c r="EB153" s="68">
        <v>0.15035476</v>
      </c>
      <c r="EC153" s="68">
        <v>1.9823199999999999E-2</v>
      </c>
    </row>
    <row r="154" spans="1:133" s="169" customFormat="1" x14ac:dyDescent="0.25">
      <c r="A154" s="156">
        <v>230</v>
      </c>
      <c r="B154" s="157" t="s">
        <v>1338</v>
      </c>
      <c r="C154" s="160" t="s">
        <v>1192</v>
      </c>
      <c r="D154" s="160"/>
      <c r="E154" s="157" t="s">
        <v>1287</v>
      </c>
      <c r="F154" s="157">
        <v>-20.347125268999999</v>
      </c>
      <c r="G154" s="157">
        <v>-42.058084756</v>
      </c>
      <c r="H154" s="157"/>
      <c r="I154" s="156">
        <v>912</v>
      </c>
      <c r="J154" s="190"/>
      <c r="K154" s="190"/>
      <c r="L154" s="189" t="s">
        <v>1210</v>
      </c>
      <c r="M154" s="185">
        <v>6.666666666666667</v>
      </c>
      <c r="N154" s="185">
        <v>6.666666666666667</v>
      </c>
      <c r="O154" s="185">
        <v>6.666666666666667</v>
      </c>
      <c r="P154" s="185">
        <v>6.666666666666667</v>
      </c>
      <c r="Q154" s="185">
        <v>6.666666666666667</v>
      </c>
      <c r="R154" s="185">
        <v>6.833333333333333</v>
      </c>
      <c r="S154" s="185">
        <v>6.333333333333333</v>
      </c>
      <c r="T154" s="185">
        <v>6.833333333333333</v>
      </c>
      <c r="U154" s="191">
        <v>89.333333333333329</v>
      </c>
      <c r="V154" s="186"/>
      <c r="W154" s="186"/>
      <c r="X154" s="186"/>
      <c r="Y154" s="186"/>
      <c r="Z154" s="186"/>
      <c r="AA154" s="186"/>
      <c r="AB154" s="175"/>
      <c r="AC154" s="175"/>
      <c r="AD154" s="175"/>
      <c r="AE154" s="186"/>
      <c r="AF154" s="193"/>
      <c r="AG154" s="193"/>
      <c r="AH154" s="193"/>
      <c r="AI154" s="193"/>
      <c r="AJ154" s="193"/>
      <c r="AK154" s="186"/>
      <c r="AL154" s="186"/>
      <c r="AM154" s="186"/>
      <c r="AN154" s="186"/>
      <c r="AO154" s="186"/>
      <c r="AP154" s="186"/>
      <c r="AQ154" s="175"/>
      <c r="AR154" s="175"/>
      <c r="AS154" s="175"/>
      <c r="AU154" s="175"/>
      <c r="AV154" s="186"/>
      <c r="AY154" s="186"/>
      <c r="AZ154" s="186"/>
      <c r="BA154" s="186"/>
      <c r="BB154" s="186"/>
      <c r="BC154" s="186"/>
      <c r="BD154" s="194" t="s">
        <v>581</v>
      </c>
      <c r="BE154" s="194" t="s">
        <v>10</v>
      </c>
      <c r="BF154" s="194"/>
      <c r="BG154" s="194"/>
      <c r="BH154" s="169">
        <f t="shared" si="30"/>
        <v>912</v>
      </c>
      <c r="BJ154" s="194"/>
      <c r="BK154" s="194"/>
      <c r="BL154" s="194"/>
      <c r="BM154" s="217">
        <v>911.92939999999999</v>
      </c>
      <c r="BP154" s="194"/>
      <c r="BQ154" s="195">
        <v>4483.8333329999996</v>
      </c>
      <c r="BR154" s="195"/>
      <c r="BS154" s="195"/>
      <c r="BT154" s="195"/>
      <c r="BU154" s="186"/>
      <c r="BV154" s="176" t="s">
        <v>417</v>
      </c>
      <c r="BW154" s="160" t="s">
        <v>1192</v>
      </c>
      <c r="BX154" s="176"/>
      <c r="BY154" s="176"/>
      <c r="BZ154" s="186">
        <f>I154</f>
        <v>912</v>
      </c>
      <c r="CA154" s="176"/>
      <c r="CB154" s="176"/>
      <c r="CC154" s="176"/>
      <c r="CD154" s="176"/>
      <c r="CE154" s="176" t="s">
        <v>62</v>
      </c>
      <c r="CF154" s="185">
        <v>245.13235662657991</v>
      </c>
      <c r="CI154" s="163">
        <v>230</v>
      </c>
      <c r="CJ154" s="163" t="s">
        <v>10</v>
      </c>
      <c r="CK154" s="163"/>
      <c r="CL154" s="163"/>
      <c r="CM154" s="186">
        <f>I154</f>
        <v>912</v>
      </c>
      <c r="CN154" s="163"/>
      <c r="CO154" s="163"/>
      <c r="CP154" s="163"/>
      <c r="CQ154" s="163"/>
      <c r="CR154" s="163"/>
      <c r="CS154" s="163" t="s">
        <v>62</v>
      </c>
      <c r="CT154" s="163">
        <v>9.0713713464854102</v>
      </c>
      <c r="CU154" s="186"/>
      <c r="CV154" s="186"/>
      <c r="CW154" s="163">
        <v>230</v>
      </c>
      <c r="CX154" s="163" t="s">
        <v>10</v>
      </c>
      <c r="CY154" s="163"/>
      <c r="CZ154" s="163"/>
      <c r="DA154" s="186">
        <f t="shared" si="28"/>
        <v>912</v>
      </c>
      <c r="DB154" s="163"/>
      <c r="DC154" s="163"/>
      <c r="DD154" s="163"/>
      <c r="DE154" s="163"/>
      <c r="DF154" s="163"/>
      <c r="DG154" s="163"/>
      <c r="DH154" s="176" t="s">
        <v>9</v>
      </c>
      <c r="DI154" s="233">
        <v>5.2563959999999996</v>
      </c>
      <c r="DJ154" s="233">
        <v>0.73070159999999995</v>
      </c>
      <c r="DK154" s="177">
        <f>DI154-DJ154</f>
        <v>4.5256943999999999</v>
      </c>
      <c r="DL154" s="230">
        <v>0.40208999999999995</v>
      </c>
      <c r="DM154" s="230">
        <v>0.3286116</v>
      </c>
      <c r="DQ154" s="160"/>
    </row>
    <row r="155" spans="1:133" s="169" customFormat="1" x14ac:dyDescent="0.25">
      <c r="A155" s="156">
        <v>232</v>
      </c>
      <c r="B155" s="157" t="s">
        <v>1339</v>
      </c>
      <c r="C155" s="160" t="s">
        <v>1163</v>
      </c>
      <c r="D155" s="160"/>
      <c r="E155" s="157" t="s">
        <v>1340</v>
      </c>
      <c r="F155" s="157">
        <v>-20.251297988000001</v>
      </c>
      <c r="G155" s="157">
        <v>-41.840828760000001</v>
      </c>
      <c r="H155" s="157"/>
      <c r="I155" s="157">
        <v>757</v>
      </c>
      <c r="J155" s="188"/>
      <c r="K155" s="188"/>
      <c r="L155" s="189" t="s">
        <v>1225</v>
      </c>
      <c r="M155" s="185">
        <v>5.666666666666667</v>
      </c>
      <c r="N155" s="185">
        <v>5.333333333333333</v>
      </c>
      <c r="O155" s="185">
        <v>5.666666666666667</v>
      </c>
      <c r="P155" s="190">
        <v>6</v>
      </c>
      <c r="Q155" s="190">
        <v>5</v>
      </c>
      <c r="R155" s="185">
        <v>5.333333333333333</v>
      </c>
      <c r="S155" s="185">
        <v>5.333333333333333</v>
      </c>
      <c r="T155" s="185">
        <v>5.666666666666667</v>
      </c>
      <c r="U155" s="196">
        <v>80</v>
      </c>
      <c r="V155" s="186"/>
      <c r="W155" s="190" t="s">
        <v>669</v>
      </c>
      <c r="X155" s="188">
        <v>757</v>
      </c>
      <c r="Y155" s="192" t="s">
        <v>8</v>
      </c>
      <c r="Z155" s="192"/>
      <c r="AA155" s="175"/>
      <c r="AB155" s="175">
        <f t="shared" ref="AB155:AB174" si="31">I155</f>
        <v>757</v>
      </c>
      <c r="AC155" s="175"/>
      <c r="AD155" s="175"/>
      <c r="AE155" s="192"/>
      <c r="AF155" s="193">
        <v>48.908703499999994</v>
      </c>
      <c r="AG155" s="193">
        <v>31.810890499999999</v>
      </c>
      <c r="AH155" s="193">
        <v>5.5557382499999992</v>
      </c>
      <c r="AI155" s="193">
        <v>12.448100499999999</v>
      </c>
      <c r="AJ155" s="193">
        <v>2.2488913826795649</v>
      </c>
      <c r="AK155" s="186"/>
      <c r="AL155" s="175" t="s">
        <v>531</v>
      </c>
      <c r="AM155" s="175"/>
      <c r="AN155" s="175" t="s">
        <v>8</v>
      </c>
      <c r="AO155" s="175"/>
      <c r="AP155" s="175"/>
      <c r="AQ155" s="175">
        <f t="shared" ref="AQ155:AQ174" si="32">X155</f>
        <v>757</v>
      </c>
      <c r="AR155" s="175"/>
      <c r="AS155" s="175"/>
      <c r="AU155" s="175"/>
      <c r="AV155" s="175" t="s">
        <v>440</v>
      </c>
      <c r="AY155" s="176">
        <v>0.2233</v>
      </c>
      <c r="AZ155" s="176">
        <v>20</v>
      </c>
      <c r="BA155" s="179">
        <v>1.1165E-2</v>
      </c>
      <c r="BB155" s="177">
        <v>5.944487692266395</v>
      </c>
      <c r="BC155" s="177"/>
      <c r="BD155" s="194" t="s">
        <v>531</v>
      </c>
      <c r="BE155" s="194" t="s">
        <v>8</v>
      </c>
      <c r="BF155" s="194"/>
      <c r="BG155" s="194"/>
      <c r="BH155" s="169">
        <f t="shared" si="30"/>
        <v>757</v>
      </c>
      <c r="BJ155" s="194"/>
      <c r="BK155" s="194"/>
      <c r="BL155" s="194"/>
      <c r="BM155" s="217">
        <v>749.75599999999997</v>
      </c>
      <c r="BP155" s="194"/>
      <c r="BQ155" s="195">
        <v>1241.824333</v>
      </c>
      <c r="BR155" s="195"/>
      <c r="BS155" s="195"/>
      <c r="BT155" s="195"/>
      <c r="BU155" s="186"/>
      <c r="BV155" s="176" t="s">
        <v>308</v>
      </c>
      <c r="BW155" s="160" t="s">
        <v>1163</v>
      </c>
      <c r="BX155" s="176"/>
      <c r="BY155" s="176"/>
      <c r="BZ155" s="186">
        <f>I155</f>
        <v>757</v>
      </c>
      <c r="CA155" s="176"/>
      <c r="CB155" s="176"/>
      <c r="CC155" s="176"/>
      <c r="CD155" s="176"/>
      <c r="CE155" s="176" t="s">
        <v>20</v>
      </c>
      <c r="CF155" s="185">
        <v>146.95644206362141</v>
      </c>
      <c r="CI155" s="163">
        <v>232</v>
      </c>
      <c r="CJ155" s="163" t="s">
        <v>8</v>
      </c>
      <c r="CK155" s="163"/>
      <c r="CL155" s="163"/>
      <c r="CM155" s="186">
        <f>I155</f>
        <v>757</v>
      </c>
      <c r="CN155" s="163"/>
      <c r="CO155" s="163"/>
      <c r="CP155" s="163"/>
      <c r="CQ155" s="163"/>
      <c r="CR155" s="163"/>
      <c r="CS155" s="163" t="s">
        <v>20</v>
      </c>
      <c r="CT155" s="163">
        <v>6.8494980055176713</v>
      </c>
      <c r="CU155" s="186"/>
      <c r="CV155" s="186"/>
      <c r="CW155" s="186"/>
      <c r="CX155" s="186"/>
      <c r="CY155" s="186"/>
      <c r="CZ155" s="186"/>
      <c r="DA155" s="186"/>
      <c r="DB155" s="186"/>
      <c r="DC155" s="186"/>
      <c r="DD155" s="186"/>
      <c r="DE155" s="186"/>
      <c r="DF155" s="186"/>
      <c r="DG155" s="186"/>
      <c r="DH155" s="186"/>
      <c r="DI155" s="186"/>
      <c r="DJ155" s="186"/>
      <c r="DK155" s="186"/>
      <c r="DL155" s="186"/>
      <c r="DM155" s="186"/>
      <c r="DQ155" s="160"/>
    </row>
    <row r="156" spans="1:133" s="169" customFormat="1" x14ac:dyDescent="0.25">
      <c r="A156" s="156">
        <v>233</v>
      </c>
      <c r="B156" s="157" t="s">
        <v>1341</v>
      </c>
      <c r="C156" s="160" t="s">
        <v>1192</v>
      </c>
      <c r="D156" s="160"/>
      <c r="E156" s="157" t="s">
        <v>1340</v>
      </c>
      <c r="F156" s="157">
        <v>-20.265257210000001</v>
      </c>
      <c r="G156" s="157">
        <v>-41.870895064999999</v>
      </c>
      <c r="H156" s="157"/>
      <c r="I156" s="156">
        <v>756</v>
      </c>
      <c r="J156" s="190"/>
      <c r="K156" s="190"/>
      <c r="L156" s="189" t="s">
        <v>1210</v>
      </c>
      <c r="M156" s="190">
        <v>6</v>
      </c>
      <c r="N156" s="185">
        <v>5.666666666666667</v>
      </c>
      <c r="O156" s="185">
        <v>5.833333333333333</v>
      </c>
      <c r="P156" s="190">
        <v>6</v>
      </c>
      <c r="Q156" s="185">
        <v>6.333333333333333</v>
      </c>
      <c r="R156" s="185">
        <v>5.833333333333333</v>
      </c>
      <c r="S156" s="185">
        <v>6.333333333333333</v>
      </c>
      <c r="T156" s="190">
        <v>6</v>
      </c>
      <c r="U156" s="196">
        <v>84</v>
      </c>
      <c r="V156" s="186"/>
      <c r="W156" s="190" t="s">
        <v>930</v>
      </c>
      <c r="X156" s="190">
        <v>756</v>
      </c>
      <c r="Y156" s="192" t="s">
        <v>10</v>
      </c>
      <c r="Z156" s="192"/>
      <c r="AA156" s="175"/>
      <c r="AB156" s="175">
        <f t="shared" si="31"/>
        <v>756</v>
      </c>
      <c r="AC156" s="175"/>
      <c r="AD156" s="175"/>
      <c r="AE156" s="192"/>
      <c r="AF156" s="193">
        <v>54.819203999999999</v>
      </c>
      <c r="AG156" s="193">
        <v>32.673198499999998</v>
      </c>
      <c r="AH156" s="193">
        <v>5.9005115499999992</v>
      </c>
      <c r="AI156" s="193">
        <v>12.881114</v>
      </c>
      <c r="AJ156" s="193">
        <v>2.1974073714023339</v>
      </c>
      <c r="AK156" s="186"/>
      <c r="AL156" s="175" t="s">
        <v>124</v>
      </c>
      <c r="AM156" s="175"/>
      <c r="AN156" s="175" t="s">
        <v>10</v>
      </c>
      <c r="AO156" s="175"/>
      <c r="AP156" s="175"/>
      <c r="AQ156" s="175">
        <f t="shared" si="32"/>
        <v>756</v>
      </c>
      <c r="AR156" s="175"/>
      <c r="AS156" s="175"/>
      <c r="AU156" s="175"/>
      <c r="AV156" s="176" t="s">
        <v>20</v>
      </c>
      <c r="AY156" s="176">
        <v>0.16009999999999999</v>
      </c>
      <c r="AZ156" s="176">
        <v>20</v>
      </c>
      <c r="BA156" s="179">
        <v>8.005E-3</v>
      </c>
      <c r="BB156" s="177">
        <v>4.4962821786164868</v>
      </c>
      <c r="BC156" s="177"/>
      <c r="BD156" s="194" t="s">
        <v>124</v>
      </c>
      <c r="BE156" s="194" t="s">
        <v>10</v>
      </c>
      <c r="BF156" s="194"/>
      <c r="BG156" s="194"/>
      <c r="BH156" s="169">
        <f t="shared" si="30"/>
        <v>756</v>
      </c>
      <c r="BJ156" s="194"/>
      <c r="BK156" s="194"/>
      <c r="BL156" s="194"/>
      <c r="BM156" s="217">
        <v>753.64</v>
      </c>
      <c r="BP156" s="194"/>
      <c r="BQ156" s="195">
        <v>6493</v>
      </c>
      <c r="BR156" s="195"/>
      <c r="BS156" s="195"/>
      <c r="BT156" s="195"/>
      <c r="BU156" s="186"/>
      <c r="BV156" s="186"/>
      <c r="BW156" s="160"/>
      <c r="BX156" s="186"/>
      <c r="BY156" s="186"/>
      <c r="BZ156" s="186"/>
      <c r="CA156" s="186"/>
      <c r="CB156" s="186"/>
      <c r="CC156" s="186"/>
      <c r="CD156" s="186"/>
      <c r="CE156" s="186"/>
      <c r="CF156" s="197"/>
      <c r="CI156" s="186"/>
      <c r="CJ156" s="186"/>
      <c r="CK156" s="186"/>
      <c r="CL156" s="186"/>
      <c r="CM156" s="186"/>
      <c r="CN156" s="186"/>
      <c r="CO156" s="186"/>
      <c r="CP156" s="186"/>
      <c r="CQ156" s="186"/>
      <c r="CR156" s="186"/>
      <c r="CS156" s="186"/>
      <c r="CT156" s="186"/>
      <c r="CU156" s="186"/>
      <c r="CW156" s="190">
        <v>233</v>
      </c>
      <c r="CX156" s="228" t="s">
        <v>10</v>
      </c>
      <c r="CY156" s="228"/>
      <c r="CZ156" s="228"/>
      <c r="DA156" s="186">
        <f t="shared" si="28"/>
        <v>756</v>
      </c>
      <c r="DB156" s="228"/>
      <c r="DC156" s="228"/>
      <c r="DD156" s="228"/>
      <c r="DE156" s="228"/>
      <c r="DF156" s="228"/>
      <c r="DG156" s="228"/>
      <c r="DH156" s="228" t="s">
        <v>11</v>
      </c>
      <c r="DI156" s="231">
        <v>3.826343</v>
      </c>
      <c r="DJ156" s="230">
        <v>0.49604480000000001</v>
      </c>
      <c r="DK156" s="230">
        <f>DI156-DJ156</f>
        <v>3.3302982000000001</v>
      </c>
      <c r="DL156" s="230">
        <v>0.25323490000000004</v>
      </c>
      <c r="DM156" s="230">
        <v>0.2428099</v>
      </c>
      <c r="DO156" s="61" t="s">
        <v>124</v>
      </c>
      <c r="DP156" s="61" t="s">
        <v>10</v>
      </c>
      <c r="DQ156" s="160" t="s">
        <v>1192</v>
      </c>
      <c r="DR156" s="61"/>
      <c r="DS156" s="61"/>
      <c r="DT156" s="61"/>
      <c r="DU156" s="61"/>
      <c r="DV156" s="61"/>
      <c r="DW156" s="61"/>
      <c r="DX156" s="61" t="s">
        <v>20</v>
      </c>
      <c r="DY156" s="68">
        <v>0.20925125999999999</v>
      </c>
      <c r="DZ156" s="68">
        <v>2.7826279999999998E-2</v>
      </c>
      <c r="EA156" s="68">
        <v>4.8004699999999997E-2</v>
      </c>
      <c r="EB156" s="68">
        <v>0.12303462000000001</v>
      </c>
      <c r="EC156" s="68">
        <v>1.9735240000000001E-2</v>
      </c>
    </row>
    <row r="157" spans="1:133" s="169" customFormat="1" x14ac:dyDescent="0.25">
      <c r="A157" s="156">
        <v>234</v>
      </c>
      <c r="B157" s="157" t="s">
        <v>1342</v>
      </c>
      <c r="C157" s="160" t="s">
        <v>1173</v>
      </c>
      <c r="D157" s="160"/>
      <c r="E157" s="166" t="s">
        <v>1561</v>
      </c>
      <c r="F157" s="157">
        <v>-20.266211656999999</v>
      </c>
      <c r="G157" s="157">
        <v>-41.869145091999997</v>
      </c>
      <c r="H157" s="157"/>
      <c r="I157" s="156">
        <v>805</v>
      </c>
      <c r="J157" s="190"/>
      <c r="K157" s="190"/>
      <c r="L157" s="189" t="s">
        <v>1210</v>
      </c>
      <c r="M157" s="185">
        <v>5.666666666666667</v>
      </c>
      <c r="N157" s="185">
        <v>5.666666666666667</v>
      </c>
      <c r="O157" s="185">
        <v>5.333333333333333</v>
      </c>
      <c r="P157" s="185">
        <v>5.666666666666667</v>
      </c>
      <c r="Q157" s="192">
        <v>5</v>
      </c>
      <c r="R157" s="185">
        <v>5.666666666666667</v>
      </c>
      <c r="S157" s="185">
        <v>5.333333333333333</v>
      </c>
      <c r="T157" s="185">
        <v>5.666666666666667</v>
      </c>
      <c r="U157" s="199">
        <v>80</v>
      </c>
      <c r="V157" s="186"/>
      <c r="W157" s="190" t="s">
        <v>838</v>
      </c>
      <c r="X157" s="190">
        <v>805</v>
      </c>
      <c r="Y157" s="192" t="s">
        <v>286</v>
      </c>
      <c r="Z157" s="192"/>
      <c r="AA157" s="175"/>
      <c r="AB157" s="175">
        <f t="shared" si="31"/>
        <v>805</v>
      </c>
      <c r="AC157" s="175"/>
      <c r="AD157" s="175"/>
      <c r="AE157" s="192"/>
      <c r="AF157" s="193">
        <v>66.407900500000011</v>
      </c>
      <c r="AG157" s="193">
        <v>35.340816500000003</v>
      </c>
      <c r="AH157" s="193">
        <v>6.4882567500000006</v>
      </c>
      <c r="AI157" s="193">
        <v>13.863364499999999</v>
      </c>
      <c r="AJ157" s="193">
        <v>2.1474268886998988</v>
      </c>
      <c r="AK157" s="186"/>
      <c r="AL157" s="175" t="s">
        <v>563</v>
      </c>
      <c r="AM157" s="175"/>
      <c r="AN157" s="175" t="s">
        <v>286</v>
      </c>
      <c r="AO157" s="175"/>
      <c r="AP157" s="175"/>
      <c r="AQ157" s="175">
        <f t="shared" si="32"/>
        <v>805</v>
      </c>
      <c r="AR157" s="175"/>
      <c r="AS157" s="175"/>
      <c r="AU157" s="175"/>
      <c r="AV157" s="175" t="s">
        <v>440</v>
      </c>
      <c r="AY157" s="176">
        <v>0.19819999999999999</v>
      </c>
      <c r="AZ157" s="176">
        <v>20</v>
      </c>
      <c r="BA157" s="179">
        <v>9.9099999999999987E-3</v>
      </c>
      <c r="BB157" s="177">
        <v>4.909671704292272</v>
      </c>
      <c r="BC157" s="177"/>
      <c r="BD157" s="194" t="s">
        <v>563</v>
      </c>
      <c r="BE157" s="194" t="s">
        <v>286</v>
      </c>
      <c r="BF157" s="194"/>
      <c r="BG157" s="194"/>
      <c r="BH157" s="169">
        <f t="shared" si="30"/>
        <v>805</v>
      </c>
      <c r="BJ157" s="194"/>
      <c r="BK157" s="194"/>
      <c r="BL157" s="194"/>
      <c r="BM157" s="217">
        <v>796.654</v>
      </c>
      <c r="BP157" s="194"/>
      <c r="BQ157" s="195">
        <v>4437.6666670000004</v>
      </c>
      <c r="BR157" s="195"/>
      <c r="BS157" s="195"/>
      <c r="BT157" s="195"/>
      <c r="BU157" s="186"/>
      <c r="BV157" s="186"/>
      <c r="BW157" s="160"/>
      <c r="BX157" s="186"/>
      <c r="BY157" s="186"/>
      <c r="BZ157" s="186"/>
      <c r="CA157" s="186"/>
      <c r="CB157" s="186"/>
      <c r="CC157" s="186"/>
      <c r="CD157" s="186"/>
      <c r="CE157" s="186"/>
      <c r="CF157" s="197"/>
      <c r="CI157" s="186"/>
      <c r="CJ157" s="186"/>
      <c r="CK157" s="186"/>
      <c r="CL157" s="186"/>
      <c r="CM157" s="186"/>
      <c r="CN157" s="186"/>
      <c r="CO157" s="186"/>
      <c r="CP157" s="186"/>
      <c r="CQ157" s="186"/>
      <c r="CR157" s="186"/>
      <c r="CS157" s="186"/>
      <c r="CT157" s="186"/>
      <c r="CU157" s="186"/>
      <c r="CV157" s="186"/>
      <c r="CW157" s="186"/>
      <c r="CX157" s="186"/>
      <c r="CY157" s="186"/>
      <c r="CZ157" s="186"/>
      <c r="DA157" s="186"/>
      <c r="DB157" s="186"/>
      <c r="DC157" s="186"/>
      <c r="DD157" s="186"/>
      <c r="DE157" s="186"/>
      <c r="DF157" s="186"/>
      <c r="DG157" s="186"/>
      <c r="DH157" s="186"/>
      <c r="DI157" s="186"/>
      <c r="DJ157" s="186"/>
      <c r="DK157" s="186"/>
      <c r="DL157" s="186"/>
      <c r="DM157" s="186"/>
      <c r="DQ157" s="160"/>
    </row>
    <row r="158" spans="1:133" s="169" customFormat="1" x14ac:dyDescent="0.25">
      <c r="A158" s="156">
        <v>237</v>
      </c>
      <c r="B158" s="157" t="s">
        <v>1344</v>
      </c>
      <c r="C158" s="160" t="s">
        <v>1192</v>
      </c>
      <c r="D158" s="160"/>
      <c r="E158" s="157" t="s">
        <v>1345</v>
      </c>
      <c r="F158" s="157">
        <v>-20.306858522999999</v>
      </c>
      <c r="G158" s="157">
        <v>-41.854430493000002</v>
      </c>
      <c r="H158" s="157"/>
      <c r="I158" s="156">
        <v>1026</v>
      </c>
      <c r="J158" s="190"/>
      <c r="K158" s="190"/>
      <c r="L158" s="189" t="s">
        <v>1225</v>
      </c>
      <c r="M158" s="190">
        <v>7</v>
      </c>
      <c r="N158" s="190">
        <v>7.5</v>
      </c>
      <c r="O158" s="190">
        <v>7.5</v>
      </c>
      <c r="P158" s="190">
        <v>7.5</v>
      </c>
      <c r="Q158" s="185">
        <v>7.666666666666667</v>
      </c>
      <c r="R158" s="190">
        <v>7.5</v>
      </c>
      <c r="S158" s="190">
        <v>7</v>
      </c>
      <c r="T158" s="190">
        <v>7</v>
      </c>
      <c r="U158" s="191">
        <v>94.666666666666671</v>
      </c>
      <c r="V158" s="186"/>
      <c r="W158" s="190" t="s">
        <v>931</v>
      </c>
      <c r="X158" s="190">
        <v>1026</v>
      </c>
      <c r="Y158" s="192" t="s">
        <v>10</v>
      </c>
      <c r="Z158" s="192"/>
      <c r="AA158" s="175"/>
      <c r="AB158" s="175">
        <f t="shared" si="31"/>
        <v>1026</v>
      </c>
      <c r="AC158" s="175"/>
      <c r="AD158" s="175"/>
      <c r="AE158" s="192"/>
      <c r="AF158" s="193">
        <v>69.863370999999987</v>
      </c>
      <c r="AG158" s="193">
        <v>37.827795999999999</v>
      </c>
      <c r="AH158" s="193">
        <v>6.5866541999999999</v>
      </c>
      <c r="AI158" s="193">
        <v>14.934027499999999</v>
      </c>
      <c r="AJ158" s="193">
        <v>2.2739610880459802</v>
      </c>
      <c r="AK158" s="186"/>
      <c r="AL158" s="175" t="s">
        <v>172</v>
      </c>
      <c r="AM158" s="175"/>
      <c r="AN158" s="175" t="s">
        <v>10</v>
      </c>
      <c r="AO158" s="175"/>
      <c r="AP158" s="175"/>
      <c r="AQ158" s="175">
        <f t="shared" si="32"/>
        <v>1026</v>
      </c>
      <c r="AR158" s="175"/>
      <c r="AS158" s="175"/>
      <c r="AU158" s="175"/>
      <c r="AV158" s="175" t="s">
        <v>62</v>
      </c>
      <c r="AY158" s="176">
        <v>0.2087</v>
      </c>
      <c r="AZ158" s="176">
        <v>20</v>
      </c>
      <c r="BA158" s="179">
        <v>1.0435E-2</v>
      </c>
      <c r="BB158" s="177">
        <v>5.6599468499181276</v>
      </c>
      <c r="BC158" s="177"/>
      <c r="BD158" s="194" t="s">
        <v>172</v>
      </c>
      <c r="BE158" s="194" t="s">
        <v>10</v>
      </c>
      <c r="BF158" s="194"/>
      <c r="BG158" s="194"/>
      <c r="BH158" s="169">
        <f t="shared" si="30"/>
        <v>1026</v>
      </c>
      <c r="BJ158" s="194"/>
      <c r="BK158" s="194"/>
      <c r="BL158" s="194"/>
      <c r="BM158" s="217">
        <v>1026.085</v>
      </c>
      <c r="BP158" s="194"/>
      <c r="BQ158" s="195">
        <v>1018.6944999999999</v>
      </c>
      <c r="BR158" s="195"/>
      <c r="BS158" s="195"/>
      <c r="BT158" s="195"/>
      <c r="BU158" s="186"/>
      <c r="BV158" s="176" t="s">
        <v>418</v>
      </c>
      <c r="BW158" s="160" t="s">
        <v>1192</v>
      </c>
      <c r="BX158" s="176"/>
      <c r="BY158" s="176"/>
      <c r="BZ158" s="186">
        <f>I158</f>
        <v>1026</v>
      </c>
      <c r="CA158" s="176"/>
      <c r="CB158" s="176"/>
      <c r="CC158" s="176"/>
      <c r="CD158" s="176"/>
      <c r="CE158" s="176" t="s">
        <v>62</v>
      </c>
      <c r="CF158" s="185">
        <v>158.3874070406315</v>
      </c>
      <c r="CI158" s="163">
        <v>237</v>
      </c>
      <c r="CJ158" s="163" t="s">
        <v>10</v>
      </c>
      <c r="CK158" s="163"/>
      <c r="CL158" s="163"/>
      <c r="CM158" s="186">
        <f>I158</f>
        <v>1026</v>
      </c>
      <c r="CN158" s="163"/>
      <c r="CO158" s="163"/>
      <c r="CP158" s="163"/>
      <c r="CQ158" s="163"/>
      <c r="CR158" s="163"/>
      <c r="CS158" s="163" t="s">
        <v>62</v>
      </c>
      <c r="CT158" s="163">
        <v>7.1295041879181316</v>
      </c>
      <c r="CU158" s="186"/>
      <c r="CV158" s="186"/>
      <c r="CW158" s="163">
        <v>237</v>
      </c>
      <c r="CX158" s="163" t="s">
        <v>10</v>
      </c>
      <c r="CY158" s="163"/>
      <c r="CZ158" s="163"/>
      <c r="DA158" s="186">
        <f t="shared" si="28"/>
        <v>1026</v>
      </c>
      <c r="DB158" s="163"/>
      <c r="DC158" s="163"/>
      <c r="DD158" s="163"/>
      <c r="DE158" s="163"/>
      <c r="DF158" s="163"/>
      <c r="DG158" s="163"/>
      <c r="DH158" s="176" t="s">
        <v>9</v>
      </c>
      <c r="DI158" s="233">
        <v>5.8696770000000003</v>
      </c>
      <c r="DJ158" s="233">
        <v>0.70701130000000001</v>
      </c>
      <c r="DK158" s="177">
        <f>DI158-DJ158</f>
        <v>5.1626656999999998</v>
      </c>
      <c r="DL158" s="230">
        <v>0.36212690000000003</v>
      </c>
      <c r="DM158" s="230">
        <v>0.34488439999999998</v>
      </c>
      <c r="DO158" s="61" t="s">
        <v>172</v>
      </c>
      <c r="DP158" s="61" t="s">
        <v>10</v>
      </c>
      <c r="DQ158" s="160" t="s">
        <v>1192</v>
      </c>
      <c r="DR158" s="61"/>
      <c r="DS158" s="61"/>
      <c r="DT158" s="61"/>
      <c r="DU158" s="61"/>
      <c r="DV158" s="61"/>
      <c r="DW158" s="61"/>
      <c r="DX158" s="61" t="s">
        <v>62</v>
      </c>
      <c r="DY158" s="68">
        <v>0.26324426000000001</v>
      </c>
      <c r="DZ158" s="68">
        <v>2.6801639999999998E-2</v>
      </c>
      <c r="EA158" s="68">
        <v>6.9356100000000004E-2</v>
      </c>
      <c r="EB158" s="68">
        <v>0.15589093999999998</v>
      </c>
      <c r="EC158" s="68">
        <v>1.6336880000000002E-2</v>
      </c>
    </row>
    <row r="159" spans="1:133" s="169" customFormat="1" x14ac:dyDescent="0.25">
      <c r="A159" s="156">
        <v>238</v>
      </c>
      <c r="B159" s="157" t="s">
        <v>1346</v>
      </c>
      <c r="C159" s="160" t="s">
        <v>1173</v>
      </c>
      <c r="D159" s="160"/>
      <c r="E159" s="157" t="s">
        <v>1345</v>
      </c>
      <c r="F159" s="157">
        <v>-20.32442674</v>
      </c>
      <c r="G159" s="157">
        <v>-41.987804341999997</v>
      </c>
      <c r="H159" s="157"/>
      <c r="I159" s="156">
        <v>732</v>
      </c>
      <c r="J159" s="190"/>
      <c r="K159" s="190"/>
      <c r="L159" s="189" t="s">
        <v>1210</v>
      </c>
      <c r="M159" s="185">
        <v>5.333333333333333</v>
      </c>
      <c r="N159" s="185">
        <v>5.333333333333333</v>
      </c>
      <c r="O159" s="185">
        <v>5.333333333333333</v>
      </c>
      <c r="P159" s="185">
        <v>5.333333333333333</v>
      </c>
      <c r="Q159" s="190">
        <v>5</v>
      </c>
      <c r="R159" s="185">
        <v>5.666666666666667</v>
      </c>
      <c r="S159" s="185">
        <v>5.333333333333333</v>
      </c>
      <c r="T159" s="185">
        <v>5.666666666666667</v>
      </c>
      <c r="U159" s="191">
        <v>78.333333333333329</v>
      </c>
      <c r="V159" s="186"/>
      <c r="W159" s="190" t="s">
        <v>839</v>
      </c>
      <c r="X159" s="190">
        <v>732</v>
      </c>
      <c r="Y159" s="192" t="s">
        <v>286</v>
      </c>
      <c r="Z159" s="192"/>
      <c r="AA159" s="175"/>
      <c r="AB159" s="175">
        <f t="shared" si="31"/>
        <v>732</v>
      </c>
      <c r="AC159" s="175"/>
      <c r="AD159" s="175"/>
      <c r="AE159" s="192"/>
      <c r="AF159" s="193">
        <v>75.736124499999988</v>
      </c>
      <c r="AG159" s="193">
        <v>38.602929500000002</v>
      </c>
      <c r="AH159" s="193">
        <v>7.1205586000000007</v>
      </c>
      <c r="AI159" s="193">
        <v>15.035808999999997</v>
      </c>
      <c r="AJ159" s="193">
        <v>2.1293816437837423</v>
      </c>
      <c r="AK159" s="186"/>
      <c r="AL159" s="175" t="s">
        <v>564</v>
      </c>
      <c r="AM159" s="175"/>
      <c r="AN159" s="175" t="s">
        <v>286</v>
      </c>
      <c r="AO159" s="175"/>
      <c r="AP159" s="175"/>
      <c r="AQ159" s="175">
        <f t="shared" si="32"/>
        <v>732</v>
      </c>
      <c r="AR159" s="175"/>
      <c r="AS159" s="175"/>
      <c r="AU159" s="175"/>
      <c r="AV159" s="176" t="s">
        <v>20</v>
      </c>
      <c r="AY159" s="176">
        <v>0.2152</v>
      </c>
      <c r="AZ159" s="176">
        <v>20</v>
      </c>
      <c r="BA159" s="179">
        <v>1.076E-2</v>
      </c>
      <c r="BB159" s="177">
        <v>5.9082490000805308</v>
      </c>
      <c r="BC159" s="177"/>
      <c r="BD159" s="194" t="s">
        <v>564</v>
      </c>
      <c r="BE159" s="194" t="s">
        <v>286</v>
      </c>
      <c r="BF159" s="194"/>
      <c r="BG159" s="194"/>
      <c r="BH159" s="169">
        <f t="shared" si="30"/>
        <v>732</v>
      </c>
      <c r="BJ159" s="194"/>
      <c r="BK159" s="194"/>
      <c r="BL159" s="194"/>
      <c r="BM159" s="217">
        <v>731.92409999999995</v>
      </c>
      <c r="BP159" s="194"/>
      <c r="BQ159" s="195">
        <v>818.31566699999996</v>
      </c>
      <c r="BR159" s="195"/>
      <c r="BS159" s="195"/>
      <c r="BT159" s="195"/>
      <c r="BU159" s="186"/>
      <c r="BV159" s="186"/>
      <c r="BW159" s="160"/>
      <c r="BX159" s="186"/>
      <c r="BY159" s="186"/>
      <c r="BZ159" s="186"/>
      <c r="CA159" s="186"/>
      <c r="CB159" s="186"/>
      <c r="CC159" s="186"/>
      <c r="CD159" s="186"/>
      <c r="CE159" s="186"/>
      <c r="CF159" s="197"/>
      <c r="CI159" s="186"/>
      <c r="CJ159" s="186"/>
      <c r="CK159" s="186"/>
      <c r="CL159" s="186"/>
      <c r="CM159" s="186"/>
      <c r="CN159" s="186"/>
      <c r="CO159" s="186"/>
      <c r="CP159" s="186"/>
      <c r="CQ159" s="186"/>
      <c r="CR159" s="186"/>
      <c r="CS159" s="186"/>
      <c r="CT159" s="186"/>
      <c r="CU159" s="186"/>
      <c r="CV159" s="186"/>
      <c r="CW159" s="186"/>
      <c r="CX159" s="186"/>
      <c r="CY159" s="186"/>
      <c r="CZ159" s="186"/>
      <c r="DA159" s="186"/>
      <c r="DB159" s="186"/>
      <c r="DC159" s="186"/>
      <c r="DD159" s="186"/>
      <c r="DE159" s="186"/>
      <c r="DF159" s="186"/>
      <c r="DG159" s="186"/>
      <c r="DH159" s="186"/>
      <c r="DI159" s="186"/>
      <c r="DJ159" s="186"/>
      <c r="DK159" s="186"/>
      <c r="DL159" s="186"/>
      <c r="DM159" s="186"/>
      <c r="DO159" s="61">
        <v>238</v>
      </c>
      <c r="DP159" s="61" t="s">
        <v>286</v>
      </c>
      <c r="DQ159" s="160" t="s">
        <v>1173</v>
      </c>
      <c r="DR159" s="61"/>
      <c r="DS159" s="61"/>
      <c r="DT159" s="61"/>
      <c r="DU159" s="61"/>
      <c r="DV159" s="61"/>
      <c r="DW159" s="61"/>
      <c r="DX159" s="61" t="s">
        <v>20</v>
      </c>
      <c r="DY159" s="68">
        <v>0.25025228000000005</v>
      </c>
      <c r="DZ159" s="68">
        <v>2.8412559999999996E-2</v>
      </c>
      <c r="EA159" s="68">
        <v>5.6102560000000003E-2</v>
      </c>
      <c r="EB159" s="68">
        <v>0.15498946</v>
      </c>
      <c r="EC159" s="68">
        <v>1.977866E-2</v>
      </c>
    </row>
    <row r="160" spans="1:133" s="169" customFormat="1" x14ac:dyDescent="0.25">
      <c r="A160" s="156">
        <v>240</v>
      </c>
      <c r="B160" s="157" t="s">
        <v>1347</v>
      </c>
      <c r="C160" s="160" t="s">
        <v>1192</v>
      </c>
      <c r="D160" s="160"/>
      <c r="E160" s="157" t="s">
        <v>1345</v>
      </c>
      <c r="F160" s="157">
        <v>-20.300141601</v>
      </c>
      <c r="G160" s="157">
        <v>-41.956369272000003</v>
      </c>
      <c r="H160" s="157"/>
      <c r="I160" s="156">
        <v>669</v>
      </c>
      <c r="J160" s="190"/>
      <c r="K160" s="190"/>
      <c r="L160" s="189" t="s">
        <v>1210</v>
      </c>
      <c r="M160" s="190">
        <v>6</v>
      </c>
      <c r="N160" s="185">
        <v>5.333333333333333</v>
      </c>
      <c r="O160" s="185">
        <v>5.666666666666667</v>
      </c>
      <c r="P160" s="190">
        <v>6</v>
      </c>
      <c r="Q160" s="185">
        <v>5.666666666666667</v>
      </c>
      <c r="R160" s="185">
        <v>5.333333333333333</v>
      </c>
      <c r="S160" s="185">
        <v>5.666666666666667</v>
      </c>
      <c r="T160" s="185">
        <v>5.666666666666667</v>
      </c>
      <c r="U160" s="196">
        <v>81</v>
      </c>
      <c r="V160" s="186"/>
      <c r="W160" s="190" t="s">
        <v>933</v>
      </c>
      <c r="X160" s="190">
        <v>669</v>
      </c>
      <c r="Y160" s="192" t="s">
        <v>10</v>
      </c>
      <c r="Z160" s="192"/>
      <c r="AA160" s="175"/>
      <c r="AB160" s="175">
        <f t="shared" si="31"/>
        <v>669</v>
      </c>
      <c r="AC160" s="175"/>
      <c r="AD160" s="175"/>
      <c r="AE160" s="192"/>
      <c r="AF160" s="193">
        <v>44.098706999999997</v>
      </c>
      <c r="AG160" s="193">
        <v>29.882387999999992</v>
      </c>
      <c r="AH160" s="193">
        <v>5.3402753999999995</v>
      </c>
      <c r="AI160" s="193">
        <v>11.861745500000001</v>
      </c>
      <c r="AJ160" s="193">
        <v>2.225873688331073</v>
      </c>
      <c r="AK160" s="186"/>
      <c r="AL160" s="175" t="s">
        <v>126</v>
      </c>
      <c r="AM160" s="175"/>
      <c r="AN160" s="175" t="s">
        <v>10</v>
      </c>
      <c r="AO160" s="175"/>
      <c r="AP160" s="175"/>
      <c r="AQ160" s="175">
        <f t="shared" si="32"/>
        <v>669</v>
      </c>
      <c r="AR160" s="175"/>
      <c r="AS160" s="175"/>
      <c r="AU160" s="175"/>
      <c r="AV160" s="176" t="s">
        <v>20</v>
      </c>
      <c r="AY160" s="176">
        <v>0.21779999999999999</v>
      </c>
      <c r="AZ160" s="176">
        <v>20</v>
      </c>
      <c r="BA160" s="179">
        <v>1.089E-2</v>
      </c>
      <c r="BB160" s="177">
        <v>5.886774219525944</v>
      </c>
      <c r="BC160" s="177"/>
      <c r="BD160" s="194" t="s">
        <v>126</v>
      </c>
      <c r="BE160" s="194" t="s">
        <v>10</v>
      </c>
      <c r="BF160" s="194"/>
      <c r="BG160" s="194"/>
      <c r="BH160" s="169">
        <f t="shared" si="30"/>
        <v>669</v>
      </c>
      <c r="BJ160" s="194"/>
      <c r="BK160" s="194"/>
      <c r="BL160" s="194"/>
      <c r="BM160" s="217">
        <v>668.15</v>
      </c>
      <c r="BP160" s="194"/>
      <c r="BQ160" s="195">
        <v>5358.5</v>
      </c>
      <c r="BR160" s="195"/>
      <c r="BS160" s="195"/>
      <c r="BT160" s="195"/>
      <c r="BU160" s="186"/>
      <c r="BV160" s="176" t="s">
        <v>310</v>
      </c>
      <c r="BW160" s="160" t="s">
        <v>1192</v>
      </c>
      <c r="BX160" s="176"/>
      <c r="BY160" s="176"/>
      <c r="BZ160" s="186">
        <f>I160</f>
        <v>669</v>
      </c>
      <c r="CA160" s="176"/>
      <c r="CB160" s="176"/>
      <c r="CC160" s="176"/>
      <c r="CD160" s="176"/>
      <c r="CE160" s="176" t="s">
        <v>20</v>
      </c>
      <c r="CF160" s="185">
        <v>146.51123381046233</v>
      </c>
      <c r="CI160" s="163">
        <v>240</v>
      </c>
      <c r="CJ160" s="163" t="s">
        <v>10</v>
      </c>
      <c r="CK160" s="163"/>
      <c r="CL160" s="163"/>
      <c r="CM160" s="186">
        <f>I160</f>
        <v>669</v>
      </c>
      <c r="CN160" s="163"/>
      <c r="CO160" s="163"/>
      <c r="CP160" s="163"/>
      <c r="CQ160" s="163"/>
      <c r="CR160" s="163"/>
      <c r="CS160" s="163" t="s">
        <v>20</v>
      </c>
      <c r="CT160" s="163">
        <v>7.5313020193519433</v>
      </c>
      <c r="CU160" s="171"/>
      <c r="CV160" s="171"/>
      <c r="CW160" s="190">
        <v>240</v>
      </c>
      <c r="CX160" s="228" t="s">
        <v>10</v>
      </c>
      <c r="CY160" s="228"/>
      <c r="CZ160" s="228"/>
      <c r="DA160" s="186">
        <f t="shared" si="28"/>
        <v>669</v>
      </c>
      <c r="DB160" s="228"/>
      <c r="DC160" s="228"/>
      <c r="DD160" s="228"/>
      <c r="DE160" s="228"/>
      <c r="DF160" s="228"/>
      <c r="DG160" s="228"/>
      <c r="DH160" s="228" t="s">
        <v>11</v>
      </c>
      <c r="DI160" s="231">
        <v>3.8527019999999998</v>
      </c>
      <c r="DJ160" s="230">
        <v>0.51189260000000003</v>
      </c>
      <c r="DK160" s="230">
        <f>DI160-DJ160</f>
        <v>3.3408093999999999</v>
      </c>
      <c r="DL160" s="230">
        <v>0.27042780000000005</v>
      </c>
      <c r="DM160" s="230">
        <v>0.24146479999999998</v>
      </c>
      <c r="DO160" s="61" t="s">
        <v>126</v>
      </c>
      <c r="DP160" s="61" t="s">
        <v>10</v>
      </c>
      <c r="DQ160" s="160" t="s">
        <v>1192</v>
      </c>
      <c r="DR160" s="61"/>
      <c r="DS160" s="61"/>
      <c r="DT160" s="61"/>
      <c r="DU160" s="61"/>
      <c r="DV160" s="61"/>
      <c r="DW160" s="61"/>
      <c r="DX160" s="61" t="s">
        <v>20</v>
      </c>
      <c r="DY160" s="68">
        <v>0.23898177999999998</v>
      </c>
      <c r="DZ160" s="68">
        <v>2.85452E-2</v>
      </c>
      <c r="EA160" s="68">
        <v>5.8508980000000002E-2</v>
      </c>
      <c r="EB160" s="68">
        <v>0.14485925999999999</v>
      </c>
      <c r="EC160" s="68">
        <v>2.1424179999999998E-2</v>
      </c>
    </row>
    <row r="161" spans="1:133" s="169" customFormat="1" x14ac:dyDescent="0.25">
      <c r="A161" s="156">
        <v>241</v>
      </c>
      <c r="B161" s="157" t="s">
        <v>1348</v>
      </c>
      <c r="C161" s="160" t="s">
        <v>1192</v>
      </c>
      <c r="D161" s="160"/>
      <c r="E161" s="157" t="s">
        <v>1345</v>
      </c>
      <c r="F161" s="157">
        <v>-20.334491478</v>
      </c>
      <c r="G161" s="157">
        <v>-41.950475369000003</v>
      </c>
      <c r="H161" s="157"/>
      <c r="I161" s="156">
        <v>668</v>
      </c>
      <c r="J161" s="190"/>
      <c r="K161" s="190"/>
      <c r="L161" s="189" t="s">
        <v>1210</v>
      </c>
      <c r="M161" s="185">
        <v>6.166666666666667</v>
      </c>
      <c r="N161" s="190">
        <v>6.5</v>
      </c>
      <c r="O161" s="185">
        <v>6.166666666666667</v>
      </c>
      <c r="P161" s="185">
        <v>6.333333333333333</v>
      </c>
      <c r="Q161" s="185">
        <v>6.833333333333333</v>
      </c>
      <c r="R161" s="190">
        <v>6.5</v>
      </c>
      <c r="S161" s="185">
        <v>6.333333333333333</v>
      </c>
      <c r="T161" s="185">
        <v>6.166666666666667</v>
      </c>
      <c r="U161" s="196">
        <v>87</v>
      </c>
      <c r="V161" s="186"/>
      <c r="W161" s="190" t="s">
        <v>934</v>
      </c>
      <c r="X161" s="190">
        <v>668</v>
      </c>
      <c r="Y161" s="192" t="s">
        <v>10</v>
      </c>
      <c r="Z161" s="192"/>
      <c r="AA161" s="175"/>
      <c r="AB161" s="175">
        <f t="shared" si="31"/>
        <v>668</v>
      </c>
      <c r="AC161" s="175"/>
      <c r="AD161" s="175"/>
      <c r="AE161" s="192"/>
      <c r="AF161" s="193">
        <v>70.70274449999998</v>
      </c>
      <c r="AG161" s="193">
        <v>38.119469999999993</v>
      </c>
      <c r="AH161" s="193">
        <v>6.5896824499999997</v>
      </c>
      <c r="AI161" s="193">
        <v>15.056183999999998</v>
      </c>
      <c r="AJ161" s="193">
        <v>2.2989464411978142</v>
      </c>
      <c r="AK161" s="186"/>
      <c r="AL161" s="175" t="s">
        <v>127</v>
      </c>
      <c r="AM161" s="175"/>
      <c r="AN161" s="175" t="s">
        <v>10</v>
      </c>
      <c r="AO161" s="175"/>
      <c r="AP161" s="175"/>
      <c r="AQ161" s="175">
        <f t="shared" si="32"/>
        <v>668</v>
      </c>
      <c r="AR161" s="175"/>
      <c r="AS161" s="175"/>
      <c r="AU161" s="175"/>
      <c r="AV161" s="176" t="s">
        <v>20</v>
      </c>
      <c r="AY161" s="176">
        <v>0.2157</v>
      </c>
      <c r="AZ161" s="176">
        <v>20</v>
      </c>
      <c r="BA161" s="179">
        <v>1.0784999999999999E-2</v>
      </c>
      <c r="BB161" s="177">
        <v>5.7726894478297055</v>
      </c>
      <c r="BC161" s="177"/>
      <c r="BD161" s="194" t="s">
        <v>127</v>
      </c>
      <c r="BE161" s="194" t="s">
        <v>10</v>
      </c>
      <c r="BF161" s="194"/>
      <c r="BG161" s="194"/>
      <c r="BH161" s="169">
        <f t="shared" si="30"/>
        <v>668</v>
      </c>
      <c r="BJ161" s="194"/>
      <c r="BK161" s="194"/>
      <c r="BL161" s="194"/>
      <c r="BM161" s="217">
        <v>668.23710000000005</v>
      </c>
      <c r="BP161" s="194"/>
      <c r="BQ161" s="195">
        <v>3867.6216669999999</v>
      </c>
      <c r="BR161" s="195"/>
      <c r="BS161" s="195"/>
      <c r="BT161" s="195"/>
      <c r="BU161" s="186"/>
      <c r="BV161" s="186"/>
      <c r="BW161" s="160"/>
      <c r="BX161" s="186"/>
      <c r="BY161" s="186"/>
      <c r="BZ161" s="186"/>
      <c r="CA161" s="186"/>
      <c r="CB161" s="186"/>
      <c r="CC161" s="186"/>
      <c r="CD161" s="186"/>
      <c r="CE161" s="186"/>
      <c r="CF161" s="197"/>
      <c r="CI161" s="186"/>
      <c r="CJ161" s="186"/>
      <c r="CK161" s="186"/>
      <c r="CL161" s="186"/>
      <c r="CM161" s="186"/>
      <c r="CN161" s="186"/>
      <c r="CO161" s="186"/>
      <c r="CP161" s="186"/>
      <c r="CQ161" s="186"/>
      <c r="CR161" s="186"/>
      <c r="CS161" s="186"/>
      <c r="CT161" s="186"/>
      <c r="CW161" s="190">
        <v>241</v>
      </c>
      <c r="CX161" s="228" t="s">
        <v>8</v>
      </c>
      <c r="CY161" s="228"/>
      <c r="CZ161" s="228"/>
      <c r="DA161" s="186">
        <f t="shared" si="28"/>
        <v>668</v>
      </c>
      <c r="DB161" s="228"/>
      <c r="DC161" s="228"/>
      <c r="DD161" s="228"/>
      <c r="DE161" s="228"/>
      <c r="DF161" s="228"/>
      <c r="DG161" s="228"/>
      <c r="DH161" s="228" t="s">
        <v>9</v>
      </c>
      <c r="DI161" s="231">
        <v>6.603345</v>
      </c>
      <c r="DJ161" s="230">
        <v>0.63388089999999997</v>
      </c>
      <c r="DK161" s="230">
        <v>5.9694640999999997</v>
      </c>
      <c r="DL161" s="230">
        <v>0.33265459999999997</v>
      </c>
      <c r="DM161" s="230">
        <v>0.3012263</v>
      </c>
      <c r="DO161" s="61" t="s">
        <v>127</v>
      </c>
      <c r="DP161" s="61" t="s">
        <v>10</v>
      </c>
      <c r="DQ161" s="160" t="s">
        <v>1192</v>
      </c>
      <c r="DR161" s="61"/>
      <c r="DS161" s="61"/>
      <c r="DT161" s="61"/>
      <c r="DU161" s="61"/>
      <c r="DV161" s="61"/>
      <c r="DW161" s="61"/>
      <c r="DX161" s="61" t="s">
        <v>20</v>
      </c>
      <c r="DY161" s="61">
        <v>0.30526245999999996</v>
      </c>
      <c r="DZ161" s="68">
        <v>2.8181900000000003E-2</v>
      </c>
      <c r="EA161" s="68">
        <v>5.6627059999999993E-2</v>
      </c>
      <c r="EB161" s="68">
        <v>0.20393776</v>
      </c>
      <c r="EC161" s="68">
        <v>2.1694140000000001E-2</v>
      </c>
    </row>
    <row r="162" spans="1:133" s="169" customFormat="1" x14ac:dyDescent="0.25">
      <c r="A162" s="156">
        <v>242</v>
      </c>
      <c r="B162" s="157" t="s">
        <v>1349</v>
      </c>
      <c r="C162" s="160" t="s">
        <v>1163</v>
      </c>
      <c r="D162" s="160"/>
      <c r="E162" s="157" t="s">
        <v>1340</v>
      </c>
      <c r="F162" s="157">
        <v>-20.256762569999999</v>
      </c>
      <c r="G162" s="157">
        <v>-41.898193917999997</v>
      </c>
      <c r="H162" s="157"/>
      <c r="I162" s="156">
        <v>936</v>
      </c>
      <c r="J162" s="190"/>
      <c r="K162" s="190"/>
      <c r="L162" s="189" t="s">
        <v>1225</v>
      </c>
      <c r="M162" s="190">
        <v>6</v>
      </c>
      <c r="N162" s="190">
        <v>6</v>
      </c>
      <c r="O162" s="185">
        <v>5.666666666666667</v>
      </c>
      <c r="P162" s="190">
        <v>6</v>
      </c>
      <c r="Q162" s="190">
        <v>6</v>
      </c>
      <c r="R162" s="185">
        <v>5.333333333333333</v>
      </c>
      <c r="S162" s="185">
        <v>5.666666666666667</v>
      </c>
      <c r="T162" s="185">
        <v>5.666666666666667</v>
      </c>
      <c r="U162" s="191">
        <v>82.333333333333329</v>
      </c>
      <c r="V162" s="186"/>
      <c r="W162" s="190" t="s">
        <v>670</v>
      </c>
      <c r="X162" s="190">
        <v>936</v>
      </c>
      <c r="Y162" s="192" t="s">
        <v>8</v>
      </c>
      <c r="Z162" s="192"/>
      <c r="AA162" s="175"/>
      <c r="AB162" s="175">
        <f t="shared" si="31"/>
        <v>936</v>
      </c>
      <c r="AC162" s="175"/>
      <c r="AD162" s="175"/>
      <c r="AE162" s="192"/>
      <c r="AF162" s="193">
        <v>71.312912999999995</v>
      </c>
      <c r="AG162" s="193">
        <v>37.272081499999999</v>
      </c>
      <c r="AH162" s="193">
        <v>7.0019382999999973</v>
      </c>
      <c r="AI162" s="193">
        <v>14.643246499999998</v>
      </c>
      <c r="AJ162" s="193">
        <v>2.097114464737607</v>
      </c>
      <c r="AK162" s="186"/>
      <c r="AL162" s="175" t="s">
        <v>82</v>
      </c>
      <c r="AM162" s="175"/>
      <c r="AN162" s="175" t="s">
        <v>8</v>
      </c>
      <c r="AO162" s="175"/>
      <c r="AP162" s="175"/>
      <c r="AQ162" s="175">
        <f t="shared" si="32"/>
        <v>936</v>
      </c>
      <c r="AR162" s="175"/>
      <c r="AS162" s="175"/>
      <c r="AU162" s="175"/>
      <c r="AV162" s="175" t="s">
        <v>62</v>
      </c>
      <c r="AY162" s="176">
        <v>0.23699999999999999</v>
      </c>
      <c r="AZ162" s="176">
        <v>18</v>
      </c>
      <c r="BA162" s="179">
        <v>1.3166666666666667E-2</v>
      </c>
      <c r="BB162" s="177">
        <v>6.5314414805165812</v>
      </c>
      <c r="BC162" s="177"/>
      <c r="BD162" s="186"/>
      <c r="BE162" s="186"/>
      <c r="BF162" s="186"/>
      <c r="BG162" s="186"/>
      <c r="BJ162" s="186"/>
      <c r="BK162" s="186"/>
      <c r="BL162" s="186"/>
      <c r="BM162" s="218"/>
      <c r="BP162" s="186"/>
      <c r="BQ162" s="186"/>
      <c r="BR162" s="186"/>
      <c r="BS162" s="186"/>
      <c r="BT162" s="186"/>
      <c r="BU162" s="186"/>
      <c r="BV162" s="176" t="s">
        <v>349</v>
      </c>
      <c r="BW162" s="160" t="s">
        <v>1163</v>
      </c>
      <c r="BX162" s="176"/>
      <c r="BY162" s="176"/>
      <c r="BZ162" s="186">
        <f>I162</f>
        <v>936</v>
      </c>
      <c r="CA162" s="176"/>
      <c r="CB162" s="176"/>
      <c r="CC162" s="176"/>
      <c r="CD162" s="176"/>
      <c r="CE162" s="176" t="s">
        <v>62</v>
      </c>
      <c r="CF162" s="185">
        <v>170.14071223586205</v>
      </c>
      <c r="CI162" s="163">
        <v>242</v>
      </c>
      <c r="CJ162" s="163" t="s">
        <v>8</v>
      </c>
      <c r="CK162" s="163"/>
      <c r="CL162" s="163"/>
      <c r="CM162" s="186">
        <f>I162</f>
        <v>936</v>
      </c>
      <c r="CN162" s="163"/>
      <c r="CO162" s="163"/>
      <c r="CP162" s="163"/>
      <c r="CQ162" s="163"/>
      <c r="CR162" s="163"/>
      <c r="CS162" s="163" t="s">
        <v>62</v>
      </c>
      <c r="CT162" s="163">
        <v>8.0668101501989522</v>
      </c>
      <c r="CU162" s="171"/>
      <c r="CV162" s="171"/>
      <c r="CW162" s="190">
        <v>242</v>
      </c>
      <c r="CX162" s="228" t="s">
        <v>8</v>
      </c>
      <c r="CY162" s="228"/>
      <c r="CZ162" s="228"/>
      <c r="DA162" s="186">
        <f t="shared" si="28"/>
        <v>936</v>
      </c>
      <c r="DB162" s="228"/>
      <c r="DC162" s="228"/>
      <c r="DD162" s="228"/>
      <c r="DE162" s="228"/>
      <c r="DF162" s="228"/>
      <c r="DG162" s="228"/>
      <c r="DH162" s="228" t="s">
        <v>9</v>
      </c>
      <c r="DI162" s="231">
        <v>5.7379769999999999</v>
      </c>
      <c r="DJ162" s="231">
        <v>0.62581150000000008</v>
      </c>
      <c r="DK162" s="230">
        <v>5.1121654999999997</v>
      </c>
      <c r="DL162" s="230">
        <v>0.33219180000000004</v>
      </c>
      <c r="DM162" s="230">
        <v>0.29361970000000004</v>
      </c>
      <c r="DO162" s="59" t="s">
        <v>82</v>
      </c>
      <c r="DP162" s="61" t="s">
        <v>8</v>
      </c>
      <c r="DQ162" s="160" t="s">
        <v>1163</v>
      </c>
      <c r="DR162" s="61"/>
      <c r="DS162" s="61"/>
      <c r="DT162" s="61"/>
      <c r="DU162" s="61"/>
      <c r="DV162" s="61"/>
      <c r="DW162" s="61"/>
      <c r="DX162" s="61" t="s">
        <v>62</v>
      </c>
      <c r="DY162" s="236">
        <v>0.24616753999999999</v>
      </c>
      <c r="DZ162" s="236">
        <v>2.5093980000000005E-2</v>
      </c>
      <c r="EA162" s="236">
        <v>4.4499900000000002E-2</v>
      </c>
      <c r="EB162" s="236">
        <v>0.12865863999999999</v>
      </c>
      <c r="EC162" s="236">
        <v>4.7038199999999995E-2</v>
      </c>
    </row>
    <row r="163" spans="1:133" s="169" customFormat="1" x14ac:dyDescent="0.25">
      <c r="A163" s="156">
        <v>243</v>
      </c>
      <c r="B163" s="157" t="s">
        <v>1350</v>
      </c>
      <c r="C163" s="160" t="s">
        <v>1163</v>
      </c>
      <c r="D163" s="160"/>
      <c r="E163" s="157" t="s">
        <v>1340</v>
      </c>
      <c r="F163" s="157">
        <v>-20.256569115000001</v>
      </c>
      <c r="G163" s="157">
        <v>-41.898565488000003</v>
      </c>
      <c r="H163" s="157"/>
      <c r="I163" s="156">
        <v>925</v>
      </c>
      <c r="J163" s="190"/>
      <c r="K163" s="190"/>
      <c r="L163" s="189" t="s">
        <v>1210</v>
      </c>
      <c r="M163" s="190">
        <v>6</v>
      </c>
      <c r="N163" s="190">
        <v>7</v>
      </c>
      <c r="O163" s="185">
        <v>6.666666666666667</v>
      </c>
      <c r="P163" s="185">
        <v>6.333333333333333</v>
      </c>
      <c r="Q163" s="190">
        <v>7</v>
      </c>
      <c r="R163" s="185">
        <v>6.666666666666667</v>
      </c>
      <c r="S163" s="185">
        <v>6.666666666666667</v>
      </c>
      <c r="T163" s="185">
        <v>6.666666666666667</v>
      </c>
      <c r="U163" s="196">
        <v>89</v>
      </c>
      <c r="V163" s="186"/>
      <c r="W163" s="190" t="s">
        <v>671</v>
      </c>
      <c r="X163" s="190">
        <v>925</v>
      </c>
      <c r="Y163" s="192" t="s">
        <v>8</v>
      </c>
      <c r="Z163" s="192"/>
      <c r="AA163" s="175"/>
      <c r="AB163" s="175">
        <f t="shared" si="31"/>
        <v>925</v>
      </c>
      <c r="AC163" s="175"/>
      <c r="AD163" s="175"/>
      <c r="AE163" s="192"/>
      <c r="AF163" s="193">
        <v>76.11089299999999</v>
      </c>
      <c r="AG163" s="193">
        <v>37.833078499999999</v>
      </c>
      <c r="AH163" s="193">
        <v>7.0420523500000005</v>
      </c>
      <c r="AI163" s="193">
        <v>14.983725699999997</v>
      </c>
      <c r="AJ163" s="193">
        <v>2.1356542479425431</v>
      </c>
      <c r="AK163" s="186"/>
      <c r="AL163" s="175" t="s">
        <v>83</v>
      </c>
      <c r="AM163" s="175"/>
      <c r="AN163" s="175" t="s">
        <v>8</v>
      </c>
      <c r="AO163" s="175"/>
      <c r="AP163" s="175"/>
      <c r="AQ163" s="175">
        <f t="shared" si="32"/>
        <v>925</v>
      </c>
      <c r="AR163" s="175"/>
      <c r="AS163" s="175"/>
      <c r="AU163" s="175"/>
      <c r="AV163" s="175" t="s">
        <v>62</v>
      </c>
      <c r="AY163" s="176">
        <v>0.26490000000000002</v>
      </c>
      <c r="AZ163" s="176">
        <v>20</v>
      </c>
      <c r="BA163" s="179">
        <v>1.3245000000000002E-2</v>
      </c>
      <c r="BB163" s="177">
        <v>6.8746141250369099</v>
      </c>
      <c r="BC163" s="177"/>
      <c r="BD163" s="186"/>
      <c r="BE163" s="186"/>
      <c r="BF163" s="186"/>
      <c r="BG163" s="186"/>
      <c r="BJ163" s="186"/>
      <c r="BK163" s="186"/>
      <c r="BL163" s="186"/>
      <c r="BM163" s="218"/>
      <c r="BP163" s="186"/>
      <c r="BQ163" s="186"/>
      <c r="BR163" s="186"/>
      <c r="BS163" s="186"/>
      <c r="BT163" s="186"/>
      <c r="BU163" s="186"/>
      <c r="BV163" s="176" t="s">
        <v>350</v>
      </c>
      <c r="BW163" s="160" t="s">
        <v>1163</v>
      </c>
      <c r="BX163" s="176"/>
      <c r="BY163" s="176"/>
      <c r="BZ163" s="186">
        <f>I163</f>
        <v>925</v>
      </c>
      <c r="CA163" s="176"/>
      <c r="CB163" s="176"/>
      <c r="CC163" s="176"/>
      <c r="CD163" s="176"/>
      <c r="CE163" s="176" t="s">
        <v>62</v>
      </c>
      <c r="CF163" s="185">
        <v>149.589578798552</v>
      </c>
      <c r="CI163" s="163">
        <v>243</v>
      </c>
      <c r="CJ163" s="163" t="s">
        <v>8</v>
      </c>
      <c r="CK163" s="163"/>
      <c r="CL163" s="163"/>
      <c r="CM163" s="186">
        <f>I163</f>
        <v>925</v>
      </c>
      <c r="CN163" s="163"/>
      <c r="CO163" s="163"/>
      <c r="CP163" s="163"/>
      <c r="CQ163" s="163"/>
      <c r="CR163" s="163"/>
      <c r="CS163" s="163" t="s">
        <v>62</v>
      </c>
      <c r="CT163" s="163">
        <v>6.4741309267956426</v>
      </c>
      <c r="CU163" s="171"/>
      <c r="CV163" s="171"/>
      <c r="CW163" s="171"/>
      <c r="CX163" s="171"/>
      <c r="CY163" s="171"/>
      <c r="CZ163" s="171"/>
      <c r="DA163" s="186"/>
      <c r="DB163" s="171"/>
      <c r="DC163" s="171"/>
      <c r="DD163" s="171"/>
      <c r="DE163" s="171"/>
      <c r="DF163" s="171"/>
      <c r="DG163" s="171"/>
      <c r="DH163" s="186"/>
      <c r="DI163" s="186"/>
      <c r="DJ163" s="186"/>
      <c r="DK163" s="186"/>
      <c r="DL163" s="186"/>
      <c r="DM163" s="186"/>
      <c r="DO163" s="59" t="s">
        <v>83</v>
      </c>
      <c r="DP163" s="61" t="s">
        <v>8</v>
      </c>
      <c r="DQ163" s="160" t="s">
        <v>1163</v>
      </c>
      <c r="DR163" s="61"/>
      <c r="DS163" s="61"/>
      <c r="DT163" s="61"/>
      <c r="DU163" s="61"/>
      <c r="DV163" s="61"/>
      <c r="DW163" s="61"/>
      <c r="DX163" s="61" t="s">
        <v>62</v>
      </c>
      <c r="DY163" s="236">
        <v>0.27273737999999997</v>
      </c>
      <c r="DZ163" s="236">
        <v>2.7673780000000002E-2</v>
      </c>
      <c r="EA163" s="236">
        <v>6.0001600000000002E-2</v>
      </c>
      <c r="EB163" s="236">
        <v>0.18057461999999999</v>
      </c>
      <c r="EC163" s="236">
        <v>1.6464639999999999E-2</v>
      </c>
    </row>
    <row r="164" spans="1:133" s="169" customFormat="1" x14ac:dyDescent="0.25">
      <c r="A164" s="156">
        <v>244</v>
      </c>
      <c r="B164" s="157" t="s">
        <v>1351</v>
      </c>
      <c r="C164" s="160" t="s">
        <v>1194</v>
      </c>
      <c r="D164" s="160"/>
      <c r="E164" s="157" t="s">
        <v>1352</v>
      </c>
      <c r="F164" s="157">
        <v>-20.149839660000001</v>
      </c>
      <c r="G164" s="157">
        <v>-41.836382159999999</v>
      </c>
      <c r="H164" s="157"/>
      <c r="I164" s="156">
        <v>762</v>
      </c>
      <c r="J164" s="190"/>
      <c r="K164" s="190"/>
      <c r="L164" s="189" t="s">
        <v>1225</v>
      </c>
      <c r="M164" s="190">
        <v>6</v>
      </c>
      <c r="N164" s="190">
        <v>6</v>
      </c>
      <c r="O164" s="185">
        <v>6.666666666666667</v>
      </c>
      <c r="P164" s="190">
        <v>6</v>
      </c>
      <c r="Q164" s="185">
        <v>6.333333333333333</v>
      </c>
      <c r="R164" s="185">
        <v>6.333333333333333</v>
      </c>
      <c r="S164" s="190">
        <v>6</v>
      </c>
      <c r="T164" s="190">
        <v>6</v>
      </c>
      <c r="U164" s="191">
        <v>85.333333333333329</v>
      </c>
      <c r="V164" s="186"/>
      <c r="W164" s="190" t="s">
        <v>779</v>
      </c>
      <c r="X164" s="190">
        <v>762</v>
      </c>
      <c r="Y164" s="192" t="s">
        <v>201</v>
      </c>
      <c r="Z164" s="192"/>
      <c r="AA164" s="175"/>
      <c r="AB164" s="175">
        <f t="shared" si="31"/>
        <v>762</v>
      </c>
      <c r="AC164" s="175"/>
      <c r="AD164" s="175"/>
      <c r="AE164" s="192"/>
      <c r="AF164" s="193">
        <v>54.524332500000014</v>
      </c>
      <c r="AG164" s="193">
        <v>32.739826000000008</v>
      </c>
      <c r="AH164" s="193">
        <v>5.8845597999999999</v>
      </c>
      <c r="AI164" s="193">
        <v>12.69769045</v>
      </c>
      <c r="AJ164" s="193">
        <v>2.1724392086678788</v>
      </c>
      <c r="AK164" s="186"/>
      <c r="AL164" s="175" t="s">
        <v>1049</v>
      </c>
      <c r="AM164" s="175"/>
      <c r="AN164" s="175" t="s">
        <v>201</v>
      </c>
      <c r="AO164" s="175"/>
      <c r="AP164" s="175"/>
      <c r="AQ164" s="175">
        <f t="shared" si="32"/>
        <v>762</v>
      </c>
      <c r="AR164" s="175"/>
      <c r="AS164" s="175"/>
      <c r="AU164" s="175"/>
      <c r="AV164" s="175" t="s">
        <v>440</v>
      </c>
      <c r="AY164" s="176">
        <v>0.19159999999999999</v>
      </c>
      <c r="AZ164" s="176">
        <v>20</v>
      </c>
      <c r="BA164" s="179">
        <v>9.58E-3</v>
      </c>
      <c r="BB164" s="177">
        <v>5.619681636378278</v>
      </c>
      <c r="BC164" s="177"/>
      <c r="BD164" s="186"/>
      <c r="BE164" s="186"/>
      <c r="BF164" s="186"/>
      <c r="BG164" s="186"/>
      <c r="BJ164" s="186"/>
      <c r="BK164" s="186"/>
      <c r="BL164" s="186"/>
      <c r="BM164" s="218"/>
      <c r="BP164" s="186"/>
      <c r="BQ164" s="186"/>
      <c r="BR164" s="186"/>
      <c r="BS164" s="186"/>
      <c r="BT164" s="186"/>
      <c r="BU164" s="186"/>
      <c r="BV164" s="176" t="s">
        <v>470</v>
      </c>
      <c r="BW164" s="160" t="s">
        <v>1194</v>
      </c>
      <c r="BX164" s="176"/>
      <c r="BY164" s="176"/>
      <c r="BZ164" s="186">
        <f>I164</f>
        <v>762</v>
      </c>
      <c r="CA164" s="176"/>
      <c r="CB164" s="176"/>
      <c r="CC164" s="176"/>
      <c r="CD164" s="176"/>
      <c r="CE164" s="176" t="s">
        <v>440</v>
      </c>
      <c r="CF164" s="185">
        <v>225.18642101593159</v>
      </c>
      <c r="CI164" s="186"/>
      <c r="CJ164" s="186"/>
      <c r="CK164" s="186"/>
      <c r="CL164" s="186"/>
      <c r="CM164" s="186"/>
      <c r="CN164" s="186"/>
      <c r="CO164" s="186"/>
      <c r="CP164" s="186"/>
      <c r="CQ164" s="186"/>
      <c r="CR164" s="186"/>
      <c r="CS164" s="186"/>
      <c r="CT164" s="186"/>
      <c r="CU164" s="171"/>
      <c r="CV164" s="171"/>
      <c r="CW164" s="171"/>
      <c r="CX164" s="171"/>
      <c r="CY164" s="171"/>
      <c r="CZ164" s="171"/>
      <c r="DA164" s="186"/>
      <c r="DB164" s="171"/>
      <c r="DC164" s="171"/>
      <c r="DD164" s="171"/>
      <c r="DE164" s="171"/>
      <c r="DF164" s="171"/>
      <c r="DG164" s="171"/>
      <c r="DH164" s="186"/>
      <c r="DI164" s="186"/>
      <c r="DJ164" s="186"/>
      <c r="DK164" s="186"/>
      <c r="DL164" s="186"/>
      <c r="DM164" s="186"/>
      <c r="DQ164" s="160"/>
    </row>
    <row r="165" spans="1:133" s="169" customFormat="1" x14ac:dyDescent="0.25">
      <c r="A165" s="156">
        <v>245</v>
      </c>
      <c r="B165" s="157" t="s">
        <v>1353</v>
      </c>
      <c r="C165" s="160" t="s">
        <v>1194</v>
      </c>
      <c r="D165" s="160"/>
      <c r="E165" s="157" t="s">
        <v>1352</v>
      </c>
      <c r="F165" s="157">
        <v>-20.163555470999999</v>
      </c>
      <c r="G165" s="157">
        <v>-41.846623252999997</v>
      </c>
      <c r="H165" s="157"/>
      <c r="I165" s="156">
        <v>780</v>
      </c>
      <c r="J165" s="190"/>
      <c r="K165" s="190"/>
      <c r="L165" s="189" t="s">
        <v>1225</v>
      </c>
      <c r="M165" s="190">
        <v>6</v>
      </c>
      <c r="N165" s="185">
        <v>6.333333333333333</v>
      </c>
      <c r="O165" s="190">
        <v>6</v>
      </c>
      <c r="P165" s="185">
        <v>6.833333333333333</v>
      </c>
      <c r="Q165" s="190">
        <v>6</v>
      </c>
      <c r="R165" s="185">
        <v>6.333333333333333</v>
      </c>
      <c r="S165" s="190">
        <v>6</v>
      </c>
      <c r="T165" s="185">
        <v>6.166666666666667</v>
      </c>
      <c r="U165" s="191">
        <v>85.666666666666671</v>
      </c>
      <c r="V165" s="186"/>
      <c r="W165" s="190" t="s">
        <v>780</v>
      </c>
      <c r="X165" s="190">
        <v>780</v>
      </c>
      <c r="Y165" s="192" t="s">
        <v>201</v>
      </c>
      <c r="Z165" s="192"/>
      <c r="AA165" s="175"/>
      <c r="AB165" s="175">
        <f t="shared" si="31"/>
        <v>780</v>
      </c>
      <c r="AC165" s="175"/>
      <c r="AD165" s="175"/>
      <c r="AE165" s="192"/>
      <c r="AF165" s="193">
        <v>47.095388999999997</v>
      </c>
      <c r="AG165" s="193">
        <v>31.951869999999996</v>
      </c>
      <c r="AH165" s="193">
        <v>5.5765926999999991</v>
      </c>
      <c r="AI165" s="193">
        <v>12.117234849999999</v>
      </c>
      <c r="AJ165" s="193">
        <v>2.1848416302068023</v>
      </c>
      <c r="AK165" s="186"/>
      <c r="AL165" s="175" t="s">
        <v>1054</v>
      </c>
      <c r="AM165" s="175"/>
      <c r="AN165" s="175" t="s">
        <v>201</v>
      </c>
      <c r="AO165" s="175"/>
      <c r="AP165" s="175"/>
      <c r="AQ165" s="175">
        <f t="shared" si="32"/>
        <v>780</v>
      </c>
      <c r="AR165" s="175"/>
      <c r="AS165" s="175"/>
      <c r="AU165" s="175"/>
      <c r="AV165" s="175" t="s">
        <v>440</v>
      </c>
      <c r="AY165" s="176">
        <v>0.21179999999999999</v>
      </c>
      <c r="AZ165" s="176">
        <v>20</v>
      </c>
      <c r="BA165" s="179">
        <v>1.0589999999999999E-2</v>
      </c>
      <c r="BB165" s="177">
        <v>5.8626150914020352</v>
      </c>
      <c r="BC165" s="177"/>
      <c r="BD165" s="186"/>
      <c r="BE165" s="186"/>
      <c r="BF165" s="186"/>
      <c r="BG165" s="186"/>
      <c r="BJ165" s="186"/>
      <c r="BK165" s="186"/>
      <c r="BL165" s="186"/>
      <c r="BM165" s="218"/>
      <c r="BP165" s="186"/>
      <c r="BQ165" s="186"/>
      <c r="BR165" s="186"/>
      <c r="BS165" s="186"/>
      <c r="BT165" s="186"/>
      <c r="BU165" s="186"/>
      <c r="BV165" s="186"/>
      <c r="BW165" s="160"/>
      <c r="BX165" s="186"/>
      <c r="BY165" s="186"/>
      <c r="BZ165" s="186"/>
      <c r="CA165" s="186"/>
      <c r="CB165" s="186"/>
      <c r="CC165" s="186"/>
      <c r="CD165" s="186"/>
      <c r="CE165" s="186"/>
      <c r="CF165" s="197"/>
      <c r="CI165" s="186"/>
      <c r="CJ165" s="186"/>
      <c r="CK165" s="186"/>
      <c r="CL165" s="186"/>
      <c r="CM165" s="186"/>
      <c r="CN165" s="186"/>
      <c r="CO165" s="186"/>
      <c r="CP165" s="186"/>
      <c r="CQ165" s="186"/>
      <c r="CR165" s="186"/>
      <c r="CS165" s="186"/>
      <c r="CT165" s="186"/>
      <c r="CU165" s="171"/>
      <c r="CV165" s="171"/>
      <c r="CW165" s="171"/>
      <c r="CX165" s="171"/>
      <c r="CY165" s="171"/>
      <c r="CZ165" s="171"/>
      <c r="DA165" s="186"/>
      <c r="DB165" s="171"/>
      <c r="DC165" s="171"/>
      <c r="DD165" s="171"/>
      <c r="DE165" s="171"/>
      <c r="DF165" s="171"/>
      <c r="DG165" s="171"/>
      <c r="DH165" s="186"/>
      <c r="DI165" s="186"/>
      <c r="DJ165" s="186"/>
      <c r="DK165" s="186"/>
      <c r="DL165" s="186"/>
      <c r="DM165" s="186"/>
      <c r="DQ165" s="160"/>
    </row>
    <row r="166" spans="1:133" s="169" customFormat="1" x14ac:dyDescent="0.25">
      <c r="A166" s="156">
        <v>246</v>
      </c>
      <c r="B166" s="157" t="s">
        <v>1354</v>
      </c>
      <c r="C166" s="160" t="s">
        <v>1173</v>
      </c>
      <c r="D166" s="160"/>
      <c r="E166" s="157" t="s">
        <v>1352</v>
      </c>
      <c r="F166" s="157">
        <v>-20.242943997000001</v>
      </c>
      <c r="G166" s="157">
        <v>-41.803619312000002</v>
      </c>
      <c r="H166" s="157"/>
      <c r="I166" s="156">
        <v>923</v>
      </c>
      <c r="J166" s="190"/>
      <c r="K166" s="190"/>
      <c r="L166" s="189" t="s">
        <v>1225</v>
      </c>
      <c r="M166" s="190">
        <v>6</v>
      </c>
      <c r="N166" s="185">
        <v>5.666666666666667</v>
      </c>
      <c r="O166" s="185">
        <v>5.666666666666667</v>
      </c>
      <c r="P166" s="190">
        <v>6</v>
      </c>
      <c r="Q166" s="190">
        <v>6</v>
      </c>
      <c r="R166" s="185">
        <v>5.333333333333333</v>
      </c>
      <c r="S166" s="185">
        <v>6.333333333333333</v>
      </c>
      <c r="T166" s="190">
        <v>6</v>
      </c>
      <c r="U166" s="196">
        <v>83</v>
      </c>
      <c r="V166" s="186"/>
      <c r="W166" s="190" t="s">
        <v>840</v>
      </c>
      <c r="X166" s="190">
        <v>923</v>
      </c>
      <c r="Y166" s="192" t="s">
        <v>286</v>
      </c>
      <c r="Z166" s="192"/>
      <c r="AA166" s="175"/>
      <c r="AB166" s="175">
        <f t="shared" si="31"/>
        <v>923</v>
      </c>
      <c r="AC166" s="175"/>
      <c r="AD166" s="175"/>
      <c r="AE166" s="192"/>
      <c r="AF166" s="193">
        <v>67.240547000000007</v>
      </c>
      <c r="AG166" s="193">
        <v>37.670490000000008</v>
      </c>
      <c r="AH166" s="193">
        <v>6.4902777499999997</v>
      </c>
      <c r="AI166" s="193">
        <v>14.444664999999997</v>
      </c>
      <c r="AJ166" s="193">
        <v>2.2316392102593658</v>
      </c>
      <c r="AK166" s="186"/>
      <c r="AL166" s="175" t="s">
        <v>218</v>
      </c>
      <c r="AM166" s="175"/>
      <c r="AN166" s="175" t="s">
        <v>286</v>
      </c>
      <c r="AO166" s="175"/>
      <c r="AP166" s="175"/>
      <c r="AQ166" s="175">
        <f t="shared" si="32"/>
        <v>923</v>
      </c>
      <c r="AR166" s="175"/>
      <c r="AS166" s="175"/>
      <c r="AU166" s="175"/>
      <c r="AV166" s="175" t="s">
        <v>62</v>
      </c>
      <c r="AY166" s="176">
        <v>0.246</v>
      </c>
      <c r="AZ166" s="176">
        <v>20</v>
      </c>
      <c r="BA166" s="179">
        <v>1.23E-2</v>
      </c>
      <c r="BB166" s="177">
        <v>6.7229484873701457</v>
      </c>
      <c r="BC166" s="177"/>
      <c r="BD166" s="186"/>
      <c r="BE166" s="186"/>
      <c r="BF166" s="186"/>
      <c r="BG166" s="186"/>
      <c r="BJ166" s="186"/>
      <c r="BK166" s="186"/>
      <c r="BL166" s="186"/>
      <c r="BM166" s="218"/>
      <c r="BP166" s="186"/>
      <c r="BQ166" s="186"/>
      <c r="BR166" s="186"/>
      <c r="BS166" s="186"/>
      <c r="BT166" s="186"/>
      <c r="BU166" s="186"/>
      <c r="BV166" s="186"/>
      <c r="BW166" s="160"/>
      <c r="BX166" s="186"/>
      <c r="BY166" s="186"/>
      <c r="BZ166" s="186"/>
      <c r="CA166" s="186"/>
      <c r="CB166" s="186"/>
      <c r="CC166" s="186"/>
      <c r="CD166" s="186"/>
      <c r="CE166" s="186"/>
      <c r="CF166" s="197"/>
      <c r="CI166" s="186"/>
      <c r="CJ166" s="186"/>
      <c r="CK166" s="186"/>
      <c r="CL166" s="186"/>
      <c r="CM166" s="186"/>
      <c r="CN166" s="186"/>
      <c r="CO166" s="186"/>
      <c r="CP166" s="186"/>
      <c r="CQ166" s="186"/>
      <c r="CR166" s="186"/>
      <c r="CS166" s="186"/>
      <c r="CT166" s="186"/>
      <c r="CU166" s="186"/>
      <c r="CV166" s="186"/>
      <c r="CW166" s="186"/>
      <c r="CX166" s="186"/>
      <c r="CY166" s="186"/>
      <c r="CZ166" s="186"/>
      <c r="DA166" s="186"/>
      <c r="DB166" s="186"/>
      <c r="DC166" s="186"/>
      <c r="DD166" s="186"/>
      <c r="DE166" s="186"/>
      <c r="DF166" s="186"/>
      <c r="DG166" s="186"/>
      <c r="DH166" s="186"/>
      <c r="DI166" s="186"/>
      <c r="DJ166" s="186"/>
      <c r="DK166" s="186"/>
      <c r="DL166" s="186"/>
      <c r="DM166" s="186"/>
      <c r="DO166" s="61" t="s">
        <v>218</v>
      </c>
      <c r="DP166" s="61" t="s">
        <v>286</v>
      </c>
      <c r="DQ166" s="160" t="s">
        <v>1173</v>
      </c>
      <c r="DR166" s="61"/>
      <c r="DS166" s="61"/>
      <c r="DT166" s="61"/>
      <c r="DU166" s="61"/>
      <c r="DV166" s="61"/>
      <c r="DW166" s="61"/>
      <c r="DX166" s="61" t="s">
        <v>62</v>
      </c>
      <c r="DY166" s="68">
        <v>0.32608947999999999</v>
      </c>
      <c r="DZ166" s="68">
        <v>3.0402459999999999E-2</v>
      </c>
      <c r="EA166" s="68">
        <v>6.7490740000000007E-2</v>
      </c>
      <c r="EB166" s="68">
        <v>0.20766998</v>
      </c>
      <c r="EC166" s="68">
        <v>2.4108220000000003E-2</v>
      </c>
    </row>
    <row r="167" spans="1:133" s="169" customFormat="1" x14ac:dyDescent="0.25">
      <c r="A167" s="156">
        <v>248</v>
      </c>
      <c r="B167" s="157" t="s">
        <v>1355</v>
      </c>
      <c r="C167" s="160" t="s">
        <v>1163</v>
      </c>
      <c r="D167" s="160"/>
      <c r="E167" s="157" t="s">
        <v>1345</v>
      </c>
      <c r="F167" s="157">
        <v>-20.37282343</v>
      </c>
      <c r="G167" s="157">
        <v>-41.968283560000003</v>
      </c>
      <c r="H167" s="157"/>
      <c r="I167" s="156">
        <v>655</v>
      </c>
      <c r="J167" s="190"/>
      <c r="K167" s="190"/>
      <c r="L167" s="189" t="s">
        <v>1225</v>
      </c>
      <c r="M167" s="185">
        <v>6.333333333333333</v>
      </c>
      <c r="N167" s="190">
        <v>6.5</v>
      </c>
      <c r="O167" s="185">
        <v>6.666666666666667</v>
      </c>
      <c r="P167" s="185">
        <v>6.333333333333333</v>
      </c>
      <c r="Q167" s="185">
        <v>6.833333333333333</v>
      </c>
      <c r="R167" s="190">
        <v>6.5</v>
      </c>
      <c r="S167" s="185">
        <v>6.333333333333333</v>
      </c>
      <c r="T167" s="185">
        <v>6.166666666666667</v>
      </c>
      <c r="U167" s="191">
        <v>87.666666666666671</v>
      </c>
      <c r="V167" s="186"/>
      <c r="W167" s="190" t="s">
        <v>673</v>
      </c>
      <c r="X167" s="190">
        <v>655</v>
      </c>
      <c r="Y167" s="192" t="s">
        <v>8</v>
      </c>
      <c r="Z167" s="192"/>
      <c r="AA167" s="175"/>
      <c r="AB167" s="175">
        <f t="shared" si="31"/>
        <v>655</v>
      </c>
      <c r="AC167" s="175"/>
      <c r="AD167" s="175"/>
      <c r="AE167" s="192"/>
      <c r="AF167" s="193">
        <v>47.929198499999998</v>
      </c>
      <c r="AG167" s="193">
        <v>29.524293999999998</v>
      </c>
      <c r="AH167" s="193">
        <v>5.5550680000000003</v>
      </c>
      <c r="AI167" s="193">
        <v>11.330163750000001</v>
      </c>
      <c r="AJ167" s="193">
        <v>2.0331572686226869</v>
      </c>
      <c r="AK167" s="186"/>
      <c r="AL167" s="175" t="s">
        <v>34</v>
      </c>
      <c r="AM167" s="175"/>
      <c r="AN167" s="175" t="s">
        <v>8</v>
      </c>
      <c r="AO167" s="175"/>
      <c r="AP167" s="175"/>
      <c r="AQ167" s="175">
        <f t="shared" si="32"/>
        <v>655</v>
      </c>
      <c r="AR167" s="175"/>
      <c r="AS167" s="175"/>
      <c r="AU167" s="175"/>
      <c r="AV167" s="176" t="s">
        <v>20</v>
      </c>
      <c r="AY167" s="176">
        <v>0.17080000000000001</v>
      </c>
      <c r="AZ167" s="176">
        <v>20</v>
      </c>
      <c r="BA167" s="179">
        <v>8.5400000000000007E-3</v>
      </c>
      <c r="BB167" s="177">
        <v>4.4264891418140815</v>
      </c>
      <c r="BC167" s="177"/>
      <c r="BD167" s="186"/>
      <c r="BE167" s="186"/>
      <c r="BF167" s="186"/>
      <c r="BG167" s="186"/>
      <c r="BJ167" s="186"/>
      <c r="BK167" s="186"/>
      <c r="BL167" s="186"/>
      <c r="BM167" s="218"/>
      <c r="BP167" s="186"/>
      <c r="BQ167" s="186"/>
      <c r="BR167" s="186"/>
      <c r="BS167" s="186"/>
      <c r="BT167" s="186"/>
      <c r="BU167" s="186"/>
      <c r="BV167" s="176" t="s">
        <v>256</v>
      </c>
      <c r="BW167" s="160" t="s">
        <v>1163</v>
      </c>
      <c r="BX167" s="176"/>
      <c r="BY167" s="176"/>
      <c r="BZ167" s="186">
        <f>I167</f>
        <v>655</v>
      </c>
      <c r="CA167" s="176"/>
      <c r="CB167" s="176"/>
      <c r="CC167" s="176"/>
      <c r="CD167" s="176"/>
      <c r="CE167" s="176" t="s">
        <v>20</v>
      </c>
      <c r="CF167" s="185">
        <v>211.64056195491875</v>
      </c>
      <c r="CI167" s="186"/>
      <c r="CJ167" s="186"/>
      <c r="CK167" s="186"/>
      <c r="CL167" s="186"/>
      <c r="CM167" s="186"/>
      <c r="CN167" s="186"/>
      <c r="CO167" s="186"/>
      <c r="CP167" s="186"/>
      <c r="CQ167" s="186"/>
      <c r="CR167" s="186"/>
      <c r="CS167" s="186"/>
      <c r="CT167" s="186"/>
      <c r="CU167" s="171"/>
      <c r="CV167" s="171"/>
      <c r="CW167" s="171"/>
      <c r="CX167" s="171"/>
      <c r="CY167" s="171"/>
      <c r="CZ167" s="171"/>
      <c r="DA167" s="186"/>
      <c r="DB167" s="171"/>
      <c r="DC167" s="171"/>
      <c r="DD167" s="171"/>
      <c r="DE167" s="171"/>
      <c r="DF167" s="171"/>
      <c r="DG167" s="171"/>
      <c r="DH167" s="186"/>
      <c r="DI167" s="186"/>
      <c r="DJ167" s="186"/>
      <c r="DK167" s="186"/>
      <c r="DL167" s="186"/>
      <c r="DM167" s="186"/>
      <c r="DO167" s="61" t="s">
        <v>34</v>
      </c>
      <c r="DP167" s="61" t="s">
        <v>8</v>
      </c>
      <c r="DQ167" s="160" t="s">
        <v>1163</v>
      </c>
      <c r="DR167" s="61"/>
      <c r="DS167" s="61"/>
      <c r="DT167" s="61"/>
      <c r="DU167" s="61"/>
      <c r="DV167" s="61"/>
      <c r="DW167" s="61"/>
      <c r="DX167" s="61" t="s">
        <v>20</v>
      </c>
      <c r="DY167" s="68">
        <v>0.30329985999999998</v>
      </c>
      <c r="DZ167" s="68">
        <v>3.2891839999999999E-2</v>
      </c>
      <c r="EA167" s="68">
        <v>4.5875540000000006E-2</v>
      </c>
      <c r="EB167" s="68">
        <v>0.21876858000000002</v>
      </c>
      <c r="EC167" s="68">
        <v>2.6857959999999997E-2</v>
      </c>
    </row>
    <row r="168" spans="1:133" s="169" customFormat="1" x14ac:dyDescent="0.25">
      <c r="A168" s="156">
        <v>249</v>
      </c>
      <c r="B168" s="157" t="s">
        <v>1356</v>
      </c>
      <c r="C168" s="160" t="s">
        <v>1192</v>
      </c>
      <c r="D168" s="160"/>
      <c r="E168" s="157" t="s">
        <v>1345</v>
      </c>
      <c r="F168" s="157">
        <v>-20.397294479999999</v>
      </c>
      <c r="G168" s="157">
        <v>-42.013283987000001</v>
      </c>
      <c r="H168" s="157"/>
      <c r="I168" s="156">
        <v>943</v>
      </c>
      <c r="J168" s="190"/>
      <c r="K168" s="190"/>
      <c r="L168" s="189" t="s">
        <v>1225</v>
      </c>
      <c r="M168" s="190">
        <v>6</v>
      </c>
      <c r="N168" s="190">
        <v>6</v>
      </c>
      <c r="O168" s="190">
        <v>6</v>
      </c>
      <c r="P168" s="190">
        <v>6</v>
      </c>
      <c r="Q168" s="185">
        <v>5.333333333333333</v>
      </c>
      <c r="R168" s="185">
        <v>5.833333333333333</v>
      </c>
      <c r="S168" s="190">
        <v>6</v>
      </c>
      <c r="T168" s="185">
        <v>5.833333333333333</v>
      </c>
      <c r="U168" s="196">
        <v>83</v>
      </c>
      <c r="V168" s="186"/>
      <c r="W168" s="190" t="s">
        <v>935</v>
      </c>
      <c r="X168" s="190">
        <v>943</v>
      </c>
      <c r="Y168" s="192" t="s">
        <v>10</v>
      </c>
      <c r="Z168" s="192"/>
      <c r="AA168" s="175"/>
      <c r="AB168" s="175">
        <f t="shared" si="31"/>
        <v>943</v>
      </c>
      <c r="AC168" s="175"/>
      <c r="AD168" s="175"/>
      <c r="AE168" s="192"/>
      <c r="AF168" s="193">
        <v>39.674346999999997</v>
      </c>
      <c r="AG168" s="193">
        <v>27.565154499999998</v>
      </c>
      <c r="AH168" s="193">
        <v>4.7844317000000007</v>
      </c>
      <c r="AI168" s="193">
        <v>11.568826000000001</v>
      </c>
      <c r="AJ168" s="193">
        <v>2.4576716014883955</v>
      </c>
      <c r="AK168" s="186"/>
      <c r="AL168" s="175" t="s">
        <v>173</v>
      </c>
      <c r="AM168" s="175"/>
      <c r="AN168" s="175" t="s">
        <v>10</v>
      </c>
      <c r="AO168" s="175"/>
      <c r="AP168" s="175"/>
      <c r="AQ168" s="175">
        <f t="shared" si="32"/>
        <v>943</v>
      </c>
      <c r="AR168" s="175"/>
      <c r="AS168" s="175"/>
      <c r="AU168" s="175"/>
      <c r="AV168" s="175" t="s">
        <v>62</v>
      </c>
      <c r="AY168" s="176">
        <v>0.25040000000000001</v>
      </c>
      <c r="AZ168" s="176">
        <v>20</v>
      </c>
      <c r="BA168" s="179">
        <v>1.252E-2</v>
      </c>
      <c r="BB168" s="177">
        <v>6.6236276273051846</v>
      </c>
      <c r="BC168" s="177"/>
      <c r="BD168" s="186"/>
      <c r="BE168" s="186"/>
      <c r="BF168" s="186"/>
      <c r="BG168" s="186"/>
      <c r="BJ168" s="186"/>
      <c r="BK168" s="186"/>
      <c r="BL168" s="186"/>
      <c r="BM168" s="218"/>
      <c r="BP168" s="186"/>
      <c r="BQ168" s="186"/>
      <c r="BR168" s="186"/>
      <c r="BS168" s="186"/>
      <c r="BT168" s="186"/>
      <c r="BU168" s="186"/>
      <c r="BV168" s="176" t="s">
        <v>419</v>
      </c>
      <c r="BW168" s="160" t="s">
        <v>1192</v>
      </c>
      <c r="BX168" s="176"/>
      <c r="BY168" s="176"/>
      <c r="BZ168" s="186">
        <f>I168</f>
        <v>943</v>
      </c>
      <c r="CA168" s="176"/>
      <c r="CB168" s="176"/>
      <c r="CC168" s="176"/>
      <c r="CD168" s="176"/>
      <c r="CE168" s="176" t="s">
        <v>62</v>
      </c>
      <c r="CF168" s="185">
        <v>166.81222154424336</v>
      </c>
      <c r="CI168" s="163">
        <v>249</v>
      </c>
      <c r="CJ168" s="163" t="s">
        <v>10</v>
      </c>
      <c r="CK168" s="163"/>
      <c r="CL168" s="163"/>
      <c r="CM168" s="186">
        <f>I168</f>
        <v>943</v>
      </c>
      <c r="CN168" s="163"/>
      <c r="CO168" s="163"/>
      <c r="CP168" s="163"/>
      <c r="CQ168" s="163"/>
      <c r="CR168" s="163"/>
      <c r="CS168" s="163" t="s">
        <v>62</v>
      </c>
      <c r="CT168" s="163">
        <v>7.5368035925429524</v>
      </c>
      <c r="CU168" s="171"/>
      <c r="CV168" s="171"/>
      <c r="CW168" s="163">
        <v>249</v>
      </c>
      <c r="CX168" s="163" t="s">
        <v>10</v>
      </c>
      <c r="CY168" s="163"/>
      <c r="CZ168" s="163"/>
      <c r="DA168" s="186">
        <f t="shared" si="28"/>
        <v>943</v>
      </c>
      <c r="DB168" s="163"/>
      <c r="DC168" s="163"/>
      <c r="DD168" s="163"/>
      <c r="DE168" s="163"/>
      <c r="DF168" s="163"/>
      <c r="DG168" s="163"/>
      <c r="DH168" s="176" t="s">
        <v>9</v>
      </c>
      <c r="DI168" s="233">
        <v>6.7343029999999997</v>
      </c>
      <c r="DJ168" s="233">
        <v>0.7341858</v>
      </c>
      <c r="DK168" s="177">
        <f>DI168-DJ168</f>
        <v>6.0001172</v>
      </c>
      <c r="DL168" s="230">
        <v>0.3715696</v>
      </c>
      <c r="DM168" s="230">
        <v>0.3626162</v>
      </c>
      <c r="DO168" s="61" t="s">
        <v>173</v>
      </c>
      <c r="DP168" s="61" t="s">
        <v>10</v>
      </c>
      <c r="DQ168" s="160" t="s">
        <v>1192</v>
      </c>
      <c r="DR168" s="61"/>
      <c r="DS168" s="61"/>
      <c r="DT168" s="61"/>
      <c r="DU168" s="61"/>
      <c r="DV168" s="61"/>
      <c r="DW168" s="61"/>
      <c r="DX168" s="61" t="s">
        <v>62</v>
      </c>
      <c r="DY168" s="68">
        <v>0.34801594000000002</v>
      </c>
      <c r="DZ168" s="68">
        <v>3.1688540000000001E-2</v>
      </c>
      <c r="EA168" s="68">
        <v>8.11278E-2</v>
      </c>
      <c r="EB168" s="68">
        <v>0.24585563999999999</v>
      </c>
      <c r="EC168" s="68">
        <v>2.0447379999999998E-2</v>
      </c>
    </row>
    <row r="169" spans="1:133" s="169" customFormat="1" x14ac:dyDescent="0.25">
      <c r="A169" s="156">
        <v>250</v>
      </c>
      <c r="B169" s="157" t="s">
        <v>1357</v>
      </c>
      <c r="C169" s="160" t="s">
        <v>1163</v>
      </c>
      <c r="D169" s="160"/>
      <c r="E169" s="157" t="s">
        <v>1345</v>
      </c>
      <c r="F169" s="157">
        <v>-20.38630195</v>
      </c>
      <c r="G169" s="157">
        <v>-41.990316231000001</v>
      </c>
      <c r="H169" s="157"/>
      <c r="I169" s="156">
        <v>717</v>
      </c>
      <c r="J169" s="190"/>
      <c r="K169" s="190"/>
      <c r="L169" s="189" t="s">
        <v>1225</v>
      </c>
      <c r="M169" s="185">
        <v>5.333333333333333</v>
      </c>
      <c r="N169" s="185">
        <v>5.666666666666667</v>
      </c>
      <c r="O169" s="185">
        <v>5.333333333333333</v>
      </c>
      <c r="P169" s="190">
        <v>6</v>
      </c>
      <c r="Q169" s="190">
        <v>5</v>
      </c>
      <c r="R169" s="185">
        <v>5.333333333333333</v>
      </c>
      <c r="S169" s="185">
        <v>5.333333333333333</v>
      </c>
      <c r="T169" s="185">
        <v>5.666666666666667</v>
      </c>
      <c r="U169" s="191">
        <v>79.3</v>
      </c>
      <c r="V169" s="186"/>
      <c r="W169" s="190" t="s">
        <v>674</v>
      </c>
      <c r="X169" s="190">
        <v>717</v>
      </c>
      <c r="Y169" s="192" t="s">
        <v>8</v>
      </c>
      <c r="Z169" s="192"/>
      <c r="AA169" s="175"/>
      <c r="AB169" s="175">
        <f t="shared" si="31"/>
        <v>717</v>
      </c>
      <c r="AC169" s="175"/>
      <c r="AD169" s="175"/>
      <c r="AE169" s="192"/>
      <c r="AF169" s="193">
        <v>40.359739000000005</v>
      </c>
      <c r="AG169" s="193">
        <v>27.909472999999998</v>
      </c>
      <c r="AH169" s="193">
        <v>5.1443279999999998</v>
      </c>
      <c r="AI169" s="193">
        <v>10.62349785</v>
      </c>
      <c r="AJ169" s="193">
        <v>2.0634720848183741</v>
      </c>
      <c r="AK169" s="186"/>
      <c r="AL169" s="175" t="s">
        <v>35</v>
      </c>
      <c r="AM169" s="175"/>
      <c r="AN169" s="175" t="s">
        <v>8</v>
      </c>
      <c r="AO169" s="175"/>
      <c r="AP169" s="175"/>
      <c r="AQ169" s="175">
        <f t="shared" si="32"/>
        <v>717</v>
      </c>
      <c r="AR169" s="175"/>
      <c r="AS169" s="175"/>
      <c r="AU169" s="175"/>
      <c r="AV169" s="176" t="s">
        <v>20</v>
      </c>
      <c r="AY169" s="176">
        <v>0.26429999999999998</v>
      </c>
      <c r="AZ169" s="176">
        <v>20</v>
      </c>
      <c r="BA169" s="179">
        <v>1.3214999999999999E-2</v>
      </c>
      <c r="BB169" s="177">
        <v>7.0745980189514936</v>
      </c>
      <c r="BC169" s="177"/>
      <c r="BD169" s="186"/>
      <c r="BE169" s="186"/>
      <c r="BF169" s="186"/>
      <c r="BG169" s="186"/>
      <c r="BJ169" s="186"/>
      <c r="BK169" s="186"/>
      <c r="BL169" s="186"/>
      <c r="BM169" s="218"/>
      <c r="BP169" s="186"/>
      <c r="BQ169" s="186"/>
      <c r="BR169" s="186"/>
      <c r="BS169" s="186"/>
      <c r="BT169" s="186"/>
      <c r="BU169" s="186"/>
      <c r="BV169" s="176" t="s">
        <v>257</v>
      </c>
      <c r="BW169" s="160" t="s">
        <v>1163</v>
      </c>
      <c r="BX169" s="176"/>
      <c r="BY169" s="176"/>
      <c r="BZ169" s="186">
        <f>I169</f>
        <v>717</v>
      </c>
      <c r="CA169" s="176"/>
      <c r="CB169" s="176"/>
      <c r="CC169" s="176"/>
      <c r="CD169" s="176"/>
      <c r="CE169" s="176" t="s">
        <v>20</v>
      </c>
      <c r="CF169" s="185">
        <v>133.69093970998682</v>
      </c>
      <c r="CI169" s="163">
        <v>250</v>
      </c>
      <c r="CJ169" s="163" t="s">
        <v>8</v>
      </c>
      <c r="CK169" s="163"/>
      <c r="CL169" s="163"/>
      <c r="CM169" s="186">
        <f>I169</f>
        <v>717</v>
      </c>
      <c r="CN169" s="163"/>
      <c r="CO169" s="163"/>
      <c r="CP169" s="163"/>
      <c r="CQ169" s="163"/>
      <c r="CR169" s="163"/>
      <c r="CS169" s="163" t="s">
        <v>20</v>
      </c>
      <c r="CT169" s="163">
        <v>5.3757509282616525</v>
      </c>
      <c r="CU169" s="171"/>
      <c r="CV169" s="171"/>
      <c r="CW169" s="171"/>
      <c r="CX169" s="171"/>
      <c r="CY169" s="171"/>
      <c r="CZ169" s="171"/>
      <c r="DA169" s="186"/>
      <c r="DB169" s="171"/>
      <c r="DC169" s="171"/>
      <c r="DD169" s="171"/>
      <c r="DE169" s="171"/>
      <c r="DF169" s="171"/>
      <c r="DG169" s="171"/>
      <c r="DH169" s="186"/>
      <c r="DI169" s="186"/>
      <c r="DJ169" s="186"/>
      <c r="DK169" s="186"/>
      <c r="DL169" s="186"/>
      <c r="DM169" s="186"/>
      <c r="DO169" s="61" t="s">
        <v>35</v>
      </c>
      <c r="DP169" s="61" t="s">
        <v>8</v>
      </c>
      <c r="DQ169" s="160" t="s">
        <v>1163</v>
      </c>
      <c r="DR169" s="61"/>
      <c r="DS169" s="61"/>
      <c r="DT169" s="61"/>
      <c r="DU169" s="61"/>
      <c r="DV169" s="61"/>
      <c r="DW169" s="61"/>
      <c r="DX169" s="61" t="s">
        <v>20</v>
      </c>
      <c r="DY169" s="68">
        <v>0.2684146</v>
      </c>
      <c r="DZ169" s="68">
        <v>2.7122859999999999E-2</v>
      </c>
      <c r="EA169" s="68">
        <v>4.2557699999999997E-2</v>
      </c>
      <c r="EB169" s="68">
        <v>0.18429848000000001</v>
      </c>
      <c r="EC169" s="68">
        <v>1.8134980000000002E-2</v>
      </c>
    </row>
    <row r="170" spans="1:133" s="169" customFormat="1" x14ac:dyDescent="0.25">
      <c r="A170" s="156">
        <v>251</v>
      </c>
      <c r="B170" s="157" t="s">
        <v>1358</v>
      </c>
      <c r="C170" s="160" t="s">
        <v>1192</v>
      </c>
      <c r="D170" s="160"/>
      <c r="E170" s="157" t="s">
        <v>1345</v>
      </c>
      <c r="F170" s="157">
        <v>-20.379272968999999</v>
      </c>
      <c r="G170" s="157">
        <v>-42.009889399999999</v>
      </c>
      <c r="H170" s="157"/>
      <c r="I170" s="156">
        <v>788</v>
      </c>
      <c r="J170" s="190"/>
      <c r="K170" s="190"/>
      <c r="L170" s="189" t="s">
        <v>1225</v>
      </c>
      <c r="M170" s="190">
        <v>6</v>
      </c>
      <c r="N170" s="190">
        <v>6</v>
      </c>
      <c r="O170" s="190">
        <v>6</v>
      </c>
      <c r="P170" s="185">
        <v>5.666666666666667</v>
      </c>
      <c r="Q170" s="185">
        <v>5.666666666666667</v>
      </c>
      <c r="R170" s="185">
        <v>5.666666666666667</v>
      </c>
      <c r="S170" s="185">
        <v>6.333333333333333</v>
      </c>
      <c r="T170" s="190">
        <v>6</v>
      </c>
      <c r="U170" s="191">
        <v>83.333333333333329</v>
      </c>
      <c r="V170" s="186"/>
      <c r="W170" s="190" t="s">
        <v>936</v>
      </c>
      <c r="X170" s="190">
        <v>788</v>
      </c>
      <c r="Y170" s="192" t="s">
        <v>10</v>
      </c>
      <c r="Z170" s="192"/>
      <c r="AA170" s="175"/>
      <c r="AB170" s="175">
        <f t="shared" si="31"/>
        <v>788</v>
      </c>
      <c r="AC170" s="175"/>
      <c r="AD170" s="175"/>
      <c r="AE170" s="192"/>
      <c r="AF170" s="193">
        <v>55.809049999999992</v>
      </c>
      <c r="AG170" s="193">
        <v>34.482176999999993</v>
      </c>
      <c r="AH170" s="193">
        <v>6.0462424500000003</v>
      </c>
      <c r="AI170" s="193">
        <v>13.149500500000002</v>
      </c>
      <c r="AJ170" s="193">
        <v>2.1905246281432111</v>
      </c>
      <c r="AK170" s="186"/>
      <c r="AL170" s="175" t="s">
        <v>582</v>
      </c>
      <c r="AM170" s="175"/>
      <c r="AN170" s="175" t="s">
        <v>10</v>
      </c>
      <c r="AO170" s="175"/>
      <c r="AP170" s="175"/>
      <c r="AQ170" s="175">
        <f t="shared" si="32"/>
        <v>788</v>
      </c>
      <c r="AR170" s="175"/>
      <c r="AS170" s="175"/>
      <c r="AU170" s="175"/>
      <c r="AV170" s="175" t="s">
        <v>440</v>
      </c>
      <c r="AY170" s="176">
        <v>0.18179999999999999</v>
      </c>
      <c r="AZ170" s="176">
        <v>20</v>
      </c>
      <c r="BA170" s="179">
        <v>9.0899999999999991E-3</v>
      </c>
      <c r="BB170" s="177">
        <v>4.9848334362333224</v>
      </c>
      <c r="BC170" s="177"/>
      <c r="BD170" s="194" t="s">
        <v>582</v>
      </c>
      <c r="BE170" s="194" t="s">
        <v>10</v>
      </c>
      <c r="BF170" s="194"/>
      <c r="BG170" s="194"/>
      <c r="BH170" s="169">
        <f t="shared" ref="BH170:BH178" si="33">I170</f>
        <v>788</v>
      </c>
      <c r="BJ170" s="194"/>
      <c r="BK170" s="194"/>
      <c r="BL170" s="194"/>
      <c r="BM170" s="217">
        <v>787.92020000000002</v>
      </c>
      <c r="BP170" s="194"/>
      <c r="BQ170" s="195">
        <v>2241.166667</v>
      </c>
      <c r="BR170" s="195"/>
      <c r="BS170" s="195"/>
      <c r="BT170" s="195"/>
      <c r="BU170" s="186"/>
      <c r="BV170" s="186"/>
      <c r="BW170" s="160"/>
      <c r="BX170" s="186"/>
      <c r="BY170" s="186"/>
      <c r="BZ170" s="186"/>
      <c r="CA170" s="186"/>
      <c r="CB170" s="186"/>
      <c r="CC170" s="186"/>
      <c r="CD170" s="186"/>
      <c r="CE170" s="186"/>
      <c r="CF170" s="197"/>
      <c r="CI170" s="186"/>
      <c r="CJ170" s="186"/>
      <c r="CK170" s="186"/>
      <c r="CL170" s="186"/>
      <c r="CM170" s="186"/>
      <c r="CN170" s="186"/>
      <c r="CO170" s="186"/>
      <c r="CP170" s="186"/>
      <c r="CQ170" s="186"/>
      <c r="CR170" s="186"/>
      <c r="CS170" s="186"/>
      <c r="CT170" s="186"/>
      <c r="CU170" s="171"/>
      <c r="CV170" s="171"/>
      <c r="CW170" s="171"/>
      <c r="CX170" s="171"/>
      <c r="CY170" s="171"/>
      <c r="CZ170" s="171"/>
      <c r="DA170" s="186"/>
      <c r="DB170" s="171"/>
      <c r="DC170" s="171"/>
      <c r="DD170" s="171"/>
      <c r="DE170" s="171"/>
      <c r="DF170" s="171"/>
      <c r="DG170" s="171"/>
      <c r="DH170" s="186"/>
      <c r="DI170" s="186"/>
      <c r="DJ170" s="186"/>
      <c r="DK170" s="186"/>
      <c r="DL170" s="186"/>
      <c r="DM170" s="186"/>
      <c r="DQ170" s="160"/>
    </row>
    <row r="171" spans="1:133" s="169" customFormat="1" x14ac:dyDescent="0.25">
      <c r="A171" s="156">
        <v>252</v>
      </c>
      <c r="B171" s="157" t="s">
        <v>1359</v>
      </c>
      <c r="C171" s="160" t="s">
        <v>1194</v>
      </c>
      <c r="D171" s="160"/>
      <c r="E171" s="157" t="s">
        <v>1345</v>
      </c>
      <c r="F171" s="157">
        <v>-20.380895454000001</v>
      </c>
      <c r="G171" s="157">
        <v>-42.019334295999997</v>
      </c>
      <c r="H171" s="157"/>
      <c r="I171" s="156">
        <v>879</v>
      </c>
      <c r="J171" s="190"/>
      <c r="K171" s="190"/>
      <c r="L171" s="189" t="s">
        <v>1210</v>
      </c>
      <c r="M171" s="190">
        <v>6</v>
      </c>
      <c r="N171" s="185">
        <v>5.666666666666667</v>
      </c>
      <c r="O171" s="185">
        <v>5.333333333333333</v>
      </c>
      <c r="P171" s="190">
        <v>6</v>
      </c>
      <c r="Q171" s="185">
        <v>5.333333333333333</v>
      </c>
      <c r="R171" s="185">
        <v>5.666666666666667</v>
      </c>
      <c r="S171" s="185">
        <v>5.666666666666667</v>
      </c>
      <c r="T171" s="185">
        <v>5.666666666666667</v>
      </c>
      <c r="U171" s="191">
        <v>81.333333333333329</v>
      </c>
      <c r="V171" s="186"/>
      <c r="W171" s="190" t="s">
        <v>781</v>
      </c>
      <c r="X171" s="190">
        <v>879</v>
      </c>
      <c r="Y171" s="192" t="s">
        <v>201</v>
      </c>
      <c r="Z171" s="192"/>
      <c r="AA171" s="175"/>
      <c r="AB171" s="175">
        <f t="shared" si="31"/>
        <v>879</v>
      </c>
      <c r="AC171" s="175"/>
      <c r="AD171" s="175"/>
      <c r="AE171" s="192"/>
      <c r="AF171" s="193">
        <v>48.839412999999993</v>
      </c>
      <c r="AG171" s="193">
        <v>31.450303000000002</v>
      </c>
      <c r="AH171" s="193">
        <v>5.5283449999999998</v>
      </c>
      <c r="AI171" s="193">
        <v>12.505174999999999</v>
      </c>
      <c r="AJ171" s="193">
        <v>2.2729950119370401</v>
      </c>
      <c r="AK171" s="186"/>
      <c r="AL171" s="175" t="s">
        <v>550</v>
      </c>
      <c r="AM171" s="175"/>
      <c r="AN171" s="175" t="s">
        <v>201</v>
      </c>
      <c r="AO171" s="175"/>
      <c r="AP171" s="175"/>
      <c r="AQ171" s="175">
        <f t="shared" si="32"/>
        <v>879</v>
      </c>
      <c r="AR171" s="175"/>
      <c r="AS171" s="175"/>
      <c r="AU171" s="175"/>
      <c r="AV171" s="175" t="s">
        <v>440</v>
      </c>
      <c r="AY171" s="176">
        <v>0.189</v>
      </c>
      <c r="AZ171" s="176">
        <v>18</v>
      </c>
      <c r="BA171" s="179">
        <v>1.0500000000000001E-2</v>
      </c>
      <c r="BB171" s="177">
        <v>5.4944356300516954</v>
      </c>
      <c r="BC171" s="177"/>
      <c r="BD171" s="194" t="s">
        <v>550</v>
      </c>
      <c r="BE171" s="194" t="s">
        <v>201</v>
      </c>
      <c r="BF171" s="194"/>
      <c r="BG171" s="194"/>
      <c r="BH171" s="169">
        <f t="shared" si="33"/>
        <v>879</v>
      </c>
      <c r="BJ171" s="194"/>
      <c r="BK171" s="194"/>
      <c r="BL171" s="194"/>
      <c r="BM171" s="217">
        <v>879.48509999999999</v>
      </c>
      <c r="BP171" s="194"/>
      <c r="BQ171" s="195">
        <v>3208</v>
      </c>
      <c r="BR171" s="195"/>
      <c r="BS171" s="195"/>
      <c r="BT171" s="195"/>
      <c r="BU171" s="186"/>
      <c r="BV171" s="176" t="s">
        <v>471</v>
      </c>
      <c r="BW171" s="160" t="s">
        <v>1194</v>
      </c>
      <c r="BX171" s="176"/>
      <c r="BY171" s="176"/>
      <c r="BZ171" s="186">
        <f t="shared" ref="BZ171:BZ177" si="34">I171</f>
        <v>879</v>
      </c>
      <c r="CA171" s="176"/>
      <c r="CB171" s="176"/>
      <c r="CC171" s="176"/>
      <c r="CD171" s="176"/>
      <c r="CE171" s="176" t="s">
        <v>440</v>
      </c>
      <c r="CF171" s="185">
        <v>171.34627485464924</v>
      </c>
      <c r="CI171" s="186"/>
      <c r="CJ171" s="186"/>
      <c r="CK171" s="186"/>
      <c r="CL171" s="186"/>
      <c r="CM171" s="186"/>
      <c r="CN171" s="186"/>
      <c r="CO171" s="186"/>
      <c r="CP171" s="186"/>
      <c r="CQ171" s="186"/>
      <c r="CR171" s="186"/>
      <c r="CS171" s="186"/>
      <c r="CT171" s="186"/>
      <c r="CU171" s="171"/>
      <c r="CV171" s="171"/>
      <c r="CW171" s="171"/>
      <c r="CX171" s="171"/>
      <c r="CY171" s="171"/>
      <c r="CZ171" s="171"/>
      <c r="DA171" s="186"/>
      <c r="DB171" s="171"/>
      <c r="DC171" s="171"/>
      <c r="DD171" s="171"/>
      <c r="DE171" s="171"/>
      <c r="DF171" s="171"/>
      <c r="DG171" s="171"/>
      <c r="DH171" s="186"/>
      <c r="DI171" s="186"/>
      <c r="DJ171" s="186"/>
      <c r="DK171" s="186"/>
      <c r="DL171" s="186"/>
      <c r="DM171" s="186"/>
      <c r="DQ171" s="160"/>
    </row>
    <row r="172" spans="1:133" s="169" customFormat="1" x14ac:dyDescent="0.25">
      <c r="A172" s="156">
        <v>253</v>
      </c>
      <c r="B172" s="157" t="s">
        <v>1360</v>
      </c>
      <c r="C172" s="160" t="s">
        <v>1173</v>
      </c>
      <c r="D172" s="160"/>
      <c r="E172" s="157" t="s">
        <v>1345</v>
      </c>
      <c r="F172" s="157">
        <v>-20.389954112000002</v>
      </c>
      <c r="G172" s="157">
        <v>-42.034862189999998</v>
      </c>
      <c r="H172" s="157"/>
      <c r="I172" s="156">
        <v>1109</v>
      </c>
      <c r="J172" s="190"/>
      <c r="K172" s="190"/>
      <c r="L172" s="189" t="s">
        <v>1210</v>
      </c>
      <c r="M172" s="190">
        <v>6</v>
      </c>
      <c r="N172" s="185">
        <v>6.666666666666667</v>
      </c>
      <c r="O172" s="185">
        <v>6.333333333333333</v>
      </c>
      <c r="P172" s="185">
        <v>6.666666666666667</v>
      </c>
      <c r="Q172" s="185">
        <v>6.333333333333333</v>
      </c>
      <c r="R172" s="185">
        <v>6.833333333333333</v>
      </c>
      <c r="S172" s="185">
        <v>6.666666666666667</v>
      </c>
      <c r="T172" s="185">
        <v>6.5</v>
      </c>
      <c r="U172" s="191">
        <v>87.666666666666671</v>
      </c>
      <c r="V172" s="186"/>
      <c r="W172" s="190" t="s">
        <v>841</v>
      </c>
      <c r="X172" s="190">
        <v>1109</v>
      </c>
      <c r="Y172" s="192" t="s">
        <v>286</v>
      </c>
      <c r="Z172" s="192"/>
      <c r="AA172" s="175"/>
      <c r="AB172" s="175">
        <f t="shared" si="31"/>
        <v>1109</v>
      </c>
      <c r="AC172" s="175"/>
      <c r="AD172" s="175"/>
      <c r="AE172" s="192"/>
      <c r="AF172" s="193">
        <v>61.436933499999988</v>
      </c>
      <c r="AG172" s="193">
        <v>34.106996999999993</v>
      </c>
      <c r="AH172" s="193">
        <v>6.0754087500000002</v>
      </c>
      <c r="AI172" s="193">
        <v>14.164658499999998</v>
      </c>
      <c r="AJ172" s="193">
        <v>2.3427206214877967</v>
      </c>
      <c r="AK172" s="186"/>
      <c r="AL172" s="175" t="s">
        <v>565</v>
      </c>
      <c r="AM172" s="175"/>
      <c r="AN172" s="175" t="s">
        <v>286</v>
      </c>
      <c r="AO172" s="175"/>
      <c r="AP172" s="175"/>
      <c r="AQ172" s="175">
        <f t="shared" si="32"/>
        <v>1109</v>
      </c>
      <c r="AR172" s="175"/>
      <c r="AS172" s="175"/>
      <c r="AU172" s="175"/>
      <c r="AV172" s="175" t="s">
        <v>62</v>
      </c>
      <c r="AY172" s="176">
        <v>0.27979999999999999</v>
      </c>
      <c r="AZ172" s="176">
        <v>20</v>
      </c>
      <c r="BA172" s="179">
        <v>1.3989999999999999E-2</v>
      </c>
      <c r="BB172" s="177">
        <v>7.2262636566182588</v>
      </c>
      <c r="BC172" s="177"/>
      <c r="BD172" s="194" t="s">
        <v>565</v>
      </c>
      <c r="BE172" s="194" t="s">
        <v>286</v>
      </c>
      <c r="BF172" s="194"/>
      <c r="BG172" s="194"/>
      <c r="BH172" s="169">
        <f t="shared" si="33"/>
        <v>1109</v>
      </c>
      <c r="BJ172" s="194"/>
      <c r="BK172" s="194"/>
      <c r="BL172" s="194"/>
      <c r="BM172" s="217">
        <v>1108.518</v>
      </c>
      <c r="BP172" s="194"/>
      <c r="BQ172" s="195">
        <v>1161.298667</v>
      </c>
      <c r="BR172" s="195"/>
      <c r="BS172" s="195"/>
      <c r="BT172" s="195"/>
      <c r="BU172" s="186"/>
      <c r="BV172" s="176" t="s">
        <v>388</v>
      </c>
      <c r="BW172" s="160" t="s">
        <v>1173</v>
      </c>
      <c r="BX172" s="176"/>
      <c r="BY172" s="176"/>
      <c r="BZ172" s="186">
        <f t="shared" si="34"/>
        <v>1109</v>
      </c>
      <c r="CA172" s="176"/>
      <c r="CB172" s="176"/>
      <c r="CC172" s="176"/>
      <c r="CD172" s="176"/>
      <c r="CE172" s="176" t="s">
        <v>62</v>
      </c>
      <c r="CF172" s="185">
        <v>173.8141740195644</v>
      </c>
      <c r="CI172" s="186"/>
      <c r="CJ172" s="186"/>
      <c r="CK172" s="186"/>
      <c r="CL172" s="186"/>
      <c r="CM172" s="186"/>
      <c r="CN172" s="186"/>
      <c r="CO172" s="186"/>
      <c r="CP172" s="186"/>
      <c r="CQ172" s="186"/>
      <c r="CR172" s="186"/>
      <c r="CS172" s="186"/>
      <c r="CT172" s="186"/>
      <c r="CU172" s="171"/>
      <c r="CV172" s="171"/>
      <c r="CW172" s="171"/>
      <c r="CX172" s="171"/>
      <c r="CY172" s="171"/>
      <c r="CZ172" s="171"/>
      <c r="DA172" s="186"/>
      <c r="DB172" s="171"/>
      <c r="DC172" s="171"/>
      <c r="DD172" s="171"/>
      <c r="DE172" s="171"/>
      <c r="DF172" s="171"/>
      <c r="DG172" s="171"/>
      <c r="DH172" s="186"/>
      <c r="DI172" s="186"/>
      <c r="DJ172" s="186"/>
      <c r="DK172" s="186"/>
      <c r="DL172" s="186"/>
      <c r="DM172" s="186"/>
      <c r="DQ172" s="160"/>
    </row>
    <row r="173" spans="1:133" s="169" customFormat="1" x14ac:dyDescent="0.25">
      <c r="A173" s="156">
        <v>254</v>
      </c>
      <c r="B173" s="157" t="s">
        <v>1361</v>
      </c>
      <c r="C173" s="160" t="s">
        <v>1173</v>
      </c>
      <c r="D173" s="160"/>
      <c r="E173" s="157" t="s">
        <v>1345</v>
      </c>
      <c r="F173" s="157">
        <v>-20.35692405</v>
      </c>
      <c r="G173" s="157">
        <v>-42.006494644999997</v>
      </c>
      <c r="H173" s="157"/>
      <c r="I173" s="156">
        <v>975</v>
      </c>
      <c r="J173" s="190"/>
      <c r="K173" s="190"/>
      <c r="L173" s="189" t="s">
        <v>1225</v>
      </c>
      <c r="M173" s="190">
        <v>6</v>
      </c>
      <c r="N173" s="190">
        <v>6.5</v>
      </c>
      <c r="O173" s="190">
        <v>6.5</v>
      </c>
      <c r="P173" s="185">
        <v>6.333333333333333</v>
      </c>
      <c r="Q173" s="185">
        <v>6.666666666666667</v>
      </c>
      <c r="R173" s="190">
        <v>6.5</v>
      </c>
      <c r="S173" s="190">
        <v>6</v>
      </c>
      <c r="T173" s="190">
        <v>6.5</v>
      </c>
      <c r="U173" s="196">
        <v>87</v>
      </c>
      <c r="V173" s="186"/>
      <c r="W173" s="190" t="s">
        <v>842</v>
      </c>
      <c r="X173" s="190">
        <v>975</v>
      </c>
      <c r="Y173" s="192" t="s">
        <v>286</v>
      </c>
      <c r="Z173" s="192"/>
      <c r="AA173" s="175"/>
      <c r="AB173" s="175">
        <f t="shared" si="31"/>
        <v>975</v>
      </c>
      <c r="AC173" s="175"/>
      <c r="AD173" s="175"/>
      <c r="AE173" s="192"/>
      <c r="AF173" s="193">
        <v>67.904139499999999</v>
      </c>
      <c r="AG173" s="193">
        <v>35.988105999999995</v>
      </c>
      <c r="AH173" s="193">
        <v>6.1832342499999999</v>
      </c>
      <c r="AI173" s="193">
        <v>14.464766000000001</v>
      </c>
      <c r="AJ173" s="193">
        <v>2.3491689893954697</v>
      </c>
      <c r="AK173" s="186"/>
      <c r="AL173" s="175" t="s">
        <v>219</v>
      </c>
      <c r="AM173" s="175"/>
      <c r="AN173" s="175" t="s">
        <v>286</v>
      </c>
      <c r="AO173" s="175"/>
      <c r="AP173" s="175"/>
      <c r="AQ173" s="175">
        <f t="shared" si="32"/>
        <v>975</v>
      </c>
      <c r="AR173" s="175"/>
      <c r="AS173" s="175"/>
      <c r="AU173" s="175"/>
      <c r="AV173" s="175" t="s">
        <v>62</v>
      </c>
      <c r="AY173" s="176">
        <v>0.1953</v>
      </c>
      <c r="AZ173" s="176">
        <v>20</v>
      </c>
      <c r="BA173" s="179">
        <v>9.7649999999999994E-3</v>
      </c>
      <c r="BB173" s="177">
        <v>5.2962177542748234</v>
      </c>
      <c r="BC173" s="177"/>
      <c r="BD173" s="194" t="s">
        <v>219</v>
      </c>
      <c r="BE173" s="194" t="s">
        <v>286</v>
      </c>
      <c r="BF173" s="194"/>
      <c r="BG173" s="194"/>
      <c r="BH173" s="169">
        <f t="shared" si="33"/>
        <v>975</v>
      </c>
      <c r="BJ173" s="194"/>
      <c r="BK173" s="194"/>
      <c r="BL173" s="194"/>
      <c r="BM173" s="217">
        <v>975.37570000000005</v>
      </c>
      <c r="BP173" s="194"/>
      <c r="BQ173" s="195">
        <v>990.32466699999998</v>
      </c>
      <c r="BR173" s="195"/>
      <c r="BS173" s="195"/>
      <c r="BT173" s="195"/>
      <c r="BU173" s="186"/>
      <c r="BV173" s="176" t="s">
        <v>389</v>
      </c>
      <c r="BW173" s="160" t="s">
        <v>1173</v>
      </c>
      <c r="BX173" s="176"/>
      <c r="BY173" s="176"/>
      <c r="BZ173" s="186">
        <f t="shared" si="34"/>
        <v>975</v>
      </c>
      <c r="CA173" s="176"/>
      <c r="CB173" s="176"/>
      <c r="CC173" s="176"/>
      <c r="CD173" s="176"/>
      <c r="CE173" s="176" t="s">
        <v>62</v>
      </c>
      <c r="CF173" s="185">
        <v>172.55900871823957</v>
      </c>
      <c r="CI173" s="186"/>
      <c r="CJ173" s="186"/>
      <c r="CK173" s="186"/>
      <c r="CL173" s="186"/>
      <c r="CM173" s="186"/>
      <c r="CN173" s="186"/>
      <c r="CO173" s="186"/>
      <c r="CP173" s="186"/>
      <c r="CQ173" s="186"/>
      <c r="CR173" s="186"/>
      <c r="CS173" s="186"/>
      <c r="CT173" s="186"/>
      <c r="CU173" s="171"/>
      <c r="CV173" s="171"/>
      <c r="CW173" s="171"/>
      <c r="CX173" s="171"/>
      <c r="CY173" s="171"/>
      <c r="CZ173" s="171"/>
      <c r="DA173" s="186"/>
      <c r="DB173" s="171"/>
      <c r="DC173" s="171"/>
      <c r="DD173" s="171"/>
      <c r="DE173" s="171"/>
      <c r="DF173" s="171"/>
      <c r="DG173" s="171"/>
      <c r="DH173" s="186"/>
      <c r="DI173" s="186"/>
      <c r="DJ173" s="186"/>
      <c r="DK173" s="186"/>
      <c r="DL173" s="186"/>
      <c r="DM173" s="186"/>
      <c r="DO173" s="61" t="s">
        <v>219</v>
      </c>
      <c r="DP173" s="61" t="s">
        <v>286</v>
      </c>
      <c r="DQ173" s="160" t="s">
        <v>1173</v>
      </c>
      <c r="DR173" s="61"/>
      <c r="DS173" s="61"/>
      <c r="DT173" s="61"/>
      <c r="DU173" s="61"/>
      <c r="DV173" s="61"/>
      <c r="DW173" s="61"/>
      <c r="DX173" s="61" t="s">
        <v>62</v>
      </c>
      <c r="DY173" s="68">
        <v>0.27335043999999997</v>
      </c>
      <c r="DZ173" s="68">
        <v>2.6891100000000001E-2</v>
      </c>
      <c r="EA173" s="68">
        <v>6.4186919999999995E-2</v>
      </c>
      <c r="EB173" s="68">
        <v>0.15893563999999999</v>
      </c>
      <c r="EC173" s="68">
        <v>1.8903399999999997E-2</v>
      </c>
    </row>
    <row r="174" spans="1:133" s="169" customFormat="1" x14ac:dyDescent="0.25">
      <c r="A174" s="156">
        <v>255</v>
      </c>
      <c r="B174" s="157" t="s">
        <v>1362</v>
      </c>
      <c r="C174" s="160" t="s">
        <v>1163</v>
      </c>
      <c r="D174" s="160"/>
      <c r="E174" s="157" t="s">
        <v>1345</v>
      </c>
      <c r="F174" s="157">
        <v>-20.345081175000001</v>
      </c>
      <c r="G174" s="157">
        <v>-42.004526490000003</v>
      </c>
      <c r="H174" s="157"/>
      <c r="I174" s="156">
        <v>898</v>
      </c>
      <c r="J174" s="190"/>
      <c r="K174" s="190"/>
      <c r="L174" s="189" t="s">
        <v>1225</v>
      </c>
      <c r="M174" s="190">
        <v>6</v>
      </c>
      <c r="N174" s="190">
        <v>6</v>
      </c>
      <c r="O174" s="190">
        <v>6</v>
      </c>
      <c r="P174" s="190">
        <v>6</v>
      </c>
      <c r="Q174" s="190">
        <v>6</v>
      </c>
      <c r="R174" s="190">
        <v>6</v>
      </c>
      <c r="S174" s="190">
        <v>6</v>
      </c>
      <c r="T174" s="190">
        <v>6</v>
      </c>
      <c r="U174" s="196">
        <v>83</v>
      </c>
      <c r="V174" s="186"/>
      <c r="W174" s="190" t="s">
        <v>675</v>
      </c>
      <c r="X174" s="190">
        <v>898</v>
      </c>
      <c r="Y174" s="192" t="s">
        <v>8</v>
      </c>
      <c r="Z174" s="192"/>
      <c r="AA174" s="175"/>
      <c r="AB174" s="175">
        <f t="shared" si="31"/>
        <v>898</v>
      </c>
      <c r="AC174" s="175"/>
      <c r="AD174" s="175"/>
      <c r="AE174" s="192"/>
      <c r="AF174" s="193">
        <v>60.820627000000002</v>
      </c>
      <c r="AG174" s="193">
        <v>33.712418499999998</v>
      </c>
      <c r="AH174" s="193">
        <v>6.1073442500000015</v>
      </c>
      <c r="AI174" s="193">
        <v>13.965313999999998</v>
      </c>
      <c r="AJ174" s="193">
        <v>2.2979465130260981</v>
      </c>
      <c r="AK174" s="186"/>
      <c r="AL174" s="175" t="s">
        <v>84</v>
      </c>
      <c r="AM174" s="175"/>
      <c r="AN174" s="175" t="s">
        <v>8</v>
      </c>
      <c r="AO174" s="175"/>
      <c r="AP174" s="175"/>
      <c r="AQ174" s="175">
        <f t="shared" si="32"/>
        <v>898</v>
      </c>
      <c r="AR174" s="175"/>
      <c r="AS174" s="175"/>
      <c r="AU174" s="175"/>
      <c r="AV174" s="175" t="s">
        <v>62</v>
      </c>
      <c r="AY174" s="176">
        <v>0.20630000000000001</v>
      </c>
      <c r="AZ174" s="176">
        <v>20</v>
      </c>
      <c r="BA174" s="179">
        <v>1.0315000000000001E-2</v>
      </c>
      <c r="BB174" s="177">
        <v>5.5123077336053479</v>
      </c>
      <c r="BC174" s="177"/>
      <c r="BD174" s="194" t="s">
        <v>84</v>
      </c>
      <c r="BE174" s="194" t="s">
        <v>8</v>
      </c>
      <c r="BF174" s="194"/>
      <c r="BG174" s="194"/>
      <c r="BH174" s="169">
        <f t="shared" si="33"/>
        <v>898</v>
      </c>
      <c r="BJ174" s="194"/>
      <c r="BK174" s="194"/>
      <c r="BL174" s="194"/>
      <c r="BM174" s="217">
        <v>898.23069999999996</v>
      </c>
      <c r="BP174" s="194"/>
      <c r="BQ174" s="195">
        <v>248.5205</v>
      </c>
      <c r="BR174" s="195"/>
      <c r="BS174" s="195"/>
      <c r="BT174" s="195"/>
      <c r="BU174" s="186"/>
      <c r="BV174" s="176" t="s">
        <v>351</v>
      </c>
      <c r="BW174" s="160" t="s">
        <v>1163</v>
      </c>
      <c r="BX174" s="176"/>
      <c r="BY174" s="176"/>
      <c r="BZ174" s="186">
        <f t="shared" si="34"/>
        <v>898</v>
      </c>
      <c r="CA174" s="176"/>
      <c r="CB174" s="176"/>
      <c r="CC174" s="176"/>
      <c r="CD174" s="176"/>
      <c r="CE174" s="176" t="s">
        <v>62</v>
      </c>
      <c r="CF174" s="185">
        <v>167.68188792124562</v>
      </c>
      <c r="CI174" s="186"/>
      <c r="CJ174" s="186"/>
      <c r="CK174" s="186"/>
      <c r="CL174" s="186"/>
      <c r="CM174" s="186"/>
      <c r="CN174" s="186"/>
      <c r="CO174" s="186"/>
      <c r="CP174" s="186"/>
      <c r="CQ174" s="186"/>
      <c r="CR174" s="186"/>
      <c r="CS174" s="186"/>
      <c r="CT174" s="186"/>
      <c r="CU174" s="171"/>
      <c r="CV174" s="171"/>
      <c r="CW174" s="190">
        <v>255</v>
      </c>
      <c r="CX174" s="228" t="s">
        <v>8</v>
      </c>
      <c r="CY174" s="228"/>
      <c r="CZ174" s="228"/>
      <c r="DA174" s="186">
        <f t="shared" si="28"/>
        <v>898</v>
      </c>
      <c r="DB174" s="228"/>
      <c r="DC174" s="228"/>
      <c r="DD174" s="228"/>
      <c r="DE174" s="228"/>
      <c r="DF174" s="228"/>
      <c r="DG174" s="228"/>
      <c r="DH174" s="228" t="s">
        <v>9</v>
      </c>
      <c r="DI174" s="231">
        <v>8.8052329999999994</v>
      </c>
      <c r="DJ174" s="230">
        <v>1.0488298</v>
      </c>
      <c r="DK174" s="230">
        <v>7.7564031999999994</v>
      </c>
      <c r="DL174" s="230">
        <v>0.67008930000000011</v>
      </c>
      <c r="DM174" s="230">
        <v>0.37874049999999998</v>
      </c>
      <c r="DQ174" s="160"/>
    </row>
    <row r="175" spans="1:133" s="169" customFormat="1" x14ac:dyDescent="0.25">
      <c r="A175" s="156">
        <v>256</v>
      </c>
      <c r="B175" s="157" t="s">
        <v>1363</v>
      </c>
      <c r="C175" s="160" t="s">
        <v>1192</v>
      </c>
      <c r="D175" s="160"/>
      <c r="E175" s="157" t="s">
        <v>1345</v>
      </c>
      <c r="F175" s="157">
        <v>-20.351973111</v>
      </c>
      <c r="G175" s="157">
        <v>-41.991898734000003</v>
      </c>
      <c r="H175" s="157"/>
      <c r="I175" s="156">
        <v>818</v>
      </c>
      <c r="J175" s="190"/>
      <c r="K175" s="190"/>
      <c r="L175" s="189" t="s">
        <v>1210</v>
      </c>
      <c r="M175" s="185">
        <v>5.666666666666667</v>
      </c>
      <c r="N175" s="185">
        <v>5.333333333333333</v>
      </c>
      <c r="O175" s="185">
        <v>5.666666666666667</v>
      </c>
      <c r="P175" s="185">
        <v>5.666666666666667</v>
      </c>
      <c r="Q175" s="185">
        <v>5.666666666666667</v>
      </c>
      <c r="R175" s="185">
        <v>5.333333333333333</v>
      </c>
      <c r="S175" s="185">
        <v>5.666666666666667</v>
      </c>
      <c r="T175" s="190">
        <v>6</v>
      </c>
      <c r="U175" s="196">
        <v>81</v>
      </c>
      <c r="V175" s="186"/>
      <c r="W175" s="186"/>
      <c r="X175" s="186"/>
      <c r="Y175" s="186"/>
      <c r="Z175" s="186"/>
      <c r="AA175" s="186"/>
      <c r="AB175" s="175"/>
      <c r="AC175" s="175"/>
      <c r="AD175" s="175"/>
      <c r="AE175" s="186"/>
      <c r="AF175" s="193"/>
      <c r="AG175" s="193"/>
      <c r="AH175" s="193"/>
      <c r="AI175" s="193"/>
      <c r="AJ175" s="193"/>
      <c r="AK175" s="186"/>
      <c r="AL175" s="186"/>
      <c r="AM175" s="186"/>
      <c r="AN175" s="186"/>
      <c r="AO175" s="186"/>
      <c r="AP175" s="186"/>
      <c r="AQ175" s="175"/>
      <c r="AR175" s="175"/>
      <c r="AS175" s="175"/>
      <c r="AU175" s="175"/>
      <c r="AV175" s="186"/>
      <c r="AY175" s="186"/>
      <c r="AZ175" s="186"/>
      <c r="BA175" s="186"/>
      <c r="BB175" s="186"/>
      <c r="BC175" s="186"/>
      <c r="BD175" s="194" t="s">
        <v>583</v>
      </c>
      <c r="BE175" s="194" t="s">
        <v>10</v>
      </c>
      <c r="BF175" s="194"/>
      <c r="BG175" s="194"/>
      <c r="BH175" s="169">
        <f t="shared" si="33"/>
        <v>818</v>
      </c>
      <c r="BJ175" s="194"/>
      <c r="BK175" s="194"/>
      <c r="BL175" s="194"/>
      <c r="BM175" s="217">
        <v>818.44190000000003</v>
      </c>
      <c r="BP175" s="194"/>
      <c r="BQ175" s="195">
        <v>1519.5</v>
      </c>
      <c r="BR175" s="195"/>
      <c r="BS175" s="195"/>
      <c r="BT175" s="195"/>
      <c r="BU175" s="186"/>
      <c r="BV175" s="176" t="s">
        <v>503</v>
      </c>
      <c r="BW175" s="160" t="s">
        <v>1192</v>
      </c>
      <c r="BX175" s="176"/>
      <c r="BY175" s="176"/>
      <c r="BZ175" s="186">
        <f t="shared" si="34"/>
        <v>818</v>
      </c>
      <c r="CA175" s="176"/>
      <c r="CB175" s="176"/>
      <c r="CC175" s="176"/>
      <c r="CD175" s="176"/>
      <c r="CE175" s="176" t="s">
        <v>440</v>
      </c>
      <c r="CF175" s="185">
        <v>155.07512387572052</v>
      </c>
      <c r="CI175" s="186"/>
      <c r="CJ175" s="186"/>
      <c r="CK175" s="186"/>
      <c r="CL175" s="186"/>
      <c r="CM175" s="186"/>
      <c r="CN175" s="186"/>
      <c r="CO175" s="186"/>
      <c r="CP175" s="186"/>
      <c r="CQ175" s="186"/>
      <c r="CR175" s="186"/>
      <c r="CS175" s="186"/>
      <c r="CT175" s="186"/>
      <c r="CU175" s="171"/>
      <c r="CV175" s="171"/>
      <c r="CW175" s="171"/>
      <c r="CX175" s="171"/>
      <c r="CY175" s="171"/>
      <c r="CZ175" s="171"/>
      <c r="DA175" s="186"/>
      <c r="DB175" s="171"/>
      <c r="DC175" s="171"/>
      <c r="DD175" s="171"/>
      <c r="DE175" s="171"/>
      <c r="DF175" s="171"/>
      <c r="DG175" s="171"/>
      <c r="DH175" s="186"/>
      <c r="DI175" s="186"/>
      <c r="DJ175" s="186"/>
      <c r="DK175" s="186"/>
      <c r="DL175" s="186"/>
      <c r="DM175" s="186"/>
      <c r="DQ175" s="160"/>
    </row>
    <row r="176" spans="1:133" s="169" customFormat="1" x14ac:dyDescent="0.25">
      <c r="A176" s="156">
        <v>257</v>
      </c>
      <c r="B176" s="157" t="s">
        <v>1364</v>
      </c>
      <c r="C176" s="160" t="s">
        <v>1163</v>
      </c>
      <c r="D176" s="160"/>
      <c r="E176" s="157" t="s">
        <v>1345</v>
      </c>
      <c r="F176" s="157">
        <v>-20.323824165000001</v>
      </c>
      <c r="G176" s="157">
        <v>-41.867001084999998</v>
      </c>
      <c r="H176" s="157"/>
      <c r="I176" s="156">
        <v>981</v>
      </c>
      <c r="J176" s="190"/>
      <c r="K176" s="190"/>
      <c r="L176" s="189" t="s">
        <v>1210</v>
      </c>
      <c r="M176" s="190">
        <v>6</v>
      </c>
      <c r="N176" s="190">
        <v>6</v>
      </c>
      <c r="O176" s="190">
        <v>6</v>
      </c>
      <c r="P176" s="185">
        <v>5.666666666666667</v>
      </c>
      <c r="Q176" s="185">
        <v>5.666666666666667</v>
      </c>
      <c r="R176" s="185">
        <v>5.666666666666667</v>
      </c>
      <c r="S176" s="190">
        <v>6</v>
      </c>
      <c r="T176" s="190">
        <v>6</v>
      </c>
      <c r="U176" s="196">
        <v>83</v>
      </c>
      <c r="V176" s="186"/>
      <c r="W176" s="190" t="s">
        <v>676</v>
      </c>
      <c r="X176" s="190">
        <v>981</v>
      </c>
      <c r="Y176" s="192" t="s">
        <v>8</v>
      </c>
      <c r="Z176" s="192"/>
      <c r="AA176" s="175"/>
      <c r="AB176" s="175">
        <f t="shared" ref="AB176:AB186" si="35">I176</f>
        <v>981</v>
      </c>
      <c r="AC176" s="175"/>
      <c r="AD176" s="175"/>
      <c r="AE176" s="192"/>
      <c r="AF176" s="193">
        <v>60.124576499999989</v>
      </c>
      <c r="AG176" s="193">
        <v>34.472342000000012</v>
      </c>
      <c r="AH176" s="193">
        <v>6.1514384499999988</v>
      </c>
      <c r="AI176" s="193">
        <v>13.563877</v>
      </c>
      <c r="AJ176" s="193">
        <v>2.213935331227213</v>
      </c>
      <c r="AK176" s="186"/>
      <c r="AL176" s="175" t="s">
        <v>85</v>
      </c>
      <c r="AM176" s="175"/>
      <c r="AN176" s="175" t="s">
        <v>8</v>
      </c>
      <c r="AO176" s="175"/>
      <c r="AP176" s="175"/>
      <c r="AQ176" s="175">
        <f t="shared" ref="AQ176:AQ186" si="36">X176</f>
        <v>981</v>
      </c>
      <c r="AR176" s="175"/>
      <c r="AS176" s="175"/>
      <c r="AU176" s="175"/>
      <c r="AV176" s="175" t="s">
        <v>62</v>
      </c>
      <c r="AY176" s="176">
        <v>0.21859999999999999</v>
      </c>
      <c r="AZ176" s="176">
        <v>20</v>
      </c>
      <c r="BA176" s="179">
        <v>1.0929999999999999E-2</v>
      </c>
      <c r="BB176" s="177">
        <v>5.5780742490537678</v>
      </c>
      <c r="BC176" s="177"/>
      <c r="BD176" s="194" t="s">
        <v>85</v>
      </c>
      <c r="BE176" s="194" t="s">
        <v>8</v>
      </c>
      <c r="BF176" s="194"/>
      <c r="BG176" s="194"/>
      <c r="BH176" s="169">
        <f t="shared" si="33"/>
        <v>981</v>
      </c>
      <c r="BJ176" s="194"/>
      <c r="BK176" s="194"/>
      <c r="BL176" s="194"/>
      <c r="BM176" s="217">
        <v>981.14400000000001</v>
      </c>
      <c r="BP176" s="194"/>
      <c r="BQ176" s="195">
        <v>5318.6666670000004</v>
      </c>
      <c r="BR176" s="195"/>
      <c r="BS176" s="195"/>
      <c r="BT176" s="195"/>
      <c r="BU176" s="186"/>
      <c r="BV176" s="176" t="s">
        <v>352</v>
      </c>
      <c r="BW176" s="160" t="s">
        <v>1163</v>
      </c>
      <c r="BX176" s="176"/>
      <c r="BY176" s="176"/>
      <c r="BZ176" s="186">
        <f t="shared" si="34"/>
        <v>981</v>
      </c>
      <c r="CA176" s="176"/>
      <c r="CB176" s="176"/>
      <c r="CC176" s="176"/>
      <c r="CD176" s="176"/>
      <c r="CE176" s="176" t="s">
        <v>62</v>
      </c>
      <c r="CF176" s="185">
        <v>106.1685509941332</v>
      </c>
      <c r="CI176" s="163">
        <v>257</v>
      </c>
      <c r="CJ176" s="163" t="s">
        <v>8</v>
      </c>
      <c r="CK176" s="163"/>
      <c r="CL176" s="163"/>
      <c r="CM176" s="186">
        <f>I176</f>
        <v>981</v>
      </c>
      <c r="CN176" s="163"/>
      <c r="CO176" s="163"/>
      <c r="CP176" s="163"/>
      <c r="CQ176" s="163"/>
      <c r="CR176" s="163"/>
      <c r="CS176" s="163" t="s">
        <v>62</v>
      </c>
      <c r="CT176" s="163">
        <v>6.4099167025236081</v>
      </c>
      <c r="CU176" s="171"/>
      <c r="CV176" s="171"/>
      <c r="CW176" s="190">
        <v>257</v>
      </c>
      <c r="CX176" s="228" t="s">
        <v>8</v>
      </c>
      <c r="CY176" s="228"/>
      <c r="CZ176" s="228"/>
      <c r="DA176" s="186">
        <f t="shared" si="28"/>
        <v>981</v>
      </c>
      <c r="DB176" s="228"/>
      <c r="DC176" s="228"/>
      <c r="DD176" s="228"/>
      <c r="DE176" s="228"/>
      <c r="DF176" s="228"/>
      <c r="DG176" s="228"/>
      <c r="DH176" s="228" t="s">
        <v>9</v>
      </c>
      <c r="DI176" s="231">
        <v>5.6727169999999996</v>
      </c>
      <c r="DJ176" s="230">
        <v>0.66793030000000009</v>
      </c>
      <c r="DK176" s="230">
        <v>5.0047866999999995</v>
      </c>
      <c r="DL176" s="230">
        <v>0.40876350000000011</v>
      </c>
      <c r="DM176" s="230">
        <v>0.25916679999999997</v>
      </c>
      <c r="DO176" s="59" t="s">
        <v>85</v>
      </c>
      <c r="DP176" s="61" t="s">
        <v>8</v>
      </c>
      <c r="DQ176" s="160" t="s">
        <v>1163</v>
      </c>
      <c r="DR176" s="61"/>
      <c r="DS176" s="61"/>
      <c r="DT176" s="61"/>
      <c r="DU176" s="61"/>
      <c r="DV176" s="61"/>
      <c r="DW176" s="61"/>
      <c r="DX176" s="61" t="s">
        <v>62</v>
      </c>
      <c r="DY176" s="236">
        <v>0.21435728000000004</v>
      </c>
      <c r="DZ176" s="236">
        <v>3.0835679999999997E-2</v>
      </c>
      <c r="EA176" s="236">
        <v>3.9752299999999997E-2</v>
      </c>
      <c r="EB176" s="236">
        <v>0.13301743999999999</v>
      </c>
      <c r="EC176" s="236">
        <v>2.0631320000000002E-2</v>
      </c>
    </row>
    <row r="177" spans="1:133" s="169" customFormat="1" x14ac:dyDescent="0.25">
      <c r="A177" s="156">
        <v>259</v>
      </c>
      <c r="B177" s="157" t="s">
        <v>1366</v>
      </c>
      <c r="C177" s="160" t="s">
        <v>1173</v>
      </c>
      <c r="D177" s="160"/>
      <c r="E177" s="157" t="s">
        <v>1345</v>
      </c>
      <c r="F177" s="157">
        <v>-20.321884927999999</v>
      </c>
      <c r="G177" s="157">
        <v>-41.896580149999998</v>
      </c>
      <c r="H177" s="157"/>
      <c r="I177" s="156">
        <v>829</v>
      </c>
      <c r="J177" s="190"/>
      <c r="K177" s="190"/>
      <c r="L177" s="189" t="s">
        <v>1225</v>
      </c>
      <c r="M177" s="190">
        <v>6</v>
      </c>
      <c r="N177" s="190">
        <v>5</v>
      </c>
      <c r="O177" s="185">
        <v>5.666666666666667</v>
      </c>
      <c r="P177" s="185">
        <v>5.666666666666667</v>
      </c>
      <c r="Q177" s="185">
        <v>5.333333333333333</v>
      </c>
      <c r="R177" s="185">
        <v>5.333333333333333</v>
      </c>
      <c r="S177" s="185">
        <v>5.666666666666667</v>
      </c>
      <c r="T177" s="185">
        <v>5.666666666666667</v>
      </c>
      <c r="U177" s="191">
        <v>80.333333333333329</v>
      </c>
      <c r="V177" s="186"/>
      <c r="W177" s="190" t="s">
        <v>843</v>
      </c>
      <c r="X177" s="190">
        <v>829</v>
      </c>
      <c r="Y177" s="192" t="s">
        <v>286</v>
      </c>
      <c r="Z177" s="192"/>
      <c r="AA177" s="175"/>
      <c r="AB177" s="175">
        <f t="shared" si="35"/>
        <v>829</v>
      </c>
      <c r="AC177" s="175"/>
      <c r="AD177" s="175"/>
      <c r="AE177" s="192"/>
      <c r="AF177" s="193">
        <v>65.414864999999992</v>
      </c>
      <c r="AG177" s="193">
        <v>33.028970999999999</v>
      </c>
      <c r="AH177" s="193">
        <v>6.5191649999999992</v>
      </c>
      <c r="AI177" s="193">
        <v>12.926678350000003</v>
      </c>
      <c r="AJ177" s="193">
        <v>1.9845798412528404</v>
      </c>
      <c r="AK177" s="186"/>
      <c r="AL177" s="175" t="s">
        <v>566</v>
      </c>
      <c r="AM177" s="175"/>
      <c r="AN177" s="175" t="s">
        <v>286</v>
      </c>
      <c r="AO177" s="175"/>
      <c r="AP177" s="175"/>
      <c r="AQ177" s="175">
        <f t="shared" si="36"/>
        <v>829</v>
      </c>
      <c r="AR177" s="175"/>
      <c r="AS177" s="175"/>
      <c r="AU177" s="175"/>
      <c r="AV177" s="175" t="s">
        <v>440</v>
      </c>
      <c r="AY177" s="176">
        <v>0.1804</v>
      </c>
      <c r="AZ177" s="176">
        <v>20</v>
      </c>
      <c r="BA177" s="179">
        <v>9.0200000000000002E-3</v>
      </c>
      <c r="BB177" s="177">
        <v>4.6326187788479061</v>
      </c>
      <c r="BC177" s="177"/>
      <c r="BD177" s="194" t="s">
        <v>566</v>
      </c>
      <c r="BE177" s="194" t="s">
        <v>286</v>
      </c>
      <c r="BF177" s="194"/>
      <c r="BG177" s="194"/>
      <c r="BH177" s="169">
        <f t="shared" si="33"/>
        <v>829</v>
      </c>
      <c r="BJ177" s="194"/>
      <c r="BK177" s="194"/>
      <c r="BL177" s="194"/>
      <c r="BM177" s="217">
        <v>831.22</v>
      </c>
      <c r="BP177" s="194"/>
      <c r="BQ177" s="195">
        <v>1417.4911669999999</v>
      </c>
      <c r="BR177" s="195"/>
      <c r="BS177" s="195"/>
      <c r="BT177" s="195"/>
      <c r="BU177" s="186"/>
      <c r="BV177" s="176" t="s">
        <v>482</v>
      </c>
      <c r="BW177" s="160" t="s">
        <v>1173</v>
      </c>
      <c r="BX177" s="176"/>
      <c r="BY177" s="176"/>
      <c r="BZ177" s="186">
        <f t="shared" si="34"/>
        <v>829</v>
      </c>
      <c r="CA177" s="176"/>
      <c r="CB177" s="176"/>
      <c r="CC177" s="176"/>
      <c r="CD177" s="176"/>
      <c r="CE177" s="176" t="s">
        <v>440</v>
      </c>
      <c r="CF177" s="185">
        <v>142.89785427134612</v>
      </c>
      <c r="CI177" s="186"/>
      <c r="CJ177" s="186"/>
      <c r="CK177" s="186"/>
      <c r="CL177" s="186"/>
      <c r="CM177" s="186"/>
      <c r="CN177" s="186"/>
      <c r="CO177" s="186"/>
      <c r="CP177" s="186"/>
      <c r="CQ177" s="186"/>
      <c r="CR177" s="186"/>
      <c r="CS177" s="186"/>
      <c r="CT177" s="186"/>
      <c r="CU177" s="171"/>
      <c r="CV177" s="171"/>
      <c r="CW177" s="171"/>
      <c r="CX177" s="171"/>
      <c r="CY177" s="171"/>
      <c r="CZ177" s="171"/>
      <c r="DA177" s="186"/>
      <c r="DB177" s="171"/>
      <c r="DC177" s="171"/>
      <c r="DD177" s="171"/>
      <c r="DE177" s="171"/>
      <c r="DF177" s="171"/>
      <c r="DG177" s="171"/>
      <c r="DH177" s="186"/>
      <c r="DI177" s="186"/>
      <c r="DJ177" s="186"/>
      <c r="DK177" s="186"/>
      <c r="DL177" s="186"/>
      <c r="DM177" s="186"/>
      <c r="DQ177" s="160"/>
    </row>
    <row r="178" spans="1:133" s="169" customFormat="1" x14ac:dyDescent="0.25">
      <c r="A178" s="156">
        <v>263</v>
      </c>
      <c r="B178" s="157" t="s">
        <v>1367</v>
      </c>
      <c r="C178" s="160" t="s">
        <v>1194</v>
      </c>
      <c r="D178" s="160"/>
      <c r="E178" s="157" t="s">
        <v>1345</v>
      </c>
      <c r="F178" s="157">
        <v>-20.330851134</v>
      </c>
      <c r="G178" s="157">
        <v>-41.975841856999999</v>
      </c>
      <c r="H178" s="157"/>
      <c r="I178" s="156">
        <v>748</v>
      </c>
      <c r="J178" s="190"/>
      <c r="K178" s="190"/>
      <c r="L178" s="189" t="s">
        <v>1225</v>
      </c>
      <c r="M178" s="190">
        <v>6</v>
      </c>
      <c r="N178" s="185">
        <v>5.666666666666667</v>
      </c>
      <c r="O178" s="185">
        <v>5.666666666666667</v>
      </c>
      <c r="P178" s="190">
        <v>6</v>
      </c>
      <c r="Q178" s="190">
        <v>6</v>
      </c>
      <c r="R178" s="185">
        <v>5.333333333333333</v>
      </c>
      <c r="S178" s="190">
        <v>6</v>
      </c>
      <c r="T178" s="190">
        <v>6</v>
      </c>
      <c r="U178" s="191">
        <v>82.666666666666671</v>
      </c>
      <c r="V178" s="186"/>
      <c r="W178" s="190" t="s">
        <v>783</v>
      </c>
      <c r="X178" s="190">
        <v>748</v>
      </c>
      <c r="Y178" s="192" t="s">
        <v>201</v>
      </c>
      <c r="Z178" s="192"/>
      <c r="AA178" s="175"/>
      <c r="AB178" s="175">
        <f t="shared" si="35"/>
        <v>748</v>
      </c>
      <c r="AC178" s="175"/>
      <c r="AD178" s="175"/>
      <c r="AE178" s="192"/>
      <c r="AF178" s="193">
        <v>56.890955999999996</v>
      </c>
      <c r="AG178" s="193">
        <v>32.717222499999998</v>
      </c>
      <c r="AH178" s="193">
        <v>5.8666663000000003</v>
      </c>
      <c r="AI178" s="193">
        <v>13.286505500000001</v>
      </c>
      <c r="AJ178" s="193">
        <v>2.2802762889969292</v>
      </c>
      <c r="AK178" s="186"/>
      <c r="AL178" s="175" t="s">
        <v>191</v>
      </c>
      <c r="AM178" s="175"/>
      <c r="AN178" s="175" t="s">
        <v>201</v>
      </c>
      <c r="AO178" s="175"/>
      <c r="AP178" s="175"/>
      <c r="AQ178" s="175">
        <f t="shared" si="36"/>
        <v>748</v>
      </c>
      <c r="AR178" s="175"/>
      <c r="AS178" s="175"/>
      <c r="AU178" s="175"/>
      <c r="AV178" s="176" t="s">
        <v>20</v>
      </c>
      <c r="AY178" s="176">
        <v>0.20169999999999999</v>
      </c>
      <c r="AZ178" s="176">
        <v>20</v>
      </c>
      <c r="BA178" s="179">
        <v>1.0085E-2</v>
      </c>
      <c r="BB178" s="177">
        <v>5.2277668912570796</v>
      </c>
      <c r="BC178" s="177"/>
      <c r="BD178" s="194" t="s">
        <v>191</v>
      </c>
      <c r="BE178" s="194" t="s">
        <v>201</v>
      </c>
      <c r="BF178" s="194"/>
      <c r="BG178" s="194"/>
      <c r="BH178" s="169">
        <f t="shared" si="33"/>
        <v>748</v>
      </c>
      <c r="BJ178" s="194"/>
      <c r="BK178" s="194"/>
      <c r="BL178" s="194"/>
      <c r="BM178" s="217">
        <v>748.26610000000005</v>
      </c>
      <c r="BP178" s="194"/>
      <c r="BQ178" s="195">
        <v>5031.1666670000004</v>
      </c>
      <c r="BR178" s="195"/>
      <c r="BS178" s="195"/>
      <c r="BT178" s="195"/>
      <c r="BU178" s="186"/>
      <c r="BV178" s="186"/>
      <c r="BW178" s="160"/>
      <c r="BX178" s="186"/>
      <c r="BY178" s="186"/>
      <c r="BZ178" s="186"/>
      <c r="CA178" s="186"/>
      <c r="CB178" s="186"/>
      <c r="CC178" s="186"/>
      <c r="CD178" s="186"/>
      <c r="CE178" s="186"/>
      <c r="CF178" s="197"/>
      <c r="CI178" s="186"/>
      <c r="CJ178" s="186"/>
      <c r="CK178" s="186"/>
      <c r="CL178" s="186"/>
      <c r="CM178" s="186"/>
      <c r="CN178" s="186"/>
      <c r="CO178" s="186"/>
      <c r="CP178" s="186"/>
      <c r="CQ178" s="186"/>
      <c r="CR178" s="186"/>
      <c r="CS178" s="186"/>
      <c r="CT178" s="186"/>
      <c r="CU178" s="171"/>
      <c r="CV178" s="171"/>
      <c r="CW178" s="171"/>
      <c r="CX178" s="171"/>
      <c r="CY178" s="171"/>
      <c r="CZ178" s="171"/>
      <c r="DA178" s="186"/>
      <c r="DB178" s="171"/>
      <c r="DC178" s="171"/>
      <c r="DD178" s="171"/>
      <c r="DE178" s="171"/>
      <c r="DF178" s="171"/>
      <c r="DG178" s="171"/>
      <c r="DH178" s="186"/>
      <c r="DI178" s="186"/>
      <c r="DJ178" s="186"/>
      <c r="DK178" s="186"/>
      <c r="DL178" s="186"/>
      <c r="DM178" s="186"/>
      <c r="DO178" s="61" t="s">
        <v>191</v>
      </c>
      <c r="DP178" s="238" t="s">
        <v>201</v>
      </c>
      <c r="DQ178" s="242" t="s">
        <v>1194</v>
      </c>
      <c r="DR178" s="61"/>
      <c r="DS178" s="61"/>
      <c r="DT178" s="61"/>
      <c r="DU178" s="61"/>
      <c r="DV178" s="61"/>
      <c r="DW178" s="61"/>
      <c r="DX178" s="61" t="s">
        <v>20</v>
      </c>
      <c r="DY178" s="68">
        <v>0.22978241999999999</v>
      </c>
      <c r="DZ178" s="68">
        <v>2.6444200000000001E-2</v>
      </c>
      <c r="EA178" s="68">
        <v>4.498924E-2</v>
      </c>
      <c r="EB178" s="68">
        <v>0.14315462000000001</v>
      </c>
      <c r="EC178" s="68">
        <v>1.925054E-2</v>
      </c>
    </row>
    <row r="179" spans="1:133" s="169" customFormat="1" x14ac:dyDescent="0.25">
      <c r="A179" s="156">
        <v>266</v>
      </c>
      <c r="B179" s="157" t="s">
        <v>1368</v>
      </c>
      <c r="C179" s="160" t="s">
        <v>1192</v>
      </c>
      <c r="D179" s="160"/>
      <c r="E179" s="157" t="s">
        <v>1345</v>
      </c>
      <c r="F179" s="157">
        <v>-20.371779213</v>
      </c>
      <c r="G179" s="157">
        <v>-41.982298186000001</v>
      </c>
      <c r="H179" s="157"/>
      <c r="I179" s="156">
        <v>665</v>
      </c>
      <c r="J179" s="190"/>
      <c r="K179" s="190"/>
      <c r="L179" s="189" t="s">
        <v>1225</v>
      </c>
      <c r="M179" s="185">
        <v>5.666666666666667</v>
      </c>
      <c r="N179" s="190">
        <v>6</v>
      </c>
      <c r="O179" s="185">
        <v>5.666666666666667</v>
      </c>
      <c r="P179" s="190">
        <v>6</v>
      </c>
      <c r="Q179" s="185">
        <v>5.666666666666667</v>
      </c>
      <c r="R179" s="185">
        <v>5.666666666666667</v>
      </c>
      <c r="S179" s="185">
        <v>5.333333333333333</v>
      </c>
      <c r="T179" s="190">
        <v>6</v>
      </c>
      <c r="U179" s="196">
        <v>82</v>
      </c>
      <c r="V179" s="186"/>
      <c r="W179" s="190" t="s">
        <v>937</v>
      </c>
      <c r="X179" s="190">
        <v>665</v>
      </c>
      <c r="Y179" s="192" t="s">
        <v>10</v>
      </c>
      <c r="Z179" s="192"/>
      <c r="AA179" s="175"/>
      <c r="AB179" s="175">
        <f t="shared" si="35"/>
        <v>665</v>
      </c>
      <c r="AC179" s="175"/>
      <c r="AD179" s="175"/>
      <c r="AE179" s="192"/>
      <c r="AF179" s="193">
        <v>49.352152500000003</v>
      </c>
      <c r="AG179" s="193">
        <v>29.800002999999993</v>
      </c>
      <c r="AH179" s="193">
        <v>5.5761390000000004</v>
      </c>
      <c r="AI179" s="193">
        <v>12.057641899999998</v>
      </c>
      <c r="AJ179" s="193">
        <v>2.1831938390664942</v>
      </c>
      <c r="AK179" s="186"/>
      <c r="AL179" s="175" t="s">
        <v>129</v>
      </c>
      <c r="AM179" s="175"/>
      <c r="AN179" s="175" t="s">
        <v>10</v>
      </c>
      <c r="AO179" s="175"/>
      <c r="AP179" s="175"/>
      <c r="AQ179" s="175">
        <f t="shared" si="36"/>
        <v>665</v>
      </c>
      <c r="AR179" s="175"/>
      <c r="AS179" s="175"/>
      <c r="AU179" s="175"/>
      <c r="AV179" s="176" t="s">
        <v>20</v>
      </c>
      <c r="AY179" s="176">
        <v>0.20019999999999999</v>
      </c>
      <c r="AZ179" s="176">
        <v>20</v>
      </c>
      <c r="BA179" s="179">
        <v>1.001E-2</v>
      </c>
      <c r="BB179" s="177">
        <v>5.1861595039325685</v>
      </c>
      <c r="BC179" s="177"/>
      <c r="BD179" s="186"/>
      <c r="BE179" s="186"/>
      <c r="BF179" s="186"/>
      <c r="BG179" s="186"/>
      <c r="BJ179" s="186"/>
      <c r="BK179" s="186"/>
      <c r="BL179" s="186"/>
      <c r="BM179" s="218"/>
      <c r="BP179" s="186"/>
      <c r="BQ179" s="186"/>
      <c r="BR179" s="186"/>
      <c r="BS179" s="186"/>
      <c r="BT179" s="186"/>
      <c r="BU179" s="186"/>
      <c r="BV179" s="186"/>
      <c r="BW179" s="160"/>
      <c r="BX179" s="186"/>
      <c r="BY179" s="186"/>
      <c r="BZ179" s="186"/>
      <c r="CA179" s="186"/>
      <c r="CB179" s="186"/>
      <c r="CC179" s="186"/>
      <c r="CD179" s="186"/>
      <c r="CE179" s="186"/>
      <c r="CF179" s="197"/>
      <c r="CI179" s="186"/>
      <c r="CJ179" s="186"/>
      <c r="CK179" s="186"/>
      <c r="CL179" s="186"/>
      <c r="CM179" s="186"/>
      <c r="CN179" s="186"/>
      <c r="CO179" s="186"/>
      <c r="CP179" s="186"/>
      <c r="CQ179" s="186"/>
      <c r="CR179" s="186"/>
      <c r="CS179" s="186"/>
      <c r="CT179" s="186"/>
      <c r="CU179" s="171"/>
      <c r="CW179" s="190">
        <v>266</v>
      </c>
      <c r="CX179" s="228" t="s">
        <v>10</v>
      </c>
      <c r="CY179" s="228"/>
      <c r="CZ179" s="228"/>
      <c r="DA179" s="186">
        <f t="shared" si="28"/>
        <v>665</v>
      </c>
      <c r="DB179" s="228"/>
      <c r="DC179" s="228"/>
      <c r="DD179" s="228"/>
      <c r="DE179" s="228"/>
      <c r="DF179" s="228"/>
      <c r="DG179" s="228"/>
      <c r="DH179" s="228" t="s">
        <v>11</v>
      </c>
      <c r="DI179" s="231">
        <v>5.3007850000000003</v>
      </c>
      <c r="DJ179" s="230">
        <v>0.57960269999999992</v>
      </c>
      <c r="DK179" s="230">
        <f>DI179-DJ179</f>
        <v>4.7211823000000006</v>
      </c>
      <c r="DL179" s="230">
        <v>0.31382889999999991</v>
      </c>
      <c r="DM179" s="230">
        <v>0.2657738</v>
      </c>
      <c r="DO179" s="61" t="s">
        <v>129</v>
      </c>
      <c r="DP179" s="61" t="s">
        <v>10</v>
      </c>
      <c r="DQ179" s="160" t="s">
        <v>1192</v>
      </c>
      <c r="DR179" s="61"/>
      <c r="DS179" s="61"/>
      <c r="DT179" s="61"/>
      <c r="DU179" s="61"/>
      <c r="DV179" s="61"/>
      <c r="DW179" s="61"/>
      <c r="DX179" s="61" t="s">
        <v>20</v>
      </c>
      <c r="DY179" s="61">
        <v>0.30560549999999997</v>
      </c>
      <c r="DZ179" s="68">
        <v>2.5696439999999997E-2</v>
      </c>
      <c r="EA179" s="68">
        <v>4.0989440000000002E-2</v>
      </c>
      <c r="EB179" s="68">
        <v>0.22987770000000002</v>
      </c>
      <c r="EC179" s="68">
        <v>2.0004439999999998E-2</v>
      </c>
    </row>
    <row r="180" spans="1:133" s="169" customFormat="1" x14ac:dyDescent="0.25">
      <c r="A180" s="156">
        <v>267</v>
      </c>
      <c r="B180" s="157" t="s">
        <v>1369</v>
      </c>
      <c r="C180" s="160" t="s">
        <v>1163</v>
      </c>
      <c r="D180" s="160"/>
      <c r="E180" s="157" t="s">
        <v>1345</v>
      </c>
      <c r="F180" s="157">
        <v>-20.426115151000001</v>
      </c>
      <c r="G180" s="157">
        <v>-42.078079283000001</v>
      </c>
      <c r="H180" s="157"/>
      <c r="I180" s="156">
        <v>820</v>
      </c>
      <c r="J180" s="190"/>
      <c r="K180" s="190"/>
      <c r="L180" s="189" t="s">
        <v>1225</v>
      </c>
      <c r="M180" s="190">
        <v>6</v>
      </c>
      <c r="N180" s="185">
        <v>5.666666666666667</v>
      </c>
      <c r="O180" s="185">
        <v>6.333333333333333</v>
      </c>
      <c r="P180" s="185">
        <v>6.166666666666667</v>
      </c>
      <c r="Q180" s="185">
        <v>6.666666666666667</v>
      </c>
      <c r="R180" s="190">
        <v>6.5</v>
      </c>
      <c r="S180" s="190">
        <v>6</v>
      </c>
      <c r="T180" s="190">
        <v>6</v>
      </c>
      <c r="U180" s="191">
        <v>85.333333333333329</v>
      </c>
      <c r="V180" s="186"/>
      <c r="W180" s="190" t="s">
        <v>677</v>
      </c>
      <c r="X180" s="190">
        <v>820</v>
      </c>
      <c r="Y180" s="192" t="s">
        <v>8</v>
      </c>
      <c r="Z180" s="192"/>
      <c r="AA180" s="175"/>
      <c r="AB180" s="175">
        <f t="shared" si="35"/>
        <v>820</v>
      </c>
      <c r="AC180" s="175"/>
      <c r="AD180" s="175"/>
      <c r="AE180" s="192"/>
      <c r="AF180" s="193">
        <v>67.468323999999996</v>
      </c>
      <c r="AG180" s="193">
        <v>34.592181499999995</v>
      </c>
      <c r="AH180" s="193">
        <v>6.2883162499999994</v>
      </c>
      <c r="AI180" s="193">
        <v>14.657135499999999</v>
      </c>
      <c r="AJ180" s="193">
        <v>2.3386481709920668</v>
      </c>
      <c r="AK180" s="186"/>
      <c r="AL180" s="175" t="s">
        <v>1028</v>
      </c>
      <c r="AM180" s="175"/>
      <c r="AN180" s="175" t="s">
        <v>8</v>
      </c>
      <c r="AO180" s="175"/>
      <c r="AP180" s="175"/>
      <c r="AQ180" s="175">
        <f t="shared" si="36"/>
        <v>820</v>
      </c>
      <c r="AR180" s="175"/>
      <c r="AS180" s="175"/>
      <c r="AU180" s="175"/>
      <c r="AV180" s="175" t="s">
        <v>440</v>
      </c>
      <c r="AY180" s="176">
        <v>0.22320000000000001</v>
      </c>
      <c r="AZ180" s="176">
        <v>19</v>
      </c>
      <c r="BA180" s="179">
        <v>1.1747368421052631E-2</v>
      </c>
      <c r="BB180" s="177">
        <v>6.1493324317794835</v>
      </c>
      <c r="BC180" s="177"/>
      <c r="BD180" s="186"/>
      <c r="BE180" s="186"/>
      <c r="BF180" s="186"/>
      <c r="BG180" s="186"/>
      <c r="BJ180" s="186"/>
      <c r="BK180" s="186"/>
      <c r="BL180" s="186"/>
      <c r="BM180" s="218"/>
      <c r="BP180" s="186"/>
      <c r="BQ180" s="186"/>
      <c r="BR180" s="186"/>
      <c r="BS180" s="186"/>
      <c r="BT180" s="186"/>
      <c r="BU180" s="186"/>
      <c r="BV180" s="176" t="s">
        <v>452</v>
      </c>
      <c r="BW180" s="160" t="s">
        <v>1163</v>
      </c>
      <c r="BX180" s="176"/>
      <c r="BY180" s="176"/>
      <c r="BZ180" s="186">
        <f>I180</f>
        <v>820</v>
      </c>
      <c r="CA180" s="176"/>
      <c r="CB180" s="176"/>
      <c r="CC180" s="176"/>
      <c r="CD180" s="176"/>
      <c r="CE180" s="176" t="s">
        <v>440</v>
      </c>
      <c r="CF180" s="185">
        <v>142.84708617063274</v>
      </c>
      <c r="CI180" s="186"/>
      <c r="CJ180" s="186"/>
      <c r="CK180" s="186"/>
      <c r="CL180" s="186"/>
      <c r="CM180" s="186"/>
      <c r="CN180" s="186"/>
      <c r="CO180" s="186"/>
      <c r="CP180" s="186"/>
      <c r="CQ180" s="186"/>
      <c r="CR180" s="186"/>
      <c r="CS180" s="186"/>
      <c r="CT180" s="186"/>
      <c r="CU180" s="171"/>
      <c r="CV180" s="171"/>
      <c r="CW180" s="171"/>
      <c r="CX180" s="171"/>
      <c r="CY180" s="171"/>
      <c r="CZ180" s="171"/>
      <c r="DA180" s="186"/>
      <c r="DB180" s="171"/>
      <c r="DC180" s="171"/>
      <c r="DD180" s="171"/>
      <c r="DE180" s="171"/>
      <c r="DF180" s="171"/>
      <c r="DG180" s="171"/>
      <c r="DH180" s="186"/>
      <c r="DI180" s="186"/>
      <c r="DJ180" s="186"/>
      <c r="DK180" s="186"/>
      <c r="DL180" s="186"/>
      <c r="DM180" s="186"/>
      <c r="DQ180" s="160"/>
    </row>
    <row r="181" spans="1:133" s="169" customFormat="1" x14ac:dyDescent="0.25">
      <c r="A181" s="156">
        <v>268</v>
      </c>
      <c r="B181" s="157" t="s">
        <v>1370</v>
      </c>
      <c r="C181" s="160" t="s">
        <v>1192</v>
      </c>
      <c r="D181" s="160"/>
      <c r="E181" s="157" t="s">
        <v>1371</v>
      </c>
      <c r="F181" s="157">
        <v>-20.429766392000001</v>
      </c>
      <c r="G181" s="157">
        <v>-42.082221787000002</v>
      </c>
      <c r="H181" s="157"/>
      <c r="I181" s="156">
        <v>806</v>
      </c>
      <c r="J181" s="190"/>
      <c r="K181" s="190"/>
      <c r="L181" s="189" t="s">
        <v>1225</v>
      </c>
      <c r="M181" s="190">
        <v>6</v>
      </c>
      <c r="N181" s="185">
        <v>5.666666666666667</v>
      </c>
      <c r="O181" s="190">
        <v>6</v>
      </c>
      <c r="P181" s="190">
        <v>6</v>
      </c>
      <c r="Q181" s="185">
        <v>5.666666666666667</v>
      </c>
      <c r="R181" s="185">
        <v>5.333333333333333</v>
      </c>
      <c r="S181" s="185">
        <v>6.333333333333333</v>
      </c>
      <c r="T181" s="190">
        <v>6</v>
      </c>
      <c r="U181" s="191">
        <v>82.666666666666671</v>
      </c>
      <c r="V181" s="186"/>
      <c r="W181" s="190" t="s">
        <v>938</v>
      </c>
      <c r="X181" s="190">
        <v>806</v>
      </c>
      <c r="Y181" s="192" t="s">
        <v>10</v>
      </c>
      <c r="Z181" s="192"/>
      <c r="AA181" s="175"/>
      <c r="AB181" s="175">
        <f t="shared" si="35"/>
        <v>806</v>
      </c>
      <c r="AC181" s="175"/>
      <c r="AD181" s="175"/>
      <c r="AE181" s="192"/>
      <c r="AF181" s="193">
        <v>36.682432499999997</v>
      </c>
      <c r="AG181" s="193">
        <v>25.354026500000003</v>
      </c>
      <c r="AH181" s="193">
        <v>4.9603384000000004</v>
      </c>
      <c r="AI181" s="193">
        <v>9.7980415000000001</v>
      </c>
      <c r="AJ181" s="193">
        <v>1.9772086148492654</v>
      </c>
      <c r="AK181" s="186"/>
      <c r="AL181" s="175" t="s">
        <v>1114</v>
      </c>
      <c r="AM181" s="175"/>
      <c r="AN181" s="175" t="s">
        <v>10</v>
      </c>
      <c r="AO181" s="175"/>
      <c r="AP181" s="175"/>
      <c r="AQ181" s="175">
        <f t="shared" si="36"/>
        <v>806</v>
      </c>
      <c r="AR181" s="175"/>
      <c r="AS181" s="175"/>
      <c r="AU181" s="175"/>
      <c r="AV181" s="175" t="s">
        <v>440</v>
      </c>
      <c r="AY181" s="176">
        <v>0.2374</v>
      </c>
      <c r="AZ181" s="176">
        <v>20</v>
      </c>
      <c r="BA181" s="179">
        <v>1.187E-2</v>
      </c>
      <c r="BB181" s="177">
        <v>6.0599146377472968</v>
      </c>
      <c r="BC181" s="177"/>
      <c r="BD181" s="186"/>
      <c r="BE181" s="186"/>
      <c r="BF181" s="186"/>
      <c r="BG181" s="186"/>
      <c r="BJ181" s="186"/>
      <c r="BK181" s="186"/>
      <c r="BL181" s="186"/>
      <c r="BM181" s="218"/>
      <c r="BP181" s="186"/>
      <c r="BQ181" s="186"/>
      <c r="BR181" s="186"/>
      <c r="BS181" s="186"/>
      <c r="BT181" s="186"/>
      <c r="BU181" s="186"/>
      <c r="BV181" s="186"/>
      <c r="BW181" s="160"/>
      <c r="BX181" s="186"/>
      <c r="BY181" s="186"/>
      <c r="BZ181" s="186"/>
      <c r="CA181" s="186"/>
      <c r="CB181" s="186"/>
      <c r="CC181" s="186"/>
      <c r="CD181" s="186"/>
      <c r="CE181" s="186"/>
      <c r="CF181" s="197"/>
      <c r="CI181" s="186"/>
      <c r="CJ181" s="186"/>
      <c r="CK181" s="186"/>
      <c r="CL181" s="186"/>
      <c r="CM181" s="186"/>
      <c r="CN181" s="186"/>
      <c r="CO181" s="186"/>
      <c r="CP181" s="186"/>
      <c r="CQ181" s="186"/>
      <c r="CR181" s="186"/>
      <c r="CS181" s="186"/>
      <c r="CT181" s="186"/>
      <c r="CU181" s="171"/>
      <c r="CV181" s="171"/>
      <c r="CW181" s="171"/>
      <c r="CX181" s="171"/>
      <c r="CY181" s="171"/>
      <c r="CZ181" s="171"/>
      <c r="DA181" s="186"/>
      <c r="DB181" s="171"/>
      <c r="DC181" s="171"/>
      <c r="DD181" s="171"/>
      <c r="DE181" s="171"/>
      <c r="DF181" s="171"/>
      <c r="DG181" s="171"/>
      <c r="DH181" s="186"/>
      <c r="DI181" s="186"/>
      <c r="DJ181" s="186"/>
      <c r="DK181" s="186"/>
      <c r="DL181" s="186"/>
      <c r="DM181" s="186"/>
      <c r="DQ181" s="160"/>
    </row>
    <row r="182" spans="1:133" s="169" customFormat="1" x14ac:dyDescent="0.25">
      <c r="A182" s="156">
        <v>269</v>
      </c>
      <c r="B182" s="157" t="s">
        <v>1372</v>
      </c>
      <c r="C182" s="160" t="s">
        <v>1192</v>
      </c>
      <c r="D182" s="160"/>
      <c r="E182" s="157" t="s">
        <v>1371</v>
      </c>
      <c r="F182" s="157">
        <v>-20.418544196999999</v>
      </c>
      <c r="G182" s="157">
        <v>-42.074358054000001</v>
      </c>
      <c r="H182" s="157"/>
      <c r="I182" s="156">
        <v>827</v>
      </c>
      <c r="J182" s="190"/>
      <c r="K182" s="190"/>
      <c r="L182" s="189" t="s">
        <v>1225</v>
      </c>
      <c r="M182" s="190">
        <v>6</v>
      </c>
      <c r="N182" s="185">
        <v>5.666666666666667</v>
      </c>
      <c r="O182" s="185">
        <v>5.666666666666667</v>
      </c>
      <c r="P182" s="185">
        <v>5.333333333333333</v>
      </c>
      <c r="Q182" s="185">
        <v>5.333333333333333</v>
      </c>
      <c r="R182" s="185">
        <v>5.666666666666667</v>
      </c>
      <c r="S182" s="185">
        <v>5.666666666666667</v>
      </c>
      <c r="T182" s="185">
        <v>5.666666666666667</v>
      </c>
      <c r="U182" s="196">
        <v>81</v>
      </c>
      <c r="V182" s="186"/>
      <c r="W182" s="190" t="s">
        <v>939</v>
      </c>
      <c r="X182" s="190">
        <v>827</v>
      </c>
      <c r="Y182" s="192" t="s">
        <v>10</v>
      </c>
      <c r="Z182" s="192"/>
      <c r="AA182" s="175"/>
      <c r="AB182" s="175">
        <f t="shared" si="35"/>
        <v>827</v>
      </c>
      <c r="AC182" s="175"/>
      <c r="AD182" s="175"/>
      <c r="AE182" s="192"/>
      <c r="AF182" s="193">
        <v>57.188201000000007</v>
      </c>
      <c r="AG182" s="193">
        <v>33.195789999999995</v>
      </c>
      <c r="AH182" s="193">
        <v>5.7399534000000001</v>
      </c>
      <c r="AI182" s="193">
        <v>13.526821500000002</v>
      </c>
      <c r="AJ182" s="193">
        <v>2.3754713386406032</v>
      </c>
      <c r="AK182" s="186"/>
      <c r="AL182" s="175" t="s">
        <v>1125</v>
      </c>
      <c r="AM182" s="175"/>
      <c r="AN182" s="175" t="s">
        <v>10</v>
      </c>
      <c r="AO182" s="175"/>
      <c r="AP182" s="175"/>
      <c r="AQ182" s="175">
        <f t="shared" si="36"/>
        <v>827</v>
      </c>
      <c r="AR182" s="175"/>
      <c r="AS182" s="175"/>
      <c r="AU182" s="175"/>
      <c r="AV182" s="175" t="s">
        <v>440</v>
      </c>
      <c r="AY182" s="176">
        <v>0.22969999999999999</v>
      </c>
      <c r="AZ182" s="176">
        <v>20</v>
      </c>
      <c r="BA182" s="179">
        <v>1.1484999999999999E-2</v>
      </c>
      <c r="BB182" s="177">
        <v>6.497463291546989</v>
      </c>
      <c r="BC182" s="177"/>
      <c r="BD182" s="186"/>
      <c r="BE182" s="186"/>
      <c r="BF182" s="186"/>
      <c r="BG182" s="186"/>
      <c r="BJ182" s="186"/>
      <c r="BK182" s="186"/>
      <c r="BL182" s="186"/>
      <c r="BM182" s="218"/>
      <c r="BP182" s="186"/>
      <c r="BQ182" s="186"/>
      <c r="BR182" s="186"/>
      <c r="BS182" s="186"/>
      <c r="BT182" s="186"/>
      <c r="BU182" s="186"/>
      <c r="BV182" s="176" t="s">
        <v>504</v>
      </c>
      <c r="BW182" s="160" t="s">
        <v>1192</v>
      </c>
      <c r="BX182" s="176"/>
      <c r="BY182" s="176"/>
      <c r="BZ182" s="186">
        <f>I182</f>
        <v>827</v>
      </c>
      <c r="CA182" s="176"/>
      <c r="CB182" s="176"/>
      <c r="CC182" s="176"/>
      <c r="CD182" s="176"/>
      <c r="CE182" s="176" t="s">
        <v>440</v>
      </c>
      <c r="CF182" s="185">
        <v>192.0556224661226</v>
      </c>
      <c r="CI182" s="186"/>
      <c r="CJ182" s="186"/>
      <c r="CK182" s="186"/>
      <c r="CL182" s="186"/>
      <c r="CM182" s="186"/>
      <c r="CN182" s="186"/>
      <c r="CO182" s="186"/>
      <c r="CP182" s="186"/>
      <c r="CQ182" s="186"/>
      <c r="CR182" s="186"/>
      <c r="CS182" s="186"/>
      <c r="CT182" s="186"/>
      <c r="CU182" s="171"/>
      <c r="CV182" s="171"/>
      <c r="CW182" s="171"/>
      <c r="CX182" s="171"/>
      <c r="CY182" s="171"/>
      <c r="CZ182" s="171"/>
      <c r="DA182" s="186"/>
      <c r="DB182" s="171"/>
      <c r="DC182" s="171"/>
      <c r="DD182" s="171"/>
      <c r="DE182" s="171"/>
      <c r="DF182" s="171"/>
      <c r="DG182" s="171"/>
      <c r="DH182" s="186"/>
      <c r="DI182" s="186"/>
      <c r="DJ182" s="186"/>
      <c r="DK182" s="186"/>
      <c r="DL182" s="186"/>
      <c r="DM182" s="186"/>
      <c r="DQ182" s="160"/>
    </row>
    <row r="183" spans="1:133" s="169" customFormat="1" x14ac:dyDescent="0.25">
      <c r="A183" s="156">
        <v>270</v>
      </c>
      <c r="B183" s="157" t="s">
        <v>1373</v>
      </c>
      <c r="C183" s="160" t="s">
        <v>1192</v>
      </c>
      <c r="D183" s="160"/>
      <c r="E183" s="157" t="s">
        <v>1371</v>
      </c>
      <c r="F183" s="157">
        <v>-20.417245422000001</v>
      </c>
      <c r="G183" s="157">
        <v>-42.074171724000003</v>
      </c>
      <c r="H183" s="157"/>
      <c r="I183" s="156">
        <v>790</v>
      </c>
      <c r="J183" s="190"/>
      <c r="K183" s="190"/>
      <c r="L183" s="189" t="s">
        <v>1210</v>
      </c>
      <c r="M183" s="190">
        <v>6</v>
      </c>
      <c r="N183" s="190">
        <v>7</v>
      </c>
      <c r="O183" s="185">
        <v>6.333333333333333</v>
      </c>
      <c r="P183" s="185">
        <v>6.333333333333333</v>
      </c>
      <c r="Q183" s="185">
        <v>6.666666666666667</v>
      </c>
      <c r="R183" s="185">
        <v>6.166666666666667</v>
      </c>
      <c r="S183" s="185">
        <v>6.333333333333333</v>
      </c>
      <c r="T183" s="185">
        <v>6.166666666666667</v>
      </c>
      <c r="U183" s="196">
        <v>87</v>
      </c>
      <c r="V183" s="186"/>
      <c r="W183" s="190" t="s">
        <v>940</v>
      </c>
      <c r="X183" s="190">
        <v>790</v>
      </c>
      <c r="Y183" s="192" t="s">
        <v>10</v>
      </c>
      <c r="Z183" s="192"/>
      <c r="AA183" s="175"/>
      <c r="AB183" s="175">
        <f t="shared" si="35"/>
        <v>790</v>
      </c>
      <c r="AC183" s="175"/>
      <c r="AD183" s="175"/>
      <c r="AE183" s="192"/>
      <c r="AF183" s="193">
        <v>64.591555</v>
      </c>
      <c r="AG183" s="193">
        <v>34.750810000000008</v>
      </c>
      <c r="AH183" s="193">
        <v>6.6537762999999996</v>
      </c>
      <c r="AI183" s="193">
        <v>13.780868000000002</v>
      </c>
      <c r="AJ183" s="193">
        <v>2.0810351400155662</v>
      </c>
      <c r="AK183" s="186"/>
      <c r="AL183" s="175" t="s">
        <v>584</v>
      </c>
      <c r="AM183" s="175"/>
      <c r="AN183" s="175" t="s">
        <v>10</v>
      </c>
      <c r="AO183" s="175"/>
      <c r="AP183" s="175"/>
      <c r="AQ183" s="175">
        <f t="shared" si="36"/>
        <v>790</v>
      </c>
      <c r="AR183" s="175"/>
      <c r="AS183" s="175"/>
      <c r="AU183" s="175"/>
      <c r="AV183" s="175" t="s">
        <v>440</v>
      </c>
      <c r="AY183" s="176">
        <v>0.19789999999999999</v>
      </c>
      <c r="AZ183" s="176">
        <v>20</v>
      </c>
      <c r="BA183" s="179">
        <v>9.8949999999999993E-3</v>
      </c>
      <c r="BB183" s="177">
        <v>4.9969130002952777</v>
      </c>
      <c r="BC183" s="177"/>
      <c r="BD183" s="194" t="s">
        <v>584</v>
      </c>
      <c r="BE183" s="194" t="s">
        <v>10</v>
      </c>
      <c r="BF183" s="194"/>
      <c r="BG183" s="194"/>
      <c r="BH183" s="169">
        <f>I183</f>
        <v>790</v>
      </c>
      <c r="BJ183" s="194"/>
      <c r="BK183" s="194"/>
      <c r="BL183" s="194"/>
      <c r="BM183" s="217">
        <v>790.08330000000001</v>
      </c>
      <c r="BP183" s="194"/>
      <c r="BQ183" s="195">
        <v>5323.6666670000004</v>
      </c>
      <c r="BR183" s="195"/>
      <c r="BS183" s="195"/>
      <c r="BT183" s="195"/>
      <c r="BU183" s="186"/>
      <c r="BV183" s="186"/>
      <c r="BW183" s="160"/>
      <c r="BX183" s="186"/>
      <c r="BY183" s="186"/>
      <c r="BZ183" s="186"/>
      <c r="CA183" s="186"/>
      <c r="CB183" s="186"/>
      <c r="CC183" s="186"/>
      <c r="CD183" s="186"/>
      <c r="CE183" s="186"/>
      <c r="CF183" s="197"/>
      <c r="CI183" s="186"/>
      <c r="CJ183" s="186"/>
      <c r="CK183" s="186"/>
      <c r="CL183" s="186"/>
      <c r="CM183" s="186"/>
      <c r="CN183" s="186"/>
      <c r="CO183" s="186"/>
      <c r="CP183" s="186"/>
      <c r="CQ183" s="186"/>
      <c r="CR183" s="186"/>
      <c r="CS183" s="186"/>
      <c r="CT183" s="186"/>
      <c r="CU183" s="171"/>
      <c r="CV183" s="171"/>
      <c r="CW183" s="171"/>
      <c r="CX183" s="171"/>
      <c r="CY183" s="171"/>
      <c r="CZ183" s="171"/>
      <c r="DA183" s="186"/>
      <c r="DB183" s="171"/>
      <c r="DC183" s="171"/>
      <c r="DD183" s="171"/>
      <c r="DE183" s="171"/>
      <c r="DF183" s="171"/>
      <c r="DG183" s="171"/>
      <c r="DH183" s="186"/>
      <c r="DI183" s="186"/>
      <c r="DJ183" s="186"/>
      <c r="DK183" s="186"/>
      <c r="DL183" s="186"/>
      <c r="DM183" s="186"/>
      <c r="DQ183" s="160"/>
    </row>
    <row r="184" spans="1:133" s="169" customFormat="1" x14ac:dyDescent="0.25">
      <c r="A184" s="156">
        <v>271</v>
      </c>
      <c r="B184" s="157" t="s">
        <v>1374</v>
      </c>
      <c r="C184" s="160" t="s">
        <v>1163</v>
      </c>
      <c r="D184" s="160"/>
      <c r="E184" s="157" t="s">
        <v>1371</v>
      </c>
      <c r="F184" s="157">
        <v>-20.448059645000001</v>
      </c>
      <c r="G184" s="157">
        <v>-42.088255836000002</v>
      </c>
      <c r="H184" s="157"/>
      <c r="I184" s="157">
        <v>918</v>
      </c>
      <c r="J184" s="188"/>
      <c r="K184" s="188"/>
      <c r="L184" s="189" t="s">
        <v>1225</v>
      </c>
      <c r="M184" s="185">
        <v>6</v>
      </c>
      <c r="N184" s="185">
        <v>5.666666666666667</v>
      </c>
      <c r="O184" s="185">
        <v>6</v>
      </c>
      <c r="P184" s="185">
        <v>6</v>
      </c>
      <c r="Q184" s="185">
        <v>6</v>
      </c>
      <c r="R184" s="185">
        <v>6.5</v>
      </c>
      <c r="S184" s="185">
        <v>6.333333333333333</v>
      </c>
      <c r="T184" s="185">
        <v>6.166666666666667</v>
      </c>
      <c r="U184" s="191">
        <v>84.666666666666671</v>
      </c>
      <c r="V184" s="186"/>
      <c r="W184" s="190" t="s">
        <v>678</v>
      </c>
      <c r="X184" s="188">
        <v>918</v>
      </c>
      <c r="Y184" s="192" t="s">
        <v>8</v>
      </c>
      <c r="Z184" s="192"/>
      <c r="AA184" s="175"/>
      <c r="AB184" s="175">
        <f t="shared" si="35"/>
        <v>918</v>
      </c>
      <c r="AC184" s="175"/>
      <c r="AD184" s="175"/>
      <c r="AE184" s="192"/>
      <c r="AF184" s="193">
        <v>75.465426499999992</v>
      </c>
      <c r="AG184" s="193">
        <v>37.620128999999999</v>
      </c>
      <c r="AH184" s="193">
        <v>6.9705317000000004</v>
      </c>
      <c r="AI184" s="193">
        <v>14.623496999999997</v>
      </c>
      <c r="AJ184" s="193">
        <v>2.1156747143571089</v>
      </c>
      <c r="AK184" s="186"/>
      <c r="AL184" s="175" t="s">
        <v>86</v>
      </c>
      <c r="AM184" s="175"/>
      <c r="AN184" s="175" t="s">
        <v>8</v>
      </c>
      <c r="AO184" s="175"/>
      <c r="AP184" s="175"/>
      <c r="AQ184" s="175">
        <f t="shared" si="36"/>
        <v>918</v>
      </c>
      <c r="AR184" s="175"/>
      <c r="AS184" s="175"/>
      <c r="AU184" s="175"/>
      <c r="AV184" s="175" t="s">
        <v>62</v>
      </c>
      <c r="AY184" s="176">
        <v>0.2404</v>
      </c>
      <c r="AZ184" s="176">
        <v>20</v>
      </c>
      <c r="BA184" s="179">
        <v>1.2019999999999999E-2</v>
      </c>
      <c r="BB184" s="177">
        <v>6.48941024883902</v>
      </c>
      <c r="BC184" s="177"/>
      <c r="BD184" s="186"/>
      <c r="BE184" s="186"/>
      <c r="BF184" s="186"/>
      <c r="BG184" s="186"/>
      <c r="BJ184" s="186"/>
      <c r="BK184" s="186"/>
      <c r="BL184" s="186"/>
      <c r="BM184" s="218"/>
      <c r="BP184" s="186"/>
      <c r="BQ184" s="186"/>
      <c r="BR184" s="186"/>
      <c r="BS184" s="186"/>
      <c r="BT184" s="186"/>
      <c r="BU184" s="186"/>
      <c r="BV184" s="176" t="s">
        <v>353</v>
      </c>
      <c r="BW184" s="160" t="s">
        <v>1163</v>
      </c>
      <c r="BX184" s="176"/>
      <c r="BY184" s="176"/>
      <c r="BZ184" s="186">
        <f>I184</f>
        <v>918</v>
      </c>
      <c r="CA184" s="176"/>
      <c r="CB184" s="176"/>
      <c r="CC184" s="176"/>
      <c r="CD184" s="176"/>
      <c r="CE184" s="176" t="s">
        <v>62</v>
      </c>
      <c r="CF184" s="185">
        <v>147.85704583196667</v>
      </c>
      <c r="CI184" s="163">
        <v>271</v>
      </c>
      <c r="CJ184" s="163" t="s">
        <v>8</v>
      </c>
      <c r="CK184" s="163"/>
      <c r="CL184" s="163"/>
      <c r="CM184" s="186">
        <f>I184</f>
        <v>918</v>
      </c>
      <c r="CN184" s="163"/>
      <c r="CO184" s="163"/>
      <c r="CP184" s="163"/>
      <c r="CQ184" s="163"/>
      <c r="CR184" s="163"/>
      <c r="CS184" s="163" t="s">
        <v>62</v>
      </c>
      <c r="CT184" s="163">
        <v>6.3314259139262825</v>
      </c>
      <c r="CU184" s="171"/>
      <c r="CV184" s="171"/>
      <c r="CW184" s="171"/>
      <c r="CX184" s="171"/>
      <c r="CY184" s="171"/>
      <c r="CZ184" s="171"/>
      <c r="DA184" s="186"/>
      <c r="DB184" s="171"/>
      <c r="DC184" s="171"/>
      <c r="DD184" s="171"/>
      <c r="DE184" s="171"/>
      <c r="DF184" s="171"/>
      <c r="DG184" s="171"/>
      <c r="DH184" s="186"/>
      <c r="DI184" s="186"/>
      <c r="DJ184" s="186"/>
      <c r="DK184" s="186"/>
      <c r="DL184" s="186"/>
      <c r="DM184" s="186"/>
      <c r="DO184" s="59" t="s">
        <v>86</v>
      </c>
      <c r="DP184" s="61" t="s">
        <v>8</v>
      </c>
      <c r="DQ184" s="160" t="s">
        <v>1163</v>
      </c>
      <c r="DR184" s="61"/>
      <c r="DS184" s="61"/>
      <c r="DT184" s="61"/>
      <c r="DU184" s="61"/>
      <c r="DV184" s="61"/>
      <c r="DW184" s="61"/>
      <c r="DX184" s="61" t="s">
        <v>62</v>
      </c>
      <c r="DY184" s="236">
        <v>0.30285960000000001</v>
      </c>
      <c r="DZ184" s="236">
        <v>2.9812399999999999E-2</v>
      </c>
      <c r="EA184" s="236">
        <v>4.8460700000000002E-2</v>
      </c>
      <c r="EB184" s="236">
        <v>0.21257763999999998</v>
      </c>
      <c r="EC184" s="236">
        <v>2.1930099999999998E-2</v>
      </c>
    </row>
    <row r="185" spans="1:133" s="169" customFormat="1" x14ac:dyDescent="0.25">
      <c r="A185" s="156">
        <v>272</v>
      </c>
      <c r="B185" s="157" t="s">
        <v>1375</v>
      </c>
      <c r="C185" s="160" t="s">
        <v>1173</v>
      </c>
      <c r="D185" s="160"/>
      <c r="E185" s="157" t="s">
        <v>1371</v>
      </c>
      <c r="F185" s="157">
        <v>-20.464522457000001</v>
      </c>
      <c r="G185" s="157">
        <v>-42.115320750000002</v>
      </c>
      <c r="H185" s="157"/>
      <c r="I185" s="156">
        <v>875</v>
      </c>
      <c r="J185" s="190"/>
      <c r="K185" s="190"/>
      <c r="L185" s="189" t="s">
        <v>1225</v>
      </c>
      <c r="M185" s="185">
        <v>6.333333333333333</v>
      </c>
      <c r="N185" s="185">
        <v>6.666666666666667</v>
      </c>
      <c r="O185" s="190">
        <v>7</v>
      </c>
      <c r="P185" s="185">
        <v>6.333333333333333</v>
      </c>
      <c r="Q185" s="185">
        <v>6.666666666666667</v>
      </c>
      <c r="R185" s="185">
        <v>6.833333333333333</v>
      </c>
      <c r="S185" s="185">
        <v>6.666666666666667</v>
      </c>
      <c r="T185" s="190">
        <v>6.5</v>
      </c>
      <c r="U185" s="196">
        <v>89</v>
      </c>
      <c r="V185" s="186"/>
      <c r="W185" s="190" t="s">
        <v>845</v>
      </c>
      <c r="X185" s="190">
        <v>875</v>
      </c>
      <c r="Y185" s="192" t="s">
        <v>286</v>
      </c>
      <c r="Z185" s="192"/>
      <c r="AA185" s="175"/>
      <c r="AB185" s="175">
        <f t="shared" si="35"/>
        <v>875</v>
      </c>
      <c r="AC185" s="175"/>
      <c r="AD185" s="175"/>
      <c r="AE185" s="192"/>
      <c r="AF185" s="193">
        <v>50.350072000000011</v>
      </c>
      <c r="AG185" s="193">
        <v>30.599173499999999</v>
      </c>
      <c r="AH185" s="193">
        <v>5.6882706000000001</v>
      </c>
      <c r="AI185" s="193">
        <v>12.275993</v>
      </c>
      <c r="AJ185" s="193">
        <v>2.1934479392030743</v>
      </c>
      <c r="AK185" s="186"/>
      <c r="AL185" s="175" t="s">
        <v>567</v>
      </c>
      <c r="AM185" s="175"/>
      <c r="AN185" s="175" t="s">
        <v>286</v>
      </c>
      <c r="AO185" s="175"/>
      <c r="AP185" s="175"/>
      <c r="AQ185" s="175">
        <f t="shared" si="36"/>
        <v>875</v>
      </c>
      <c r="AR185" s="175"/>
      <c r="AS185" s="175"/>
      <c r="AU185" s="175"/>
      <c r="AV185" s="175" t="s">
        <v>440</v>
      </c>
      <c r="AY185" s="176">
        <v>0.20269999999999999</v>
      </c>
      <c r="AZ185" s="176">
        <v>20</v>
      </c>
      <c r="BA185" s="179">
        <v>1.0135E-2</v>
      </c>
      <c r="BB185" s="177">
        <v>5.5284138190212868</v>
      </c>
      <c r="BC185" s="177"/>
      <c r="BD185" s="194" t="s">
        <v>567</v>
      </c>
      <c r="BE185" s="194" t="s">
        <v>286</v>
      </c>
      <c r="BF185" s="194"/>
      <c r="BG185" s="194"/>
      <c r="BH185" s="169">
        <f>I185</f>
        <v>875</v>
      </c>
      <c r="BJ185" s="194"/>
      <c r="BK185" s="194"/>
      <c r="BL185" s="194"/>
      <c r="BM185" s="217">
        <v>874.67849999999999</v>
      </c>
      <c r="BP185" s="194"/>
      <c r="BQ185" s="195">
        <v>5747.2749999999996</v>
      </c>
      <c r="BR185" s="195"/>
      <c r="BS185" s="195"/>
      <c r="BT185" s="195"/>
      <c r="BU185" s="186"/>
      <c r="BV185" s="186"/>
      <c r="BW185" s="160"/>
      <c r="BX185" s="186"/>
      <c r="BY185" s="186"/>
      <c r="BZ185" s="186"/>
      <c r="CA185" s="186"/>
      <c r="CB185" s="186"/>
      <c r="CC185" s="186"/>
      <c r="CD185" s="186"/>
      <c r="CE185" s="186"/>
      <c r="CF185" s="197"/>
      <c r="CI185" s="186"/>
      <c r="CJ185" s="186"/>
      <c r="CK185" s="186"/>
      <c r="CL185" s="186"/>
      <c r="CM185" s="186"/>
      <c r="CN185" s="186"/>
      <c r="CO185" s="186"/>
      <c r="CP185" s="186"/>
      <c r="CQ185" s="186"/>
      <c r="CR185" s="186"/>
      <c r="CS185" s="186"/>
      <c r="CT185" s="186"/>
      <c r="CU185" s="171"/>
      <c r="CV185" s="171"/>
      <c r="CW185" s="171"/>
      <c r="CX185" s="171"/>
      <c r="CY185" s="171"/>
      <c r="CZ185" s="171"/>
      <c r="DA185" s="186"/>
      <c r="DB185" s="171"/>
      <c r="DC185" s="171"/>
      <c r="DD185" s="171"/>
      <c r="DE185" s="171"/>
      <c r="DF185" s="171"/>
      <c r="DG185" s="171"/>
      <c r="DH185" s="186"/>
      <c r="DI185" s="186"/>
      <c r="DJ185" s="186"/>
      <c r="DK185" s="186"/>
      <c r="DL185" s="186"/>
      <c r="DM185" s="186"/>
      <c r="DQ185" s="160"/>
    </row>
    <row r="186" spans="1:133" s="169" customFormat="1" x14ac:dyDescent="0.25">
      <c r="A186" s="156">
        <v>273</v>
      </c>
      <c r="B186" s="157" t="s">
        <v>1376</v>
      </c>
      <c r="C186" s="160" t="s">
        <v>1192</v>
      </c>
      <c r="D186" s="160"/>
      <c r="E186" s="157" t="s">
        <v>1371</v>
      </c>
      <c r="F186" s="157">
        <v>-20.365970805</v>
      </c>
      <c r="G186" s="157">
        <v>-42.044749566999997</v>
      </c>
      <c r="H186" s="157"/>
      <c r="I186" s="156">
        <v>1041</v>
      </c>
      <c r="J186" s="190"/>
      <c r="K186" s="190"/>
      <c r="L186" s="189" t="s">
        <v>1210</v>
      </c>
      <c r="M186" s="190">
        <v>6</v>
      </c>
      <c r="N186" s="185">
        <v>6.666666666666667</v>
      </c>
      <c r="O186" s="185">
        <v>6.166666666666667</v>
      </c>
      <c r="P186" s="190">
        <v>6.5</v>
      </c>
      <c r="Q186" s="190">
        <v>6</v>
      </c>
      <c r="R186" s="190">
        <v>6.5</v>
      </c>
      <c r="S186" s="185">
        <v>6.333333333333333</v>
      </c>
      <c r="T186" s="185">
        <v>6.166666666666667</v>
      </c>
      <c r="U186" s="191">
        <v>86.333333333333329</v>
      </c>
      <c r="V186" s="186"/>
      <c r="W186" s="190" t="s">
        <v>941</v>
      </c>
      <c r="X186" s="190">
        <v>1041</v>
      </c>
      <c r="Y186" s="192" t="s">
        <v>10</v>
      </c>
      <c r="Z186" s="192"/>
      <c r="AA186" s="175"/>
      <c r="AB186" s="175">
        <f t="shared" si="35"/>
        <v>1041</v>
      </c>
      <c r="AC186" s="175"/>
      <c r="AD186" s="175"/>
      <c r="AE186" s="192"/>
      <c r="AF186" s="193">
        <v>64.917380000000009</v>
      </c>
      <c r="AG186" s="193">
        <v>34.871777999999999</v>
      </c>
      <c r="AH186" s="193">
        <v>6.3952251000000002</v>
      </c>
      <c r="AI186" s="193">
        <v>13.655760500000003</v>
      </c>
      <c r="AJ186" s="193">
        <v>2.1425984884613891</v>
      </c>
      <c r="AK186" s="186"/>
      <c r="AL186" s="175" t="s">
        <v>174</v>
      </c>
      <c r="AM186" s="175"/>
      <c r="AN186" s="175" t="s">
        <v>10</v>
      </c>
      <c r="AO186" s="175"/>
      <c r="AP186" s="175"/>
      <c r="AQ186" s="175">
        <f t="shared" si="36"/>
        <v>1041</v>
      </c>
      <c r="AR186" s="175"/>
      <c r="AS186" s="175"/>
      <c r="AU186" s="175"/>
      <c r="AV186" s="175" t="s">
        <v>62</v>
      </c>
      <c r="AY186" s="176">
        <v>0.2205</v>
      </c>
      <c r="AZ186" s="176">
        <v>20</v>
      </c>
      <c r="BA186" s="179">
        <v>1.1025E-2</v>
      </c>
      <c r="BB186" s="177">
        <v>5.71900249644324</v>
      </c>
      <c r="BC186" s="177"/>
      <c r="BD186" s="186"/>
      <c r="BE186" s="186"/>
      <c r="BF186" s="186"/>
      <c r="BG186" s="186"/>
      <c r="BJ186" s="186"/>
      <c r="BK186" s="186"/>
      <c r="BL186" s="186"/>
      <c r="BM186" s="218"/>
      <c r="BP186" s="186"/>
      <c r="BQ186" s="186"/>
      <c r="BR186" s="186"/>
      <c r="BS186" s="186"/>
      <c r="BT186" s="186"/>
      <c r="BU186" s="186"/>
      <c r="BV186" s="176" t="s">
        <v>420</v>
      </c>
      <c r="BW186" s="160" t="s">
        <v>1192</v>
      </c>
      <c r="BX186" s="176"/>
      <c r="BY186" s="176"/>
      <c r="BZ186" s="186">
        <f>I186</f>
        <v>1041</v>
      </c>
      <c r="CA186" s="176"/>
      <c r="CB186" s="176"/>
      <c r="CC186" s="176"/>
      <c r="CD186" s="176"/>
      <c r="CE186" s="176" t="s">
        <v>62</v>
      </c>
      <c r="CF186" s="185">
        <v>137.07719273037989</v>
      </c>
      <c r="CI186" s="163">
        <v>273</v>
      </c>
      <c r="CJ186" s="163" t="s">
        <v>10</v>
      </c>
      <c r="CK186" s="163"/>
      <c r="CL186" s="163"/>
      <c r="CM186" s="186">
        <f>I186</f>
        <v>1041</v>
      </c>
      <c r="CN186" s="163"/>
      <c r="CO186" s="163"/>
      <c r="CP186" s="163"/>
      <c r="CQ186" s="163"/>
      <c r="CR186" s="163"/>
      <c r="CS186" s="163" t="s">
        <v>62</v>
      </c>
      <c r="CT186" s="163">
        <v>6.448116909708391</v>
      </c>
      <c r="CU186" s="171"/>
      <c r="CV186" s="171"/>
      <c r="CW186" s="171"/>
      <c r="CX186" s="171"/>
      <c r="CY186" s="171"/>
      <c r="CZ186" s="171"/>
      <c r="DA186" s="186"/>
      <c r="DB186" s="171"/>
      <c r="DC186" s="171"/>
      <c r="DD186" s="171"/>
      <c r="DE186" s="171"/>
      <c r="DF186" s="171"/>
      <c r="DG186" s="171"/>
      <c r="DH186" s="186"/>
      <c r="DI186" s="186"/>
      <c r="DJ186" s="186"/>
      <c r="DK186" s="186"/>
      <c r="DL186" s="186"/>
      <c r="DM186" s="186"/>
      <c r="DO186" s="61" t="s">
        <v>174</v>
      </c>
      <c r="DP186" s="61" t="s">
        <v>10</v>
      </c>
      <c r="DQ186" s="160" t="s">
        <v>1192</v>
      </c>
      <c r="DR186" s="61"/>
      <c r="DS186" s="61"/>
      <c r="DT186" s="61"/>
      <c r="DU186" s="61"/>
      <c r="DV186" s="61"/>
      <c r="DW186" s="61"/>
      <c r="DX186" s="61" t="s">
        <v>62</v>
      </c>
      <c r="DY186" s="68">
        <v>0.25377097999999998</v>
      </c>
      <c r="DZ186" s="68">
        <v>2.776228E-2</v>
      </c>
      <c r="EA186" s="68">
        <v>5.1586199999999999E-2</v>
      </c>
      <c r="EB186" s="68">
        <v>0.15858964</v>
      </c>
      <c r="EC186" s="68">
        <v>2.2329680000000001E-2</v>
      </c>
    </row>
    <row r="187" spans="1:133" s="169" customFormat="1" x14ac:dyDescent="0.25">
      <c r="A187" s="156">
        <v>275</v>
      </c>
      <c r="B187" s="157" t="s">
        <v>1377</v>
      </c>
      <c r="C187" s="160" t="s">
        <v>1173</v>
      </c>
      <c r="D187" s="160"/>
      <c r="E187" s="157" t="s">
        <v>1371</v>
      </c>
      <c r="F187" s="157">
        <v>-20.46254064</v>
      </c>
      <c r="G187" s="157">
        <v>-42.118638977000003</v>
      </c>
      <c r="H187" s="157"/>
      <c r="I187" s="156">
        <v>926</v>
      </c>
      <c r="J187" s="190"/>
      <c r="K187" s="190"/>
      <c r="L187" s="189" t="s">
        <v>1210</v>
      </c>
      <c r="M187" s="185">
        <v>6.333333333333333</v>
      </c>
      <c r="N187" s="185">
        <v>6.333333333333333</v>
      </c>
      <c r="O187" s="185">
        <v>6.833333333333333</v>
      </c>
      <c r="P187" s="190">
        <v>6.5</v>
      </c>
      <c r="Q187" s="190">
        <v>6.5</v>
      </c>
      <c r="R187" s="185">
        <v>6.166666666666667</v>
      </c>
      <c r="S187" s="190">
        <v>6.5</v>
      </c>
      <c r="T187" s="190">
        <v>6.5</v>
      </c>
      <c r="U187" s="191">
        <v>87.666666666666671</v>
      </c>
      <c r="V187" s="186"/>
      <c r="W187" s="186"/>
      <c r="X187" s="186"/>
      <c r="Y187" s="186"/>
      <c r="Z187" s="186"/>
      <c r="AA187" s="186"/>
      <c r="AB187" s="175"/>
      <c r="AC187" s="175"/>
      <c r="AD187" s="175"/>
      <c r="AE187" s="186"/>
      <c r="AF187" s="193"/>
      <c r="AG187" s="193"/>
      <c r="AH187" s="193"/>
      <c r="AI187" s="193"/>
      <c r="AJ187" s="193"/>
      <c r="AK187" s="186"/>
      <c r="AL187" s="186"/>
      <c r="AM187" s="186"/>
      <c r="AN187" s="186"/>
      <c r="AO187" s="186"/>
      <c r="AP187" s="186"/>
      <c r="AQ187" s="175"/>
      <c r="AR187" s="175"/>
      <c r="AS187" s="175"/>
      <c r="AU187" s="175"/>
      <c r="AV187" s="186"/>
      <c r="AY187" s="186"/>
      <c r="AZ187" s="186"/>
      <c r="BA187" s="186"/>
      <c r="BB187" s="186"/>
      <c r="BC187" s="186"/>
      <c r="BD187" s="194" t="s">
        <v>220</v>
      </c>
      <c r="BE187" s="194" t="s">
        <v>286</v>
      </c>
      <c r="BF187" s="194"/>
      <c r="BG187" s="194"/>
      <c r="BH187" s="169">
        <f>I187</f>
        <v>926</v>
      </c>
      <c r="BJ187" s="194"/>
      <c r="BK187" s="194"/>
      <c r="BL187" s="194"/>
      <c r="BM187" s="217">
        <v>926.34910000000002</v>
      </c>
      <c r="BP187" s="194"/>
      <c r="BQ187" s="195">
        <v>2013.8516669999999</v>
      </c>
      <c r="BR187" s="195"/>
      <c r="BS187" s="195"/>
      <c r="BT187" s="195"/>
      <c r="BU187" s="186"/>
      <c r="BV187" s="186"/>
      <c r="BW187" s="160"/>
      <c r="BX187" s="186"/>
      <c r="BY187" s="186"/>
      <c r="BZ187" s="186"/>
      <c r="CA187" s="186"/>
      <c r="CB187" s="186"/>
      <c r="CC187" s="186"/>
      <c r="CD187" s="186"/>
      <c r="CE187" s="186"/>
      <c r="CF187" s="197"/>
      <c r="CI187" s="186"/>
      <c r="CJ187" s="186"/>
      <c r="CK187" s="186"/>
      <c r="CL187" s="186"/>
      <c r="CM187" s="186"/>
      <c r="CN187" s="186"/>
      <c r="CO187" s="186"/>
      <c r="CP187" s="186"/>
      <c r="CQ187" s="186"/>
      <c r="CR187" s="186"/>
      <c r="CS187" s="186"/>
      <c r="CT187" s="186"/>
      <c r="CU187" s="171"/>
      <c r="CV187" s="171"/>
      <c r="CW187" s="171"/>
      <c r="CX187" s="171"/>
      <c r="CY187" s="171"/>
      <c r="CZ187" s="171"/>
      <c r="DA187" s="186"/>
      <c r="DB187" s="171"/>
      <c r="DC187" s="171"/>
      <c r="DD187" s="171"/>
      <c r="DE187" s="171"/>
      <c r="DF187" s="171"/>
      <c r="DG187" s="171"/>
      <c r="DH187" s="186"/>
      <c r="DI187" s="186"/>
      <c r="DJ187" s="186"/>
      <c r="DK187" s="186"/>
      <c r="DL187" s="186"/>
      <c r="DM187" s="186"/>
      <c r="DO187" s="61" t="s">
        <v>220</v>
      </c>
      <c r="DP187" s="61" t="s">
        <v>286</v>
      </c>
      <c r="DQ187" s="160" t="s">
        <v>1173</v>
      </c>
      <c r="DR187" s="61"/>
      <c r="DS187" s="61"/>
      <c r="DT187" s="61"/>
      <c r="DU187" s="61"/>
      <c r="DV187" s="61"/>
      <c r="DW187" s="61"/>
      <c r="DX187" s="61" t="s">
        <v>62</v>
      </c>
      <c r="DY187" s="68">
        <v>0.27544030000000003</v>
      </c>
      <c r="DZ187" s="68">
        <v>2.3194020000000003E-2</v>
      </c>
      <c r="EA187" s="68">
        <v>5.4790360000000003E-2</v>
      </c>
      <c r="EB187" s="68">
        <v>0.17963886000000001</v>
      </c>
      <c r="EC187" s="68">
        <v>1.851678E-2</v>
      </c>
    </row>
    <row r="188" spans="1:133" s="169" customFormat="1" x14ac:dyDescent="0.25">
      <c r="A188" s="156">
        <v>276</v>
      </c>
      <c r="B188" s="157" t="s">
        <v>1378</v>
      </c>
      <c r="C188" s="160" t="s">
        <v>1163</v>
      </c>
      <c r="D188" s="160"/>
      <c r="E188" s="157" t="s">
        <v>1371</v>
      </c>
      <c r="F188" s="157">
        <v>-20.435519395</v>
      </c>
      <c r="G188" s="157">
        <v>-42.095208624000001</v>
      </c>
      <c r="H188" s="157"/>
      <c r="I188" s="156">
        <v>810</v>
      </c>
      <c r="J188" s="190"/>
      <c r="K188" s="190"/>
      <c r="L188" s="189" t="s">
        <v>1210</v>
      </c>
      <c r="M188" s="185">
        <v>5.666666666666667</v>
      </c>
      <c r="N188" s="185">
        <v>5.333333333333333</v>
      </c>
      <c r="O188" s="185">
        <v>6.333333333333333</v>
      </c>
      <c r="P188" s="185">
        <v>6</v>
      </c>
      <c r="Q188" s="185">
        <v>6</v>
      </c>
      <c r="R188" s="185">
        <v>5.333333333333333</v>
      </c>
      <c r="S188" s="185">
        <v>6</v>
      </c>
      <c r="T188" s="185">
        <v>5.666666666666667</v>
      </c>
      <c r="U188" s="191">
        <v>82.333333333333329</v>
      </c>
      <c r="V188" s="186"/>
      <c r="W188" s="190" t="s">
        <v>679</v>
      </c>
      <c r="X188" s="190">
        <v>810</v>
      </c>
      <c r="Y188" s="192" t="s">
        <v>8</v>
      </c>
      <c r="Z188" s="192"/>
      <c r="AA188" s="175"/>
      <c r="AB188" s="175">
        <f t="shared" ref="AB188:AB206" si="37">I188</f>
        <v>810</v>
      </c>
      <c r="AC188" s="175"/>
      <c r="AD188" s="175"/>
      <c r="AE188" s="192"/>
      <c r="AF188" s="193">
        <v>55.99649549999998</v>
      </c>
      <c r="AG188" s="193">
        <v>32.155255499999996</v>
      </c>
      <c r="AH188" s="193">
        <v>5.9621877999999997</v>
      </c>
      <c r="AI188" s="193">
        <v>12.517972</v>
      </c>
      <c r="AJ188" s="193">
        <v>2.110325898652698</v>
      </c>
      <c r="AK188" s="186"/>
      <c r="AL188" s="175" t="s">
        <v>534</v>
      </c>
      <c r="AM188" s="175"/>
      <c r="AN188" s="175" t="s">
        <v>8</v>
      </c>
      <c r="AO188" s="175"/>
      <c r="AP188" s="175"/>
      <c r="AQ188" s="175">
        <f t="shared" ref="AQ188:AQ206" si="38">X188</f>
        <v>810</v>
      </c>
      <c r="AR188" s="175"/>
      <c r="AS188" s="175"/>
      <c r="AU188" s="175"/>
      <c r="AV188" s="175" t="s">
        <v>440</v>
      </c>
      <c r="AY188" s="176">
        <v>0.21310000000000001</v>
      </c>
      <c r="AZ188" s="176">
        <v>20</v>
      </c>
      <c r="BA188" s="179">
        <v>1.0655000000000001E-2</v>
      </c>
      <c r="BB188" s="177">
        <v>5.8760368292486511</v>
      </c>
      <c r="BC188" s="177"/>
      <c r="BD188" s="194" t="s">
        <v>534</v>
      </c>
      <c r="BE188" s="194" t="s">
        <v>8</v>
      </c>
      <c r="BF188" s="194"/>
      <c r="BG188" s="194"/>
      <c r="BH188" s="169">
        <f>I188</f>
        <v>810</v>
      </c>
      <c r="BJ188" s="194"/>
      <c r="BK188" s="194"/>
      <c r="BL188" s="194"/>
      <c r="BM188" s="217">
        <v>809.79</v>
      </c>
      <c r="BP188" s="194"/>
      <c r="BQ188" s="195">
        <v>3040</v>
      </c>
      <c r="BR188" s="195"/>
      <c r="BS188" s="195"/>
      <c r="BT188" s="195"/>
      <c r="BU188" s="186"/>
      <c r="BV188" s="176" t="s">
        <v>453</v>
      </c>
      <c r="BW188" s="160" t="s">
        <v>1163</v>
      </c>
      <c r="BX188" s="176"/>
      <c r="BY188" s="176"/>
      <c r="BZ188" s="186">
        <f>I188</f>
        <v>810</v>
      </c>
      <c r="CA188" s="176"/>
      <c r="CB188" s="176"/>
      <c r="CC188" s="176"/>
      <c r="CD188" s="176"/>
      <c r="CE188" s="176" t="s">
        <v>440</v>
      </c>
      <c r="CF188" s="185">
        <v>177.91875118787999</v>
      </c>
      <c r="CI188" s="186"/>
      <c r="CJ188" s="186"/>
      <c r="CK188" s="186"/>
      <c r="CL188" s="186"/>
      <c r="CM188" s="186"/>
      <c r="CN188" s="186"/>
      <c r="CO188" s="186"/>
      <c r="CP188" s="186"/>
      <c r="CQ188" s="186"/>
      <c r="CR188" s="186"/>
      <c r="CS188" s="186"/>
      <c r="CT188" s="186"/>
      <c r="CU188" s="171"/>
      <c r="CV188" s="171"/>
      <c r="CW188" s="171"/>
      <c r="CX188" s="171"/>
      <c r="CY188" s="171"/>
      <c r="CZ188" s="171"/>
      <c r="DA188" s="186"/>
      <c r="DB188" s="171"/>
      <c r="DC188" s="171"/>
      <c r="DD188" s="171"/>
      <c r="DE188" s="171"/>
      <c r="DF188" s="171"/>
      <c r="DG188" s="171"/>
      <c r="DH188" s="186"/>
      <c r="DI188" s="186"/>
      <c r="DJ188" s="186"/>
      <c r="DK188" s="186"/>
      <c r="DL188" s="186"/>
      <c r="DM188" s="186"/>
      <c r="DQ188" s="160"/>
    </row>
    <row r="189" spans="1:133" s="169" customFormat="1" x14ac:dyDescent="0.25">
      <c r="A189" s="156">
        <v>279</v>
      </c>
      <c r="B189" s="157" t="s">
        <v>1379</v>
      </c>
      <c r="C189" s="160" t="s">
        <v>1194</v>
      </c>
      <c r="D189" s="160"/>
      <c r="E189" s="157" t="s">
        <v>1371</v>
      </c>
      <c r="F189" s="157">
        <v>-20.381627613999999</v>
      </c>
      <c r="G189" s="157">
        <v>-42.084921598000001</v>
      </c>
      <c r="H189" s="157"/>
      <c r="I189" s="156">
        <v>765</v>
      </c>
      <c r="J189" s="190"/>
      <c r="K189" s="190"/>
      <c r="L189" s="189" t="s">
        <v>1210</v>
      </c>
      <c r="M189" s="190">
        <v>6</v>
      </c>
      <c r="N189" s="190">
        <v>6</v>
      </c>
      <c r="O189" s="185">
        <v>5.333333333333333</v>
      </c>
      <c r="P189" s="190">
        <v>6</v>
      </c>
      <c r="Q189" s="185">
        <v>6.666666666666667</v>
      </c>
      <c r="R189" s="190">
        <v>6</v>
      </c>
      <c r="S189" s="190">
        <v>6</v>
      </c>
      <c r="T189" s="190">
        <v>6</v>
      </c>
      <c r="U189" s="196">
        <v>84</v>
      </c>
      <c r="V189" s="186"/>
      <c r="W189" s="190" t="s">
        <v>785</v>
      </c>
      <c r="X189" s="190">
        <v>765</v>
      </c>
      <c r="Y189" s="192" t="s">
        <v>201</v>
      </c>
      <c r="Z189" s="192"/>
      <c r="AA189" s="175"/>
      <c r="AB189" s="175">
        <f t="shared" si="37"/>
        <v>765</v>
      </c>
      <c r="AC189" s="175"/>
      <c r="AD189" s="175"/>
      <c r="AE189" s="192"/>
      <c r="AF189" s="193">
        <v>39.310772499999992</v>
      </c>
      <c r="AG189" s="193">
        <v>27.071616999999996</v>
      </c>
      <c r="AH189" s="193">
        <v>5.0703708499999998</v>
      </c>
      <c r="AI189" s="193">
        <v>11.020518450000001</v>
      </c>
      <c r="AJ189" s="193">
        <v>2.18431760183261</v>
      </c>
      <c r="AK189" s="186"/>
      <c r="AL189" s="175" t="s">
        <v>551</v>
      </c>
      <c r="AM189" s="175"/>
      <c r="AN189" s="175" t="s">
        <v>201</v>
      </c>
      <c r="AO189" s="175"/>
      <c r="AP189" s="175"/>
      <c r="AQ189" s="175">
        <f t="shared" si="38"/>
        <v>765</v>
      </c>
      <c r="AR189" s="175"/>
      <c r="AS189" s="175"/>
      <c r="AU189" s="175"/>
      <c r="AV189" s="175" t="s">
        <v>440</v>
      </c>
      <c r="AY189" s="176">
        <v>0.23169999999999999</v>
      </c>
      <c r="AZ189" s="176">
        <v>20</v>
      </c>
      <c r="BA189" s="179">
        <v>1.1585E-2</v>
      </c>
      <c r="BB189" s="177">
        <v>6.4249859071752615</v>
      </c>
      <c r="BC189" s="177"/>
      <c r="BD189" s="194" t="s">
        <v>551</v>
      </c>
      <c r="BE189" s="194" t="s">
        <v>201</v>
      </c>
      <c r="BF189" s="194"/>
      <c r="BG189" s="194"/>
      <c r="BH189" s="169">
        <f>I189</f>
        <v>765</v>
      </c>
      <c r="BJ189" s="194"/>
      <c r="BK189" s="194"/>
      <c r="BL189" s="194"/>
      <c r="BM189" s="217">
        <v>764.84889999999996</v>
      </c>
      <c r="BP189" s="194"/>
      <c r="BQ189" s="195">
        <v>1899.333333</v>
      </c>
      <c r="BR189" s="195"/>
      <c r="BS189" s="195"/>
      <c r="BT189" s="195"/>
      <c r="BU189" s="186"/>
      <c r="BV189" s="176" t="s">
        <v>472</v>
      </c>
      <c r="BW189" s="160" t="s">
        <v>1194</v>
      </c>
      <c r="BX189" s="176"/>
      <c r="BY189" s="176"/>
      <c r="BZ189" s="186">
        <f>I189</f>
        <v>765</v>
      </c>
      <c r="CA189" s="176"/>
      <c r="CB189" s="176"/>
      <c r="CC189" s="176"/>
      <c r="CD189" s="176"/>
      <c r="CE189" s="176" t="s">
        <v>440</v>
      </c>
      <c r="CF189" s="185">
        <v>154.25666812337997</v>
      </c>
      <c r="CI189" s="186"/>
      <c r="CJ189" s="186"/>
      <c r="CK189" s="186"/>
      <c r="CL189" s="186"/>
      <c r="CM189" s="186"/>
      <c r="CN189" s="186"/>
      <c r="CO189" s="186"/>
      <c r="CP189" s="186"/>
      <c r="CQ189" s="186"/>
      <c r="CR189" s="186"/>
      <c r="CS189" s="186"/>
      <c r="CT189" s="186"/>
      <c r="CU189" s="171"/>
      <c r="CV189" s="171"/>
      <c r="CW189" s="171"/>
      <c r="CX189" s="171"/>
      <c r="CY189" s="171"/>
      <c r="CZ189" s="171"/>
      <c r="DA189" s="186"/>
      <c r="DB189" s="171"/>
      <c r="DC189" s="171"/>
      <c r="DD189" s="171"/>
      <c r="DE189" s="171"/>
      <c r="DF189" s="171"/>
      <c r="DG189" s="171"/>
      <c r="DH189" s="186"/>
      <c r="DI189" s="186"/>
      <c r="DJ189" s="186"/>
      <c r="DK189" s="186"/>
      <c r="DL189" s="186"/>
      <c r="DM189" s="186"/>
      <c r="DQ189" s="160"/>
    </row>
    <row r="190" spans="1:133" s="169" customFormat="1" x14ac:dyDescent="0.25">
      <c r="A190" s="156">
        <v>281</v>
      </c>
      <c r="B190" s="157" t="s">
        <v>1380</v>
      </c>
      <c r="C190" s="160" t="s">
        <v>1192</v>
      </c>
      <c r="D190" s="160"/>
      <c r="E190" s="157" t="s">
        <v>1371</v>
      </c>
      <c r="F190" s="157">
        <v>-20.378164630000001</v>
      </c>
      <c r="G190" s="157">
        <v>-42.076089084000003</v>
      </c>
      <c r="H190" s="157"/>
      <c r="I190" s="156">
        <v>812</v>
      </c>
      <c r="J190" s="190"/>
      <c r="K190" s="190"/>
      <c r="L190" s="189" t="s">
        <v>1210</v>
      </c>
      <c r="M190" s="190">
        <v>6</v>
      </c>
      <c r="N190" s="185">
        <v>6.333333333333333</v>
      </c>
      <c r="O190" s="185">
        <v>6.666666666666667</v>
      </c>
      <c r="P190" s="185">
        <v>6.666666666666667</v>
      </c>
      <c r="Q190" s="190">
        <v>6</v>
      </c>
      <c r="R190" s="185">
        <v>6.166666666666667</v>
      </c>
      <c r="S190" s="190">
        <v>6</v>
      </c>
      <c r="T190" s="185">
        <v>6.166666666666667</v>
      </c>
      <c r="U190" s="196">
        <v>87</v>
      </c>
      <c r="V190" s="186"/>
      <c r="W190" s="190" t="s">
        <v>942</v>
      </c>
      <c r="X190" s="190">
        <v>812</v>
      </c>
      <c r="Y190" s="192" t="s">
        <v>10</v>
      </c>
      <c r="Z190" s="192"/>
      <c r="AA190" s="175"/>
      <c r="AB190" s="175">
        <f t="shared" si="37"/>
        <v>812</v>
      </c>
      <c r="AC190" s="175"/>
      <c r="AD190" s="175"/>
      <c r="AE190" s="192"/>
      <c r="AF190" s="193">
        <v>51.846213333333324</v>
      </c>
      <c r="AG190" s="193">
        <v>31.097027222222223</v>
      </c>
      <c r="AH190" s="193">
        <v>5.8146558888888897</v>
      </c>
      <c r="AI190" s="193">
        <v>12.549932882352941</v>
      </c>
      <c r="AJ190" s="193">
        <v>2.0119062001510075</v>
      </c>
      <c r="AK190" s="186"/>
      <c r="AL190" s="175" t="s">
        <v>585</v>
      </c>
      <c r="AM190" s="175"/>
      <c r="AN190" s="175" t="s">
        <v>10</v>
      </c>
      <c r="AO190" s="175"/>
      <c r="AP190" s="175"/>
      <c r="AQ190" s="175">
        <f t="shared" si="38"/>
        <v>812</v>
      </c>
      <c r="AR190" s="175"/>
      <c r="AS190" s="175"/>
      <c r="AU190" s="175"/>
      <c r="AV190" s="175" t="s">
        <v>440</v>
      </c>
      <c r="AY190" s="176">
        <v>0.1923</v>
      </c>
      <c r="AZ190" s="176">
        <v>20</v>
      </c>
      <c r="BA190" s="179">
        <v>9.6150000000000003E-3</v>
      </c>
      <c r="BB190" s="177">
        <v>5.7525568410597794</v>
      </c>
      <c r="BC190" s="177"/>
      <c r="BD190" s="194" t="s">
        <v>585</v>
      </c>
      <c r="BE190" s="194" t="s">
        <v>10</v>
      </c>
      <c r="BF190" s="194"/>
      <c r="BG190" s="194"/>
      <c r="BH190" s="169">
        <f>I190</f>
        <v>812</v>
      </c>
      <c r="BJ190" s="194"/>
      <c r="BK190" s="194"/>
      <c r="BL190" s="194"/>
      <c r="BM190" s="217">
        <v>812.43359999999996</v>
      </c>
      <c r="BP190" s="194"/>
      <c r="BQ190" s="195">
        <v>3825.333333</v>
      </c>
      <c r="BR190" s="195"/>
      <c r="BS190" s="195"/>
      <c r="BT190" s="195"/>
      <c r="BU190" s="186"/>
      <c r="BV190" s="176" t="s">
        <v>505</v>
      </c>
      <c r="BW190" s="160" t="s">
        <v>1192</v>
      </c>
      <c r="BX190" s="176"/>
      <c r="BY190" s="176"/>
      <c r="BZ190" s="186">
        <f>I190</f>
        <v>812</v>
      </c>
      <c r="CA190" s="176"/>
      <c r="CB190" s="176"/>
      <c r="CC190" s="176"/>
      <c r="CD190" s="176"/>
      <c r="CE190" s="176" t="s">
        <v>440</v>
      </c>
      <c r="CF190" s="185">
        <v>152.15986481442411</v>
      </c>
      <c r="CI190" s="186"/>
      <c r="CJ190" s="186"/>
      <c r="CK190" s="186"/>
      <c r="CL190" s="186"/>
      <c r="CM190" s="186"/>
      <c r="CN190" s="186"/>
      <c r="CO190" s="186"/>
      <c r="CP190" s="186"/>
      <c r="CQ190" s="186"/>
      <c r="CR190" s="186"/>
      <c r="CS190" s="186"/>
      <c r="CT190" s="186"/>
      <c r="CU190" s="171"/>
      <c r="CV190" s="171"/>
      <c r="CW190" s="171"/>
      <c r="CX190" s="171"/>
      <c r="CY190" s="171"/>
      <c r="CZ190" s="171"/>
      <c r="DA190" s="186"/>
      <c r="DB190" s="171"/>
      <c r="DC190" s="171"/>
      <c r="DD190" s="171"/>
      <c r="DE190" s="171"/>
      <c r="DF190" s="171"/>
      <c r="DG190" s="171"/>
      <c r="DH190" s="186"/>
      <c r="DI190" s="186"/>
      <c r="DJ190" s="186"/>
      <c r="DK190" s="186"/>
      <c r="DL190" s="186"/>
      <c r="DM190" s="186"/>
      <c r="DQ190" s="160"/>
    </row>
    <row r="191" spans="1:133" s="169" customFormat="1" x14ac:dyDescent="0.25">
      <c r="A191" s="156">
        <v>283</v>
      </c>
      <c r="B191" s="157" t="s">
        <v>1381</v>
      </c>
      <c r="C191" s="160" t="s">
        <v>1192</v>
      </c>
      <c r="D191" s="160"/>
      <c r="E191" s="157" t="s">
        <v>1300</v>
      </c>
      <c r="F191" s="157">
        <v>-20.494542578000001</v>
      </c>
      <c r="G191" s="157">
        <v>-41.930539766000003</v>
      </c>
      <c r="H191" s="157"/>
      <c r="I191" s="156">
        <v>976</v>
      </c>
      <c r="J191" s="190"/>
      <c r="K191" s="190"/>
      <c r="L191" s="189" t="s">
        <v>1225</v>
      </c>
      <c r="M191" s="190">
        <v>6</v>
      </c>
      <c r="N191" s="185">
        <v>6.166666666666667</v>
      </c>
      <c r="O191" s="190">
        <v>6.5</v>
      </c>
      <c r="P191" s="190">
        <v>6</v>
      </c>
      <c r="Q191" s="185">
        <v>6.333333333333333</v>
      </c>
      <c r="R191" s="185">
        <v>6.666666666666667</v>
      </c>
      <c r="S191" s="190">
        <v>6</v>
      </c>
      <c r="T191" s="190">
        <v>6</v>
      </c>
      <c r="U191" s="191">
        <v>85.666666666666671</v>
      </c>
      <c r="V191" s="186"/>
      <c r="W191" s="190" t="s">
        <v>943</v>
      </c>
      <c r="X191" s="190">
        <v>976</v>
      </c>
      <c r="Y191" s="192" t="s">
        <v>10</v>
      </c>
      <c r="Z191" s="192"/>
      <c r="AA191" s="175"/>
      <c r="AB191" s="175">
        <f t="shared" si="37"/>
        <v>976</v>
      </c>
      <c r="AC191" s="175"/>
      <c r="AD191" s="175"/>
      <c r="AE191" s="192"/>
      <c r="AF191" s="193">
        <v>53.245184500000008</v>
      </c>
      <c r="AG191" s="193">
        <v>31.007446500000004</v>
      </c>
      <c r="AH191" s="193">
        <v>5.8619825000000008</v>
      </c>
      <c r="AI191" s="193">
        <v>12.963642999999999</v>
      </c>
      <c r="AJ191" s="193">
        <v>2.2577551205201694</v>
      </c>
      <c r="AK191" s="186"/>
      <c r="AL191" s="175" t="s">
        <v>175</v>
      </c>
      <c r="AM191" s="175"/>
      <c r="AN191" s="175" t="s">
        <v>10</v>
      </c>
      <c r="AO191" s="175"/>
      <c r="AP191" s="175"/>
      <c r="AQ191" s="175">
        <f t="shared" si="38"/>
        <v>976</v>
      </c>
      <c r="AR191" s="175"/>
      <c r="AS191" s="175"/>
      <c r="AU191" s="175"/>
      <c r="AV191" s="175" t="s">
        <v>62</v>
      </c>
      <c r="AY191" s="176">
        <v>0.22359999999999999</v>
      </c>
      <c r="AZ191" s="176">
        <v>20</v>
      </c>
      <c r="BA191" s="179">
        <v>1.1179999999999999E-2</v>
      </c>
      <c r="BB191" s="177">
        <v>5.7807424905376754</v>
      </c>
      <c r="BC191" s="177"/>
      <c r="BD191" s="186"/>
      <c r="BE191" s="186"/>
      <c r="BF191" s="186"/>
      <c r="BG191" s="186"/>
      <c r="BJ191" s="186"/>
      <c r="BK191" s="186"/>
      <c r="BL191" s="186"/>
      <c r="BM191" s="218"/>
      <c r="BP191" s="186"/>
      <c r="BQ191" s="186"/>
      <c r="BR191" s="186"/>
      <c r="BS191" s="186"/>
      <c r="BT191" s="186"/>
      <c r="BU191" s="186"/>
      <c r="BV191" s="176" t="s">
        <v>421</v>
      </c>
      <c r="BW191" s="160" t="s">
        <v>1192</v>
      </c>
      <c r="BX191" s="176"/>
      <c r="BY191" s="176"/>
      <c r="BZ191" s="186">
        <f>I191</f>
        <v>976</v>
      </c>
      <c r="CA191" s="176"/>
      <c r="CB191" s="176"/>
      <c r="CC191" s="176"/>
      <c r="CD191" s="176"/>
      <c r="CE191" s="176" t="s">
        <v>62</v>
      </c>
      <c r="CF191" s="185">
        <v>133.68091342605584</v>
      </c>
      <c r="CI191" s="163">
        <v>283</v>
      </c>
      <c r="CJ191" s="163" t="s">
        <v>10</v>
      </c>
      <c r="CK191" s="163"/>
      <c r="CL191" s="163"/>
      <c r="CM191" s="186">
        <f>I191</f>
        <v>976</v>
      </c>
      <c r="CN191" s="163"/>
      <c r="CO191" s="163"/>
      <c r="CP191" s="163"/>
      <c r="CQ191" s="163"/>
      <c r="CR191" s="163"/>
      <c r="CS191" s="163" t="s">
        <v>62</v>
      </c>
      <c r="CT191" s="163">
        <v>6.4467561619321945</v>
      </c>
      <c r="CU191" s="171"/>
      <c r="CV191" s="171"/>
      <c r="CW191" s="163">
        <v>283</v>
      </c>
      <c r="CX191" s="163" t="s">
        <v>10</v>
      </c>
      <c r="CY191" s="163"/>
      <c r="CZ191" s="163"/>
      <c r="DA191" s="186">
        <f t="shared" si="28"/>
        <v>976</v>
      </c>
      <c r="DB191" s="163"/>
      <c r="DC191" s="163"/>
      <c r="DD191" s="163"/>
      <c r="DE191" s="163"/>
      <c r="DF191" s="163"/>
      <c r="DG191" s="163"/>
      <c r="DH191" s="176" t="s">
        <v>9</v>
      </c>
      <c r="DI191" s="233">
        <v>9.0804460000000002</v>
      </c>
      <c r="DJ191" s="233">
        <v>0.9844136</v>
      </c>
      <c r="DK191" s="177">
        <f>DI191-DJ191</f>
        <v>8.0960324000000004</v>
      </c>
      <c r="DL191" s="230">
        <v>0.56104049999999994</v>
      </c>
      <c r="DM191" s="230">
        <v>0.42337310000000006</v>
      </c>
      <c r="DO191" s="61" t="s">
        <v>175</v>
      </c>
      <c r="DP191" s="61" t="s">
        <v>10</v>
      </c>
      <c r="DQ191" s="160" t="s">
        <v>1192</v>
      </c>
      <c r="DR191" s="61"/>
      <c r="DS191" s="61"/>
      <c r="DT191" s="61"/>
      <c r="DU191" s="61"/>
      <c r="DV191" s="61"/>
      <c r="DW191" s="61"/>
      <c r="DX191" s="61" t="s">
        <v>62</v>
      </c>
      <c r="DY191" s="68">
        <v>0.31321008</v>
      </c>
      <c r="DZ191" s="68">
        <v>3.8800899999999999E-2</v>
      </c>
      <c r="EA191" s="68">
        <v>4.8018499999999999E-2</v>
      </c>
      <c r="EB191" s="68">
        <v>0.20641753999999998</v>
      </c>
      <c r="EC191" s="68">
        <v>1.8061600000000001E-2</v>
      </c>
    </row>
    <row r="192" spans="1:133" s="169" customFormat="1" x14ac:dyDescent="0.25">
      <c r="A192" s="156">
        <v>284</v>
      </c>
      <c r="B192" s="157" t="s">
        <v>1382</v>
      </c>
      <c r="C192" s="160" t="s">
        <v>1173</v>
      </c>
      <c r="D192" s="160"/>
      <c r="E192" s="157" t="s">
        <v>1300</v>
      </c>
      <c r="F192" s="157">
        <v>-20.512070563000002</v>
      </c>
      <c r="G192" s="157">
        <v>-41.935804859000001</v>
      </c>
      <c r="H192" s="157"/>
      <c r="I192" s="156">
        <v>900</v>
      </c>
      <c r="J192" s="190"/>
      <c r="K192" s="190"/>
      <c r="L192" s="189" t="s">
        <v>1225</v>
      </c>
      <c r="M192" s="185">
        <v>6.333333333333333</v>
      </c>
      <c r="N192" s="185">
        <v>6.666666666666667</v>
      </c>
      <c r="O192" s="185">
        <v>6.666666666666667</v>
      </c>
      <c r="P192" s="185">
        <v>6.666666666666667</v>
      </c>
      <c r="Q192" s="190">
        <v>7</v>
      </c>
      <c r="R192" s="190">
        <v>7</v>
      </c>
      <c r="S192" s="190">
        <v>7</v>
      </c>
      <c r="T192" s="190">
        <v>7</v>
      </c>
      <c r="U192" s="191">
        <v>90.333333333333329</v>
      </c>
      <c r="V192" s="186"/>
      <c r="W192" s="190" t="s">
        <v>846</v>
      </c>
      <c r="X192" s="190">
        <v>900</v>
      </c>
      <c r="Y192" s="192" t="s">
        <v>286</v>
      </c>
      <c r="Z192" s="192"/>
      <c r="AA192" s="175"/>
      <c r="AB192" s="175">
        <f t="shared" si="37"/>
        <v>900</v>
      </c>
      <c r="AC192" s="175"/>
      <c r="AD192" s="175"/>
      <c r="AE192" s="192"/>
      <c r="AF192" s="193">
        <v>36.065887499999988</v>
      </c>
      <c r="AG192" s="193">
        <v>25.922075</v>
      </c>
      <c r="AH192" s="193">
        <v>4.6688433000000007</v>
      </c>
      <c r="AI192" s="193">
        <v>10.86504665</v>
      </c>
      <c r="AJ192" s="193">
        <v>2.3321584457858817</v>
      </c>
      <c r="AK192" s="186"/>
      <c r="AL192" s="175" t="s">
        <v>221</v>
      </c>
      <c r="AM192" s="175"/>
      <c r="AN192" s="175" t="s">
        <v>286</v>
      </c>
      <c r="AO192" s="175"/>
      <c r="AP192" s="175"/>
      <c r="AQ192" s="175">
        <f t="shared" si="38"/>
        <v>900</v>
      </c>
      <c r="AR192" s="175"/>
      <c r="AS192" s="175"/>
      <c r="AU192" s="175"/>
      <c r="AV192" s="175" t="s">
        <v>440</v>
      </c>
      <c r="AY192" s="176">
        <v>0.2452</v>
      </c>
      <c r="AZ192" s="176">
        <v>20</v>
      </c>
      <c r="BA192" s="179">
        <v>1.226E-2</v>
      </c>
      <c r="BB192" s="177">
        <v>6.3243228733256389</v>
      </c>
      <c r="BC192" s="177"/>
      <c r="BD192" s="186"/>
      <c r="BE192" s="186"/>
      <c r="BF192" s="186"/>
      <c r="BG192" s="186"/>
      <c r="BJ192" s="186"/>
      <c r="BK192" s="186"/>
      <c r="BL192" s="186"/>
      <c r="BM192" s="218"/>
      <c r="BP192" s="186"/>
      <c r="BQ192" s="186"/>
      <c r="BR192" s="186"/>
      <c r="BS192" s="186"/>
      <c r="BT192" s="186"/>
      <c r="BU192" s="186"/>
      <c r="BV192" s="186"/>
      <c r="BW192" s="160"/>
      <c r="BX192" s="186"/>
      <c r="BY192" s="186"/>
      <c r="BZ192" s="186"/>
      <c r="CA192" s="186"/>
      <c r="CB192" s="186"/>
      <c r="CC192" s="186"/>
      <c r="CD192" s="186"/>
      <c r="CE192" s="186"/>
      <c r="CF192" s="197"/>
      <c r="CI192" s="186"/>
      <c r="CJ192" s="186"/>
      <c r="CK192" s="186"/>
      <c r="CL192" s="186"/>
      <c r="CM192" s="186"/>
      <c r="CN192" s="186"/>
      <c r="CO192" s="186"/>
      <c r="CP192" s="186"/>
      <c r="CQ192" s="186"/>
      <c r="CR192" s="186"/>
      <c r="CS192" s="186"/>
      <c r="CT192" s="186"/>
      <c r="CU192" s="171"/>
      <c r="CV192" s="171"/>
      <c r="CW192" s="171"/>
      <c r="CX192" s="171"/>
      <c r="CY192" s="171"/>
      <c r="CZ192" s="171"/>
      <c r="DA192" s="186"/>
      <c r="DB192" s="171"/>
      <c r="DC192" s="171"/>
      <c r="DD192" s="171"/>
      <c r="DE192" s="171"/>
      <c r="DF192" s="171"/>
      <c r="DG192" s="171"/>
      <c r="DH192" s="186"/>
      <c r="DI192" s="186"/>
      <c r="DJ192" s="186"/>
      <c r="DK192" s="186"/>
      <c r="DL192" s="186"/>
      <c r="DM192" s="186"/>
      <c r="DO192" s="61" t="s">
        <v>221</v>
      </c>
      <c r="DP192" s="61" t="s">
        <v>286</v>
      </c>
      <c r="DQ192" s="160" t="s">
        <v>1173</v>
      </c>
      <c r="DR192" s="61"/>
      <c r="DS192" s="61"/>
      <c r="DT192" s="61"/>
      <c r="DU192" s="61"/>
      <c r="DV192" s="61"/>
      <c r="DW192" s="61"/>
      <c r="DX192" s="61" t="s">
        <v>62</v>
      </c>
      <c r="DY192" s="68">
        <v>0.29758786000000004</v>
      </c>
      <c r="DZ192" s="68">
        <v>2.2299580000000003E-2</v>
      </c>
      <c r="EA192" s="68">
        <v>8.3822680000000011E-2</v>
      </c>
      <c r="EB192" s="68">
        <v>0.17763509999999999</v>
      </c>
      <c r="EC192" s="68">
        <v>1.8562720000000001E-2</v>
      </c>
    </row>
    <row r="193" spans="1:133" s="169" customFormat="1" x14ac:dyDescent="0.25">
      <c r="A193" s="156">
        <v>285</v>
      </c>
      <c r="B193" s="157" t="s">
        <v>1382</v>
      </c>
      <c r="C193" s="160" t="s">
        <v>1173</v>
      </c>
      <c r="D193" s="160"/>
      <c r="E193" s="157" t="s">
        <v>1300</v>
      </c>
      <c r="F193" s="157">
        <v>-20.512462080999999</v>
      </c>
      <c r="G193" s="157">
        <v>-41.936594602</v>
      </c>
      <c r="H193" s="157"/>
      <c r="I193" s="156">
        <v>908</v>
      </c>
      <c r="J193" s="190"/>
      <c r="K193" s="190"/>
      <c r="L193" s="189" t="s">
        <v>1210</v>
      </c>
      <c r="M193" s="185">
        <v>6</v>
      </c>
      <c r="N193" s="185">
        <v>5.666666666666667</v>
      </c>
      <c r="O193" s="185">
        <v>6</v>
      </c>
      <c r="P193" s="185">
        <v>6</v>
      </c>
      <c r="Q193" s="185">
        <v>6</v>
      </c>
      <c r="R193" s="185">
        <v>6</v>
      </c>
      <c r="S193" s="185">
        <v>6</v>
      </c>
      <c r="T193" s="185">
        <v>6</v>
      </c>
      <c r="U193" s="191">
        <v>83.666666666666671</v>
      </c>
      <c r="V193" s="186"/>
      <c r="W193" s="190" t="s">
        <v>847</v>
      </c>
      <c r="X193" s="190">
        <v>908</v>
      </c>
      <c r="Y193" s="192" t="s">
        <v>286</v>
      </c>
      <c r="Z193" s="192"/>
      <c r="AA193" s="175"/>
      <c r="AB193" s="175">
        <f t="shared" si="37"/>
        <v>908</v>
      </c>
      <c r="AC193" s="175"/>
      <c r="AD193" s="175"/>
      <c r="AE193" s="192"/>
      <c r="AF193" s="193">
        <v>52.262906000000001</v>
      </c>
      <c r="AG193" s="193">
        <v>30.052048500000005</v>
      </c>
      <c r="AH193" s="193">
        <v>5.7068769000000001</v>
      </c>
      <c r="AI193" s="193">
        <v>12.427582249999997</v>
      </c>
      <c r="AJ193" s="193">
        <v>2.1740242500325735</v>
      </c>
      <c r="AK193" s="186"/>
      <c r="AL193" s="175" t="s">
        <v>222</v>
      </c>
      <c r="AM193" s="175"/>
      <c r="AN193" s="175" t="s">
        <v>286</v>
      </c>
      <c r="AO193" s="175"/>
      <c r="AP193" s="175"/>
      <c r="AQ193" s="175">
        <f t="shared" si="38"/>
        <v>908</v>
      </c>
      <c r="AR193" s="175"/>
      <c r="AS193" s="175"/>
      <c r="AU193" s="175"/>
      <c r="AV193" s="175" t="s">
        <v>62</v>
      </c>
      <c r="AY193" s="176">
        <v>0.2261</v>
      </c>
      <c r="AZ193" s="176">
        <v>20</v>
      </c>
      <c r="BA193" s="179">
        <v>1.1304999999999999E-2</v>
      </c>
      <c r="BB193" s="177">
        <v>5.7619520575524117</v>
      </c>
      <c r="BC193" s="177"/>
      <c r="BD193" s="186"/>
      <c r="BE193" s="186"/>
      <c r="BF193" s="186"/>
      <c r="BG193" s="186"/>
      <c r="BJ193" s="186"/>
      <c r="BK193" s="186"/>
      <c r="BL193" s="186"/>
      <c r="BM193" s="218"/>
      <c r="BP193" s="186"/>
      <c r="BQ193" s="186"/>
      <c r="BR193" s="186"/>
      <c r="BS193" s="186"/>
      <c r="BT193" s="186"/>
      <c r="BU193" s="186"/>
      <c r="BV193" s="186"/>
      <c r="BW193" s="160"/>
      <c r="BX193" s="186"/>
      <c r="BY193" s="186"/>
      <c r="BZ193" s="186"/>
      <c r="CA193" s="186"/>
      <c r="CB193" s="186"/>
      <c r="CC193" s="186"/>
      <c r="CD193" s="186"/>
      <c r="CE193" s="186"/>
      <c r="CF193" s="197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71"/>
      <c r="CV193" s="171"/>
      <c r="CW193" s="171"/>
      <c r="CX193" s="171"/>
      <c r="CY193" s="171"/>
      <c r="CZ193" s="171"/>
      <c r="DA193" s="186"/>
      <c r="DB193" s="171"/>
      <c r="DC193" s="171"/>
      <c r="DD193" s="171"/>
      <c r="DE193" s="171"/>
      <c r="DF193" s="171"/>
      <c r="DG193" s="171"/>
      <c r="DH193" s="186"/>
      <c r="DI193" s="186"/>
      <c r="DJ193" s="186"/>
      <c r="DK193" s="186"/>
      <c r="DL193" s="186"/>
      <c r="DM193" s="186"/>
      <c r="DO193" s="61" t="s">
        <v>222</v>
      </c>
      <c r="DP193" s="61" t="s">
        <v>286</v>
      </c>
      <c r="DQ193" s="160" t="s">
        <v>1173</v>
      </c>
      <c r="DR193" s="61"/>
      <c r="DS193" s="61"/>
      <c r="DT193" s="61"/>
      <c r="DU193" s="61"/>
      <c r="DV193" s="61"/>
      <c r="DW193" s="61"/>
      <c r="DX193" s="61" t="s">
        <v>62</v>
      </c>
      <c r="DY193" s="68">
        <v>0.22358090000000003</v>
      </c>
      <c r="DZ193" s="68">
        <v>2.7548019999999999E-2</v>
      </c>
      <c r="EA193" s="68">
        <v>5.0353840000000004E-2</v>
      </c>
      <c r="EB193" s="68">
        <v>0.12894050000000001</v>
      </c>
      <c r="EC193" s="68">
        <v>1.79863E-2</v>
      </c>
    </row>
    <row r="194" spans="1:133" s="169" customFormat="1" x14ac:dyDescent="0.25">
      <c r="A194" s="156">
        <v>286</v>
      </c>
      <c r="B194" s="157" t="s">
        <v>1383</v>
      </c>
      <c r="C194" s="160" t="s">
        <v>1163</v>
      </c>
      <c r="D194" s="160"/>
      <c r="E194" s="157" t="s">
        <v>1300</v>
      </c>
      <c r="F194" s="157">
        <v>-20.504377316999999</v>
      </c>
      <c r="G194" s="157">
        <v>-41.940138386999998</v>
      </c>
      <c r="H194" s="157"/>
      <c r="I194" s="156">
        <v>938</v>
      </c>
      <c r="J194" s="190"/>
      <c r="K194" s="190"/>
      <c r="L194" s="189" t="s">
        <v>1225</v>
      </c>
      <c r="M194" s="190">
        <v>6</v>
      </c>
      <c r="N194" s="190">
        <v>6</v>
      </c>
      <c r="O194" s="190">
        <v>6</v>
      </c>
      <c r="P194" s="185">
        <v>5.666666666666667</v>
      </c>
      <c r="Q194" s="190">
        <v>6</v>
      </c>
      <c r="R194" s="185">
        <v>5.666666666666667</v>
      </c>
      <c r="S194" s="185">
        <v>5.666666666666667</v>
      </c>
      <c r="T194" s="185">
        <v>5.666666666666667</v>
      </c>
      <c r="U194" s="191">
        <v>82.666666666666671</v>
      </c>
      <c r="V194" s="186"/>
      <c r="W194" s="190" t="s">
        <v>680</v>
      </c>
      <c r="X194" s="190">
        <v>938</v>
      </c>
      <c r="Y194" s="192" t="s">
        <v>8</v>
      </c>
      <c r="Z194" s="192"/>
      <c r="AA194" s="175"/>
      <c r="AB194" s="175">
        <f t="shared" si="37"/>
        <v>938</v>
      </c>
      <c r="AC194" s="175"/>
      <c r="AD194" s="175"/>
      <c r="AE194" s="192"/>
      <c r="AF194" s="193">
        <v>62.525150499999995</v>
      </c>
      <c r="AG194" s="193">
        <v>34.106296</v>
      </c>
      <c r="AH194" s="193">
        <v>6.1050211000000001</v>
      </c>
      <c r="AI194" s="193">
        <v>14.27025815</v>
      </c>
      <c r="AJ194" s="193">
        <v>2.3482610359478331</v>
      </c>
      <c r="AK194" s="186"/>
      <c r="AL194" s="175" t="s">
        <v>87</v>
      </c>
      <c r="AM194" s="175"/>
      <c r="AN194" s="175" t="s">
        <v>8</v>
      </c>
      <c r="AO194" s="175"/>
      <c r="AP194" s="175"/>
      <c r="AQ194" s="175">
        <f t="shared" si="38"/>
        <v>938</v>
      </c>
      <c r="AR194" s="175"/>
      <c r="AS194" s="175"/>
      <c r="AU194" s="175"/>
      <c r="AV194" s="175" t="s">
        <v>62</v>
      </c>
      <c r="AY194" s="176">
        <v>0.17849999999999999</v>
      </c>
      <c r="AZ194" s="176">
        <v>20</v>
      </c>
      <c r="BA194" s="179">
        <v>8.9249999999999989E-3</v>
      </c>
      <c r="BB194" s="177">
        <v>5.2197138485491106</v>
      </c>
      <c r="BC194" s="177"/>
      <c r="BD194" s="186"/>
      <c r="BE194" s="186"/>
      <c r="BF194" s="186"/>
      <c r="BG194" s="186"/>
      <c r="BJ194" s="186"/>
      <c r="BK194" s="186"/>
      <c r="BL194" s="186"/>
      <c r="BM194" s="218"/>
      <c r="BP194" s="186"/>
      <c r="BQ194" s="186"/>
      <c r="BR194" s="186"/>
      <c r="BS194" s="186"/>
      <c r="BT194" s="186"/>
      <c r="BU194" s="186"/>
      <c r="BV194" s="186"/>
      <c r="BW194" s="160"/>
      <c r="BX194" s="186"/>
      <c r="BY194" s="186"/>
      <c r="BZ194" s="186"/>
      <c r="CA194" s="186"/>
      <c r="CB194" s="186"/>
      <c r="CC194" s="186"/>
      <c r="CD194" s="186"/>
      <c r="CE194" s="186"/>
      <c r="CF194" s="197"/>
      <c r="CI194" s="163">
        <v>286</v>
      </c>
      <c r="CJ194" s="163" t="s">
        <v>8</v>
      </c>
      <c r="CK194" s="163"/>
      <c r="CL194" s="163"/>
      <c r="CM194" s="186">
        <f>I194</f>
        <v>938</v>
      </c>
      <c r="CN194" s="163"/>
      <c r="CO194" s="163"/>
      <c r="CP194" s="163"/>
      <c r="CQ194" s="163"/>
      <c r="CR194" s="163"/>
      <c r="CS194" s="163" t="s">
        <v>62</v>
      </c>
      <c r="CT194" s="163">
        <v>7.775742967947501</v>
      </c>
      <c r="CU194" s="171"/>
      <c r="CV194" s="171"/>
      <c r="CW194" s="190">
        <v>286</v>
      </c>
      <c r="CX194" s="228" t="s">
        <v>8</v>
      </c>
      <c r="CY194" s="228"/>
      <c r="CZ194" s="228"/>
      <c r="DA194" s="186">
        <f t="shared" si="28"/>
        <v>938</v>
      </c>
      <c r="DB194" s="228"/>
      <c r="DC194" s="228"/>
      <c r="DD194" s="228"/>
      <c r="DE194" s="228"/>
      <c r="DF194" s="228"/>
      <c r="DG194" s="228"/>
      <c r="DH194" s="228" t="s">
        <v>9</v>
      </c>
      <c r="DI194" s="230">
        <v>4.5888980000000004</v>
      </c>
      <c r="DJ194" s="230">
        <v>0.4632502</v>
      </c>
      <c r="DK194" s="230">
        <v>4.1256478000000003</v>
      </c>
      <c r="DL194" s="230">
        <v>0.24132969999999998</v>
      </c>
      <c r="DM194" s="230">
        <v>0.22192050000000002</v>
      </c>
      <c r="DO194" s="59" t="s">
        <v>87</v>
      </c>
      <c r="DP194" s="61" t="s">
        <v>8</v>
      </c>
      <c r="DQ194" s="160" t="s">
        <v>1163</v>
      </c>
      <c r="DR194" s="61"/>
      <c r="DS194" s="61"/>
      <c r="DT194" s="61"/>
      <c r="DU194" s="61"/>
      <c r="DV194" s="61"/>
      <c r="DW194" s="61"/>
      <c r="DX194" s="61" t="s">
        <v>62</v>
      </c>
      <c r="DY194" s="236">
        <v>0.26926569999999994</v>
      </c>
      <c r="DZ194" s="236">
        <v>3.0289240000000002E-2</v>
      </c>
      <c r="EA194" s="236">
        <v>5.648508E-2</v>
      </c>
      <c r="EB194" s="236">
        <v>0.1724358</v>
      </c>
      <c r="EC194" s="236">
        <v>2.0297639999999999E-2</v>
      </c>
    </row>
    <row r="195" spans="1:133" s="169" customFormat="1" x14ac:dyDescent="0.25">
      <c r="A195" s="156">
        <v>287</v>
      </c>
      <c r="B195" s="157" t="s">
        <v>1383</v>
      </c>
      <c r="C195" s="160" t="s">
        <v>1192</v>
      </c>
      <c r="D195" s="160"/>
      <c r="E195" s="157" t="s">
        <v>1300</v>
      </c>
      <c r="F195" s="157">
        <v>-20.499591250000002</v>
      </c>
      <c r="G195" s="157">
        <v>-41.931920433000002</v>
      </c>
      <c r="H195" s="157"/>
      <c r="I195" s="156">
        <v>957</v>
      </c>
      <c r="J195" s="190"/>
      <c r="K195" s="190"/>
      <c r="L195" s="189" t="s">
        <v>1225</v>
      </c>
      <c r="M195" s="185">
        <v>6</v>
      </c>
      <c r="N195" s="185">
        <v>5.666666666666667</v>
      </c>
      <c r="O195" s="185">
        <v>6.333333333333333</v>
      </c>
      <c r="P195" s="185">
        <v>6</v>
      </c>
      <c r="Q195" s="185">
        <v>5.666666666666667</v>
      </c>
      <c r="R195" s="185">
        <v>6</v>
      </c>
      <c r="S195" s="185">
        <v>5.666666666666667</v>
      </c>
      <c r="T195" s="185">
        <v>6</v>
      </c>
      <c r="U195" s="191">
        <v>83.333333333333329</v>
      </c>
      <c r="V195" s="186"/>
      <c r="W195" s="190" t="s">
        <v>944</v>
      </c>
      <c r="X195" s="190">
        <v>957</v>
      </c>
      <c r="Y195" s="192" t="s">
        <v>10</v>
      </c>
      <c r="Z195" s="192"/>
      <c r="AA195" s="175"/>
      <c r="AB195" s="175">
        <f t="shared" si="37"/>
        <v>957</v>
      </c>
      <c r="AC195" s="175"/>
      <c r="AD195" s="175"/>
      <c r="AE195" s="192"/>
      <c r="AF195" s="193">
        <v>39.073673499999998</v>
      </c>
      <c r="AG195" s="193">
        <v>26.957968999999999</v>
      </c>
      <c r="AH195" s="193">
        <v>4.9878714999999989</v>
      </c>
      <c r="AI195" s="193">
        <v>11.06307335</v>
      </c>
      <c r="AJ195" s="193">
        <v>2.2107833338863303</v>
      </c>
      <c r="AK195" s="186"/>
      <c r="AL195" s="175" t="s">
        <v>1142</v>
      </c>
      <c r="AM195" s="175"/>
      <c r="AN195" s="175" t="s">
        <v>10</v>
      </c>
      <c r="AO195" s="175"/>
      <c r="AP195" s="175"/>
      <c r="AQ195" s="175">
        <f t="shared" si="38"/>
        <v>957</v>
      </c>
      <c r="AR195" s="175"/>
      <c r="AS195" s="175"/>
      <c r="AU195" s="175"/>
      <c r="AV195" s="175" t="s">
        <v>62</v>
      </c>
      <c r="AY195" s="176">
        <v>0.16300000000000001</v>
      </c>
      <c r="AZ195" s="176">
        <v>20</v>
      </c>
      <c r="BA195" s="179">
        <v>8.150000000000001E-3</v>
      </c>
      <c r="BB195" s="177">
        <v>4.3137465439025044</v>
      </c>
      <c r="BC195" s="177"/>
      <c r="BD195" s="186"/>
      <c r="BE195" s="186"/>
      <c r="BF195" s="186"/>
      <c r="BG195" s="186"/>
      <c r="BJ195" s="186"/>
      <c r="BK195" s="186"/>
      <c r="BL195" s="186"/>
      <c r="BM195" s="218"/>
      <c r="BP195" s="186"/>
      <c r="BQ195" s="186"/>
      <c r="BR195" s="186"/>
      <c r="BS195" s="186"/>
      <c r="BT195" s="186"/>
      <c r="BU195" s="186"/>
      <c r="BV195" s="176" t="s">
        <v>422</v>
      </c>
      <c r="BW195" s="160" t="s">
        <v>1192</v>
      </c>
      <c r="BX195" s="176"/>
      <c r="BY195" s="176"/>
      <c r="BZ195" s="186">
        <f t="shared" ref="BZ195:BZ201" si="39">I195</f>
        <v>957</v>
      </c>
      <c r="CA195" s="176"/>
      <c r="CB195" s="176"/>
      <c r="CC195" s="176"/>
      <c r="CD195" s="176"/>
      <c r="CE195" s="176" t="s">
        <v>62</v>
      </c>
      <c r="CF195" s="185">
        <v>92.329120696539945</v>
      </c>
      <c r="CI195" s="163">
        <v>287</v>
      </c>
      <c r="CJ195" s="163" t="s">
        <v>10</v>
      </c>
      <c r="CK195" s="163"/>
      <c r="CL195" s="163"/>
      <c r="CM195" s="186">
        <f>I195</f>
        <v>957</v>
      </c>
      <c r="CN195" s="163"/>
      <c r="CO195" s="163"/>
      <c r="CP195" s="163"/>
      <c r="CQ195" s="163"/>
      <c r="CR195" s="163"/>
      <c r="CS195" s="163" t="s">
        <v>62</v>
      </c>
      <c r="CT195" s="163">
        <v>5.5659452303419705</v>
      </c>
      <c r="CU195" s="171"/>
      <c r="CV195" s="171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Q195" s="160"/>
    </row>
    <row r="196" spans="1:133" s="169" customFormat="1" x14ac:dyDescent="0.25">
      <c r="A196" s="156">
        <v>289</v>
      </c>
      <c r="B196" s="157" t="s">
        <v>1384</v>
      </c>
      <c r="C196" s="160" t="s">
        <v>1163</v>
      </c>
      <c r="D196" s="160"/>
      <c r="E196" s="157" t="s">
        <v>1300</v>
      </c>
      <c r="F196" s="157">
        <v>-20.481277378000001</v>
      </c>
      <c r="G196" s="157">
        <v>-41.900744531000001</v>
      </c>
      <c r="H196" s="157"/>
      <c r="I196" s="156">
        <v>906</v>
      </c>
      <c r="J196" s="190"/>
      <c r="K196" s="190"/>
      <c r="L196" s="189" t="s">
        <v>1210</v>
      </c>
      <c r="M196" s="185">
        <v>5.333333333333333</v>
      </c>
      <c r="N196" s="185">
        <v>5.666666666666667</v>
      </c>
      <c r="O196" s="185">
        <v>5.333333333333333</v>
      </c>
      <c r="P196" s="185">
        <v>6</v>
      </c>
      <c r="Q196" s="185">
        <v>5.333333333333333</v>
      </c>
      <c r="R196" s="185">
        <v>5.333333333333333</v>
      </c>
      <c r="S196" s="185">
        <v>5.666666666666667</v>
      </c>
      <c r="T196" s="185">
        <v>5.333333333333333</v>
      </c>
      <c r="U196" s="191">
        <v>80.666666666666671</v>
      </c>
      <c r="V196" s="186"/>
      <c r="W196" s="190" t="s">
        <v>681</v>
      </c>
      <c r="X196" s="190">
        <v>906</v>
      </c>
      <c r="Y196" s="192" t="s">
        <v>8</v>
      </c>
      <c r="Z196" s="192"/>
      <c r="AA196" s="175"/>
      <c r="AB196" s="175">
        <f t="shared" si="37"/>
        <v>906</v>
      </c>
      <c r="AC196" s="175"/>
      <c r="AD196" s="175"/>
      <c r="AE196" s="192"/>
      <c r="AF196" s="193">
        <v>47.956289000000005</v>
      </c>
      <c r="AG196" s="193">
        <v>29.7999735</v>
      </c>
      <c r="AH196" s="193">
        <v>5.3727985500000006</v>
      </c>
      <c r="AI196" s="193">
        <v>12.639623850000003</v>
      </c>
      <c r="AJ196" s="193">
        <v>2.3571315791036374</v>
      </c>
      <c r="AK196" s="186"/>
      <c r="AL196" s="175" t="s">
        <v>88</v>
      </c>
      <c r="AM196" s="175"/>
      <c r="AN196" s="175" t="s">
        <v>8</v>
      </c>
      <c r="AO196" s="175"/>
      <c r="AP196" s="175"/>
      <c r="AQ196" s="175">
        <f t="shared" si="38"/>
        <v>906</v>
      </c>
      <c r="AR196" s="175"/>
      <c r="AS196" s="175"/>
      <c r="AU196" s="175"/>
      <c r="AV196" s="175" t="s">
        <v>62</v>
      </c>
      <c r="AY196" s="176">
        <v>0.25090000000000001</v>
      </c>
      <c r="AZ196" s="176">
        <v>20</v>
      </c>
      <c r="BA196" s="179">
        <v>1.2545000000000001E-2</v>
      </c>
      <c r="BB196" s="177">
        <v>5.9028803049418848</v>
      </c>
      <c r="BC196" s="177"/>
      <c r="BD196" s="194" t="s">
        <v>88</v>
      </c>
      <c r="BE196" s="194" t="s">
        <v>8</v>
      </c>
      <c r="BF196" s="194"/>
      <c r="BG196" s="194"/>
      <c r="BH196" s="169">
        <f>I196</f>
        <v>906</v>
      </c>
      <c r="BJ196" s="194"/>
      <c r="BK196" s="194"/>
      <c r="BL196" s="194"/>
      <c r="BM196" s="217">
        <v>899.63300000000004</v>
      </c>
      <c r="BP196" s="194"/>
      <c r="BQ196" s="195">
        <v>4811.8333329999996</v>
      </c>
      <c r="BR196" s="195"/>
      <c r="BS196" s="195"/>
      <c r="BT196" s="195"/>
      <c r="BU196" s="186"/>
      <c r="BV196" s="176" t="s">
        <v>354</v>
      </c>
      <c r="BW196" s="160" t="s">
        <v>1163</v>
      </c>
      <c r="BX196" s="176"/>
      <c r="BY196" s="176"/>
      <c r="BZ196" s="186">
        <f t="shared" si="39"/>
        <v>906</v>
      </c>
      <c r="CA196" s="176"/>
      <c r="CB196" s="176"/>
      <c r="CC196" s="176"/>
      <c r="CD196" s="176"/>
      <c r="CE196" s="176" t="s">
        <v>62</v>
      </c>
      <c r="CF196" s="185">
        <v>124.69111659307785</v>
      </c>
      <c r="CI196" s="163">
        <v>289</v>
      </c>
      <c r="CJ196" s="163" t="s">
        <v>8</v>
      </c>
      <c r="CK196" s="163"/>
      <c r="CL196" s="163"/>
      <c r="CM196" s="186">
        <f>I196</f>
        <v>906</v>
      </c>
      <c r="CN196" s="163"/>
      <c r="CO196" s="163"/>
      <c r="CP196" s="163"/>
      <c r="CQ196" s="163"/>
      <c r="CR196" s="163"/>
      <c r="CS196" s="163" t="s">
        <v>62</v>
      </c>
      <c r="CT196" s="163">
        <v>5.9000249274866317</v>
      </c>
      <c r="CU196" s="171"/>
      <c r="CV196" s="171"/>
      <c r="CW196" s="190">
        <v>289</v>
      </c>
      <c r="CX196" s="228" t="s">
        <v>8</v>
      </c>
      <c r="CY196" s="228"/>
      <c r="CZ196" s="228"/>
      <c r="DA196" s="186">
        <f t="shared" ref="DA196:DA256" si="40">I196</f>
        <v>906</v>
      </c>
      <c r="DB196" s="228"/>
      <c r="DC196" s="228"/>
      <c r="DD196" s="228"/>
      <c r="DE196" s="228"/>
      <c r="DF196" s="228"/>
      <c r="DG196" s="228"/>
      <c r="DH196" s="228" t="s">
        <v>9</v>
      </c>
      <c r="DI196" s="230">
        <v>5.1527849999999997</v>
      </c>
      <c r="DJ196" s="230">
        <v>0.64473669999999994</v>
      </c>
      <c r="DK196" s="230">
        <v>4.5080482999999996</v>
      </c>
      <c r="DL196" s="230">
        <v>0.31815639999999995</v>
      </c>
      <c r="DM196" s="230">
        <v>0.32658029999999999</v>
      </c>
      <c r="DO196" s="59" t="s">
        <v>88</v>
      </c>
      <c r="DP196" s="61" t="s">
        <v>8</v>
      </c>
      <c r="DQ196" s="160" t="s">
        <v>1163</v>
      </c>
      <c r="DR196" s="61"/>
      <c r="DS196" s="61"/>
      <c r="DT196" s="61"/>
      <c r="DU196" s="61"/>
      <c r="DV196" s="61"/>
      <c r="DW196" s="61"/>
      <c r="DX196" s="61" t="s">
        <v>62</v>
      </c>
      <c r="DY196" s="236">
        <v>0.27152809999999994</v>
      </c>
      <c r="DZ196" s="236">
        <v>3.090948E-2</v>
      </c>
      <c r="EA196" s="236">
        <v>7.0223599999999997E-2</v>
      </c>
      <c r="EB196" s="236">
        <v>0.15285085999999998</v>
      </c>
      <c r="EC196" s="236">
        <v>2.4542459999999999E-2</v>
      </c>
    </row>
    <row r="197" spans="1:133" s="169" customFormat="1" x14ac:dyDescent="0.25">
      <c r="A197" s="156">
        <v>290</v>
      </c>
      <c r="B197" s="157" t="s">
        <v>1385</v>
      </c>
      <c r="C197" s="160" t="s">
        <v>1163</v>
      </c>
      <c r="D197" s="160"/>
      <c r="E197" s="157" t="s">
        <v>1300</v>
      </c>
      <c r="F197" s="157">
        <v>-20.4880575</v>
      </c>
      <c r="G197" s="157">
        <v>-41.907697151999997</v>
      </c>
      <c r="H197" s="157"/>
      <c r="I197" s="156">
        <v>923</v>
      </c>
      <c r="J197" s="190"/>
      <c r="K197" s="190"/>
      <c r="L197" s="189" t="s">
        <v>1225</v>
      </c>
      <c r="M197" s="185">
        <v>5.666666666666667</v>
      </c>
      <c r="N197" s="185">
        <v>5.666666666666667</v>
      </c>
      <c r="O197" s="185">
        <v>5.666666666666667</v>
      </c>
      <c r="P197" s="185">
        <v>5.666666666666667</v>
      </c>
      <c r="Q197" s="185">
        <v>5.666666666666667</v>
      </c>
      <c r="R197" s="185">
        <v>5.666666666666667</v>
      </c>
      <c r="S197" s="185">
        <v>5.666666666666667</v>
      </c>
      <c r="T197" s="185">
        <v>5.666666666666667</v>
      </c>
      <c r="U197" s="191">
        <v>81.333333333333329</v>
      </c>
      <c r="V197" s="186"/>
      <c r="W197" s="190" t="s">
        <v>682</v>
      </c>
      <c r="X197" s="190">
        <v>923</v>
      </c>
      <c r="Y197" s="192" t="s">
        <v>8</v>
      </c>
      <c r="Z197" s="192"/>
      <c r="AA197" s="175"/>
      <c r="AB197" s="175">
        <f t="shared" si="37"/>
        <v>923</v>
      </c>
      <c r="AC197" s="175"/>
      <c r="AD197" s="175"/>
      <c r="AE197" s="192"/>
      <c r="AF197" s="193">
        <v>60.226246000000017</v>
      </c>
      <c r="AG197" s="193">
        <v>32.698083000000004</v>
      </c>
      <c r="AH197" s="193">
        <v>6.1629541000000012</v>
      </c>
      <c r="AI197" s="193">
        <v>13.562102999999999</v>
      </c>
      <c r="AJ197" s="193">
        <v>2.2129097393887935</v>
      </c>
      <c r="AK197" s="186"/>
      <c r="AL197" s="175" t="s">
        <v>535</v>
      </c>
      <c r="AM197" s="175"/>
      <c r="AN197" s="175" t="s">
        <v>8</v>
      </c>
      <c r="AO197" s="175"/>
      <c r="AP197" s="175"/>
      <c r="AQ197" s="175">
        <f t="shared" si="38"/>
        <v>923</v>
      </c>
      <c r="AR197" s="175"/>
      <c r="AS197" s="175"/>
      <c r="AU197" s="175"/>
      <c r="AV197" s="175" t="s">
        <v>62</v>
      </c>
      <c r="AY197" s="176">
        <v>0.23749999999999999</v>
      </c>
      <c r="AZ197" s="176">
        <v>20</v>
      </c>
      <c r="BA197" s="179">
        <v>1.1875E-2</v>
      </c>
      <c r="BB197" s="177">
        <v>6.2505033151692482</v>
      </c>
      <c r="BC197" s="177"/>
      <c r="BD197" s="194" t="s">
        <v>535</v>
      </c>
      <c r="BE197" s="194" t="s">
        <v>8</v>
      </c>
      <c r="BF197" s="194"/>
      <c r="BG197" s="194"/>
      <c r="BH197" s="169">
        <f>I197</f>
        <v>923</v>
      </c>
      <c r="BJ197" s="194"/>
      <c r="BK197" s="194"/>
      <c r="BL197" s="194"/>
      <c r="BM197" s="217">
        <v>920.50199999999995</v>
      </c>
      <c r="BP197" s="194"/>
      <c r="BQ197" s="195">
        <v>20563.166667000001</v>
      </c>
      <c r="BR197" s="195"/>
      <c r="BS197" s="195"/>
      <c r="BT197" s="195"/>
      <c r="BU197" s="186"/>
      <c r="BV197" s="176" t="s">
        <v>355</v>
      </c>
      <c r="BW197" s="160" t="s">
        <v>1163</v>
      </c>
      <c r="BX197" s="176"/>
      <c r="BY197" s="176"/>
      <c r="BZ197" s="186">
        <f t="shared" si="39"/>
        <v>923</v>
      </c>
      <c r="CA197" s="176"/>
      <c r="CB197" s="176"/>
      <c r="CC197" s="176"/>
      <c r="CD197" s="176"/>
      <c r="CE197" s="176" t="s">
        <v>62</v>
      </c>
      <c r="CF197" s="185">
        <v>194.67239019081006</v>
      </c>
      <c r="CI197" s="186"/>
      <c r="CJ197" s="186"/>
      <c r="CK197" s="186"/>
      <c r="CL197" s="186"/>
      <c r="CM197" s="186"/>
      <c r="CN197" s="186"/>
      <c r="CO197" s="186"/>
      <c r="CP197" s="186"/>
      <c r="CQ197" s="186"/>
      <c r="CR197" s="186"/>
      <c r="CS197" s="186"/>
      <c r="CT197" s="186"/>
      <c r="CU197" s="171"/>
      <c r="CV197" s="171"/>
      <c r="CW197" s="190">
        <v>290</v>
      </c>
      <c r="CX197" s="228" t="s">
        <v>8</v>
      </c>
      <c r="CY197" s="228"/>
      <c r="CZ197" s="228"/>
      <c r="DA197" s="186">
        <f t="shared" si="40"/>
        <v>923</v>
      </c>
      <c r="DB197" s="228"/>
      <c r="DC197" s="228"/>
      <c r="DD197" s="228"/>
      <c r="DE197" s="228"/>
      <c r="DF197" s="228"/>
      <c r="DG197" s="228"/>
      <c r="DH197" s="228" t="s">
        <v>9</v>
      </c>
      <c r="DI197" s="230">
        <v>3.5891289999999998</v>
      </c>
      <c r="DJ197" s="230">
        <v>0.4322899</v>
      </c>
      <c r="DK197" s="230">
        <v>3.1568391</v>
      </c>
      <c r="DL197" s="230">
        <v>0.19670680000000001</v>
      </c>
      <c r="DM197" s="230">
        <v>0.23558309999999999</v>
      </c>
      <c r="DQ197" s="160"/>
    </row>
    <row r="198" spans="1:133" s="169" customFormat="1" x14ac:dyDescent="0.25">
      <c r="A198" s="156">
        <v>291</v>
      </c>
      <c r="B198" s="157" t="s">
        <v>1386</v>
      </c>
      <c r="C198" s="160" t="s">
        <v>1163</v>
      </c>
      <c r="D198" s="160"/>
      <c r="E198" s="157" t="s">
        <v>1300</v>
      </c>
      <c r="F198" s="157">
        <v>-20.418052765999999</v>
      </c>
      <c r="G198" s="157">
        <v>-41.867242064000003</v>
      </c>
      <c r="H198" s="157"/>
      <c r="I198" s="156">
        <v>1047</v>
      </c>
      <c r="J198" s="190"/>
      <c r="K198" s="190"/>
      <c r="L198" s="189" t="s">
        <v>1225</v>
      </c>
      <c r="M198" s="185">
        <v>6</v>
      </c>
      <c r="N198" s="185">
        <v>5.5</v>
      </c>
      <c r="O198" s="185">
        <v>5.5</v>
      </c>
      <c r="P198" s="185">
        <v>6</v>
      </c>
      <c r="Q198" s="185">
        <v>6</v>
      </c>
      <c r="R198" s="185">
        <v>6</v>
      </c>
      <c r="S198" s="185">
        <v>6.5</v>
      </c>
      <c r="T198" s="185">
        <v>6</v>
      </c>
      <c r="U198" s="191">
        <v>84</v>
      </c>
      <c r="V198" s="186"/>
      <c r="W198" s="190" t="s">
        <v>683</v>
      </c>
      <c r="X198" s="190">
        <v>1047</v>
      </c>
      <c r="Y198" s="192" t="s">
        <v>8</v>
      </c>
      <c r="Z198" s="192"/>
      <c r="AA198" s="175"/>
      <c r="AB198" s="175">
        <f t="shared" si="37"/>
        <v>1047</v>
      </c>
      <c r="AC198" s="175"/>
      <c r="AD198" s="175"/>
      <c r="AE198" s="192"/>
      <c r="AF198" s="193">
        <v>44.471207</v>
      </c>
      <c r="AG198" s="193">
        <v>28.180598000000003</v>
      </c>
      <c r="AH198" s="193">
        <v>5.3608270500000001</v>
      </c>
      <c r="AI198" s="193">
        <v>11.805527649999998</v>
      </c>
      <c r="AJ198" s="193">
        <v>2.2098415011718946</v>
      </c>
      <c r="AK198" s="186"/>
      <c r="AL198" s="175" t="s">
        <v>89</v>
      </c>
      <c r="AM198" s="175"/>
      <c r="AN198" s="175" t="s">
        <v>8</v>
      </c>
      <c r="AO198" s="175"/>
      <c r="AP198" s="175"/>
      <c r="AQ198" s="175">
        <f t="shared" si="38"/>
        <v>1047</v>
      </c>
      <c r="AR198" s="175"/>
      <c r="AS198" s="175"/>
      <c r="AU198" s="175"/>
      <c r="AV198" s="175" t="s">
        <v>62</v>
      </c>
      <c r="AY198" s="176">
        <v>0.2455</v>
      </c>
      <c r="AZ198" s="176">
        <v>20</v>
      </c>
      <c r="BA198" s="179">
        <v>1.2274999999999999E-2</v>
      </c>
      <c r="BB198" s="177">
        <v>6.3001637452017283</v>
      </c>
      <c r="BC198" s="177"/>
      <c r="BD198" s="194" t="s">
        <v>89</v>
      </c>
      <c r="BE198" s="194" t="s">
        <v>8</v>
      </c>
      <c r="BF198" s="194"/>
      <c r="BG198" s="194"/>
      <c r="BH198" s="169">
        <f>I198</f>
        <v>1047</v>
      </c>
      <c r="BJ198" s="194"/>
      <c r="BK198" s="194"/>
      <c r="BL198" s="194"/>
      <c r="BM198" s="217">
        <v>1040.7149999999999</v>
      </c>
      <c r="BP198" s="194"/>
      <c r="BQ198" s="195">
        <v>8817.3333330000005</v>
      </c>
      <c r="BR198" s="195"/>
      <c r="BS198" s="195"/>
      <c r="BT198" s="195"/>
      <c r="BU198" s="186"/>
      <c r="BV198" s="176" t="s">
        <v>356</v>
      </c>
      <c r="BW198" s="160" t="s">
        <v>1163</v>
      </c>
      <c r="BX198" s="176"/>
      <c r="BY198" s="176"/>
      <c r="BZ198" s="186">
        <f t="shared" si="39"/>
        <v>1047</v>
      </c>
      <c r="CA198" s="176"/>
      <c r="CB198" s="176"/>
      <c r="CC198" s="176"/>
      <c r="CD198" s="176"/>
      <c r="CE198" s="176" t="s">
        <v>62</v>
      </c>
      <c r="CF198" s="185">
        <v>145.52157440157481</v>
      </c>
      <c r="CI198" s="163">
        <v>291</v>
      </c>
      <c r="CJ198" s="163" t="s">
        <v>8</v>
      </c>
      <c r="CK198" s="163"/>
      <c r="CL198" s="163"/>
      <c r="CM198" s="186">
        <f>I198</f>
        <v>1047</v>
      </c>
      <c r="CN198" s="163"/>
      <c r="CO198" s="163"/>
      <c r="CP198" s="163"/>
      <c r="CQ198" s="163"/>
      <c r="CR198" s="163"/>
      <c r="CS198" s="163" t="s">
        <v>62</v>
      </c>
      <c r="CT198" s="163">
        <v>7.230344518624614</v>
      </c>
      <c r="CU198" s="171"/>
      <c r="CV198" s="171"/>
      <c r="CW198" s="190">
        <v>291</v>
      </c>
      <c r="CX198" s="228" t="s">
        <v>8</v>
      </c>
      <c r="CY198" s="228"/>
      <c r="CZ198" s="228"/>
      <c r="DA198" s="186">
        <f t="shared" si="40"/>
        <v>1047</v>
      </c>
      <c r="DB198" s="228"/>
      <c r="DC198" s="228"/>
      <c r="DD198" s="228"/>
      <c r="DE198" s="228"/>
      <c r="DF198" s="228"/>
      <c r="DG198" s="228"/>
      <c r="DH198" s="228" t="s">
        <v>9</v>
      </c>
      <c r="DI198" s="230">
        <v>6.7294679999999998</v>
      </c>
      <c r="DJ198" s="230">
        <v>0.69546000000000008</v>
      </c>
      <c r="DK198" s="230">
        <v>6.034008</v>
      </c>
      <c r="DL198" s="230">
        <v>0.37567280000000008</v>
      </c>
      <c r="DM198" s="230">
        <v>0.31978719999999999</v>
      </c>
      <c r="DO198" s="59" t="s">
        <v>89</v>
      </c>
      <c r="DP198" s="61" t="s">
        <v>8</v>
      </c>
      <c r="DQ198" s="160" t="s">
        <v>1163</v>
      </c>
      <c r="DR198" s="61"/>
      <c r="DS198" s="61"/>
      <c r="DT198" s="61"/>
      <c r="DU198" s="61"/>
      <c r="DV198" s="61"/>
      <c r="DW198" s="61"/>
      <c r="DX198" s="61" t="s">
        <v>62</v>
      </c>
      <c r="DY198" s="236">
        <v>0.29860186000000005</v>
      </c>
      <c r="DZ198" s="236">
        <v>2.7170039999999999E-2</v>
      </c>
      <c r="EA198" s="236">
        <v>8.2568600000000006E-2</v>
      </c>
      <c r="EB198" s="236">
        <v>0.17140062</v>
      </c>
      <c r="EC198" s="236">
        <v>1.7933999999999999E-2</v>
      </c>
    </row>
    <row r="199" spans="1:133" s="169" customFormat="1" x14ac:dyDescent="0.25">
      <c r="A199" s="156">
        <v>292</v>
      </c>
      <c r="B199" s="157" t="s">
        <v>1387</v>
      </c>
      <c r="C199" s="160" t="s">
        <v>1194</v>
      </c>
      <c r="D199" s="160"/>
      <c r="E199" s="157" t="s">
        <v>1300</v>
      </c>
      <c r="F199" s="157">
        <v>-20.414529769000001</v>
      </c>
      <c r="G199" s="157">
        <v>-41.857944857</v>
      </c>
      <c r="H199" s="157"/>
      <c r="I199" s="156">
        <v>1190</v>
      </c>
      <c r="J199" s="190"/>
      <c r="K199" s="190"/>
      <c r="L199" s="189" t="s">
        <v>1210</v>
      </c>
      <c r="M199" s="185">
        <v>6.333333333333333</v>
      </c>
      <c r="N199" s="190">
        <v>7</v>
      </c>
      <c r="O199" s="185">
        <v>6.833333333333333</v>
      </c>
      <c r="P199" s="190">
        <v>7</v>
      </c>
      <c r="Q199" s="190">
        <v>7</v>
      </c>
      <c r="R199" s="185">
        <v>7.166666666666667</v>
      </c>
      <c r="S199" s="185">
        <v>6.666666666666667</v>
      </c>
      <c r="T199" s="190">
        <v>7</v>
      </c>
      <c r="U199" s="196">
        <v>91</v>
      </c>
      <c r="V199" s="186"/>
      <c r="W199" s="190" t="s">
        <v>786</v>
      </c>
      <c r="X199" s="190">
        <v>1190</v>
      </c>
      <c r="Y199" s="192" t="s">
        <v>201</v>
      </c>
      <c r="Z199" s="192"/>
      <c r="AA199" s="175"/>
      <c r="AB199" s="175">
        <f t="shared" si="37"/>
        <v>1190</v>
      </c>
      <c r="AC199" s="175"/>
      <c r="AD199" s="175"/>
      <c r="AE199" s="192"/>
      <c r="AF199" s="193">
        <v>44.650360499999991</v>
      </c>
      <c r="AG199" s="193">
        <v>27.829482500000005</v>
      </c>
      <c r="AH199" s="193">
        <v>5.3485782999999989</v>
      </c>
      <c r="AI199" s="193">
        <v>11.586121100000002</v>
      </c>
      <c r="AJ199" s="193">
        <v>2.1694307604578222</v>
      </c>
      <c r="AK199" s="186"/>
      <c r="AL199" s="175" t="s">
        <v>552</v>
      </c>
      <c r="AM199" s="175"/>
      <c r="AN199" s="175" t="s">
        <v>201</v>
      </c>
      <c r="AO199" s="175"/>
      <c r="AP199" s="175"/>
      <c r="AQ199" s="175">
        <f t="shared" si="38"/>
        <v>1190</v>
      </c>
      <c r="AR199" s="175"/>
      <c r="AS199" s="175"/>
      <c r="AU199" s="175"/>
      <c r="AV199" s="175" t="s">
        <v>62</v>
      </c>
      <c r="AY199" s="176">
        <v>0.29380000000000001</v>
      </c>
      <c r="AZ199" s="176">
        <v>20</v>
      </c>
      <c r="BA199" s="179">
        <v>1.469E-2</v>
      </c>
      <c r="BB199" s="177">
        <v>7.7537379539902833</v>
      </c>
      <c r="BC199" s="177"/>
      <c r="BD199" s="194" t="s">
        <v>552</v>
      </c>
      <c r="BE199" s="194" t="s">
        <v>201</v>
      </c>
      <c r="BF199" s="194"/>
      <c r="BG199" s="194"/>
      <c r="BH199" s="169">
        <f>I199</f>
        <v>1190</v>
      </c>
      <c r="BJ199" s="194"/>
      <c r="BK199" s="194"/>
      <c r="BL199" s="194"/>
      <c r="BM199" s="217">
        <v>1189.748</v>
      </c>
      <c r="BP199" s="194"/>
      <c r="BQ199" s="195">
        <v>1455.5</v>
      </c>
      <c r="BR199" s="195"/>
      <c r="BS199" s="195"/>
      <c r="BT199" s="195"/>
      <c r="BU199" s="186"/>
      <c r="BV199" s="176" t="s">
        <v>381</v>
      </c>
      <c r="BW199" s="160" t="s">
        <v>1194</v>
      </c>
      <c r="BX199" s="176"/>
      <c r="BY199" s="176"/>
      <c r="BZ199" s="186">
        <f t="shared" si="39"/>
        <v>1190</v>
      </c>
      <c r="CA199" s="176"/>
      <c r="CB199" s="176"/>
      <c r="CC199" s="176"/>
      <c r="CD199" s="176"/>
      <c r="CE199" s="176" t="s">
        <v>62</v>
      </c>
      <c r="CF199" s="185">
        <v>230.00269595721792</v>
      </c>
      <c r="CI199" s="186"/>
      <c r="CJ199" s="186"/>
      <c r="CK199" s="186"/>
      <c r="CL199" s="186"/>
      <c r="CM199" s="186"/>
      <c r="CN199" s="186"/>
      <c r="CO199" s="186"/>
      <c r="CP199" s="186"/>
      <c r="CQ199" s="186"/>
      <c r="CR199" s="186"/>
      <c r="CS199" s="186"/>
      <c r="CT199" s="186"/>
      <c r="CU199" s="171"/>
      <c r="CV199" s="171"/>
      <c r="CW199" s="186"/>
      <c r="CX199" s="186"/>
      <c r="CY199" s="186"/>
      <c r="CZ199" s="186"/>
      <c r="DA199" s="186"/>
      <c r="DB199" s="186"/>
      <c r="DC199" s="186"/>
      <c r="DD199" s="186"/>
      <c r="DE199" s="186"/>
      <c r="DF199" s="186"/>
      <c r="DG199" s="186"/>
      <c r="DH199" s="186"/>
      <c r="DI199" s="186"/>
      <c r="DJ199" s="186"/>
      <c r="DK199" s="186"/>
      <c r="DL199" s="186"/>
      <c r="DM199" s="186"/>
      <c r="DO199" s="61">
        <v>292</v>
      </c>
      <c r="DP199" s="61" t="s">
        <v>201</v>
      </c>
      <c r="DQ199" s="160" t="s">
        <v>1194</v>
      </c>
      <c r="DR199" s="61"/>
      <c r="DS199" s="61"/>
      <c r="DT199" s="61"/>
      <c r="DU199" s="61"/>
      <c r="DV199" s="61"/>
      <c r="DW199" s="61"/>
      <c r="DX199" s="61" t="s">
        <v>62</v>
      </c>
      <c r="DY199" s="68">
        <v>0.34087020000000001</v>
      </c>
      <c r="DZ199" s="68">
        <v>2.6339479999999998E-2</v>
      </c>
      <c r="EA199" s="68">
        <v>8.8170820000000011E-2</v>
      </c>
      <c r="EB199" s="68">
        <v>0.20478344000000001</v>
      </c>
      <c r="EC199" s="68">
        <v>1.8345380000000001E-2</v>
      </c>
    </row>
    <row r="200" spans="1:133" s="169" customFormat="1" x14ac:dyDescent="0.25">
      <c r="A200" s="156">
        <v>293</v>
      </c>
      <c r="B200" s="157" t="s">
        <v>1388</v>
      </c>
      <c r="C200" s="160" t="s">
        <v>1163</v>
      </c>
      <c r="D200" s="160"/>
      <c r="E200" s="157" t="s">
        <v>1300</v>
      </c>
      <c r="F200" s="157">
        <v>-20.450041713000001</v>
      </c>
      <c r="G200" s="157">
        <v>-41.886490936999998</v>
      </c>
      <c r="H200" s="157"/>
      <c r="I200" s="156">
        <v>944</v>
      </c>
      <c r="J200" s="190"/>
      <c r="K200" s="190"/>
      <c r="L200" s="189" t="s">
        <v>1225</v>
      </c>
      <c r="M200" s="185">
        <v>5</v>
      </c>
      <c r="N200" s="185">
        <v>5.666666666666667</v>
      </c>
      <c r="O200" s="185">
        <v>5.666666666666667</v>
      </c>
      <c r="P200" s="185">
        <v>5.666666666666667</v>
      </c>
      <c r="Q200" s="185">
        <v>5</v>
      </c>
      <c r="R200" s="185">
        <v>5.333333333333333</v>
      </c>
      <c r="S200" s="185">
        <v>5.333333333333333</v>
      </c>
      <c r="T200" s="185">
        <v>5.666666666666667</v>
      </c>
      <c r="U200" s="191">
        <v>79.333333333333329</v>
      </c>
      <c r="V200" s="186"/>
      <c r="W200" s="190" t="s">
        <v>684</v>
      </c>
      <c r="X200" s="190">
        <v>944</v>
      </c>
      <c r="Y200" s="192" t="s">
        <v>8</v>
      </c>
      <c r="Z200" s="192"/>
      <c r="AA200" s="175"/>
      <c r="AB200" s="175">
        <f t="shared" si="37"/>
        <v>944</v>
      </c>
      <c r="AC200" s="175"/>
      <c r="AD200" s="175"/>
      <c r="AE200" s="192"/>
      <c r="AF200" s="193">
        <v>49.299663500000001</v>
      </c>
      <c r="AG200" s="193">
        <v>30.108886500000001</v>
      </c>
      <c r="AH200" s="193">
        <v>5.5369200000000003</v>
      </c>
      <c r="AI200" s="193">
        <v>12.471342500000002</v>
      </c>
      <c r="AJ200" s="193">
        <v>2.2667437399360235</v>
      </c>
      <c r="AK200" s="186"/>
      <c r="AL200" s="175" t="s">
        <v>90</v>
      </c>
      <c r="AM200" s="175"/>
      <c r="AN200" s="175" t="s">
        <v>8</v>
      </c>
      <c r="AO200" s="175"/>
      <c r="AP200" s="175"/>
      <c r="AQ200" s="175">
        <f t="shared" si="38"/>
        <v>944</v>
      </c>
      <c r="AR200" s="175"/>
      <c r="AS200" s="175"/>
      <c r="AU200" s="175"/>
      <c r="AV200" s="175" t="s">
        <v>62</v>
      </c>
      <c r="AY200" s="176">
        <v>0.28370000000000001</v>
      </c>
      <c r="AZ200" s="176">
        <v>20</v>
      </c>
      <c r="BA200" s="179">
        <v>1.4185E-2</v>
      </c>
      <c r="BB200" s="177">
        <v>7.0799667140901406</v>
      </c>
      <c r="BC200" s="177"/>
      <c r="BD200" s="186"/>
      <c r="BE200" s="186"/>
      <c r="BF200" s="186"/>
      <c r="BG200" s="186"/>
      <c r="BJ200" s="186"/>
      <c r="BK200" s="186"/>
      <c r="BL200" s="186"/>
      <c r="BM200" s="218"/>
      <c r="BP200" s="186"/>
      <c r="BQ200" s="186"/>
      <c r="BR200" s="186"/>
      <c r="BS200" s="186"/>
      <c r="BT200" s="186"/>
      <c r="BU200" s="186"/>
      <c r="BV200" s="176" t="s">
        <v>357</v>
      </c>
      <c r="BW200" s="160" t="s">
        <v>1163</v>
      </c>
      <c r="BX200" s="176"/>
      <c r="BY200" s="176"/>
      <c r="BZ200" s="186">
        <f t="shared" si="39"/>
        <v>944</v>
      </c>
      <c r="CA200" s="176"/>
      <c r="CB200" s="176"/>
      <c r="CC200" s="176"/>
      <c r="CD200" s="176"/>
      <c r="CE200" s="176" t="s">
        <v>62</v>
      </c>
      <c r="CF200" s="185">
        <v>154.32308720529278</v>
      </c>
      <c r="CI200" s="163">
        <v>293</v>
      </c>
      <c r="CJ200" s="163" t="s">
        <v>8</v>
      </c>
      <c r="CK200" s="163"/>
      <c r="CL200" s="163"/>
      <c r="CM200" s="186">
        <f>I200</f>
        <v>944</v>
      </c>
      <c r="CN200" s="163"/>
      <c r="CO200" s="163"/>
      <c r="CP200" s="163"/>
      <c r="CQ200" s="163"/>
      <c r="CR200" s="163"/>
      <c r="CS200" s="163" t="s">
        <v>62</v>
      </c>
      <c r="CT200" s="163">
        <v>8.1479306050698987</v>
      </c>
      <c r="CU200" s="171"/>
      <c r="CV200" s="171"/>
      <c r="CW200" s="190">
        <v>293</v>
      </c>
      <c r="CX200" s="228" t="s">
        <v>8</v>
      </c>
      <c r="CY200" s="228"/>
      <c r="CZ200" s="228"/>
      <c r="DA200" s="186">
        <f t="shared" si="40"/>
        <v>944</v>
      </c>
      <c r="DB200" s="228"/>
      <c r="DC200" s="228"/>
      <c r="DD200" s="228"/>
      <c r="DE200" s="228"/>
      <c r="DF200" s="228"/>
      <c r="DG200" s="228"/>
      <c r="DH200" s="228" t="s">
        <v>9</v>
      </c>
      <c r="DI200" s="230">
        <v>4.9246540000000003</v>
      </c>
      <c r="DJ200" s="230">
        <v>0.61351789999999995</v>
      </c>
      <c r="DK200" s="230">
        <v>4.3111361000000006</v>
      </c>
      <c r="DL200" s="230">
        <v>0.27925819999999996</v>
      </c>
      <c r="DM200" s="230">
        <v>0.33425969999999999</v>
      </c>
      <c r="DO200" s="59" t="s">
        <v>90</v>
      </c>
      <c r="DP200" s="61" t="s">
        <v>8</v>
      </c>
      <c r="DQ200" s="160" t="s">
        <v>1163</v>
      </c>
      <c r="DR200" s="61"/>
      <c r="DS200" s="61"/>
      <c r="DT200" s="61"/>
      <c r="DU200" s="61"/>
      <c r="DV200" s="61"/>
      <c r="DW200" s="61"/>
      <c r="DX200" s="61" t="s">
        <v>62</v>
      </c>
      <c r="DY200" s="236">
        <v>0.29860186000000005</v>
      </c>
      <c r="DZ200" s="236">
        <v>2.7170039999999999E-2</v>
      </c>
      <c r="EA200" s="236">
        <v>8.5439059999999997E-2</v>
      </c>
      <c r="EB200" s="236">
        <v>0.17140062</v>
      </c>
      <c r="EC200" s="236">
        <v>1.7933999999999999E-2</v>
      </c>
    </row>
    <row r="201" spans="1:133" s="169" customFormat="1" x14ac:dyDescent="0.25">
      <c r="A201" s="156">
        <v>294</v>
      </c>
      <c r="B201" s="157" t="s">
        <v>1387</v>
      </c>
      <c r="C201" s="160" t="s">
        <v>1192</v>
      </c>
      <c r="D201" s="160"/>
      <c r="E201" s="157" t="s">
        <v>1300</v>
      </c>
      <c r="F201" s="157">
        <v>-20.414835120999999</v>
      </c>
      <c r="G201" s="157">
        <v>-41.856481711999997</v>
      </c>
      <c r="H201" s="157"/>
      <c r="I201" s="156">
        <v>1192</v>
      </c>
      <c r="J201" s="190"/>
      <c r="K201" s="190"/>
      <c r="L201" s="189" t="s">
        <v>1210</v>
      </c>
      <c r="M201" s="185">
        <v>7</v>
      </c>
      <c r="N201" s="185">
        <v>7.333333333333333</v>
      </c>
      <c r="O201" s="185">
        <v>7</v>
      </c>
      <c r="P201" s="185">
        <v>7.333333333333333</v>
      </c>
      <c r="Q201" s="185">
        <v>7.333333333333333</v>
      </c>
      <c r="R201" s="185">
        <v>7.666666666666667</v>
      </c>
      <c r="S201" s="185">
        <v>7</v>
      </c>
      <c r="T201" s="185">
        <v>7</v>
      </c>
      <c r="U201" s="191">
        <v>93.666666666666671</v>
      </c>
      <c r="V201" s="186"/>
      <c r="W201" s="190" t="s">
        <v>945</v>
      </c>
      <c r="X201" s="190">
        <v>1192</v>
      </c>
      <c r="Y201" s="192" t="s">
        <v>10</v>
      </c>
      <c r="Z201" s="192"/>
      <c r="AA201" s="175"/>
      <c r="AB201" s="175">
        <f t="shared" si="37"/>
        <v>1192</v>
      </c>
      <c r="AC201" s="175"/>
      <c r="AD201" s="175"/>
      <c r="AE201" s="192"/>
      <c r="AF201" s="193">
        <v>41.260054999999987</v>
      </c>
      <c r="AG201" s="193">
        <v>26.691664000000003</v>
      </c>
      <c r="AH201" s="193">
        <v>5.1601748500000006</v>
      </c>
      <c r="AI201" s="193">
        <v>11.027168899999999</v>
      </c>
      <c r="AJ201" s="193">
        <v>2.137440874690463</v>
      </c>
      <c r="AK201" s="186"/>
      <c r="AL201" s="175" t="s">
        <v>176</v>
      </c>
      <c r="AM201" s="175"/>
      <c r="AN201" s="175" t="s">
        <v>10</v>
      </c>
      <c r="AO201" s="175"/>
      <c r="AP201" s="175"/>
      <c r="AQ201" s="175">
        <f t="shared" si="38"/>
        <v>1192</v>
      </c>
      <c r="AR201" s="175"/>
      <c r="AS201" s="175"/>
      <c r="AU201" s="175"/>
      <c r="AV201" s="175" t="s">
        <v>62</v>
      </c>
      <c r="AY201" s="176">
        <v>0.30940000000000001</v>
      </c>
      <c r="AZ201" s="176">
        <v>20</v>
      </c>
      <c r="BA201" s="179">
        <v>1.5470000000000001E-2</v>
      </c>
      <c r="BB201" s="177">
        <v>8.0530427079698299</v>
      </c>
      <c r="BC201" s="177"/>
      <c r="BD201" s="194" t="s">
        <v>176</v>
      </c>
      <c r="BE201" s="194" t="s">
        <v>10</v>
      </c>
      <c r="BF201" s="194"/>
      <c r="BG201" s="194"/>
      <c r="BH201" s="169">
        <f>I201</f>
        <v>1192</v>
      </c>
      <c r="BJ201" s="194"/>
      <c r="BK201" s="194"/>
      <c r="BL201" s="194"/>
      <c r="BM201" s="217">
        <v>1191.9110000000001</v>
      </c>
      <c r="BP201" s="194"/>
      <c r="BQ201" s="195">
        <v>2065.166667</v>
      </c>
      <c r="BR201" s="195"/>
      <c r="BS201" s="195"/>
      <c r="BT201" s="195"/>
      <c r="BU201" s="186"/>
      <c r="BV201" s="176" t="s">
        <v>423</v>
      </c>
      <c r="BW201" s="160" t="s">
        <v>1192</v>
      </c>
      <c r="BX201" s="176"/>
      <c r="BY201" s="176"/>
      <c r="BZ201" s="186">
        <f t="shared" si="39"/>
        <v>1192</v>
      </c>
      <c r="CA201" s="176"/>
      <c r="CB201" s="176"/>
      <c r="CC201" s="176"/>
      <c r="CD201" s="176"/>
      <c r="CE201" s="176" t="s">
        <v>62</v>
      </c>
      <c r="CF201" s="185">
        <v>163.65559241508109</v>
      </c>
      <c r="CI201" s="163">
        <v>294</v>
      </c>
      <c r="CJ201" s="163" t="s">
        <v>10</v>
      </c>
      <c r="CK201" s="163"/>
      <c r="CL201" s="163"/>
      <c r="CM201" s="186">
        <f>I201</f>
        <v>1192</v>
      </c>
      <c r="CN201" s="163"/>
      <c r="CO201" s="163"/>
      <c r="CP201" s="163"/>
      <c r="CQ201" s="163"/>
      <c r="CR201" s="163"/>
      <c r="CS201" s="163" t="s">
        <v>62</v>
      </c>
      <c r="CT201" s="163">
        <v>6.7785000797565784</v>
      </c>
      <c r="CU201" s="171"/>
      <c r="CV201" s="171"/>
      <c r="CW201" s="163">
        <v>294</v>
      </c>
      <c r="CX201" s="163" t="s">
        <v>10</v>
      </c>
      <c r="CY201" s="163"/>
      <c r="CZ201" s="163"/>
      <c r="DA201" s="186">
        <f t="shared" si="40"/>
        <v>1192</v>
      </c>
      <c r="DB201" s="163"/>
      <c r="DC201" s="163"/>
      <c r="DD201" s="163"/>
      <c r="DE201" s="163"/>
      <c r="DF201" s="163"/>
      <c r="DG201" s="163"/>
      <c r="DH201" s="176" t="s">
        <v>9</v>
      </c>
      <c r="DI201" s="233">
        <v>5.4062080000000003</v>
      </c>
      <c r="DJ201" s="233">
        <v>0.7831515</v>
      </c>
      <c r="DK201" s="177">
        <f>DI201-DJ201</f>
        <v>4.6230565000000006</v>
      </c>
      <c r="DL201" s="230">
        <v>0.40619280000000002</v>
      </c>
      <c r="DM201" s="230">
        <v>0.37695869999999998</v>
      </c>
      <c r="DO201" s="61" t="s">
        <v>176</v>
      </c>
      <c r="DP201" s="61" t="s">
        <v>10</v>
      </c>
      <c r="DQ201" s="160" t="s">
        <v>1192</v>
      </c>
      <c r="DR201" s="61"/>
      <c r="DS201" s="61"/>
      <c r="DT201" s="61"/>
      <c r="DU201" s="61"/>
      <c r="DV201" s="61"/>
      <c r="DW201" s="61"/>
      <c r="DX201" s="61" t="s">
        <v>62</v>
      </c>
      <c r="DY201" s="68">
        <v>0.28784364000000001</v>
      </c>
      <c r="DZ201" s="68">
        <v>2.1164100000000002E-2</v>
      </c>
      <c r="EA201" s="68">
        <v>7.6888799999999993E-2</v>
      </c>
      <c r="EB201" s="68">
        <v>0.18258378</v>
      </c>
      <c r="EC201" s="68">
        <v>1.8550580000000001E-2</v>
      </c>
    </row>
    <row r="202" spans="1:133" s="169" customFormat="1" x14ac:dyDescent="0.25">
      <c r="A202" s="156">
        <v>295</v>
      </c>
      <c r="B202" s="157" t="s">
        <v>1389</v>
      </c>
      <c r="C202" s="160" t="s">
        <v>1192</v>
      </c>
      <c r="D202" s="160"/>
      <c r="E202" s="157" t="s">
        <v>1300</v>
      </c>
      <c r="F202" s="157">
        <v>-20.451896963999999</v>
      </c>
      <c r="G202" s="157">
        <v>-41.883656178000003</v>
      </c>
      <c r="H202" s="157"/>
      <c r="I202" s="156">
        <v>957</v>
      </c>
      <c r="J202" s="190"/>
      <c r="K202" s="190"/>
      <c r="L202" s="189" t="s">
        <v>1210</v>
      </c>
      <c r="M202" s="185">
        <v>5.666666666666667</v>
      </c>
      <c r="N202" s="185">
        <v>6</v>
      </c>
      <c r="O202" s="185">
        <v>6.333333333333333</v>
      </c>
      <c r="P202" s="185">
        <v>6</v>
      </c>
      <c r="Q202" s="185">
        <v>5.333333333333333</v>
      </c>
      <c r="R202" s="185">
        <v>6</v>
      </c>
      <c r="S202" s="185">
        <v>5.666666666666667</v>
      </c>
      <c r="T202" s="185">
        <v>5.666666666666667</v>
      </c>
      <c r="U202" s="191">
        <v>82.666666666666671</v>
      </c>
      <c r="V202" s="186"/>
      <c r="W202" s="190" t="s">
        <v>946</v>
      </c>
      <c r="X202" s="190">
        <v>957</v>
      </c>
      <c r="Y202" s="192" t="s">
        <v>10</v>
      </c>
      <c r="Z202" s="192"/>
      <c r="AA202" s="175"/>
      <c r="AB202" s="175">
        <f t="shared" si="37"/>
        <v>957</v>
      </c>
      <c r="AC202" s="175"/>
      <c r="AD202" s="175"/>
      <c r="AE202" s="192"/>
      <c r="AF202" s="193">
        <v>45.140860499999995</v>
      </c>
      <c r="AG202" s="193">
        <v>28.203035000000007</v>
      </c>
      <c r="AH202" s="193">
        <v>5.3194002999999999</v>
      </c>
      <c r="AI202" s="193">
        <v>11.609480850000001</v>
      </c>
      <c r="AJ202" s="193">
        <v>2.1736814190466278</v>
      </c>
      <c r="AK202" s="186"/>
      <c r="AL202" s="175" t="s">
        <v>177</v>
      </c>
      <c r="AM202" s="175"/>
      <c r="AN202" s="175" t="s">
        <v>10</v>
      </c>
      <c r="AO202" s="175"/>
      <c r="AP202" s="175"/>
      <c r="AQ202" s="175">
        <f t="shared" si="38"/>
        <v>957</v>
      </c>
      <c r="AR202" s="175"/>
      <c r="AS202" s="175"/>
      <c r="AU202" s="175"/>
      <c r="AV202" s="175" t="s">
        <v>62</v>
      </c>
      <c r="AY202" s="176">
        <v>0.23180000000000001</v>
      </c>
      <c r="AZ202" s="176">
        <v>20</v>
      </c>
      <c r="BA202" s="179">
        <v>1.159E-2</v>
      </c>
      <c r="BB202" s="177">
        <v>6.1525246288889495</v>
      </c>
      <c r="BC202" s="177"/>
      <c r="BD202" s="186"/>
      <c r="BE202" s="186"/>
      <c r="BF202" s="186"/>
      <c r="BG202" s="186"/>
      <c r="BJ202" s="186"/>
      <c r="BK202" s="186"/>
      <c r="BL202" s="186"/>
      <c r="BM202" s="218"/>
      <c r="BP202" s="186"/>
      <c r="BQ202" s="186"/>
      <c r="BR202" s="186"/>
      <c r="BS202" s="186"/>
      <c r="BT202" s="186"/>
      <c r="BU202" s="186"/>
      <c r="BV202" s="186"/>
      <c r="BW202" s="160"/>
      <c r="BX202" s="186"/>
      <c r="BY202" s="186"/>
      <c r="BZ202" s="186"/>
      <c r="CA202" s="186"/>
      <c r="CB202" s="186"/>
      <c r="CC202" s="186"/>
      <c r="CD202" s="186"/>
      <c r="CE202" s="186"/>
      <c r="CF202" s="197"/>
      <c r="CI202" s="186"/>
      <c r="CJ202" s="186"/>
      <c r="CK202" s="186"/>
      <c r="CL202" s="186"/>
      <c r="CM202" s="186"/>
      <c r="CN202" s="186"/>
      <c r="CO202" s="186"/>
      <c r="CP202" s="186"/>
      <c r="CQ202" s="186"/>
      <c r="CR202" s="186"/>
      <c r="CS202" s="186"/>
      <c r="CT202" s="186"/>
      <c r="CU202" s="171"/>
      <c r="CV202" s="171"/>
      <c r="CW202" s="163">
        <v>295</v>
      </c>
      <c r="CX202" s="163" t="s">
        <v>10</v>
      </c>
      <c r="CY202" s="163"/>
      <c r="CZ202" s="163"/>
      <c r="DA202" s="186">
        <f t="shared" si="40"/>
        <v>957</v>
      </c>
      <c r="DB202" s="163"/>
      <c r="DC202" s="163"/>
      <c r="DD202" s="163"/>
      <c r="DE202" s="163"/>
      <c r="DF202" s="163"/>
      <c r="DG202" s="163"/>
      <c r="DH202" s="176" t="s">
        <v>9</v>
      </c>
      <c r="DI202" s="233">
        <v>6.7336530000000003</v>
      </c>
      <c r="DJ202" s="233">
        <v>0.86511830000000001</v>
      </c>
      <c r="DK202" s="177">
        <f>DI202-DJ202</f>
        <v>5.8685347000000005</v>
      </c>
      <c r="DL202" s="230">
        <v>0.47349960000000002</v>
      </c>
      <c r="DM202" s="230">
        <v>0.39161869999999999</v>
      </c>
      <c r="DO202" s="61" t="s">
        <v>177</v>
      </c>
      <c r="DP202" s="61" t="s">
        <v>10</v>
      </c>
      <c r="DQ202" s="160" t="s">
        <v>1192</v>
      </c>
      <c r="DR202" s="61"/>
      <c r="DS202" s="61"/>
      <c r="DT202" s="61"/>
      <c r="DU202" s="61"/>
      <c r="DV202" s="61"/>
      <c r="DW202" s="61"/>
      <c r="DX202" s="61" t="s">
        <v>62</v>
      </c>
      <c r="DY202" s="68">
        <v>0.2704627</v>
      </c>
      <c r="DZ202" s="68">
        <v>3.0592799999999996E-2</v>
      </c>
      <c r="EA202" s="68">
        <v>5.96152E-2</v>
      </c>
      <c r="EB202" s="68">
        <v>0.16461451999999999</v>
      </c>
      <c r="EC202" s="68">
        <v>2.2428200000000002E-2</v>
      </c>
    </row>
    <row r="203" spans="1:133" s="169" customFormat="1" x14ac:dyDescent="0.25">
      <c r="A203" s="156">
        <v>296</v>
      </c>
      <c r="B203" s="157" t="s">
        <v>1390</v>
      </c>
      <c r="C203" s="160" t="s">
        <v>1173</v>
      </c>
      <c r="D203" s="160"/>
      <c r="E203" s="157" t="s">
        <v>1300</v>
      </c>
      <c r="F203" s="157">
        <v>-20.458066883000001</v>
      </c>
      <c r="G203" s="157">
        <v>-41.900945026000002</v>
      </c>
      <c r="H203" s="157"/>
      <c r="I203" s="156">
        <v>1008</v>
      </c>
      <c r="J203" s="190"/>
      <c r="K203" s="190"/>
      <c r="L203" s="189" t="s">
        <v>1225</v>
      </c>
      <c r="M203" s="190">
        <v>6</v>
      </c>
      <c r="N203" s="185">
        <v>5.333333333333333</v>
      </c>
      <c r="O203" s="190">
        <v>6.5</v>
      </c>
      <c r="P203" s="190">
        <v>5.5</v>
      </c>
      <c r="Q203" s="185">
        <v>5.833333333333333</v>
      </c>
      <c r="R203" s="185">
        <v>5.75</v>
      </c>
      <c r="S203" s="190">
        <v>6</v>
      </c>
      <c r="T203" s="190">
        <v>6</v>
      </c>
      <c r="U203" s="191">
        <v>83.666666666666671</v>
      </c>
      <c r="V203" s="186"/>
      <c r="W203" s="190" t="s">
        <v>849</v>
      </c>
      <c r="X203" s="190">
        <v>1008</v>
      </c>
      <c r="Y203" s="192" t="s">
        <v>286</v>
      </c>
      <c r="Z203" s="192"/>
      <c r="AA203" s="175"/>
      <c r="AB203" s="175">
        <f t="shared" si="37"/>
        <v>1008</v>
      </c>
      <c r="AC203" s="175"/>
      <c r="AD203" s="175"/>
      <c r="AE203" s="192"/>
      <c r="AF203" s="193">
        <v>56.512834499999997</v>
      </c>
      <c r="AG203" s="193">
        <v>31.714208000000003</v>
      </c>
      <c r="AH203" s="193">
        <v>5.9945813999999995</v>
      </c>
      <c r="AI203" s="193">
        <v>13.294341000000003</v>
      </c>
      <c r="AJ203" s="193">
        <v>2.2236610651003952</v>
      </c>
      <c r="AK203" s="186"/>
      <c r="AL203" s="175" t="s">
        <v>223</v>
      </c>
      <c r="AM203" s="175"/>
      <c r="AN203" s="175" t="s">
        <v>286</v>
      </c>
      <c r="AO203" s="175"/>
      <c r="AP203" s="175"/>
      <c r="AQ203" s="175">
        <f t="shared" si="38"/>
        <v>1008</v>
      </c>
      <c r="AR203" s="175"/>
      <c r="AS203" s="175"/>
      <c r="AU203" s="175"/>
      <c r="AV203" s="175" t="s">
        <v>62</v>
      </c>
      <c r="AY203" s="176">
        <v>0.25109999999999999</v>
      </c>
      <c r="AZ203" s="176">
        <v>20</v>
      </c>
      <c r="BA203" s="179">
        <v>1.2555E-2</v>
      </c>
      <c r="BB203" s="177">
        <v>6.6383915389364612</v>
      </c>
      <c r="BC203" s="177"/>
      <c r="BD203" s="194" t="s">
        <v>223</v>
      </c>
      <c r="BE203" s="194" t="s">
        <v>286</v>
      </c>
      <c r="BF203" s="194"/>
      <c r="BG203" s="194"/>
      <c r="BH203" s="169">
        <f>I203</f>
        <v>1008</v>
      </c>
      <c r="BJ203" s="194"/>
      <c r="BK203" s="194"/>
      <c r="BL203" s="194"/>
      <c r="BM203" s="217">
        <v>1001.568</v>
      </c>
      <c r="BP203" s="194"/>
      <c r="BQ203" s="195">
        <v>6827.3333329999996</v>
      </c>
      <c r="BR203" s="195"/>
      <c r="BS203" s="195"/>
      <c r="BT203" s="195"/>
      <c r="BU203" s="186"/>
      <c r="BV203" s="186"/>
      <c r="BW203" s="160"/>
      <c r="BX203" s="186"/>
      <c r="BY203" s="186"/>
      <c r="BZ203" s="186"/>
      <c r="CA203" s="186"/>
      <c r="CB203" s="186"/>
      <c r="CC203" s="186"/>
      <c r="CD203" s="186"/>
      <c r="CE203" s="186"/>
      <c r="CF203" s="197"/>
      <c r="CI203" s="186"/>
      <c r="CJ203" s="186"/>
      <c r="CK203" s="186"/>
      <c r="CL203" s="186"/>
      <c r="CM203" s="186"/>
      <c r="CN203" s="186"/>
      <c r="CO203" s="186"/>
      <c r="CP203" s="186"/>
      <c r="CQ203" s="186"/>
      <c r="CR203" s="186"/>
      <c r="CS203" s="186"/>
      <c r="CT203" s="186"/>
      <c r="CU203" s="171"/>
      <c r="CV203" s="171"/>
      <c r="CW203" s="171"/>
      <c r="CX203" s="171"/>
      <c r="CY203" s="171"/>
      <c r="CZ203" s="171"/>
      <c r="DA203" s="186"/>
      <c r="DB203" s="171"/>
      <c r="DC203" s="171"/>
      <c r="DD203" s="171"/>
      <c r="DE203" s="171"/>
      <c r="DF203" s="171"/>
      <c r="DG203" s="171"/>
      <c r="DH203" s="186"/>
      <c r="DI203" s="186"/>
      <c r="DJ203" s="186"/>
      <c r="DK203" s="186"/>
      <c r="DL203" s="186"/>
      <c r="DM203" s="186"/>
      <c r="DO203" s="61" t="s">
        <v>223</v>
      </c>
      <c r="DP203" s="61" t="s">
        <v>286</v>
      </c>
      <c r="DQ203" s="160" t="s">
        <v>1173</v>
      </c>
      <c r="DR203" s="61"/>
      <c r="DS203" s="61"/>
      <c r="DT203" s="61"/>
      <c r="DU203" s="61"/>
      <c r="DV203" s="61"/>
      <c r="DW203" s="61"/>
      <c r="DX203" s="61" t="s">
        <v>62</v>
      </c>
      <c r="DY203" s="68">
        <v>0.32136448000000001</v>
      </c>
      <c r="DZ203" s="68">
        <v>2.685454E-2</v>
      </c>
      <c r="EA203" s="68">
        <v>7.0983539999999998E-2</v>
      </c>
      <c r="EB203" s="68">
        <v>0.20652279999999998</v>
      </c>
      <c r="EC203" s="68">
        <v>2.1439179999999999E-2</v>
      </c>
    </row>
    <row r="204" spans="1:133" s="169" customFormat="1" x14ac:dyDescent="0.25">
      <c r="A204" s="156">
        <v>297</v>
      </c>
      <c r="B204" s="167" t="s">
        <v>1390</v>
      </c>
      <c r="C204" s="160" t="s">
        <v>1173</v>
      </c>
      <c r="D204" s="160"/>
      <c r="E204" s="157" t="s">
        <v>1300</v>
      </c>
      <c r="F204" s="157">
        <v>-20.458125221</v>
      </c>
      <c r="G204" s="157">
        <v>-41.901015854000001</v>
      </c>
      <c r="H204" s="157"/>
      <c r="I204" s="156">
        <v>1013</v>
      </c>
      <c r="J204" s="190"/>
      <c r="K204" s="190"/>
      <c r="L204" s="189" t="s">
        <v>1210</v>
      </c>
      <c r="M204" s="190">
        <v>6</v>
      </c>
      <c r="N204" s="185">
        <v>5.333333333333333</v>
      </c>
      <c r="O204" s="190">
        <v>6</v>
      </c>
      <c r="P204" s="190">
        <v>6</v>
      </c>
      <c r="Q204" s="185">
        <v>5.333333333333333</v>
      </c>
      <c r="R204" s="185">
        <v>5.333333333333333</v>
      </c>
      <c r="S204" s="185">
        <v>5.666666666666667</v>
      </c>
      <c r="T204" s="185">
        <v>5.666666666666667</v>
      </c>
      <c r="U204" s="191">
        <v>81.333333333333329</v>
      </c>
      <c r="V204" s="186"/>
      <c r="W204" s="190" t="s">
        <v>850</v>
      </c>
      <c r="X204" s="190">
        <v>1013</v>
      </c>
      <c r="Y204" s="192" t="s">
        <v>286</v>
      </c>
      <c r="Z204" s="192"/>
      <c r="AA204" s="175"/>
      <c r="AB204" s="175">
        <f t="shared" si="37"/>
        <v>1013</v>
      </c>
      <c r="AC204" s="175"/>
      <c r="AD204" s="175"/>
      <c r="AE204" s="192"/>
      <c r="AF204" s="193">
        <v>56.813458500000003</v>
      </c>
      <c r="AG204" s="193">
        <v>32.106444500000002</v>
      </c>
      <c r="AH204" s="193">
        <v>5.9609512499999999</v>
      </c>
      <c r="AI204" s="193">
        <v>13.347669999999999</v>
      </c>
      <c r="AJ204" s="193">
        <v>2.2483132721174313</v>
      </c>
      <c r="AK204" s="186"/>
      <c r="AL204" s="175" t="s">
        <v>224</v>
      </c>
      <c r="AM204" s="175"/>
      <c r="AN204" s="175" t="s">
        <v>286</v>
      </c>
      <c r="AO204" s="175"/>
      <c r="AP204" s="175"/>
      <c r="AQ204" s="175">
        <f t="shared" si="38"/>
        <v>1013</v>
      </c>
      <c r="AR204" s="175"/>
      <c r="AS204" s="175"/>
      <c r="AU204" s="175"/>
      <c r="AV204" s="175" t="s">
        <v>62</v>
      </c>
      <c r="AY204" s="176">
        <v>0.23430000000000001</v>
      </c>
      <c r="AZ204" s="176">
        <v>18</v>
      </c>
      <c r="BA204" s="179">
        <v>1.3016666666666668E-2</v>
      </c>
      <c r="BB204" s="177">
        <v>6.7716199472455063</v>
      </c>
      <c r="BC204" s="177"/>
      <c r="BD204" s="194" t="s">
        <v>224</v>
      </c>
      <c r="BE204" s="194" t="s">
        <v>286</v>
      </c>
      <c r="BF204" s="194"/>
      <c r="BG204" s="194"/>
      <c r="BH204" s="169">
        <f>I204</f>
        <v>1013</v>
      </c>
      <c r="BJ204" s="194"/>
      <c r="BK204" s="194"/>
      <c r="BL204" s="194"/>
      <c r="BM204" s="217">
        <v>1004.88</v>
      </c>
      <c r="BP204" s="194"/>
      <c r="BQ204" s="195">
        <v>7452.5</v>
      </c>
      <c r="BR204" s="195"/>
      <c r="BS204" s="195"/>
      <c r="BT204" s="195"/>
      <c r="BU204" s="186"/>
      <c r="BV204" s="186"/>
      <c r="BW204" s="160"/>
      <c r="BX204" s="186"/>
      <c r="BY204" s="186"/>
      <c r="BZ204" s="186"/>
      <c r="CA204" s="186"/>
      <c r="CB204" s="186"/>
      <c r="CC204" s="186"/>
      <c r="CD204" s="186"/>
      <c r="CE204" s="186"/>
      <c r="CF204" s="197"/>
      <c r="CI204" s="186"/>
      <c r="CJ204" s="186"/>
      <c r="CK204" s="186"/>
      <c r="CL204" s="186"/>
      <c r="CM204" s="186"/>
      <c r="CN204" s="186"/>
      <c r="CO204" s="186"/>
      <c r="CP204" s="186"/>
      <c r="CQ204" s="186"/>
      <c r="CR204" s="186"/>
      <c r="CS204" s="186"/>
      <c r="CT204" s="186"/>
      <c r="CU204" s="171"/>
      <c r="CV204" s="171"/>
      <c r="CW204" s="171"/>
      <c r="CX204" s="171"/>
      <c r="CY204" s="171"/>
      <c r="CZ204" s="171"/>
      <c r="DA204" s="186"/>
      <c r="DB204" s="171"/>
      <c r="DC204" s="171"/>
      <c r="DD204" s="171"/>
      <c r="DE204" s="171"/>
      <c r="DF204" s="171"/>
      <c r="DG204" s="171"/>
      <c r="DH204" s="186"/>
      <c r="DI204" s="186"/>
      <c r="DJ204" s="186"/>
      <c r="DK204" s="186"/>
      <c r="DL204" s="186"/>
      <c r="DM204" s="186"/>
      <c r="DO204" s="61" t="s">
        <v>224</v>
      </c>
      <c r="DP204" s="61" t="s">
        <v>286</v>
      </c>
      <c r="DQ204" s="160" t="s">
        <v>1173</v>
      </c>
      <c r="DR204" s="61"/>
      <c r="DS204" s="61"/>
      <c r="DT204" s="61"/>
      <c r="DU204" s="61"/>
      <c r="DV204" s="61"/>
      <c r="DW204" s="61"/>
      <c r="DX204" s="61" t="s">
        <v>62</v>
      </c>
      <c r="DY204" s="68">
        <v>0.30765874000000004</v>
      </c>
      <c r="DZ204" s="68">
        <v>2.5072000000000001E-2</v>
      </c>
      <c r="EA204" s="68">
        <v>8.075684000000001E-2</v>
      </c>
      <c r="EB204" s="68">
        <v>0.178394</v>
      </c>
      <c r="EC204" s="68">
        <v>2.0324399999999999E-2</v>
      </c>
    </row>
    <row r="205" spans="1:133" s="169" customFormat="1" x14ac:dyDescent="0.25">
      <c r="A205" s="156">
        <v>298</v>
      </c>
      <c r="B205" s="157" t="s">
        <v>1381</v>
      </c>
      <c r="C205" s="160" t="s">
        <v>1163</v>
      </c>
      <c r="D205" s="160"/>
      <c r="E205" s="157" t="s">
        <v>1300</v>
      </c>
      <c r="F205" s="157">
        <v>-20.493115642999999</v>
      </c>
      <c r="G205" s="157">
        <v>-41.931123147000001</v>
      </c>
      <c r="H205" s="157"/>
      <c r="I205" s="156">
        <v>973</v>
      </c>
      <c r="J205" s="190"/>
      <c r="K205" s="190"/>
      <c r="L205" s="189" t="s">
        <v>1225</v>
      </c>
      <c r="M205" s="190">
        <v>5</v>
      </c>
      <c r="N205" s="185">
        <v>5.333333333333333</v>
      </c>
      <c r="O205" s="190">
        <v>6</v>
      </c>
      <c r="P205" s="185">
        <v>5.666666666666667</v>
      </c>
      <c r="Q205" s="185">
        <v>5.333333333333333</v>
      </c>
      <c r="R205" s="185">
        <v>5.333333333333333</v>
      </c>
      <c r="S205" s="185">
        <v>5.333333333333333</v>
      </c>
      <c r="T205" s="185">
        <v>6.333333333333333</v>
      </c>
      <c r="U205" s="191">
        <v>80.333333333333329</v>
      </c>
      <c r="V205" s="186"/>
      <c r="W205" s="190" t="s">
        <v>685</v>
      </c>
      <c r="X205" s="190">
        <v>973</v>
      </c>
      <c r="Y205" s="192" t="s">
        <v>8</v>
      </c>
      <c r="Z205" s="192"/>
      <c r="AA205" s="175"/>
      <c r="AB205" s="175">
        <f t="shared" si="37"/>
        <v>973</v>
      </c>
      <c r="AC205" s="175"/>
      <c r="AD205" s="175"/>
      <c r="AE205" s="192"/>
      <c r="AF205" s="193">
        <v>42.443570999999999</v>
      </c>
      <c r="AG205" s="193">
        <v>27.490300000000001</v>
      </c>
      <c r="AH205" s="193">
        <v>5.1853949999999998</v>
      </c>
      <c r="AI205" s="193">
        <v>11.503557000000002</v>
      </c>
      <c r="AJ205" s="193">
        <v>2.2254685826406493</v>
      </c>
      <c r="AK205" s="186"/>
      <c r="AL205" s="175" t="s">
        <v>91</v>
      </c>
      <c r="AM205" s="175"/>
      <c r="AN205" s="175" t="s">
        <v>8</v>
      </c>
      <c r="AO205" s="175"/>
      <c r="AP205" s="175"/>
      <c r="AQ205" s="175">
        <f t="shared" si="38"/>
        <v>973</v>
      </c>
      <c r="AR205" s="175"/>
      <c r="AS205" s="175"/>
      <c r="AU205" s="175"/>
      <c r="AV205" s="175" t="s">
        <v>62</v>
      </c>
      <c r="AY205" s="176">
        <v>0.30020000000000002</v>
      </c>
      <c r="AZ205" s="176">
        <v>20</v>
      </c>
      <c r="BA205" s="179">
        <v>1.5010000000000001E-2</v>
      </c>
      <c r="BB205" s="177">
        <v>7.7349475210050205</v>
      </c>
      <c r="BC205" s="177"/>
      <c r="BD205" s="186"/>
      <c r="BE205" s="186"/>
      <c r="BF205" s="186"/>
      <c r="BG205" s="186"/>
      <c r="BJ205" s="186"/>
      <c r="BK205" s="186"/>
      <c r="BL205" s="186"/>
      <c r="BM205" s="218"/>
      <c r="BP205" s="186"/>
      <c r="BQ205" s="186"/>
      <c r="BR205" s="186"/>
      <c r="BS205" s="186"/>
      <c r="BT205" s="186"/>
      <c r="BU205" s="186"/>
      <c r="BV205" s="176" t="s">
        <v>358</v>
      </c>
      <c r="BW205" s="160" t="s">
        <v>1163</v>
      </c>
      <c r="BX205" s="176"/>
      <c r="BY205" s="176"/>
      <c r="BZ205" s="186">
        <f>I205</f>
        <v>973</v>
      </c>
      <c r="CA205" s="176"/>
      <c r="CB205" s="176"/>
      <c r="CC205" s="176"/>
      <c r="CD205" s="176"/>
      <c r="CE205" s="176" t="s">
        <v>62</v>
      </c>
      <c r="CF205" s="185">
        <v>222.93698302893412</v>
      </c>
      <c r="CI205" s="163">
        <v>298</v>
      </c>
      <c r="CJ205" s="163" t="s">
        <v>8</v>
      </c>
      <c r="CK205" s="163"/>
      <c r="CL205" s="163"/>
      <c r="CM205" s="186">
        <f>I205</f>
        <v>973</v>
      </c>
      <c r="CN205" s="163"/>
      <c r="CO205" s="163"/>
      <c r="CP205" s="163"/>
      <c r="CQ205" s="163"/>
      <c r="CR205" s="163"/>
      <c r="CS205" s="163" t="s">
        <v>62</v>
      </c>
      <c r="CT205" s="163">
        <v>8.54205133169798</v>
      </c>
      <c r="CU205" s="171"/>
      <c r="CV205" s="171"/>
      <c r="CW205" s="190">
        <v>298</v>
      </c>
      <c r="CX205" s="228" t="s">
        <v>8</v>
      </c>
      <c r="CY205" s="228"/>
      <c r="CZ205" s="228"/>
      <c r="DA205" s="186">
        <f t="shared" si="40"/>
        <v>973</v>
      </c>
      <c r="DB205" s="228"/>
      <c r="DC205" s="228"/>
      <c r="DD205" s="228"/>
      <c r="DE205" s="228"/>
      <c r="DF205" s="228"/>
      <c r="DG205" s="228"/>
      <c r="DH205" s="228" t="s">
        <v>9</v>
      </c>
      <c r="DI205" s="230">
        <v>6.9141209999999997</v>
      </c>
      <c r="DJ205" s="230">
        <v>0.78444119999999995</v>
      </c>
      <c r="DK205" s="230">
        <v>6.1296797999999999</v>
      </c>
      <c r="DL205" s="230">
        <v>0.40468739999999997</v>
      </c>
      <c r="DM205" s="230">
        <v>0.37975379999999997</v>
      </c>
      <c r="DQ205" s="160"/>
    </row>
    <row r="206" spans="1:133" s="169" customFormat="1" x14ac:dyDescent="0.25">
      <c r="A206" s="156">
        <v>299</v>
      </c>
      <c r="B206" s="157" t="s">
        <v>1391</v>
      </c>
      <c r="C206" s="160" t="s">
        <v>1192</v>
      </c>
      <c r="D206" s="160"/>
      <c r="E206" s="157" t="s">
        <v>1392</v>
      </c>
      <c r="F206" s="157">
        <v>-20.375525336999999</v>
      </c>
      <c r="G206" s="157">
        <v>-42.109086541000003</v>
      </c>
      <c r="H206" s="157"/>
      <c r="I206" s="156">
        <v>844</v>
      </c>
      <c r="J206" s="190"/>
      <c r="K206" s="190"/>
      <c r="L206" s="189" t="s">
        <v>1210</v>
      </c>
      <c r="M206" s="185">
        <v>6</v>
      </c>
      <c r="N206" s="185">
        <v>5.666666666666667</v>
      </c>
      <c r="O206" s="185">
        <v>6</v>
      </c>
      <c r="P206" s="185">
        <v>6.333333333333333</v>
      </c>
      <c r="Q206" s="185">
        <v>6</v>
      </c>
      <c r="R206" s="185">
        <v>5.666666666666667</v>
      </c>
      <c r="S206" s="185">
        <v>6</v>
      </c>
      <c r="T206" s="185">
        <v>6</v>
      </c>
      <c r="U206" s="191">
        <v>83.666666666666671</v>
      </c>
      <c r="V206" s="186"/>
      <c r="W206" s="190" t="s">
        <v>947</v>
      </c>
      <c r="X206" s="190">
        <v>844</v>
      </c>
      <c r="Y206" s="192" t="s">
        <v>10</v>
      </c>
      <c r="Z206" s="192"/>
      <c r="AA206" s="175"/>
      <c r="AB206" s="175">
        <f t="shared" si="37"/>
        <v>844</v>
      </c>
      <c r="AC206" s="175"/>
      <c r="AD206" s="175"/>
      <c r="AE206" s="192"/>
      <c r="AF206" s="193">
        <v>50.144039500000005</v>
      </c>
      <c r="AG206" s="193">
        <v>29.670214499999997</v>
      </c>
      <c r="AH206" s="193">
        <v>5.6855107</v>
      </c>
      <c r="AI206" s="193">
        <v>11.366554199999999</v>
      </c>
      <c r="AJ206" s="193">
        <v>1.9968296773547203</v>
      </c>
      <c r="AK206" s="186"/>
      <c r="AL206" s="175" t="s">
        <v>586</v>
      </c>
      <c r="AM206" s="175"/>
      <c r="AN206" s="175" t="s">
        <v>10</v>
      </c>
      <c r="AO206" s="175"/>
      <c r="AP206" s="175"/>
      <c r="AQ206" s="175">
        <f t="shared" si="38"/>
        <v>844</v>
      </c>
      <c r="AR206" s="175"/>
      <c r="AS206" s="175"/>
      <c r="AU206" s="175"/>
      <c r="AV206" s="175" t="s">
        <v>440</v>
      </c>
      <c r="AY206" s="176">
        <v>0.20300000000000001</v>
      </c>
      <c r="AZ206" s="176">
        <v>20</v>
      </c>
      <c r="BA206" s="179">
        <v>1.0150000000000001E-2</v>
      </c>
      <c r="BB206" s="177">
        <v>5.4666738249268523</v>
      </c>
      <c r="BC206" s="177"/>
      <c r="BD206" s="194" t="s">
        <v>586</v>
      </c>
      <c r="BE206" s="194" t="s">
        <v>10</v>
      </c>
      <c r="BF206" s="194"/>
      <c r="BG206" s="194"/>
      <c r="BH206" s="169">
        <f>I206</f>
        <v>844</v>
      </c>
      <c r="BJ206" s="194"/>
      <c r="BK206" s="194"/>
      <c r="BL206" s="194"/>
      <c r="BM206" s="217">
        <v>844.15700000000004</v>
      </c>
      <c r="BP206" s="194"/>
      <c r="BQ206" s="195">
        <v>3034.166667</v>
      </c>
      <c r="BR206" s="195"/>
      <c r="BS206" s="195"/>
      <c r="BT206" s="195"/>
      <c r="BU206" s="186"/>
      <c r="BV206" s="176" t="s">
        <v>506</v>
      </c>
      <c r="BW206" s="160" t="s">
        <v>1192</v>
      </c>
      <c r="BX206" s="176"/>
      <c r="BY206" s="176"/>
      <c r="BZ206" s="186">
        <f>I206</f>
        <v>844</v>
      </c>
      <c r="CA206" s="176"/>
      <c r="CB206" s="176"/>
      <c r="CC206" s="176"/>
      <c r="CD206" s="176"/>
      <c r="CE206" s="176" t="s">
        <v>440</v>
      </c>
      <c r="CF206" s="185">
        <v>188.0747418569315</v>
      </c>
      <c r="CI206" s="186"/>
      <c r="CJ206" s="186"/>
      <c r="CK206" s="186"/>
      <c r="CL206" s="186"/>
      <c r="CM206" s="186"/>
      <c r="CN206" s="186"/>
      <c r="CO206" s="186"/>
      <c r="CP206" s="186"/>
      <c r="CQ206" s="186"/>
      <c r="CR206" s="186"/>
      <c r="CS206" s="186"/>
      <c r="CT206" s="186"/>
      <c r="CU206" s="171"/>
      <c r="CV206" s="171"/>
      <c r="CW206" s="171"/>
      <c r="CX206" s="171"/>
      <c r="CY206" s="171"/>
      <c r="CZ206" s="171"/>
      <c r="DA206" s="186"/>
      <c r="DB206" s="171"/>
      <c r="DC206" s="171"/>
      <c r="DD206" s="171"/>
      <c r="DE206" s="171"/>
      <c r="DF206" s="171"/>
      <c r="DG206" s="171"/>
      <c r="DH206" s="186"/>
      <c r="DI206" s="186"/>
      <c r="DJ206" s="186"/>
      <c r="DK206" s="186"/>
      <c r="DL206" s="186"/>
      <c r="DM206" s="186"/>
      <c r="DQ206" s="160"/>
    </row>
    <row r="207" spans="1:133" s="169" customFormat="1" x14ac:dyDescent="0.25">
      <c r="A207" s="156">
        <v>300</v>
      </c>
      <c r="B207" s="157" t="s">
        <v>1391</v>
      </c>
      <c r="C207" s="160" t="s">
        <v>1173</v>
      </c>
      <c r="D207" s="160"/>
      <c r="E207" s="157" t="s">
        <v>1392</v>
      </c>
      <c r="F207" s="157">
        <v>-20.37240006</v>
      </c>
      <c r="G207" s="157">
        <v>-42.111357198999997</v>
      </c>
      <c r="H207" s="157"/>
      <c r="I207" s="156">
        <v>779</v>
      </c>
      <c r="J207" s="190"/>
      <c r="K207" s="190"/>
      <c r="L207" s="189" t="s">
        <v>1225</v>
      </c>
      <c r="M207" s="190">
        <v>6</v>
      </c>
      <c r="N207" s="185">
        <v>6.666666666666667</v>
      </c>
      <c r="O207" s="185">
        <v>6.666666666666667</v>
      </c>
      <c r="P207" s="185">
        <v>6.333333333333333</v>
      </c>
      <c r="Q207" s="185">
        <v>6.333333333333333</v>
      </c>
      <c r="R207" s="185">
        <v>6.166666666666667</v>
      </c>
      <c r="S207" s="190">
        <v>6</v>
      </c>
      <c r="T207" s="185">
        <v>6.166666666666667</v>
      </c>
      <c r="U207" s="191">
        <v>86.333333333333329</v>
      </c>
      <c r="V207" s="186"/>
      <c r="W207" s="186"/>
      <c r="X207" s="186"/>
      <c r="Y207" s="186"/>
      <c r="Z207" s="186"/>
      <c r="AA207" s="186"/>
      <c r="AB207" s="175"/>
      <c r="AC207" s="175"/>
      <c r="AD207" s="175"/>
      <c r="AE207" s="186"/>
      <c r="AF207" s="193"/>
      <c r="AG207" s="193"/>
      <c r="AH207" s="193"/>
      <c r="AI207" s="193"/>
      <c r="AJ207" s="193"/>
      <c r="AK207" s="186"/>
      <c r="AL207" s="186"/>
      <c r="AM207" s="186"/>
      <c r="AN207" s="186"/>
      <c r="AO207" s="186"/>
      <c r="AP207" s="186"/>
      <c r="AQ207" s="175"/>
      <c r="AR207" s="175"/>
      <c r="AS207" s="175"/>
      <c r="AU207" s="175"/>
      <c r="AV207" s="186"/>
      <c r="AY207" s="186"/>
      <c r="AZ207" s="186"/>
      <c r="BA207" s="186"/>
      <c r="BB207" s="186"/>
      <c r="BC207" s="186"/>
      <c r="BD207" s="194" t="s">
        <v>568</v>
      </c>
      <c r="BE207" s="194" t="s">
        <v>286</v>
      </c>
      <c r="BF207" s="194"/>
      <c r="BG207" s="194"/>
      <c r="BH207" s="169">
        <f>I207</f>
        <v>779</v>
      </c>
      <c r="BJ207" s="194"/>
      <c r="BK207" s="194"/>
      <c r="BL207" s="194"/>
      <c r="BM207" s="217">
        <v>779.26829999999995</v>
      </c>
      <c r="BP207" s="194"/>
      <c r="BQ207" s="195">
        <v>4120.5</v>
      </c>
      <c r="BR207" s="195"/>
      <c r="BS207" s="195"/>
      <c r="BT207" s="195"/>
      <c r="BU207" s="186"/>
      <c r="BV207" s="176" t="s">
        <v>483</v>
      </c>
      <c r="BW207" s="160" t="s">
        <v>1173</v>
      </c>
      <c r="BX207" s="176"/>
      <c r="BY207" s="176"/>
      <c r="BZ207" s="186">
        <f>I207</f>
        <v>779</v>
      </c>
      <c r="CA207" s="176"/>
      <c r="CB207" s="176"/>
      <c r="CC207" s="176"/>
      <c r="CD207" s="176"/>
      <c r="CE207" s="176" t="s">
        <v>440</v>
      </c>
      <c r="CF207" s="185">
        <v>138.69410211208475</v>
      </c>
      <c r="CI207" s="186"/>
      <c r="CJ207" s="186"/>
      <c r="CK207" s="186"/>
      <c r="CL207" s="186"/>
      <c r="CM207" s="186"/>
      <c r="CN207" s="186"/>
      <c r="CO207" s="186"/>
      <c r="CP207" s="186"/>
      <c r="CQ207" s="186"/>
      <c r="CR207" s="186"/>
      <c r="CS207" s="186"/>
      <c r="CT207" s="186"/>
      <c r="CU207" s="186"/>
      <c r="CV207" s="186"/>
      <c r="CW207" s="186"/>
      <c r="CX207" s="186"/>
      <c r="CY207" s="186"/>
      <c r="CZ207" s="186"/>
      <c r="DA207" s="186"/>
      <c r="DB207" s="186"/>
      <c r="DC207" s="186"/>
      <c r="DD207" s="186"/>
      <c r="DE207" s="186"/>
      <c r="DF207" s="186"/>
      <c r="DG207" s="186"/>
      <c r="DH207" s="186"/>
      <c r="DI207" s="186"/>
      <c r="DJ207" s="186"/>
      <c r="DK207" s="186"/>
      <c r="DL207" s="186"/>
      <c r="DM207" s="186"/>
      <c r="DQ207" s="160"/>
    </row>
    <row r="208" spans="1:133" s="169" customFormat="1" x14ac:dyDescent="0.25">
      <c r="A208" s="156">
        <v>301</v>
      </c>
      <c r="B208" s="157" t="s">
        <v>1393</v>
      </c>
      <c r="C208" s="160" t="s">
        <v>1194</v>
      </c>
      <c r="D208" s="160"/>
      <c r="E208" s="157" t="s">
        <v>1392</v>
      </c>
      <c r="F208" s="157">
        <v>-20.359839191999999</v>
      </c>
      <c r="G208" s="157">
        <v>-42.116589853999997</v>
      </c>
      <c r="H208" s="157"/>
      <c r="I208" s="156">
        <v>899</v>
      </c>
      <c r="J208" s="190"/>
      <c r="K208" s="190"/>
      <c r="L208" s="189" t="s">
        <v>1225</v>
      </c>
      <c r="M208" s="190">
        <v>6</v>
      </c>
      <c r="N208" s="185">
        <v>5.666666666666667</v>
      </c>
      <c r="O208" s="190">
        <v>6</v>
      </c>
      <c r="P208" s="190">
        <v>6</v>
      </c>
      <c r="Q208" s="185">
        <v>5.333333333333333</v>
      </c>
      <c r="R208" s="190">
        <v>6</v>
      </c>
      <c r="S208" s="185">
        <v>5.666666666666667</v>
      </c>
      <c r="T208" s="185">
        <v>5.666666666666667</v>
      </c>
      <c r="U208" s="191">
        <v>82.333333333333329</v>
      </c>
      <c r="V208" s="186"/>
      <c r="W208" s="186"/>
      <c r="X208" s="186"/>
      <c r="Y208" s="186"/>
      <c r="Z208" s="186"/>
      <c r="AA208" s="186"/>
      <c r="AB208" s="175"/>
      <c r="AC208" s="175"/>
      <c r="AD208" s="175"/>
      <c r="AE208" s="186"/>
      <c r="AF208" s="193"/>
      <c r="AG208" s="193"/>
      <c r="AH208" s="193"/>
      <c r="AI208" s="193"/>
      <c r="AJ208" s="193"/>
      <c r="AK208" s="186"/>
      <c r="AL208" s="186"/>
      <c r="AM208" s="186"/>
      <c r="AN208" s="186"/>
      <c r="AO208" s="186"/>
      <c r="AP208" s="186"/>
      <c r="AQ208" s="175"/>
      <c r="AR208" s="175"/>
      <c r="AS208" s="175"/>
      <c r="AU208" s="175"/>
      <c r="AV208" s="186"/>
      <c r="AY208" s="186"/>
      <c r="AZ208" s="186"/>
      <c r="BA208" s="186"/>
      <c r="BB208" s="186"/>
      <c r="BC208" s="186"/>
      <c r="BD208" s="194" t="s">
        <v>553</v>
      </c>
      <c r="BE208" s="194" t="s">
        <v>201</v>
      </c>
      <c r="BF208" s="194"/>
      <c r="BG208" s="194"/>
      <c r="BH208" s="169">
        <f>I208</f>
        <v>899</v>
      </c>
      <c r="BJ208" s="194"/>
      <c r="BK208" s="194"/>
      <c r="BL208" s="194"/>
      <c r="BM208" s="217">
        <v>898.95169999999996</v>
      </c>
      <c r="BP208" s="194"/>
      <c r="BQ208" s="195">
        <v>3205.166667</v>
      </c>
      <c r="BR208" s="195"/>
      <c r="BS208" s="195"/>
      <c r="BT208" s="195"/>
      <c r="BU208" s="186"/>
      <c r="BV208" s="186"/>
      <c r="BW208" s="160"/>
      <c r="BX208" s="186"/>
      <c r="BY208" s="186"/>
      <c r="BZ208" s="186"/>
      <c r="CA208" s="186"/>
      <c r="CB208" s="186"/>
      <c r="CC208" s="186"/>
      <c r="CD208" s="186"/>
      <c r="CE208" s="186"/>
      <c r="CF208" s="197"/>
      <c r="CI208" s="186"/>
      <c r="CJ208" s="186"/>
      <c r="CK208" s="186"/>
      <c r="CL208" s="186"/>
      <c r="CM208" s="186"/>
      <c r="CN208" s="186"/>
      <c r="CO208" s="186"/>
      <c r="CP208" s="186"/>
      <c r="CQ208" s="186"/>
      <c r="CR208" s="186"/>
      <c r="CS208" s="186"/>
      <c r="CT208" s="186"/>
      <c r="CU208" s="186"/>
      <c r="CV208" s="186"/>
      <c r="CW208" s="186"/>
      <c r="CX208" s="186"/>
      <c r="CY208" s="186"/>
      <c r="CZ208" s="186"/>
      <c r="DA208" s="186"/>
      <c r="DB208" s="186"/>
      <c r="DC208" s="186"/>
      <c r="DD208" s="186"/>
      <c r="DE208" s="186"/>
      <c r="DF208" s="186"/>
      <c r="DG208" s="186"/>
      <c r="DH208" s="186"/>
      <c r="DI208" s="186"/>
      <c r="DJ208" s="186"/>
      <c r="DK208" s="186"/>
      <c r="DL208" s="186"/>
      <c r="DM208" s="186"/>
      <c r="DQ208" s="160"/>
    </row>
    <row r="209" spans="1:134" s="169" customFormat="1" x14ac:dyDescent="0.25">
      <c r="A209" s="156">
        <v>303</v>
      </c>
      <c r="B209" s="157" t="s">
        <v>1394</v>
      </c>
      <c r="C209" s="160" t="s">
        <v>1163</v>
      </c>
      <c r="D209" s="160"/>
      <c r="E209" s="156" t="s">
        <v>1395</v>
      </c>
      <c r="F209" s="157">
        <v>-20.095224352999999</v>
      </c>
      <c r="G209" s="157">
        <v>-42.033615298999997</v>
      </c>
      <c r="H209" s="157"/>
      <c r="I209" s="156">
        <v>800</v>
      </c>
      <c r="J209" s="190"/>
      <c r="K209" s="190"/>
      <c r="L209" s="189" t="s">
        <v>1225</v>
      </c>
      <c r="M209" s="190">
        <v>6</v>
      </c>
      <c r="N209" s="190">
        <v>6</v>
      </c>
      <c r="O209" s="190">
        <v>6</v>
      </c>
      <c r="P209" s="190">
        <v>6</v>
      </c>
      <c r="Q209" s="185">
        <v>6.333333333333333</v>
      </c>
      <c r="R209" s="190">
        <v>6</v>
      </c>
      <c r="S209" s="190">
        <v>6</v>
      </c>
      <c r="T209" s="190">
        <v>6</v>
      </c>
      <c r="U209" s="191">
        <v>84.333333333333329</v>
      </c>
      <c r="V209" s="186"/>
      <c r="W209" s="190" t="s">
        <v>686</v>
      </c>
      <c r="X209" s="190">
        <v>800</v>
      </c>
      <c r="Y209" s="192" t="s">
        <v>8</v>
      </c>
      <c r="Z209" s="192"/>
      <c r="AA209" s="175"/>
      <c r="AB209" s="175">
        <f t="shared" ref="AB209:AB236" si="41">I209</f>
        <v>800</v>
      </c>
      <c r="AC209" s="175"/>
      <c r="AD209" s="175"/>
      <c r="AE209" s="192"/>
      <c r="AF209" s="193">
        <v>80.559934500000011</v>
      </c>
      <c r="AG209" s="193">
        <v>37.668214999999989</v>
      </c>
      <c r="AH209" s="193">
        <v>6.9437507500000013</v>
      </c>
      <c r="AI209" s="193">
        <v>15.419415499999999</v>
      </c>
      <c r="AJ209" s="193">
        <v>2.2344189786066861</v>
      </c>
      <c r="AK209" s="186"/>
      <c r="AL209" s="175" t="s">
        <v>1019</v>
      </c>
      <c r="AM209" s="175"/>
      <c r="AN209" s="175" t="s">
        <v>8</v>
      </c>
      <c r="AO209" s="175"/>
      <c r="AP209" s="175"/>
      <c r="AQ209" s="175">
        <f t="shared" ref="AQ209:AQ236" si="42">X209</f>
        <v>800</v>
      </c>
      <c r="AR209" s="175"/>
      <c r="AS209" s="175"/>
      <c r="AU209" s="175"/>
      <c r="AV209" s="175" t="s">
        <v>440</v>
      </c>
      <c r="AY209" s="176">
        <v>0.2215</v>
      </c>
      <c r="AZ209" s="176">
        <v>20</v>
      </c>
      <c r="BA209" s="179">
        <v>1.1075E-2</v>
      </c>
      <c r="BB209" s="177">
        <v>6.0760207231632348</v>
      </c>
      <c r="BC209" s="177"/>
      <c r="BD209" s="186"/>
      <c r="BE209" s="186"/>
      <c r="BF209" s="186"/>
      <c r="BG209" s="186"/>
      <c r="BJ209" s="186"/>
      <c r="BK209" s="186"/>
      <c r="BL209" s="186"/>
      <c r="BM209" s="218"/>
      <c r="BP209" s="186"/>
      <c r="BQ209" s="186"/>
      <c r="BR209" s="186"/>
      <c r="BS209" s="186"/>
      <c r="BT209" s="186"/>
      <c r="BU209" s="186"/>
      <c r="BV209" s="186"/>
      <c r="BW209" s="160"/>
      <c r="BX209" s="186"/>
      <c r="BY209" s="186"/>
      <c r="BZ209" s="186"/>
      <c r="CA209" s="186"/>
      <c r="CB209" s="186"/>
      <c r="CC209" s="186"/>
      <c r="CD209" s="186"/>
      <c r="CE209" s="186"/>
      <c r="CF209" s="197"/>
      <c r="CI209" s="186"/>
      <c r="CJ209" s="186"/>
      <c r="CK209" s="186"/>
      <c r="CL209" s="186"/>
      <c r="CM209" s="186"/>
      <c r="CN209" s="186"/>
      <c r="CO209" s="186"/>
      <c r="CP209" s="186"/>
      <c r="CQ209" s="186"/>
      <c r="CR209" s="186"/>
      <c r="CS209" s="186"/>
      <c r="CT209" s="186"/>
      <c r="CU209" s="186"/>
      <c r="CW209" s="186"/>
      <c r="CX209" s="186"/>
      <c r="CY209" s="186"/>
      <c r="CZ209" s="186"/>
      <c r="DA209" s="186"/>
      <c r="DB209" s="186"/>
      <c r="DC209" s="186"/>
      <c r="DD209" s="186"/>
      <c r="DE209" s="186"/>
      <c r="DF209" s="186"/>
      <c r="DG209" s="186"/>
      <c r="DH209" s="186"/>
      <c r="DI209" s="186"/>
      <c r="DJ209" s="186"/>
      <c r="DK209" s="186"/>
      <c r="DL209" s="186"/>
      <c r="DM209" s="186"/>
      <c r="DQ209" s="160"/>
    </row>
    <row r="210" spans="1:134" s="169" customFormat="1" x14ac:dyDescent="0.25">
      <c r="A210" s="156">
        <v>304</v>
      </c>
      <c r="B210" s="157" t="s">
        <v>1396</v>
      </c>
      <c r="C210" s="160" t="s">
        <v>1163</v>
      </c>
      <c r="D210" s="160"/>
      <c r="E210" s="156" t="s">
        <v>1395</v>
      </c>
      <c r="F210" s="157">
        <v>-20.095577900999999</v>
      </c>
      <c r="G210" s="157">
        <v>-42.049097762999999</v>
      </c>
      <c r="H210" s="157"/>
      <c r="I210" s="156">
        <v>974</v>
      </c>
      <c r="J210" s="190"/>
      <c r="K210" s="190"/>
      <c r="L210" s="189" t="s">
        <v>1210</v>
      </c>
      <c r="M210" s="185">
        <v>6.333333333333333</v>
      </c>
      <c r="N210" s="185">
        <v>6</v>
      </c>
      <c r="O210" s="185">
        <v>6.333333333333333</v>
      </c>
      <c r="P210" s="185">
        <v>6</v>
      </c>
      <c r="Q210" s="185">
        <v>6</v>
      </c>
      <c r="R210" s="185">
        <v>5.666666666666667</v>
      </c>
      <c r="S210" s="185">
        <v>6</v>
      </c>
      <c r="T210" s="185">
        <v>6</v>
      </c>
      <c r="U210" s="191">
        <v>84.333333333333329</v>
      </c>
      <c r="V210" s="186"/>
      <c r="W210" s="190" t="s">
        <v>687</v>
      </c>
      <c r="X210" s="190">
        <v>974</v>
      </c>
      <c r="Y210" s="192" t="s">
        <v>8</v>
      </c>
      <c r="Z210" s="192"/>
      <c r="AA210" s="175"/>
      <c r="AB210" s="175">
        <f t="shared" si="41"/>
        <v>974</v>
      </c>
      <c r="AC210" s="175"/>
      <c r="AD210" s="175"/>
      <c r="AE210" s="192"/>
      <c r="AF210" s="193">
        <v>67.535249999999991</v>
      </c>
      <c r="AG210" s="193">
        <v>35.6179725</v>
      </c>
      <c r="AH210" s="193">
        <v>6.2883187500000002</v>
      </c>
      <c r="AI210" s="193">
        <v>14.866929499999998</v>
      </c>
      <c r="AJ210" s="193">
        <v>2.3682022441981996</v>
      </c>
      <c r="AK210" s="186"/>
      <c r="AL210" s="175" t="s">
        <v>1044</v>
      </c>
      <c r="AM210" s="175"/>
      <c r="AN210" s="175" t="s">
        <v>8</v>
      </c>
      <c r="AO210" s="175"/>
      <c r="AP210" s="175"/>
      <c r="AQ210" s="175">
        <f t="shared" si="42"/>
        <v>974</v>
      </c>
      <c r="AR210" s="175"/>
      <c r="AS210" s="175"/>
      <c r="AU210" s="175"/>
      <c r="AV210" s="175" t="s">
        <v>62</v>
      </c>
      <c r="AY210" s="176">
        <v>0.25769999999999998</v>
      </c>
      <c r="AZ210" s="176">
        <v>20</v>
      </c>
      <c r="BA210" s="179">
        <v>1.2884999999999999E-2</v>
      </c>
      <c r="BB210" s="177">
        <v>6.4934367701930054</v>
      </c>
      <c r="BC210" s="177"/>
      <c r="BD210" s="186"/>
      <c r="BE210" s="186"/>
      <c r="BF210" s="186"/>
      <c r="BG210" s="186"/>
      <c r="BJ210" s="186"/>
      <c r="BK210" s="186"/>
      <c r="BL210" s="186"/>
      <c r="BM210" s="218"/>
      <c r="BP210" s="186"/>
      <c r="BQ210" s="186"/>
      <c r="BR210" s="186"/>
      <c r="BS210" s="186"/>
      <c r="BT210" s="186"/>
      <c r="BU210" s="186"/>
      <c r="BV210" s="176" t="s">
        <v>359</v>
      </c>
      <c r="BW210" s="160" t="s">
        <v>1163</v>
      </c>
      <c r="BX210" s="176"/>
      <c r="BY210" s="176"/>
      <c r="BZ210" s="186">
        <f>I210</f>
        <v>974</v>
      </c>
      <c r="CA210" s="176"/>
      <c r="CB210" s="176"/>
      <c r="CC210" s="176"/>
      <c r="CD210" s="176"/>
      <c r="CE210" s="176" t="s">
        <v>62</v>
      </c>
      <c r="CF210" s="185">
        <v>190.40585333592543</v>
      </c>
      <c r="CI210" s="163">
        <v>304</v>
      </c>
      <c r="CJ210" s="163" t="s">
        <v>8</v>
      </c>
      <c r="CK210" s="163"/>
      <c r="CL210" s="163"/>
      <c r="CM210" s="186">
        <f>I210</f>
        <v>974</v>
      </c>
      <c r="CN210" s="163"/>
      <c r="CO210" s="163"/>
      <c r="CP210" s="163"/>
      <c r="CQ210" s="163"/>
      <c r="CR210" s="163"/>
      <c r="CS210" s="163" t="s">
        <v>62</v>
      </c>
      <c r="CT210" s="163">
        <v>7.8507324068079694</v>
      </c>
      <c r="CU210" s="186"/>
      <c r="CW210" s="190">
        <v>304</v>
      </c>
      <c r="CX210" s="228" t="s">
        <v>8</v>
      </c>
      <c r="CY210" s="228"/>
      <c r="CZ210" s="228"/>
      <c r="DA210" s="186">
        <f t="shared" si="40"/>
        <v>974</v>
      </c>
      <c r="DB210" s="228"/>
      <c r="DC210" s="228"/>
      <c r="DD210" s="228"/>
      <c r="DE210" s="228"/>
      <c r="DF210" s="228"/>
      <c r="DG210" s="228"/>
      <c r="DH210" s="228" t="s">
        <v>9</v>
      </c>
      <c r="DI210" s="230">
        <v>3.4809139999999998</v>
      </c>
      <c r="DJ210" s="230">
        <v>0.53228049999999993</v>
      </c>
      <c r="DK210" s="230">
        <v>2.9486334999999997</v>
      </c>
      <c r="DL210" s="230">
        <v>0.28626669999999993</v>
      </c>
      <c r="DM210" s="230">
        <v>0.2460138</v>
      </c>
      <c r="DQ210" s="160"/>
    </row>
    <row r="211" spans="1:134" s="169" customFormat="1" x14ac:dyDescent="0.25">
      <c r="A211" s="156">
        <v>305</v>
      </c>
      <c r="B211" s="157" t="s">
        <v>1397</v>
      </c>
      <c r="C211" s="160" t="s">
        <v>1173</v>
      </c>
      <c r="D211" s="160"/>
      <c r="E211" s="156" t="s">
        <v>1395</v>
      </c>
      <c r="F211" s="157">
        <v>-20.095275146999999</v>
      </c>
      <c r="G211" s="157">
        <v>-42.049467573000001</v>
      </c>
      <c r="H211" s="157"/>
      <c r="I211" s="156">
        <v>983</v>
      </c>
      <c r="J211" s="190"/>
      <c r="K211" s="190"/>
      <c r="L211" s="189" t="s">
        <v>1210</v>
      </c>
      <c r="M211" s="190">
        <v>6</v>
      </c>
      <c r="N211" s="190">
        <v>6</v>
      </c>
      <c r="O211" s="190">
        <v>6</v>
      </c>
      <c r="P211" s="190">
        <v>6</v>
      </c>
      <c r="Q211" s="185">
        <v>5.666666666666667</v>
      </c>
      <c r="R211" s="185">
        <v>5.666666666666667</v>
      </c>
      <c r="S211" s="185">
        <v>5.666666666666667</v>
      </c>
      <c r="T211" s="185">
        <v>5.666666666666667</v>
      </c>
      <c r="U211" s="191">
        <v>82.666666666666671</v>
      </c>
      <c r="V211" s="186"/>
      <c r="W211" s="190" t="s">
        <v>852</v>
      </c>
      <c r="X211" s="190">
        <v>983</v>
      </c>
      <c r="Y211" s="192" t="s">
        <v>286</v>
      </c>
      <c r="Z211" s="192"/>
      <c r="AA211" s="175"/>
      <c r="AB211" s="175">
        <f t="shared" si="41"/>
        <v>983</v>
      </c>
      <c r="AC211" s="175"/>
      <c r="AD211" s="175"/>
      <c r="AE211" s="192"/>
      <c r="AF211" s="193">
        <v>64.041033500000026</v>
      </c>
      <c r="AG211" s="193">
        <v>34.579881499999999</v>
      </c>
      <c r="AH211" s="193">
        <v>5.974375199999999</v>
      </c>
      <c r="AI211" s="193">
        <v>14.359750999999999</v>
      </c>
      <c r="AJ211" s="193">
        <v>2.4166773210344461</v>
      </c>
      <c r="AK211" s="186"/>
      <c r="AL211" s="175" t="s">
        <v>226</v>
      </c>
      <c r="AM211" s="175"/>
      <c r="AN211" s="175" t="s">
        <v>286</v>
      </c>
      <c r="AO211" s="175"/>
      <c r="AP211" s="175"/>
      <c r="AQ211" s="175">
        <f t="shared" si="42"/>
        <v>983</v>
      </c>
      <c r="AR211" s="175"/>
      <c r="AS211" s="175"/>
      <c r="AU211" s="175"/>
      <c r="AV211" s="175" t="s">
        <v>62</v>
      </c>
      <c r="AY211" s="176">
        <v>0.2248</v>
      </c>
      <c r="AZ211" s="176">
        <v>20</v>
      </c>
      <c r="BA211" s="179">
        <v>1.124E-2</v>
      </c>
      <c r="BB211" s="177">
        <v>6.1203124580570689</v>
      </c>
      <c r="BC211" s="177"/>
      <c r="BD211" s="186"/>
      <c r="BE211" s="186"/>
      <c r="BF211" s="186"/>
      <c r="BG211" s="186"/>
      <c r="BJ211" s="186"/>
      <c r="BK211" s="186"/>
      <c r="BL211" s="186"/>
      <c r="BM211" s="218"/>
      <c r="BP211" s="186"/>
      <c r="BQ211" s="186"/>
      <c r="BR211" s="186"/>
      <c r="BS211" s="186"/>
      <c r="BT211" s="186"/>
      <c r="BU211" s="186"/>
      <c r="BV211" s="186"/>
      <c r="BW211" s="160"/>
      <c r="BX211" s="186"/>
      <c r="BY211" s="186"/>
      <c r="BZ211" s="186"/>
      <c r="CA211" s="186"/>
      <c r="CB211" s="186"/>
      <c r="CC211" s="186"/>
      <c r="CD211" s="186"/>
      <c r="CE211" s="186"/>
      <c r="CF211" s="197"/>
      <c r="CI211" s="186"/>
      <c r="CJ211" s="186"/>
      <c r="CK211" s="186"/>
      <c r="CL211" s="186"/>
      <c r="CM211" s="186"/>
      <c r="CN211" s="186"/>
      <c r="CO211" s="186"/>
      <c r="CP211" s="186"/>
      <c r="CQ211" s="186"/>
      <c r="CR211" s="186"/>
      <c r="CS211" s="186"/>
      <c r="CT211" s="186"/>
      <c r="CU211" s="186"/>
      <c r="CW211" s="186"/>
      <c r="CX211" s="186"/>
      <c r="CY211" s="186"/>
      <c r="CZ211" s="186"/>
      <c r="DA211" s="186"/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O211" s="61" t="s">
        <v>226</v>
      </c>
      <c r="DP211" s="61" t="s">
        <v>286</v>
      </c>
      <c r="DQ211" s="160" t="s">
        <v>1173</v>
      </c>
      <c r="DR211" s="61"/>
      <c r="DS211" s="61"/>
      <c r="DT211" s="61"/>
      <c r="DU211" s="61"/>
      <c r="DV211" s="61"/>
      <c r="DW211" s="61"/>
      <c r="DX211" s="61" t="s">
        <v>62</v>
      </c>
      <c r="DY211" s="68">
        <v>0.26985828000000006</v>
      </c>
      <c r="DZ211" s="68">
        <v>2.3224539999999998E-2</v>
      </c>
      <c r="EA211" s="68">
        <v>6.4951620000000002E-2</v>
      </c>
      <c r="EB211" s="68">
        <v>0.15336572000000001</v>
      </c>
      <c r="EC211" s="68">
        <v>1.9783439999999996E-2</v>
      </c>
    </row>
    <row r="212" spans="1:134" s="169" customFormat="1" x14ac:dyDescent="0.25">
      <c r="A212" s="156">
        <v>306</v>
      </c>
      <c r="B212" s="157" t="s">
        <v>1398</v>
      </c>
      <c r="C212" s="160" t="s">
        <v>1194</v>
      </c>
      <c r="D212" s="160"/>
      <c r="E212" s="156" t="s">
        <v>1395</v>
      </c>
      <c r="F212" s="157">
        <v>-20.092159006999999</v>
      </c>
      <c r="G212" s="157">
        <v>-42.032068502000001</v>
      </c>
      <c r="H212" s="157"/>
      <c r="I212" s="156">
        <v>861</v>
      </c>
      <c r="J212" s="190"/>
      <c r="K212" s="190"/>
      <c r="L212" s="189" t="s">
        <v>1225</v>
      </c>
      <c r="M212" s="185">
        <v>6.166666666666667</v>
      </c>
      <c r="N212" s="190">
        <v>6</v>
      </c>
      <c r="O212" s="185">
        <v>6.166666666666667</v>
      </c>
      <c r="P212" s="185">
        <v>6.333333333333333</v>
      </c>
      <c r="Q212" s="190">
        <v>6.5</v>
      </c>
      <c r="R212" s="190">
        <v>6</v>
      </c>
      <c r="S212" s="185">
        <v>6.333333333333333</v>
      </c>
      <c r="T212" s="185">
        <v>6.166666666666667</v>
      </c>
      <c r="U212" s="191">
        <v>85.666666666666671</v>
      </c>
      <c r="V212" s="186"/>
      <c r="W212" s="190" t="s">
        <v>787</v>
      </c>
      <c r="X212" s="190">
        <v>861</v>
      </c>
      <c r="Y212" s="192" t="s">
        <v>201</v>
      </c>
      <c r="Z212" s="192"/>
      <c r="AA212" s="175"/>
      <c r="AB212" s="175">
        <f t="shared" si="41"/>
        <v>861</v>
      </c>
      <c r="AC212" s="175"/>
      <c r="AD212" s="175"/>
      <c r="AE212" s="192"/>
      <c r="AF212" s="193">
        <v>57.717116499999989</v>
      </c>
      <c r="AG212" s="193">
        <v>34.096260500000007</v>
      </c>
      <c r="AH212" s="193">
        <v>5.7307276999999992</v>
      </c>
      <c r="AI212" s="193">
        <v>13.931557999999999</v>
      </c>
      <c r="AJ212" s="193">
        <v>2.4361248314378288</v>
      </c>
      <c r="AK212" s="186"/>
      <c r="AL212" s="175" t="s">
        <v>1063</v>
      </c>
      <c r="AM212" s="175"/>
      <c r="AN212" s="175" t="s">
        <v>201</v>
      </c>
      <c r="AO212" s="175"/>
      <c r="AP212" s="175"/>
      <c r="AQ212" s="175">
        <f t="shared" si="42"/>
        <v>861</v>
      </c>
      <c r="AR212" s="175"/>
      <c r="AS212" s="175"/>
      <c r="AU212" s="175"/>
      <c r="AV212" s="175" t="s">
        <v>440</v>
      </c>
      <c r="AY212" s="176">
        <v>0.28189999999999998</v>
      </c>
      <c r="AZ212" s="176">
        <v>20</v>
      </c>
      <c r="BA212" s="179">
        <v>1.4095E-2</v>
      </c>
      <c r="BB212" s="177">
        <v>6.8772984726062329</v>
      </c>
      <c r="BC212" s="177"/>
      <c r="BD212" s="186"/>
      <c r="BE212" s="186"/>
      <c r="BF212" s="186"/>
      <c r="BG212" s="186"/>
      <c r="BJ212" s="186"/>
      <c r="BK212" s="186"/>
      <c r="BL212" s="186"/>
      <c r="BM212" s="218"/>
      <c r="BP212" s="186"/>
      <c r="BQ212" s="186"/>
      <c r="BR212" s="186"/>
      <c r="BS212" s="186"/>
      <c r="BT212" s="186"/>
      <c r="BU212" s="186"/>
      <c r="BV212" s="186"/>
      <c r="BW212" s="160"/>
      <c r="BX212" s="186"/>
      <c r="BY212" s="186"/>
      <c r="BZ212" s="186"/>
      <c r="CA212" s="186"/>
      <c r="CB212" s="186"/>
      <c r="CC212" s="186"/>
      <c r="CD212" s="186"/>
      <c r="CE212" s="186"/>
      <c r="CF212" s="197"/>
      <c r="CI212" s="186"/>
      <c r="CJ212" s="186"/>
      <c r="CK212" s="186"/>
      <c r="CL212" s="186"/>
      <c r="CM212" s="186"/>
      <c r="CN212" s="186"/>
      <c r="CO212" s="186"/>
      <c r="CP212" s="186"/>
      <c r="CQ212" s="186"/>
      <c r="CR212" s="186"/>
      <c r="CS212" s="186"/>
      <c r="CT212" s="186"/>
      <c r="CU212" s="186"/>
      <c r="CV212" s="186"/>
      <c r="CW212" s="186"/>
      <c r="CX212" s="186"/>
      <c r="CY212" s="186"/>
      <c r="CZ212" s="186"/>
      <c r="DA212" s="186"/>
      <c r="DB212" s="186"/>
      <c r="DC212" s="186"/>
      <c r="DD212" s="186"/>
      <c r="DE212" s="186"/>
      <c r="DF212" s="186"/>
      <c r="DG212" s="186"/>
      <c r="DH212" s="186"/>
      <c r="DI212" s="186"/>
      <c r="DJ212" s="186"/>
      <c r="DK212" s="186"/>
      <c r="DL212" s="186"/>
      <c r="DM212" s="186"/>
      <c r="DQ212" s="160"/>
    </row>
    <row r="213" spans="1:134" s="169" customFormat="1" x14ac:dyDescent="0.25">
      <c r="A213" s="156">
        <v>307</v>
      </c>
      <c r="B213" s="157" t="s">
        <v>1399</v>
      </c>
      <c r="C213" s="160" t="s">
        <v>1163</v>
      </c>
      <c r="D213" s="160"/>
      <c r="E213" s="156" t="s">
        <v>1395</v>
      </c>
      <c r="F213" s="157">
        <v>-20.094379960000001</v>
      </c>
      <c r="G213" s="157">
        <v>-42.044504480000001</v>
      </c>
      <c r="H213" s="157"/>
      <c r="I213" s="156">
        <v>896</v>
      </c>
      <c r="J213" s="190"/>
      <c r="K213" s="190"/>
      <c r="L213" s="189" t="s">
        <v>1225</v>
      </c>
      <c r="M213" s="185">
        <v>5.666666666666667</v>
      </c>
      <c r="N213" s="185">
        <v>5.666666666666667</v>
      </c>
      <c r="O213" s="185">
        <v>5.666666666666667</v>
      </c>
      <c r="P213" s="185">
        <v>5.666666666666667</v>
      </c>
      <c r="Q213" s="185">
        <v>5</v>
      </c>
      <c r="R213" s="185">
        <v>5.333333333333333</v>
      </c>
      <c r="S213" s="185">
        <v>5.666666666666667</v>
      </c>
      <c r="T213" s="185">
        <v>5.666666666666667</v>
      </c>
      <c r="U213" s="191">
        <v>80.333333333333329</v>
      </c>
      <c r="V213" s="186"/>
      <c r="W213" s="190" t="s">
        <v>688</v>
      </c>
      <c r="X213" s="190">
        <v>896</v>
      </c>
      <c r="Y213" s="192" t="s">
        <v>8</v>
      </c>
      <c r="Z213" s="192"/>
      <c r="AA213" s="175"/>
      <c r="AB213" s="175">
        <f t="shared" si="41"/>
        <v>896</v>
      </c>
      <c r="AC213" s="175"/>
      <c r="AD213" s="175"/>
      <c r="AE213" s="192"/>
      <c r="AF213" s="193">
        <v>64.873266000000015</v>
      </c>
      <c r="AG213" s="193">
        <v>35.064074999999995</v>
      </c>
      <c r="AH213" s="193">
        <v>6.0606214500000011</v>
      </c>
      <c r="AI213" s="193">
        <v>14.328816</v>
      </c>
      <c r="AJ213" s="193">
        <v>2.3737211687134221</v>
      </c>
      <c r="AK213" s="186"/>
      <c r="AL213" s="175" t="s">
        <v>92</v>
      </c>
      <c r="AM213" s="175"/>
      <c r="AN213" s="175" t="s">
        <v>8</v>
      </c>
      <c r="AO213" s="175"/>
      <c r="AP213" s="175"/>
      <c r="AQ213" s="175">
        <f t="shared" si="42"/>
        <v>896</v>
      </c>
      <c r="AR213" s="175"/>
      <c r="AS213" s="175"/>
      <c r="AU213" s="175"/>
      <c r="AV213" s="175" t="s">
        <v>440</v>
      </c>
      <c r="AY213" s="176">
        <v>0.22600000000000001</v>
      </c>
      <c r="AZ213" s="176">
        <v>20</v>
      </c>
      <c r="BA213" s="179">
        <v>1.1300000000000001E-2</v>
      </c>
      <c r="BB213" s="177">
        <v>6.6316806700131528</v>
      </c>
      <c r="BC213" s="177"/>
      <c r="BD213" s="186"/>
      <c r="BE213" s="186"/>
      <c r="BF213" s="186"/>
      <c r="BG213" s="186"/>
      <c r="BJ213" s="186"/>
      <c r="BK213" s="186"/>
      <c r="BL213" s="186"/>
      <c r="BM213" s="218"/>
      <c r="BP213" s="186"/>
      <c r="BQ213" s="186"/>
      <c r="BR213" s="186"/>
      <c r="BS213" s="186"/>
      <c r="BT213" s="186"/>
      <c r="BU213" s="186"/>
      <c r="BV213" s="176" t="s">
        <v>360</v>
      </c>
      <c r="BW213" s="160" t="s">
        <v>1163</v>
      </c>
      <c r="BX213" s="176"/>
      <c r="BY213" s="176"/>
      <c r="BZ213" s="186">
        <f t="shared" ref="BZ213:BZ222" si="43">I213</f>
        <v>896</v>
      </c>
      <c r="CA213" s="176"/>
      <c r="CB213" s="176"/>
      <c r="CC213" s="176"/>
      <c r="CD213" s="176"/>
      <c r="CE213" s="176" t="s">
        <v>62</v>
      </c>
      <c r="CF213" s="185">
        <v>228.62718545125171</v>
      </c>
      <c r="CI213" s="163">
        <v>307</v>
      </c>
      <c r="CJ213" s="163" t="s">
        <v>8</v>
      </c>
      <c r="CK213" s="163"/>
      <c r="CL213" s="163"/>
      <c r="CM213" s="186">
        <f>I213</f>
        <v>896</v>
      </c>
      <c r="CN213" s="163"/>
      <c r="CO213" s="163"/>
      <c r="CP213" s="163"/>
      <c r="CQ213" s="163"/>
      <c r="CR213" s="163"/>
      <c r="CS213" s="163" t="s">
        <v>62</v>
      </c>
      <c r="CT213" s="163">
        <v>7.5343804144094095</v>
      </c>
      <c r="CU213" s="186"/>
      <c r="CV213" s="186"/>
      <c r="CW213" s="190">
        <v>307</v>
      </c>
      <c r="CX213" s="228" t="s">
        <v>8</v>
      </c>
      <c r="CY213" s="228"/>
      <c r="CZ213" s="228"/>
      <c r="DA213" s="186">
        <f t="shared" si="40"/>
        <v>896</v>
      </c>
      <c r="DB213" s="228"/>
      <c r="DC213" s="228"/>
      <c r="DD213" s="228"/>
      <c r="DE213" s="228"/>
      <c r="DF213" s="228"/>
      <c r="DG213" s="228"/>
      <c r="DH213" s="228" t="s">
        <v>9</v>
      </c>
      <c r="DI213" s="230">
        <v>5.2062540000000004</v>
      </c>
      <c r="DJ213" s="230">
        <v>0.69706959999999996</v>
      </c>
      <c r="DK213" s="230">
        <v>4.5091844000000005</v>
      </c>
      <c r="DL213" s="230">
        <v>0.34260689999999999</v>
      </c>
      <c r="DM213" s="230">
        <v>0.35446269999999996</v>
      </c>
      <c r="DO213" s="59" t="s">
        <v>92</v>
      </c>
      <c r="DP213" s="61" t="s">
        <v>8</v>
      </c>
      <c r="DQ213" s="160" t="s">
        <v>1163</v>
      </c>
      <c r="DR213" s="61"/>
      <c r="DS213" s="61"/>
      <c r="DT213" s="61"/>
      <c r="DU213" s="61"/>
      <c r="DV213" s="61"/>
      <c r="DW213" s="61"/>
      <c r="DX213" s="61" t="s">
        <v>62</v>
      </c>
      <c r="DY213" s="236">
        <v>0.27178078</v>
      </c>
      <c r="DZ213" s="236">
        <v>2.6191940000000004E-2</v>
      </c>
      <c r="EA213" s="236">
        <v>6.8071099999999996E-2</v>
      </c>
      <c r="EB213" s="236">
        <v>0.16332774</v>
      </c>
      <c r="EC213" s="236">
        <v>1.8611520000000003E-2</v>
      </c>
    </row>
    <row r="214" spans="1:134" s="169" customFormat="1" x14ac:dyDescent="0.25">
      <c r="A214" s="156">
        <v>308</v>
      </c>
      <c r="B214" s="157" t="s">
        <v>1396</v>
      </c>
      <c r="C214" s="160" t="s">
        <v>1163</v>
      </c>
      <c r="D214" s="160"/>
      <c r="E214" s="156" t="s">
        <v>1395</v>
      </c>
      <c r="F214" s="157">
        <v>-20.094087850000001</v>
      </c>
      <c r="G214" s="157">
        <v>-42.049911981000001</v>
      </c>
      <c r="H214" s="157"/>
      <c r="I214" s="156">
        <v>999</v>
      </c>
      <c r="J214" s="190"/>
      <c r="K214" s="190"/>
      <c r="L214" s="189" t="s">
        <v>1225</v>
      </c>
      <c r="M214" s="185">
        <v>5.833333333333333</v>
      </c>
      <c r="N214" s="185">
        <v>5.666666666666667</v>
      </c>
      <c r="O214" s="185">
        <v>5.833333333333333</v>
      </c>
      <c r="P214" s="185">
        <v>5.666666666666667</v>
      </c>
      <c r="Q214" s="185">
        <v>5.666666666666667</v>
      </c>
      <c r="R214" s="185">
        <v>5.666666666666667</v>
      </c>
      <c r="S214" s="185">
        <v>5.666666666666667</v>
      </c>
      <c r="T214" s="190">
        <v>6</v>
      </c>
      <c r="U214" s="196">
        <v>82</v>
      </c>
      <c r="V214" s="186"/>
      <c r="W214" s="190" t="s">
        <v>689</v>
      </c>
      <c r="X214" s="190">
        <v>999</v>
      </c>
      <c r="Y214" s="192" t="s">
        <v>8</v>
      </c>
      <c r="Z214" s="192"/>
      <c r="AA214" s="175"/>
      <c r="AB214" s="175">
        <f t="shared" si="41"/>
        <v>999</v>
      </c>
      <c r="AC214" s="175"/>
      <c r="AD214" s="175"/>
      <c r="AE214" s="192"/>
      <c r="AF214" s="193">
        <v>58.4949735</v>
      </c>
      <c r="AG214" s="193">
        <v>33.431024000000001</v>
      </c>
      <c r="AH214" s="193">
        <v>5.9527570000000001</v>
      </c>
      <c r="AI214" s="193">
        <v>13.533623</v>
      </c>
      <c r="AJ214" s="193">
        <v>2.2764286100740345</v>
      </c>
      <c r="AK214" s="186"/>
      <c r="AL214" s="175" t="s">
        <v>93</v>
      </c>
      <c r="AM214" s="175"/>
      <c r="AN214" s="175" t="s">
        <v>8</v>
      </c>
      <c r="AO214" s="175"/>
      <c r="AP214" s="175"/>
      <c r="AQ214" s="175">
        <f t="shared" si="42"/>
        <v>999</v>
      </c>
      <c r="AR214" s="175"/>
      <c r="AS214" s="175"/>
      <c r="AU214" s="175"/>
      <c r="AV214" s="175" t="s">
        <v>62</v>
      </c>
      <c r="AY214" s="176">
        <v>0.27329999999999999</v>
      </c>
      <c r="AZ214" s="176">
        <v>20</v>
      </c>
      <c r="BA214" s="179">
        <v>1.3665E-2</v>
      </c>
      <c r="BB214" s="177">
        <v>6.7444232679247307</v>
      </c>
      <c r="BC214" s="177"/>
      <c r="BD214" s="186"/>
      <c r="BE214" s="186"/>
      <c r="BF214" s="186"/>
      <c r="BG214" s="186"/>
      <c r="BJ214" s="186"/>
      <c r="BK214" s="186"/>
      <c r="BL214" s="186"/>
      <c r="BM214" s="218"/>
      <c r="BP214" s="186"/>
      <c r="BQ214" s="186"/>
      <c r="BR214" s="186"/>
      <c r="BS214" s="186"/>
      <c r="BT214" s="186"/>
      <c r="BU214" s="186"/>
      <c r="BV214" s="176" t="s">
        <v>361</v>
      </c>
      <c r="BW214" s="160" t="s">
        <v>1163</v>
      </c>
      <c r="BX214" s="176"/>
      <c r="BY214" s="176"/>
      <c r="BZ214" s="186">
        <f t="shared" si="43"/>
        <v>999</v>
      </c>
      <c r="CA214" s="176"/>
      <c r="CB214" s="176"/>
      <c r="CC214" s="176"/>
      <c r="CD214" s="176"/>
      <c r="CE214" s="176" t="s">
        <v>62</v>
      </c>
      <c r="CF214" s="185">
        <v>141.76830974991665</v>
      </c>
      <c r="CI214" s="163">
        <v>308</v>
      </c>
      <c r="CJ214" s="163" t="s">
        <v>8</v>
      </c>
      <c r="CK214" s="163"/>
      <c r="CL214" s="163"/>
      <c r="CM214" s="186">
        <f>I214</f>
        <v>999</v>
      </c>
      <c r="CN214" s="163"/>
      <c r="CO214" s="163"/>
      <c r="CP214" s="163"/>
      <c r="CQ214" s="163"/>
      <c r="CR214" s="163"/>
      <c r="CS214" s="163" t="s">
        <v>62</v>
      </c>
      <c r="CT214" s="163">
        <v>7.0116781205019674</v>
      </c>
      <c r="CU214" s="186"/>
      <c r="CV214" s="186"/>
      <c r="CW214" s="190">
        <v>308</v>
      </c>
      <c r="CX214" s="228" t="s">
        <v>8</v>
      </c>
      <c r="CY214" s="228"/>
      <c r="CZ214" s="228"/>
      <c r="DA214" s="186">
        <f t="shared" si="40"/>
        <v>999</v>
      </c>
      <c r="DB214" s="228"/>
      <c r="DC214" s="228"/>
      <c r="DD214" s="228"/>
      <c r="DE214" s="228"/>
      <c r="DF214" s="228"/>
      <c r="DG214" s="228"/>
      <c r="DH214" s="228" t="s">
        <v>9</v>
      </c>
      <c r="DI214" s="230">
        <v>5.5166940000000002</v>
      </c>
      <c r="DJ214" s="230">
        <v>0.47963680000000003</v>
      </c>
      <c r="DK214" s="230">
        <v>5.0370572000000005</v>
      </c>
      <c r="DL214" s="230">
        <v>0.22228700000000001</v>
      </c>
      <c r="DM214" s="230">
        <v>0.25734980000000002</v>
      </c>
      <c r="DO214" s="59" t="s">
        <v>93</v>
      </c>
      <c r="DP214" s="61" t="s">
        <v>8</v>
      </c>
      <c r="DQ214" s="160" t="s">
        <v>1163</v>
      </c>
      <c r="DR214" s="61"/>
      <c r="DS214" s="61"/>
      <c r="DT214" s="61"/>
      <c r="DU214" s="61"/>
      <c r="DV214" s="61"/>
      <c r="DW214" s="61"/>
      <c r="DX214" s="61" t="s">
        <v>62</v>
      </c>
      <c r="DY214" s="236">
        <v>0.29030329999999999</v>
      </c>
      <c r="DZ214" s="236">
        <v>2.9298319999999999E-2</v>
      </c>
      <c r="EA214" s="236">
        <v>7.0360340000000007E-2</v>
      </c>
      <c r="EB214" s="236">
        <v>0.18079448000000001</v>
      </c>
      <c r="EC214" s="236">
        <v>2.1682600000000003E-2</v>
      </c>
    </row>
    <row r="215" spans="1:134" s="169" customFormat="1" x14ac:dyDescent="0.25">
      <c r="A215" s="156">
        <v>310</v>
      </c>
      <c r="B215" s="157" t="s">
        <v>1400</v>
      </c>
      <c r="C215" s="160" t="s">
        <v>1163</v>
      </c>
      <c r="D215" s="160"/>
      <c r="E215" s="156" t="s">
        <v>1395</v>
      </c>
      <c r="F215" s="157">
        <v>-20.098313335</v>
      </c>
      <c r="G215" s="157">
        <v>-42.024601986999997</v>
      </c>
      <c r="H215" s="157"/>
      <c r="I215" s="156">
        <v>684</v>
      </c>
      <c r="J215" s="190"/>
      <c r="K215" s="190"/>
      <c r="L215" s="189" t="s">
        <v>1225</v>
      </c>
      <c r="M215" s="190">
        <v>6</v>
      </c>
      <c r="N215" s="185">
        <v>5.666666666666667</v>
      </c>
      <c r="O215" s="185">
        <v>5.666666666666667</v>
      </c>
      <c r="P215" s="185">
        <v>5.666666666666667</v>
      </c>
      <c r="Q215" s="185">
        <v>5.666666666666667</v>
      </c>
      <c r="R215" s="190">
        <v>5</v>
      </c>
      <c r="S215" s="185">
        <v>5.666666666666667</v>
      </c>
      <c r="T215" s="185">
        <v>5.333333333333333</v>
      </c>
      <c r="U215" s="191">
        <v>80.666666666666671</v>
      </c>
      <c r="V215" s="186"/>
      <c r="W215" s="190" t="s">
        <v>690</v>
      </c>
      <c r="X215" s="190">
        <v>684</v>
      </c>
      <c r="Y215" s="192" t="s">
        <v>8</v>
      </c>
      <c r="Z215" s="192"/>
      <c r="AA215" s="175"/>
      <c r="AB215" s="175">
        <f t="shared" si="41"/>
        <v>684</v>
      </c>
      <c r="AC215" s="175"/>
      <c r="AD215" s="175"/>
      <c r="AE215" s="192"/>
      <c r="AF215" s="193">
        <v>71.687544000000017</v>
      </c>
      <c r="AG215" s="193">
        <v>36.429769999999998</v>
      </c>
      <c r="AH215" s="193">
        <v>6.871712099999999</v>
      </c>
      <c r="AI215" s="193">
        <v>14.319235550000002</v>
      </c>
      <c r="AJ215" s="193">
        <v>2.0734111847199186</v>
      </c>
      <c r="AK215" s="186"/>
      <c r="AL215" s="175" t="s">
        <v>38</v>
      </c>
      <c r="AM215" s="175"/>
      <c r="AN215" s="175" t="s">
        <v>8</v>
      </c>
      <c r="AO215" s="175"/>
      <c r="AP215" s="175"/>
      <c r="AQ215" s="175">
        <f t="shared" si="42"/>
        <v>684</v>
      </c>
      <c r="AR215" s="175"/>
      <c r="AS215" s="175"/>
      <c r="AU215" s="175"/>
      <c r="AV215" s="176" t="s">
        <v>20</v>
      </c>
      <c r="AY215" s="176">
        <v>0.2019</v>
      </c>
      <c r="AZ215" s="176">
        <v>20</v>
      </c>
      <c r="BA215" s="179">
        <v>1.0095E-2</v>
      </c>
      <c r="BB215" s="177">
        <v>2.7098488712318476</v>
      </c>
      <c r="BC215" s="177"/>
      <c r="BD215" s="186"/>
      <c r="BE215" s="186"/>
      <c r="BF215" s="186"/>
      <c r="BG215" s="186"/>
      <c r="BJ215" s="186"/>
      <c r="BK215" s="186"/>
      <c r="BL215" s="186"/>
      <c r="BM215" s="218"/>
      <c r="BP215" s="186"/>
      <c r="BQ215" s="186"/>
      <c r="BR215" s="186"/>
      <c r="BS215" s="186"/>
      <c r="BT215" s="186"/>
      <c r="BU215" s="186"/>
      <c r="BV215" s="176" t="s">
        <v>258</v>
      </c>
      <c r="BW215" s="160" t="s">
        <v>1163</v>
      </c>
      <c r="BX215" s="176"/>
      <c r="BY215" s="176"/>
      <c r="BZ215" s="186">
        <f t="shared" si="43"/>
        <v>684</v>
      </c>
      <c r="CA215" s="176"/>
      <c r="CB215" s="176"/>
      <c r="CC215" s="176"/>
      <c r="CD215" s="176"/>
      <c r="CE215" s="176" t="s">
        <v>20</v>
      </c>
      <c r="CF215" s="185">
        <v>168.87311326701587</v>
      </c>
      <c r="CI215" s="186"/>
      <c r="CJ215" s="186"/>
      <c r="CK215" s="186"/>
      <c r="CL215" s="186"/>
      <c r="CM215" s="186"/>
      <c r="CN215" s="186"/>
      <c r="CO215" s="186"/>
      <c r="CP215" s="186"/>
      <c r="CQ215" s="186"/>
      <c r="CR215" s="186"/>
      <c r="CS215" s="186"/>
      <c r="CT215" s="186"/>
      <c r="CU215" s="186"/>
      <c r="CV215" s="186"/>
      <c r="CW215" s="186"/>
      <c r="CX215" s="186"/>
      <c r="CY215" s="186"/>
      <c r="CZ215" s="186"/>
      <c r="DA215" s="186"/>
      <c r="DB215" s="186"/>
      <c r="DC215" s="186"/>
      <c r="DD215" s="186"/>
      <c r="DE215" s="186"/>
      <c r="DF215" s="186"/>
      <c r="DG215" s="186"/>
      <c r="DH215" s="186"/>
      <c r="DI215" s="186"/>
      <c r="DJ215" s="186"/>
      <c r="DK215" s="186"/>
      <c r="DL215" s="186"/>
      <c r="DM215" s="186"/>
      <c r="DO215" s="61" t="s">
        <v>38</v>
      </c>
      <c r="DP215" s="61" t="s">
        <v>8</v>
      </c>
      <c r="DQ215" s="160" t="s">
        <v>1163</v>
      </c>
      <c r="DR215" s="61"/>
      <c r="DS215" s="61"/>
      <c r="DT215" s="61"/>
      <c r="DU215" s="61"/>
      <c r="DV215" s="61"/>
      <c r="DW215" s="61"/>
      <c r="DX215" s="61" t="s">
        <v>20</v>
      </c>
      <c r="DY215" s="68">
        <v>0.28364506</v>
      </c>
      <c r="DZ215" s="68">
        <v>2.6685920000000002E-2</v>
      </c>
      <c r="EA215" s="68">
        <v>6.1171759999999999E-2</v>
      </c>
      <c r="EB215" s="68">
        <v>0.1881052</v>
      </c>
      <c r="EC215" s="68">
        <v>1.7635860000000003E-2</v>
      </c>
    </row>
    <row r="216" spans="1:134" s="169" customFormat="1" x14ac:dyDescent="0.25">
      <c r="A216" s="156">
        <v>311</v>
      </c>
      <c r="B216" s="157" t="s">
        <v>1401</v>
      </c>
      <c r="C216" s="160" t="s">
        <v>1192</v>
      </c>
      <c r="D216" s="160"/>
      <c r="E216" s="156" t="s">
        <v>1395</v>
      </c>
      <c r="F216" s="157">
        <v>-20.094388844000001</v>
      </c>
      <c r="G216" s="157">
        <v>-42.029427951000002</v>
      </c>
      <c r="H216" s="157"/>
      <c r="I216" s="156">
        <v>778</v>
      </c>
      <c r="J216" s="190"/>
      <c r="K216" s="190"/>
      <c r="L216" s="189" t="s">
        <v>1225</v>
      </c>
      <c r="M216" s="190">
        <v>6</v>
      </c>
      <c r="N216" s="185">
        <v>6.333333333333333</v>
      </c>
      <c r="O216" s="185">
        <v>6.333333333333333</v>
      </c>
      <c r="P216" s="190">
        <v>7</v>
      </c>
      <c r="Q216" s="185">
        <v>6.666666666666667</v>
      </c>
      <c r="R216" s="190">
        <v>6.5</v>
      </c>
      <c r="S216" s="190">
        <v>6</v>
      </c>
      <c r="T216" s="185">
        <v>6.166666666666667</v>
      </c>
      <c r="U216" s="196">
        <v>87</v>
      </c>
      <c r="V216" s="186"/>
      <c r="W216" s="190" t="s">
        <v>948</v>
      </c>
      <c r="X216" s="190">
        <v>778</v>
      </c>
      <c r="Y216" s="192" t="s">
        <v>10</v>
      </c>
      <c r="Z216" s="192"/>
      <c r="AA216" s="175"/>
      <c r="AB216" s="175">
        <f t="shared" si="41"/>
        <v>778</v>
      </c>
      <c r="AC216" s="175"/>
      <c r="AD216" s="175"/>
      <c r="AE216" s="192"/>
      <c r="AF216" s="193">
        <v>44.446595499999994</v>
      </c>
      <c r="AG216" s="193">
        <v>29.420756000000004</v>
      </c>
      <c r="AH216" s="193">
        <v>5.0508228000000006</v>
      </c>
      <c r="AI216" s="193">
        <v>11.975469900000002</v>
      </c>
      <c r="AJ216" s="193">
        <v>2.3747941561191519</v>
      </c>
      <c r="AK216" s="186"/>
      <c r="AL216" s="175" t="s">
        <v>1110</v>
      </c>
      <c r="AM216" s="175"/>
      <c r="AN216" s="175" t="s">
        <v>10</v>
      </c>
      <c r="AO216" s="175"/>
      <c r="AP216" s="175"/>
      <c r="AQ216" s="175">
        <f t="shared" si="42"/>
        <v>778</v>
      </c>
      <c r="AR216" s="175"/>
      <c r="AS216" s="175"/>
      <c r="AU216" s="175"/>
      <c r="AV216" s="175" t="s">
        <v>440</v>
      </c>
      <c r="AY216" s="176">
        <v>0.25790000000000002</v>
      </c>
      <c r="AZ216" s="176">
        <v>20</v>
      </c>
      <c r="BA216" s="179">
        <v>1.2895E-2</v>
      </c>
      <c r="BB216" s="177">
        <v>6.7940836979572117</v>
      </c>
      <c r="BC216" s="177"/>
      <c r="BD216" s="186"/>
      <c r="BE216" s="186"/>
      <c r="BF216" s="186"/>
      <c r="BG216" s="186"/>
      <c r="BJ216" s="186"/>
      <c r="BK216" s="186"/>
      <c r="BL216" s="186"/>
      <c r="BM216" s="218"/>
      <c r="BP216" s="186"/>
      <c r="BQ216" s="186"/>
      <c r="BR216" s="186"/>
      <c r="BS216" s="186"/>
      <c r="BT216" s="186"/>
      <c r="BU216" s="186"/>
      <c r="BV216" s="176" t="s">
        <v>507</v>
      </c>
      <c r="BW216" s="160" t="s">
        <v>1192</v>
      </c>
      <c r="BX216" s="176"/>
      <c r="BY216" s="176"/>
      <c r="BZ216" s="186">
        <f t="shared" si="43"/>
        <v>778</v>
      </c>
      <c r="CA216" s="176"/>
      <c r="CB216" s="176"/>
      <c r="CC216" s="176"/>
      <c r="CD216" s="176"/>
      <c r="CE216" s="176" t="s">
        <v>440</v>
      </c>
      <c r="CF216" s="185">
        <v>153.32120673718271</v>
      </c>
      <c r="CI216" s="186"/>
      <c r="CJ216" s="186"/>
      <c r="CK216" s="186"/>
      <c r="CL216" s="186"/>
      <c r="CM216" s="186"/>
      <c r="CN216" s="186"/>
      <c r="CO216" s="186"/>
      <c r="CP216" s="186"/>
      <c r="CQ216" s="186"/>
      <c r="CR216" s="186"/>
      <c r="CS216" s="186"/>
      <c r="CT216" s="186"/>
      <c r="CU216" s="186"/>
      <c r="CV216" s="186"/>
      <c r="CW216" s="186"/>
      <c r="CX216" s="186"/>
      <c r="CY216" s="186"/>
      <c r="CZ216" s="186"/>
      <c r="DA216" s="186"/>
      <c r="DB216" s="186"/>
      <c r="DC216" s="186"/>
      <c r="DD216" s="186"/>
      <c r="DE216" s="186"/>
      <c r="DF216" s="186"/>
      <c r="DG216" s="186"/>
      <c r="DH216" s="186"/>
      <c r="DI216" s="186"/>
      <c r="DJ216" s="186"/>
      <c r="DK216" s="186"/>
      <c r="DL216" s="186"/>
      <c r="DM216" s="186"/>
      <c r="DQ216" s="160"/>
    </row>
    <row r="217" spans="1:134" s="169" customFormat="1" x14ac:dyDescent="0.25">
      <c r="A217" s="156">
        <v>312</v>
      </c>
      <c r="B217" s="157" t="s">
        <v>1402</v>
      </c>
      <c r="C217" s="160" t="s">
        <v>1163</v>
      </c>
      <c r="D217" s="160"/>
      <c r="E217" s="156" t="s">
        <v>1395</v>
      </c>
      <c r="F217" s="157">
        <v>-19.99260773</v>
      </c>
      <c r="G217" s="157">
        <v>-42.005799785000001</v>
      </c>
      <c r="H217" s="157"/>
      <c r="I217" s="156">
        <v>919</v>
      </c>
      <c r="J217" s="190"/>
      <c r="K217" s="190"/>
      <c r="L217" s="189" t="s">
        <v>1225</v>
      </c>
      <c r="M217" s="185">
        <v>6.166666666666667</v>
      </c>
      <c r="N217" s="185">
        <v>6.166666666666667</v>
      </c>
      <c r="O217" s="185">
        <v>6.333333333333333</v>
      </c>
      <c r="P217" s="185">
        <v>6.333333333333333</v>
      </c>
      <c r="Q217" s="185">
        <v>6.166666666666667</v>
      </c>
      <c r="R217" s="190">
        <v>6.5</v>
      </c>
      <c r="S217" s="190">
        <v>6</v>
      </c>
      <c r="T217" s="190">
        <v>6</v>
      </c>
      <c r="U217" s="191">
        <v>85.666666666666671</v>
      </c>
      <c r="V217" s="186"/>
      <c r="W217" s="190" t="s">
        <v>691</v>
      </c>
      <c r="X217" s="190">
        <v>919</v>
      </c>
      <c r="Y217" s="192" t="s">
        <v>8</v>
      </c>
      <c r="Z217" s="192"/>
      <c r="AA217" s="175"/>
      <c r="AB217" s="175">
        <f t="shared" si="41"/>
        <v>919</v>
      </c>
      <c r="AC217" s="175"/>
      <c r="AD217" s="175"/>
      <c r="AE217" s="192"/>
      <c r="AF217" s="193">
        <v>65.234875000000002</v>
      </c>
      <c r="AG217" s="193">
        <v>35.452227000000001</v>
      </c>
      <c r="AH217" s="193">
        <v>6.27158295</v>
      </c>
      <c r="AI217" s="193">
        <v>14.068582000000003</v>
      </c>
      <c r="AJ217" s="193">
        <v>2.2610519778728362</v>
      </c>
      <c r="AK217" s="186"/>
      <c r="AL217" s="175" t="s">
        <v>94</v>
      </c>
      <c r="AM217" s="175"/>
      <c r="AN217" s="175" t="s">
        <v>8</v>
      </c>
      <c r="AO217" s="175"/>
      <c r="AP217" s="175"/>
      <c r="AQ217" s="175">
        <f t="shared" si="42"/>
        <v>919</v>
      </c>
      <c r="AR217" s="175"/>
      <c r="AS217" s="175"/>
      <c r="AU217" s="175"/>
      <c r="AV217" s="175" t="s">
        <v>62</v>
      </c>
      <c r="AY217" s="176">
        <v>0.22919999999999999</v>
      </c>
      <c r="AZ217" s="176">
        <v>20</v>
      </c>
      <c r="BA217" s="179">
        <v>1.146E-2</v>
      </c>
      <c r="BB217" s="177">
        <v>6.1229968056263928</v>
      </c>
      <c r="BC217" s="177"/>
      <c r="BD217" s="186"/>
      <c r="BE217" s="186"/>
      <c r="BF217" s="186"/>
      <c r="BG217" s="186"/>
      <c r="BJ217" s="186"/>
      <c r="BK217" s="186"/>
      <c r="BL217" s="186"/>
      <c r="BM217" s="218"/>
      <c r="BP217" s="186"/>
      <c r="BQ217" s="186"/>
      <c r="BR217" s="186"/>
      <c r="BS217" s="186"/>
      <c r="BT217" s="186"/>
      <c r="BU217" s="186"/>
      <c r="BV217" s="176" t="s">
        <v>362</v>
      </c>
      <c r="BW217" s="160" t="s">
        <v>1163</v>
      </c>
      <c r="BX217" s="176"/>
      <c r="BY217" s="176"/>
      <c r="BZ217" s="186">
        <f t="shared" si="43"/>
        <v>919</v>
      </c>
      <c r="CA217" s="176"/>
      <c r="CB217" s="176"/>
      <c r="CC217" s="176"/>
      <c r="CD217" s="176"/>
      <c r="CE217" s="176" t="s">
        <v>62</v>
      </c>
      <c r="CF217" s="185">
        <v>173.5230588231604</v>
      </c>
      <c r="CI217" s="186"/>
      <c r="CJ217" s="186"/>
      <c r="CK217" s="186"/>
      <c r="CL217" s="186"/>
      <c r="CM217" s="186"/>
      <c r="CN217" s="186"/>
      <c r="CO217" s="186"/>
      <c r="CP217" s="186"/>
      <c r="CQ217" s="186"/>
      <c r="CR217" s="186"/>
      <c r="CS217" s="186"/>
      <c r="CT217" s="186"/>
      <c r="CU217" s="186"/>
      <c r="CV217" s="186"/>
      <c r="CW217" s="190">
        <v>312</v>
      </c>
      <c r="CX217" s="228" t="s">
        <v>8</v>
      </c>
      <c r="CY217" s="228"/>
      <c r="CZ217" s="228"/>
      <c r="DA217" s="186">
        <f t="shared" si="40"/>
        <v>919</v>
      </c>
      <c r="DB217" s="228"/>
      <c r="DC217" s="228"/>
      <c r="DD217" s="228"/>
      <c r="DE217" s="228"/>
      <c r="DF217" s="228"/>
      <c r="DG217" s="228"/>
      <c r="DH217" s="228" t="s">
        <v>9</v>
      </c>
      <c r="DI217" s="230">
        <v>6.2659219999999998</v>
      </c>
      <c r="DJ217" s="230">
        <v>0.61400730000000003</v>
      </c>
      <c r="DK217" s="230">
        <v>5.6519146999999998</v>
      </c>
      <c r="DL217" s="230">
        <v>0.31430900000000006</v>
      </c>
      <c r="DM217" s="230">
        <v>0.29969829999999997</v>
      </c>
      <c r="DO217" s="59" t="s">
        <v>94</v>
      </c>
      <c r="DP217" s="61" t="s">
        <v>8</v>
      </c>
      <c r="DQ217" s="160" t="s">
        <v>1163</v>
      </c>
      <c r="DR217" s="61"/>
      <c r="DS217" s="61"/>
      <c r="DT217" s="61"/>
      <c r="DU217" s="61"/>
      <c r="DV217" s="61"/>
      <c r="DW217" s="61"/>
      <c r="DX217" s="61" t="s">
        <v>62</v>
      </c>
      <c r="DY217" s="236">
        <v>0.29196232</v>
      </c>
      <c r="DZ217" s="236">
        <v>3.4040979999999998E-2</v>
      </c>
      <c r="EA217" s="236">
        <v>8.2709599999999994E-2</v>
      </c>
      <c r="EB217" s="236">
        <v>0.16306954000000001</v>
      </c>
      <c r="EC217" s="236">
        <v>2.7064159999999997E-2</v>
      </c>
    </row>
    <row r="218" spans="1:134" s="169" customFormat="1" x14ac:dyDescent="0.25">
      <c r="A218" s="156">
        <v>313</v>
      </c>
      <c r="B218" s="157" t="s">
        <v>1403</v>
      </c>
      <c r="C218" s="160" t="s">
        <v>1163</v>
      </c>
      <c r="D218" s="160"/>
      <c r="E218" s="156" t="s">
        <v>1395</v>
      </c>
      <c r="F218" s="157">
        <v>-19.990201788</v>
      </c>
      <c r="G218" s="157">
        <v>-42.001142715999997</v>
      </c>
      <c r="H218" s="157"/>
      <c r="I218" s="156">
        <v>977</v>
      </c>
      <c r="J218" s="190"/>
      <c r="K218" s="190"/>
      <c r="L218" s="189" t="s">
        <v>1210</v>
      </c>
      <c r="M218" s="190">
        <v>6</v>
      </c>
      <c r="N218" s="185">
        <v>5.666666666666667</v>
      </c>
      <c r="O218" s="185">
        <v>6.333333333333333</v>
      </c>
      <c r="P218" s="190">
        <v>6</v>
      </c>
      <c r="Q218" s="190">
        <v>6</v>
      </c>
      <c r="R218" s="190">
        <v>6</v>
      </c>
      <c r="S218" s="185">
        <v>5.666666666666667</v>
      </c>
      <c r="T218" s="185">
        <v>5.666666666666667</v>
      </c>
      <c r="U218" s="191">
        <v>83.333333333333329</v>
      </c>
      <c r="V218" s="186"/>
      <c r="W218" s="190" t="s">
        <v>692</v>
      </c>
      <c r="X218" s="190">
        <v>977</v>
      </c>
      <c r="Y218" s="192" t="s">
        <v>8</v>
      </c>
      <c r="Z218" s="192"/>
      <c r="AA218" s="175"/>
      <c r="AB218" s="175">
        <f t="shared" si="41"/>
        <v>977</v>
      </c>
      <c r="AC218" s="175"/>
      <c r="AD218" s="175"/>
      <c r="AE218" s="192"/>
      <c r="AF218" s="193">
        <v>53.743458499999996</v>
      </c>
      <c r="AG218" s="193">
        <v>32.611683999999997</v>
      </c>
      <c r="AH218" s="193">
        <v>5.6636759000000003</v>
      </c>
      <c r="AI218" s="193">
        <v>13.875564500000001</v>
      </c>
      <c r="AJ218" s="193">
        <v>2.4684770386163128</v>
      </c>
      <c r="AK218" s="186"/>
      <c r="AL218" s="175" t="s">
        <v>95</v>
      </c>
      <c r="AM218" s="175"/>
      <c r="AN218" s="175" t="s">
        <v>8</v>
      </c>
      <c r="AO218" s="175"/>
      <c r="AP218" s="175"/>
      <c r="AQ218" s="175">
        <f t="shared" si="42"/>
        <v>977</v>
      </c>
      <c r="AR218" s="175"/>
      <c r="AS218" s="175"/>
      <c r="AU218" s="175"/>
      <c r="AV218" s="175" t="s">
        <v>62</v>
      </c>
      <c r="AY218" s="176">
        <v>0.25440000000000002</v>
      </c>
      <c r="AZ218" s="176">
        <v>20</v>
      </c>
      <c r="BA218" s="179">
        <v>1.272E-2</v>
      </c>
      <c r="BB218" s="177">
        <v>6.2773467908624809</v>
      </c>
      <c r="BC218" s="177"/>
      <c r="BD218" s="186"/>
      <c r="BE218" s="186"/>
      <c r="BF218" s="186"/>
      <c r="BG218" s="186"/>
      <c r="BJ218" s="186"/>
      <c r="BK218" s="186"/>
      <c r="BL218" s="186"/>
      <c r="BM218" s="218"/>
      <c r="BP218" s="186"/>
      <c r="BQ218" s="186"/>
      <c r="BR218" s="186"/>
      <c r="BS218" s="186"/>
      <c r="BT218" s="186"/>
      <c r="BU218" s="186"/>
      <c r="BV218" s="176" t="s">
        <v>363</v>
      </c>
      <c r="BW218" s="160" t="s">
        <v>1163</v>
      </c>
      <c r="BX218" s="176"/>
      <c r="BY218" s="176"/>
      <c r="BZ218" s="186">
        <f t="shared" si="43"/>
        <v>977</v>
      </c>
      <c r="CA218" s="176"/>
      <c r="CB218" s="176"/>
      <c r="CC218" s="176"/>
      <c r="CD218" s="176"/>
      <c r="CE218" s="176" t="s">
        <v>62</v>
      </c>
      <c r="CF218" s="185">
        <v>155.98143374763526</v>
      </c>
      <c r="CI218" s="186"/>
      <c r="CJ218" s="186"/>
      <c r="CK218" s="186"/>
      <c r="CL218" s="186"/>
      <c r="CM218" s="186"/>
      <c r="CN218" s="186"/>
      <c r="CO218" s="186"/>
      <c r="CP218" s="186"/>
      <c r="CQ218" s="186"/>
      <c r="CR218" s="186"/>
      <c r="CS218" s="186"/>
      <c r="CT218" s="186"/>
      <c r="CU218" s="186"/>
      <c r="CV218" s="186"/>
      <c r="CW218" s="163">
        <v>313</v>
      </c>
      <c r="CX218" s="163" t="s">
        <v>10</v>
      </c>
      <c r="CY218" s="163"/>
      <c r="CZ218" s="163"/>
      <c r="DA218" s="186">
        <f t="shared" si="40"/>
        <v>977</v>
      </c>
      <c r="DB218" s="163"/>
      <c r="DC218" s="163"/>
      <c r="DD218" s="163"/>
      <c r="DE218" s="163"/>
      <c r="DF218" s="163"/>
      <c r="DG218" s="163"/>
      <c r="DH218" s="176" t="s">
        <v>9</v>
      </c>
      <c r="DI218" s="233">
        <v>4.2723979999999999</v>
      </c>
      <c r="DJ218" s="233">
        <v>0.42482910000000002</v>
      </c>
      <c r="DK218" s="177">
        <f>DI218-DJ218</f>
        <v>3.8475688999999997</v>
      </c>
      <c r="DL218" s="230">
        <v>0.21918440000000003</v>
      </c>
      <c r="DM218" s="230">
        <v>0.20564469999999999</v>
      </c>
      <c r="DO218" s="59" t="s">
        <v>95</v>
      </c>
      <c r="DP218" s="61" t="s">
        <v>8</v>
      </c>
      <c r="DQ218" s="160" t="s">
        <v>1163</v>
      </c>
      <c r="DR218" s="61"/>
      <c r="DS218" s="61"/>
      <c r="DT218" s="61"/>
      <c r="DU218" s="61"/>
      <c r="DV218" s="61"/>
      <c r="DW218" s="61"/>
      <c r="DX218" s="61" t="s">
        <v>62</v>
      </c>
      <c r="DY218" s="236">
        <v>0.26739279999999999</v>
      </c>
      <c r="DZ218" s="236">
        <v>2.8077479999999998E-2</v>
      </c>
      <c r="EA218" s="236">
        <v>6.3111100000000003E-2</v>
      </c>
      <c r="EB218" s="236">
        <v>0.17248539999999998</v>
      </c>
      <c r="EC218" s="236">
        <v>1.7725220000000003E-2</v>
      </c>
    </row>
    <row r="219" spans="1:134" s="169" customFormat="1" x14ac:dyDescent="0.25">
      <c r="A219" s="156">
        <v>314</v>
      </c>
      <c r="B219" s="157" t="s">
        <v>1404</v>
      </c>
      <c r="C219" s="160" t="s">
        <v>1163</v>
      </c>
      <c r="D219" s="160"/>
      <c r="E219" s="156" t="s">
        <v>1395</v>
      </c>
      <c r="F219" s="157">
        <v>-20.04189156</v>
      </c>
      <c r="G219" s="157">
        <v>-42.000086596000003</v>
      </c>
      <c r="H219" s="157"/>
      <c r="I219" s="156">
        <v>683</v>
      </c>
      <c r="J219" s="190"/>
      <c r="K219" s="190"/>
      <c r="L219" s="189" t="s">
        <v>1225</v>
      </c>
      <c r="M219" s="190">
        <v>6</v>
      </c>
      <c r="N219" s="190">
        <v>5</v>
      </c>
      <c r="O219" s="190">
        <v>6</v>
      </c>
      <c r="P219" s="185">
        <v>5.666666666666667</v>
      </c>
      <c r="Q219" s="190">
        <v>5</v>
      </c>
      <c r="R219" s="190">
        <v>5</v>
      </c>
      <c r="S219" s="190">
        <v>6</v>
      </c>
      <c r="T219" s="185">
        <v>5.333333333333333</v>
      </c>
      <c r="U219" s="196">
        <v>80</v>
      </c>
      <c r="V219" s="186"/>
      <c r="W219" s="190" t="s">
        <v>693</v>
      </c>
      <c r="X219" s="190">
        <v>683</v>
      </c>
      <c r="Y219" s="192" t="s">
        <v>8</v>
      </c>
      <c r="Z219" s="192"/>
      <c r="AA219" s="175"/>
      <c r="AB219" s="175">
        <f t="shared" si="41"/>
        <v>683</v>
      </c>
      <c r="AC219" s="175"/>
      <c r="AD219" s="175"/>
      <c r="AE219" s="192"/>
      <c r="AF219" s="193">
        <v>59.162524500000004</v>
      </c>
      <c r="AG219" s="193">
        <v>33.644630999999997</v>
      </c>
      <c r="AH219" s="193">
        <v>6.0708309000000007</v>
      </c>
      <c r="AI219" s="193">
        <v>13.375139000000004</v>
      </c>
      <c r="AJ219" s="193">
        <v>2.2116443489688784</v>
      </c>
      <c r="AK219" s="186"/>
      <c r="AL219" s="175" t="s">
        <v>39</v>
      </c>
      <c r="AM219" s="175"/>
      <c r="AN219" s="175" t="s">
        <v>8</v>
      </c>
      <c r="AO219" s="175"/>
      <c r="AP219" s="175"/>
      <c r="AQ219" s="175">
        <f t="shared" si="42"/>
        <v>683</v>
      </c>
      <c r="AR219" s="175"/>
      <c r="AS219" s="175"/>
      <c r="AU219" s="175"/>
      <c r="AV219" s="176" t="s">
        <v>20</v>
      </c>
      <c r="AY219" s="176">
        <v>0.20860000000000001</v>
      </c>
      <c r="AZ219" s="176">
        <v>20</v>
      </c>
      <c r="BA219" s="179">
        <v>1.043E-2</v>
      </c>
      <c r="BB219" s="177">
        <v>5.6344455480095572</v>
      </c>
      <c r="BC219" s="177"/>
      <c r="BD219" s="186"/>
      <c r="BE219" s="186"/>
      <c r="BF219" s="186"/>
      <c r="BG219" s="186"/>
      <c r="BJ219" s="186"/>
      <c r="BK219" s="186"/>
      <c r="BL219" s="186"/>
      <c r="BM219" s="218"/>
      <c r="BP219" s="186"/>
      <c r="BQ219" s="186"/>
      <c r="BR219" s="186"/>
      <c r="BS219" s="186"/>
      <c r="BT219" s="186"/>
      <c r="BU219" s="186"/>
      <c r="BV219" s="176" t="s">
        <v>259</v>
      </c>
      <c r="BW219" s="160" t="s">
        <v>1163</v>
      </c>
      <c r="BX219" s="176"/>
      <c r="BY219" s="176"/>
      <c r="BZ219" s="186">
        <f t="shared" si="43"/>
        <v>683</v>
      </c>
      <c r="CA219" s="176"/>
      <c r="CB219" s="176"/>
      <c r="CC219" s="176"/>
      <c r="CD219" s="176"/>
      <c r="CE219" s="176" t="s">
        <v>20</v>
      </c>
      <c r="CF219" s="185">
        <v>133.50346217709117</v>
      </c>
      <c r="CI219" s="163">
        <v>314</v>
      </c>
      <c r="CJ219" s="163" t="s">
        <v>8</v>
      </c>
      <c r="CK219" s="163"/>
      <c r="CL219" s="163"/>
      <c r="CM219" s="186">
        <f>I219</f>
        <v>683</v>
      </c>
      <c r="CN219" s="163"/>
      <c r="CO219" s="163"/>
      <c r="CP219" s="163"/>
      <c r="CQ219" s="163"/>
      <c r="CR219" s="163"/>
      <c r="CS219" s="163" t="s">
        <v>20</v>
      </c>
      <c r="CT219" s="163">
        <v>6.5851503483236637</v>
      </c>
      <c r="CU219" s="186"/>
      <c r="CV219" s="186"/>
      <c r="CW219" s="186"/>
      <c r="CX219" s="186"/>
      <c r="CY219" s="186"/>
      <c r="CZ219" s="186"/>
      <c r="DA219" s="186"/>
      <c r="DB219" s="186"/>
      <c r="DC219" s="186"/>
      <c r="DD219" s="186"/>
      <c r="DE219" s="186"/>
      <c r="DF219" s="186"/>
      <c r="DG219" s="186"/>
      <c r="DH219" s="186"/>
      <c r="DI219" s="186"/>
      <c r="DJ219" s="186"/>
      <c r="DK219" s="186"/>
      <c r="DL219" s="186"/>
      <c r="DM219" s="186"/>
      <c r="DO219" s="61" t="s">
        <v>39</v>
      </c>
      <c r="DP219" s="61" t="s">
        <v>8</v>
      </c>
      <c r="DQ219" s="160" t="s">
        <v>1163</v>
      </c>
      <c r="DR219" s="61"/>
      <c r="DS219" s="61"/>
      <c r="DT219" s="61"/>
      <c r="DU219" s="61"/>
      <c r="DV219" s="61"/>
      <c r="DW219" s="61"/>
      <c r="DX219" s="61" t="s">
        <v>20</v>
      </c>
      <c r="DY219" s="68">
        <v>0.26464695999999999</v>
      </c>
      <c r="DZ219" s="68">
        <v>2.9134739999999999E-2</v>
      </c>
      <c r="EA219" s="68">
        <v>4.5958600000000002E-2</v>
      </c>
      <c r="EB219" s="68">
        <v>0.17308102</v>
      </c>
      <c r="EC219" s="68">
        <v>2.1243979999999999E-2</v>
      </c>
    </row>
    <row r="220" spans="1:134" s="169" customFormat="1" x14ac:dyDescent="0.25">
      <c r="A220" s="156">
        <v>316</v>
      </c>
      <c r="B220" s="157" t="s">
        <v>1405</v>
      </c>
      <c r="C220" s="160" t="s">
        <v>1163</v>
      </c>
      <c r="D220" s="160"/>
      <c r="E220" s="156" t="s">
        <v>1395</v>
      </c>
      <c r="F220" s="157">
        <v>-20.046036998000002</v>
      </c>
      <c r="G220" s="157">
        <v>-41.992200482999998</v>
      </c>
      <c r="H220" s="157"/>
      <c r="I220" s="156">
        <v>699</v>
      </c>
      <c r="J220" s="190"/>
      <c r="K220" s="190"/>
      <c r="L220" s="189" t="s">
        <v>1225</v>
      </c>
      <c r="M220" s="190">
        <v>6</v>
      </c>
      <c r="N220" s="185">
        <v>5.666666666666667</v>
      </c>
      <c r="O220" s="185">
        <v>6.333333333333333</v>
      </c>
      <c r="P220" s="190">
        <v>6</v>
      </c>
      <c r="Q220" s="190">
        <v>6</v>
      </c>
      <c r="R220" s="185">
        <v>6.333333333333333</v>
      </c>
      <c r="S220" s="190">
        <v>6</v>
      </c>
      <c r="T220" s="190">
        <v>6</v>
      </c>
      <c r="U220" s="191">
        <v>84.333333333333329</v>
      </c>
      <c r="V220" s="186"/>
      <c r="W220" s="190" t="s">
        <v>694</v>
      </c>
      <c r="X220" s="190">
        <v>699</v>
      </c>
      <c r="Y220" s="192" t="s">
        <v>8</v>
      </c>
      <c r="Z220" s="192"/>
      <c r="AA220" s="175"/>
      <c r="AB220" s="175">
        <f t="shared" si="41"/>
        <v>699</v>
      </c>
      <c r="AC220" s="175"/>
      <c r="AD220" s="175"/>
      <c r="AE220" s="192"/>
      <c r="AF220" s="193">
        <v>79.338193000000004</v>
      </c>
      <c r="AG220" s="193">
        <v>38.185712000000009</v>
      </c>
      <c r="AH220" s="193">
        <v>7.1228175499999988</v>
      </c>
      <c r="AI220" s="193">
        <v>15.226880000000003</v>
      </c>
      <c r="AJ220" s="193">
        <v>2.1416686855372626</v>
      </c>
      <c r="AK220" s="186"/>
      <c r="AL220" s="175" t="s">
        <v>40</v>
      </c>
      <c r="AM220" s="175"/>
      <c r="AN220" s="175" t="s">
        <v>8</v>
      </c>
      <c r="AO220" s="175"/>
      <c r="AP220" s="175"/>
      <c r="AQ220" s="175">
        <f t="shared" si="42"/>
        <v>699</v>
      </c>
      <c r="AR220" s="175"/>
      <c r="AS220" s="175"/>
      <c r="AU220" s="175"/>
      <c r="AV220" s="176" t="s">
        <v>20</v>
      </c>
      <c r="AY220" s="176">
        <v>0.23960000000000001</v>
      </c>
      <c r="AZ220" s="176">
        <v>20</v>
      </c>
      <c r="BA220" s="179">
        <v>1.1980000000000001E-2</v>
      </c>
      <c r="BB220" s="177">
        <v>6.3619037392961646</v>
      </c>
      <c r="BC220" s="177"/>
      <c r="BD220" s="186"/>
      <c r="BE220" s="186"/>
      <c r="BF220" s="186"/>
      <c r="BG220" s="186"/>
      <c r="BJ220" s="186"/>
      <c r="BK220" s="186"/>
      <c r="BL220" s="186"/>
      <c r="BM220" s="218"/>
      <c r="BP220" s="186"/>
      <c r="BQ220" s="186"/>
      <c r="BR220" s="186"/>
      <c r="BS220" s="186"/>
      <c r="BT220" s="186"/>
      <c r="BU220" s="186"/>
      <c r="BV220" s="176" t="s">
        <v>260</v>
      </c>
      <c r="BW220" s="160" t="s">
        <v>1163</v>
      </c>
      <c r="BX220" s="176"/>
      <c r="BY220" s="176"/>
      <c r="BZ220" s="186">
        <f t="shared" si="43"/>
        <v>699</v>
      </c>
      <c r="CA220" s="176"/>
      <c r="CB220" s="176"/>
      <c r="CC220" s="176"/>
      <c r="CD220" s="176"/>
      <c r="CE220" s="176" t="s">
        <v>20</v>
      </c>
      <c r="CF220" s="185">
        <v>162.91562057000766</v>
      </c>
      <c r="CI220" s="163">
        <v>316</v>
      </c>
      <c r="CJ220" s="163" t="s">
        <v>8</v>
      </c>
      <c r="CK220" s="163"/>
      <c r="CL220" s="163"/>
      <c r="CM220" s="186">
        <f>I220</f>
        <v>699</v>
      </c>
      <c r="CN220" s="163"/>
      <c r="CO220" s="163"/>
      <c r="CP220" s="163"/>
      <c r="CQ220" s="163"/>
      <c r="CR220" s="163"/>
      <c r="CS220" s="163" t="s">
        <v>20</v>
      </c>
      <c r="CT220" s="163">
        <v>6.9945647836515175</v>
      </c>
      <c r="CU220" s="186"/>
      <c r="CV220" s="186"/>
      <c r="CW220" s="186"/>
      <c r="CX220" s="186"/>
      <c r="CY220" s="186"/>
      <c r="CZ220" s="186"/>
      <c r="DA220" s="186"/>
      <c r="DB220" s="186"/>
      <c r="DC220" s="186"/>
      <c r="DD220" s="186"/>
      <c r="DE220" s="186"/>
      <c r="DF220" s="186"/>
      <c r="DG220" s="186"/>
      <c r="DH220" s="186"/>
      <c r="DI220" s="186"/>
      <c r="DJ220" s="186"/>
      <c r="DK220" s="186"/>
      <c r="DL220" s="186"/>
      <c r="DM220" s="186"/>
      <c r="DO220" s="61" t="s">
        <v>40</v>
      </c>
      <c r="DP220" s="61" t="s">
        <v>8</v>
      </c>
      <c r="DQ220" s="160" t="s">
        <v>1163</v>
      </c>
      <c r="DR220" s="61"/>
      <c r="DS220" s="61"/>
      <c r="DT220" s="61"/>
      <c r="DU220" s="61"/>
      <c r="DV220" s="61"/>
      <c r="DW220" s="61"/>
      <c r="DX220" s="61" t="s">
        <v>20</v>
      </c>
      <c r="DY220" s="68">
        <v>0.28491917999999999</v>
      </c>
      <c r="DZ220" s="68">
        <v>2.640808E-2</v>
      </c>
      <c r="EA220" s="68">
        <v>7.7219039999999989E-2</v>
      </c>
      <c r="EB220" s="68">
        <v>0.17256699999999997</v>
      </c>
      <c r="EC220" s="68">
        <v>1.5651600000000002E-2</v>
      </c>
    </row>
    <row r="221" spans="1:134" s="169" customFormat="1" x14ac:dyDescent="0.25">
      <c r="A221" s="156">
        <v>317</v>
      </c>
      <c r="B221" s="157" t="s">
        <v>1406</v>
      </c>
      <c r="C221" s="160" t="s">
        <v>1192</v>
      </c>
      <c r="D221" s="160"/>
      <c r="E221" s="156" t="s">
        <v>1395</v>
      </c>
      <c r="F221" s="157">
        <v>-20.037764897999999</v>
      </c>
      <c r="G221" s="157">
        <v>-41.994495364000002</v>
      </c>
      <c r="H221" s="157"/>
      <c r="I221" s="156">
        <v>677</v>
      </c>
      <c r="J221" s="190"/>
      <c r="K221" s="190"/>
      <c r="L221" s="189" t="s">
        <v>1225</v>
      </c>
      <c r="M221" s="185">
        <v>5.333333333333333</v>
      </c>
      <c r="N221" s="185">
        <v>5.333333333333333</v>
      </c>
      <c r="O221" s="185">
        <v>5.666666666666667</v>
      </c>
      <c r="P221" s="185">
        <v>5.666666666666667</v>
      </c>
      <c r="Q221" s="185">
        <v>5.333333333333333</v>
      </c>
      <c r="R221" s="190">
        <v>5</v>
      </c>
      <c r="S221" s="185">
        <v>5.666666666666667</v>
      </c>
      <c r="T221" s="185">
        <v>5.333333333333333</v>
      </c>
      <c r="U221" s="196">
        <v>79</v>
      </c>
      <c r="V221" s="186"/>
      <c r="W221" s="190" t="s">
        <v>950</v>
      </c>
      <c r="X221" s="190">
        <v>677</v>
      </c>
      <c r="Y221" s="192" t="s">
        <v>10</v>
      </c>
      <c r="Z221" s="192"/>
      <c r="AA221" s="175"/>
      <c r="AB221" s="175">
        <f t="shared" si="41"/>
        <v>677</v>
      </c>
      <c r="AC221" s="175"/>
      <c r="AD221" s="175"/>
      <c r="AE221" s="192"/>
      <c r="AF221" s="193">
        <v>50.634113499999998</v>
      </c>
      <c r="AG221" s="193">
        <v>30.786751499999991</v>
      </c>
      <c r="AH221" s="193">
        <v>5.7230907500000017</v>
      </c>
      <c r="AI221" s="193">
        <v>12.164390549999998</v>
      </c>
      <c r="AJ221" s="193">
        <v>2.137110409042172</v>
      </c>
      <c r="AK221" s="186"/>
      <c r="AL221" s="175" t="s">
        <v>131</v>
      </c>
      <c r="AM221" s="175"/>
      <c r="AN221" s="175" t="s">
        <v>10</v>
      </c>
      <c r="AO221" s="175"/>
      <c r="AP221" s="175"/>
      <c r="AQ221" s="175">
        <f t="shared" si="42"/>
        <v>677</v>
      </c>
      <c r="AR221" s="175"/>
      <c r="AS221" s="175"/>
      <c r="AU221" s="175"/>
      <c r="AV221" s="176" t="s">
        <v>20</v>
      </c>
      <c r="AY221" s="176">
        <v>0.1769</v>
      </c>
      <c r="AZ221" s="176">
        <v>20</v>
      </c>
      <c r="BA221" s="179">
        <v>8.8450000000000004E-3</v>
      </c>
      <c r="BB221" s="177">
        <v>4.7620325879794914</v>
      </c>
      <c r="BC221" s="177"/>
      <c r="BD221" s="186"/>
      <c r="BE221" s="186"/>
      <c r="BF221" s="186"/>
      <c r="BG221" s="186"/>
      <c r="BJ221" s="186"/>
      <c r="BK221" s="186"/>
      <c r="BL221" s="186"/>
      <c r="BM221" s="218"/>
      <c r="BP221" s="186"/>
      <c r="BQ221" s="186"/>
      <c r="BR221" s="186"/>
      <c r="BS221" s="186"/>
      <c r="BT221" s="186"/>
      <c r="BU221" s="186"/>
      <c r="BV221" s="176" t="s">
        <v>313</v>
      </c>
      <c r="BW221" s="160" t="s">
        <v>1192</v>
      </c>
      <c r="BX221" s="176"/>
      <c r="BY221" s="176"/>
      <c r="BZ221" s="186">
        <f t="shared" si="43"/>
        <v>677</v>
      </c>
      <c r="CA221" s="176"/>
      <c r="CB221" s="176"/>
      <c r="CC221" s="176"/>
      <c r="CD221" s="176"/>
      <c r="CE221" s="176" t="s">
        <v>20</v>
      </c>
      <c r="CF221" s="185">
        <v>124.66346984380532</v>
      </c>
      <c r="CI221" s="163">
        <v>317</v>
      </c>
      <c r="CJ221" s="163" t="s">
        <v>10</v>
      </c>
      <c r="CK221" s="163"/>
      <c r="CL221" s="163"/>
      <c r="CM221" s="186">
        <f>I221</f>
        <v>677</v>
      </c>
      <c r="CN221" s="163"/>
      <c r="CO221" s="163"/>
      <c r="CP221" s="163"/>
      <c r="CQ221" s="163"/>
      <c r="CR221" s="163"/>
      <c r="CS221" s="163" t="s">
        <v>20</v>
      </c>
      <c r="CT221" s="163">
        <v>7.7437552549869322</v>
      </c>
      <c r="CU221" s="186"/>
      <c r="CV221" s="186"/>
      <c r="CW221" s="190">
        <v>317</v>
      </c>
      <c r="CX221" s="228" t="s">
        <v>10</v>
      </c>
      <c r="CY221" s="228"/>
      <c r="CZ221" s="228"/>
      <c r="DA221" s="186">
        <f t="shared" si="40"/>
        <v>677</v>
      </c>
      <c r="DB221" s="228"/>
      <c r="DC221" s="228"/>
      <c r="DD221" s="228"/>
      <c r="DE221" s="228"/>
      <c r="DF221" s="228"/>
      <c r="DG221" s="228"/>
      <c r="DH221" s="228" t="s">
        <v>11</v>
      </c>
      <c r="DI221" s="231">
        <v>5.137886</v>
      </c>
      <c r="DJ221" s="230">
        <v>0.44740519999999995</v>
      </c>
      <c r="DK221" s="230">
        <f>DI221-DJ221</f>
        <v>4.6904807999999996</v>
      </c>
      <c r="DL221" s="230">
        <v>0.25015399999999999</v>
      </c>
      <c r="DM221" s="230">
        <v>0.19725119999999999</v>
      </c>
      <c r="DO221" s="61" t="s">
        <v>131</v>
      </c>
      <c r="DP221" s="61" t="s">
        <v>10</v>
      </c>
      <c r="DQ221" s="160" t="s">
        <v>1192</v>
      </c>
      <c r="DR221" s="61"/>
      <c r="DS221" s="61"/>
      <c r="DT221" s="61"/>
      <c r="DU221" s="61"/>
      <c r="DV221" s="61"/>
      <c r="DW221" s="61"/>
      <c r="DX221" s="61" t="s">
        <v>20</v>
      </c>
      <c r="DY221" s="61">
        <v>0.24172094</v>
      </c>
      <c r="DZ221" s="68">
        <v>2.9165099999999999E-2</v>
      </c>
      <c r="EA221" s="68">
        <v>4.2677759999999995E-2</v>
      </c>
      <c r="EB221" s="68">
        <v>0.18779902000000001</v>
      </c>
      <c r="EC221" s="68">
        <v>2.3298199999999998E-2</v>
      </c>
      <c r="ED221" s="149"/>
    </row>
    <row r="222" spans="1:134" s="169" customFormat="1" x14ac:dyDescent="0.25">
      <c r="A222" s="156">
        <v>318</v>
      </c>
      <c r="B222" s="157" t="s">
        <v>1407</v>
      </c>
      <c r="C222" s="160" t="s">
        <v>1173</v>
      </c>
      <c r="D222" s="160"/>
      <c r="E222" s="156" t="s">
        <v>1395</v>
      </c>
      <c r="F222" s="157">
        <v>-20.016213767</v>
      </c>
      <c r="G222" s="157">
        <v>-42.016646219000002</v>
      </c>
      <c r="H222" s="157"/>
      <c r="I222" s="156">
        <v>977</v>
      </c>
      <c r="J222" s="190"/>
      <c r="K222" s="190"/>
      <c r="L222" s="189" t="s">
        <v>1225</v>
      </c>
      <c r="M222" s="190">
        <v>6</v>
      </c>
      <c r="N222" s="185">
        <v>5.666666666666667</v>
      </c>
      <c r="O222" s="185">
        <v>5.833333333333333</v>
      </c>
      <c r="P222" s="185">
        <v>6.333333333333333</v>
      </c>
      <c r="Q222" s="185">
        <v>6.333333333333333</v>
      </c>
      <c r="R222" s="185">
        <v>5.833333333333333</v>
      </c>
      <c r="S222" s="185">
        <v>6.333333333333333</v>
      </c>
      <c r="T222" s="190">
        <v>6</v>
      </c>
      <c r="U222" s="191">
        <v>84.333333333333329</v>
      </c>
      <c r="V222" s="186"/>
      <c r="W222" s="190" t="s">
        <v>854</v>
      </c>
      <c r="X222" s="190">
        <v>977</v>
      </c>
      <c r="Y222" s="192" t="s">
        <v>286</v>
      </c>
      <c r="Z222" s="192"/>
      <c r="AA222" s="175"/>
      <c r="AB222" s="175">
        <f t="shared" si="41"/>
        <v>977</v>
      </c>
      <c r="AC222" s="175"/>
      <c r="AD222" s="175"/>
      <c r="AE222" s="192"/>
      <c r="AF222" s="193">
        <v>75.255228999999986</v>
      </c>
      <c r="AG222" s="193">
        <v>36.419205999999988</v>
      </c>
      <c r="AH222" s="193">
        <v>7.2134776500000015</v>
      </c>
      <c r="AI222" s="193">
        <v>14.241360000000004</v>
      </c>
      <c r="AJ222" s="193">
        <v>1.9762261426068526</v>
      </c>
      <c r="AK222" s="186"/>
      <c r="AL222" s="175" t="s">
        <v>227</v>
      </c>
      <c r="AM222" s="175"/>
      <c r="AN222" s="175" t="s">
        <v>286</v>
      </c>
      <c r="AO222" s="175"/>
      <c r="AP222" s="175"/>
      <c r="AQ222" s="175">
        <f t="shared" si="42"/>
        <v>977</v>
      </c>
      <c r="AR222" s="175"/>
      <c r="AS222" s="175"/>
      <c r="AU222" s="175"/>
      <c r="AV222" s="175" t="s">
        <v>62</v>
      </c>
      <c r="AY222" s="176">
        <v>0.28960000000000002</v>
      </c>
      <c r="AZ222" s="176">
        <v>20</v>
      </c>
      <c r="BA222" s="179">
        <v>1.4480000000000002E-2</v>
      </c>
      <c r="BB222" s="177">
        <v>7.9859340187367467</v>
      </c>
      <c r="BC222" s="177"/>
      <c r="BD222" s="186"/>
      <c r="BE222" s="186"/>
      <c r="BF222" s="186"/>
      <c r="BG222" s="186"/>
      <c r="BJ222" s="186"/>
      <c r="BK222" s="186"/>
      <c r="BL222" s="186"/>
      <c r="BM222" s="218"/>
      <c r="BP222" s="186"/>
      <c r="BQ222" s="186"/>
      <c r="BR222" s="186"/>
      <c r="BS222" s="186"/>
      <c r="BT222" s="186"/>
      <c r="BU222" s="186"/>
      <c r="BV222" s="176" t="s">
        <v>391</v>
      </c>
      <c r="BW222" s="160" t="s">
        <v>1173</v>
      </c>
      <c r="BX222" s="176"/>
      <c r="BY222" s="176"/>
      <c r="BZ222" s="186">
        <f t="shared" si="43"/>
        <v>977</v>
      </c>
      <c r="CA222" s="176"/>
      <c r="CB222" s="176"/>
      <c r="CC222" s="176"/>
      <c r="CD222" s="176"/>
      <c r="CE222" s="176" t="s">
        <v>62</v>
      </c>
      <c r="CF222" s="185">
        <v>214.99472174675947</v>
      </c>
      <c r="CI222" s="186"/>
      <c r="CJ222" s="186"/>
      <c r="CK222" s="186"/>
      <c r="CL222" s="186"/>
      <c r="CM222" s="186"/>
      <c r="CN222" s="186"/>
      <c r="CO222" s="186"/>
      <c r="CP222" s="186"/>
      <c r="CQ222" s="186"/>
      <c r="CR222" s="186"/>
      <c r="CS222" s="186"/>
      <c r="CT222" s="186"/>
      <c r="CU222" s="186"/>
      <c r="CV222" s="186"/>
      <c r="CW222" s="190"/>
      <c r="CX222" s="228"/>
      <c r="CY222" s="228"/>
      <c r="CZ222" s="228"/>
      <c r="DA222" s="186"/>
      <c r="DB222" s="228"/>
      <c r="DC222" s="228"/>
      <c r="DD222" s="228"/>
      <c r="DE222" s="228"/>
      <c r="DF222" s="228"/>
      <c r="DG222" s="228"/>
      <c r="DH222" s="228"/>
      <c r="DI222" s="234"/>
      <c r="DJ222" s="228"/>
      <c r="DK222" s="228"/>
      <c r="DL222" s="228"/>
      <c r="DM222" s="228"/>
      <c r="DO222" s="61" t="s">
        <v>227</v>
      </c>
      <c r="DP222" s="61" t="s">
        <v>286</v>
      </c>
      <c r="DQ222" s="160" t="s">
        <v>1173</v>
      </c>
      <c r="DR222" s="61"/>
      <c r="DS222" s="61"/>
      <c r="DT222" s="61"/>
      <c r="DU222" s="61"/>
      <c r="DV222" s="61"/>
      <c r="DW222" s="61"/>
      <c r="DX222" s="61" t="s">
        <v>62</v>
      </c>
      <c r="DY222" s="68">
        <v>0.29776734000000005</v>
      </c>
      <c r="DZ222" s="68">
        <v>2.24858E-2</v>
      </c>
      <c r="EA222" s="68">
        <v>6.4372720000000008E-2</v>
      </c>
      <c r="EB222" s="68">
        <v>0.18739262000000001</v>
      </c>
      <c r="EC222" s="68">
        <v>2.1225020000000001E-2</v>
      </c>
      <c r="ED222" s="149"/>
    </row>
    <row r="223" spans="1:134" s="169" customFormat="1" x14ac:dyDescent="0.25">
      <c r="A223" s="156">
        <v>319</v>
      </c>
      <c r="B223" s="157" t="s">
        <v>1408</v>
      </c>
      <c r="C223" s="160" t="s">
        <v>1173</v>
      </c>
      <c r="D223" s="160"/>
      <c r="E223" s="156" t="s">
        <v>1395</v>
      </c>
      <c r="F223" s="157">
        <v>-20.016167834000001</v>
      </c>
      <c r="G223" s="157">
        <v>-42.016173731999999</v>
      </c>
      <c r="H223" s="157"/>
      <c r="I223" s="156">
        <v>970</v>
      </c>
      <c r="J223" s="190"/>
      <c r="K223" s="190"/>
      <c r="L223" s="189" t="s">
        <v>1210</v>
      </c>
      <c r="M223" s="190">
        <v>6</v>
      </c>
      <c r="N223" s="185">
        <v>5.666666666666667</v>
      </c>
      <c r="O223" s="185">
        <v>6.333333333333333</v>
      </c>
      <c r="P223" s="190">
        <v>6</v>
      </c>
      <c r="Q223" s="190">
        <v>6</v>
      </c>
      <c r="R223" s="190">
        <v>6</v>
      </c>
      <c r="S223" s="185">
        <v>6.333333333333333</v>
      </c>
      <c r="T223" s="190">
        <v>6</v>
      </c>
      <c r="U223" s="191">
        <v>84.333333333333329</v>
      </c>
      <c r="V223" s="186"/>
      <c r="W223" s="190" t="s">
        <v>855</v>
      </c>
      <c r="X223" s="190">
        <v>970</v>
      </c>
      <c r="Y223" s="192" t="s">
        <v>286</v>
      </c>
      <c r="Z223" s="192"/>
      <c r="AA223" s="175"/>
      <c r="AB223" s="175">
        <f t="shared" si="41"/>
        <v>970</v>
      </c>
      <c r="AC223" s="175"/>
      <c r="AD223" s="175"/>
      <c r="AE223" s="192"/>
      <c r="AF223" s="193">
        <v>66.079029000000006</v>
      </c>
      <c r="AG223" s="193">
        <v>35.655647999999999</v>
      </c>
      <c r="AH223" s="193">
        <v>6.4993566999999999</v>
      </c>
      <c r="AI223" s="193">
        <v>13.994072999999997</v>
      </c>
      <c r="AJ223" s="193">
        <v>2.1653936193234413</v>
      </c>
      <c r="AK223" s="186"/>
      <c r="AL223" s="175" t="s">
        <v>228</v>
      </c>
      <c r="AM223" s="175"/>
      <c r="AN223" s="175" t="s">
        <v>286</v>
      </c>
      <c r="AO223" s="175"/>
      <c r="AP223" s="175"/>
      <c r="AQ223" s="175">
        <f t="shared" si="42"/>
        <v>970</v>
      </c>
      <c r="AR223" s="175"/>
      <c r="AS223" s="175"/>
      <c r="AU223" s="175"/>
      <c r="AV223" s="175" t="s">
        <v>62</v>
      </c>
      <c r="AY223" s="176">
        <v>0.2334</v>
      </c>
      <c r="AZ223" s="176">
        <v>20</v>
      </c>
      <c r="BA223" s="179">
        <v>1.167E-2</v>
      </c>
      <c r="BB223" s="177">
        <v>6.4075376479746593</v>
      </c>
      <c r="BC223" s="177"/>
      <c r="BD223" s="186"/>
      <c r="BE223" s="186"/>
      <c r="BF223" s="186"/>
      <c r="BG223" s="186"/>
      <c r="BJ223" s="186"/>
      <c r="BK223" s="186"/>
      <c r="BL223" s="186"/>
      <c r="BM223" s="218"/>
      <c r="BP223" s="186"/>
      <c r="BQ223" s="186"/>
      <c r="BR223" s="186"/>
      <c r="BS223" s="186"/>
      <c r="BT223" s="186"/>
      <c r="BU223" s="186"/>
      <c r="BV223" s="186"/>
      <c r="BW223" s="160"/>
      <c r="BX223" s="186"/>
      <c r="BY223" s="186"/>
      <c r="BZ223" s="186"/>
      <c r="CA223" s="186"/>
      <c r="CB223" s="186"/>
      <c r="CC223" s="186"/>
      <c r="CD223" s="186"/>
      <c r="CE223" s="186"/>
      <c r="CF223" s="197"/>
      <c r="CI223" s="186"/>
      <c r="CJ223" s="186"/>
      <c r="CK223" s="186"/>
      <c r="CL223" s="186"/>
      <c r="CM223" s="186"/>
      <c r="CN223" s="186"/>
      <c r="CO223" s="186"/>
      <c r="CP223" s="186"/>
      <c r="CQ223" s="186"/>
      <c r="CR223" s="186"/>
      <c r="CS223" s="186"/>
      <c r="CT223" s="186"/>
      <c r="CU223" s="186"/>
      <c r="CW223" s="186"/>
      <c r="CX223" s="186"/>
      <c r="CY223" s="186"/>
      <c r="CZ223" s="186"/>
      <c r="DA223" s="186"/>
      <c r="DB223" s="186"/>
      <c r="DC223" s="186"/>
      <c r="DD223" s="186"/>
      <c r="DE223" s="186"/>
      <c r="DF223" s="186"/>
      <c r="DG223" s="186"/>
      <c r="DH223" s="186"/>
      <c r="DI223" s="186"/>
      <c r="DJ223" s="186"/>
      <c r="DK223" s="186"/>
      <c r="DL223" s="186"/>
      <c r="DM223" s="186"/>
      <c r="DO223" s="61" t="s">
        <v>228</v>
      </c>
      <c r="DP223" s="61" t="s">
        <v>286</v>
      </c>
      <c r="DQ223" s="160" t="s">
        <v>1173</v>
      </c>
      <c r="DR223" s="61"/>
      <c r="DS223" s="61"/>
      <c r="DT223" s="61"/>
      <c r="DU223" s="61"/>
      <c r="DV223" s="61"/>
      <c r="DW223" s="61"/>
      <c r="DX223" s="61" t="s">
        <v>62</v>
      </c>
      <c r="DY223" s="68">
        <v>0.31956523999999997</v>
      </c>
      <c r="DZ223" s="68">
        <v>2.7693699999999998E-2</v>
      </c>
      <c r="EA223" s="68">
        <v>7.5442780000000015E-2</v>
      </c>
      <c r="EB223" s="68">
        <v>0.20378167999999999</v>
      </c>
      <c r="EC223" s="68">
        <v>2.4390580000000002E-2</v>
      </c>
      <c r="ED223" s="149"/>
    </row>
    <row r="224" spans="1:134" s="169" customFormat="1" x14ac:dyDescent="0.25">
      <c r="A224" s="156">
        <v>320</v>
      </c>
      <c r="B224" s="157" t="s">
        <v>1409</v>
      </c>
      <c r="C224" s="160" t="s">
        <v>1192</v>
      </c>
      <c r="D224" s="160"/>
      <c r="E224" s="156" t="s">
        <v>1395</v>
      </c>
      <c r="F224" s="157">
        <v>-20.045569706999999</v>
      </c>
      <c r="G224" s="157">
        <v>-41.995815765000003</v>
      </c>
      <c r="H224" s="157"/>
      <c r="I224" s="156">
        <v>667</v>
      </c>
      <c r="J224" s="190"/>
      <c r="K224" s="190"/>
      <c r="L224" s="189" t="s">
        <v>1225</v>
      </c>
      <c r="M224" s="185">
        <v>5.666666666666667</v>
      </c>
      <c r="N224" s="185">
        <v>5.666666666666667</v>
      </c>
      <c r="O224" s="185">
        <v>5.333333333333333</v>
      </c>
      <c r="P224" s="190">
        <v>6</v>
      </c>
      <c r="Q224" s="185">
        <v>5.666666666666667</v>
      </c>
      <c r="R224" s="185">
        <v>5.666666666666667</v>
      </c>
      <c r="S224" s="190">
        <v>6</v>
      </c>
      <c r="T224" s="190">
        <v>6</v>
      </c>
      <c r="U224" s="196">
        <v>82</v>
      </c>
      <c r="V224" s="186"/>
      <c r="W224" s="190" t="s">
        <v>951</v>
      </c>
      <c r="X224" s="190">
        <v>667</v>
      </c>
      <c r="Y224" s="192" t="s">
        <v>10</v>
      </c>
      <c r="Z224" s="192"/>
      <c r="AA224" s="175"/>
      <c r="AB224" s="175">
        <f t="shared" si="41"/>
        <v>667</v>
      </c>
      <c r="AC224" s="175"/>
      <c r="AD224" s="175"/>
      <c r="AE224" s="192"/>
      <c r="AF224" s="193">
        <v>46.101406999999988</v>
      </c>
      <c r="AG224" s="193">
        <v>30.088803000000002</v>
      </c>
      <c r="AH224" s="193">
        <v>5.4561610500000004</v>
      </c>
      <c r="AI224" s="193">
        <v>11.947055799999999</v>
      </c>
      <c r="AJ224" s="193">
        <v>2.1991539751578548</v>
      </c>
      <c r="AK224" s="186"/>
      <c r="AL224" s="175" t="s">
        <v>1106</v>
      </c>
      <c r="AM224" s="175"/>
      <c r="AN224" s="175" t="s">
        <v>10</v>
      </c>
      <c r="AO224" s="175"/>
      <c r="AP224" s="175"/>
      <c r="AQ224" s="175">
        <f t="shared" si="42"/>
        <v>667</v>
      </c>
      <c r="AR224" s="175"/>
      <c r="AS224" s="175"/>
      <c r="AU224" s="175"/>
      <c r="AV224" s="176" t="s">
        <v>20</v>
      </c>
      <c r="AY224" s="176">
        <v>0.23200000000000001</v>
      </c>
      <c r="AZ224" s="176">
        <v>20</v>
      </c>
      <c r="BA224" s="179">
        <v>1.1600000000000001E-2</v>
      </c>
      <c r="BB224" s="177">
        <v>5.9981746436528605</v>
      </c>
      <c r="BC224" s="177"/>
      <c r="BD224" s="186"/>
      <c r="BE224" s="186"/>
      <c r="BF224" s="186"/>
      <c r="BG224" s="186"/>
      <c r="BJ224" s="186"/>
      <c r="BK224" s="186"/>
      <c r="BL224" s="186"/>
      <c r="BM224" s="218"/>
      <c r="BP224" s="186"/>
      <c r="BQ224" s="186"/>
      <c r="BR224" s="186"/>
      <c r="BS224" s="186"/>
      <c r="BT224" s="186"/>
      <c r="BU224" s="186"/>
      <c r="BV224" s="176" t="s">
        <v>314</v>
      </c>
      <c r="BW224" s="160" t="s">
        <v>1192</v>
      </c>
      <c r="BX224" s="176"/>
      <c r="BY224" s="176"/>
      <c r="BZ224" s="186">
        <f>I224</f>
        <v>667</v>
      </c>
      <c r="CA224" s="176"/>
      <c r="CB224" s="176"/>
      <c r="CC224" s="176"/>
      <c r="CD224" s="176"/>
      <c r="CE224" s="176" t="s">
        <v>20</v>
      </c>
      <c r="CF224" s="185">
        <v>125.74781305933871</v>
      </c>
      <c r="CI224" s="163">
        <v>320</v>
      </c>
      <c r="CJ224" s="163" t="s">
        <v>10</v>
      </c>
      <c r="CK224" s="163"/>
      <c r="CL224" s="163"/>
      <c r="CM224" s="186">
        <f>I224</f>
        <v>667</v>
      </c>
      <c r="CN224" s="163"/>
      <c r="CO224" s="163"/>
      <c r="CP224" s="163"/>
      <c r="CQ224" s="163"/>
      <c r="CR224" s="163"/>
      <c r="CS224" s="163" t="s">
        <v>20</v>
      </c>
      <c r="CT224" s="163">
        <v>6.440008894412637</v>
      </c>
      <c r="CU224" s="186"/>
      <c r="CW224" s="186"/>
      <c r="CX224" s="186"/>
      <c r="CY224" s="186"/>
      <c r="CZ224" s="186"/>
      <c r="DA224" s="186"/>
      <c r="DB224" s="186"/>
      <c r="DC224" s="186"/>
      <c r="DD224" s="186"/>
      <c r="DE224" s="186"/>
      <c r="DF224" s="186"/>
      <c r="DG224" s="186"/>
      <c r="DH224" s="186"/>
      <c r="DI224" s="186"/>
      <c r="DJ224" s="186"/>
      <c r="DK224" s="186"/>
      <c r="DL224" s="186"/>
      <c r="DM224" s="186"/>
      <c r="DQ224" s="160"/>
      <c r="ED224" s="149"/>
    </row>
    <row r="225" spans="1:135" s="169" customFormat="1" x14ac:dyDescent="0.25">
      <c r="A225" s="156">
        <v>321</v>
      </c>
      <c r="B225" s="157" t="s">
        <v>1410</v>
      </c>
      <c r="C225" s="160" t="s">
        <v>1192</v>
      </c>
      <c r="D225" s="160"/>
      <c r="E225" s="156" t="s">
        <v>1395</v>
      </c>
      <c r="F225" s="157">
        <v>-20.049006874</v>
      </c>
      <c r="G225" s="157">
        <v>-41.994100912</v>
      </c>
      <c r="H225" s="157"/>
      <c r="I225" s="156">
        <v>700</v>
      </c>
      <c r="J225" s="190"/>
      <c r="K225" s="190"/>
      <c r="L225" s="189" t="s">
        <v>1225</v>
      </c>
      <c r="M225" s="185">
        <v>5.666666666666667</v>
      </c>
      <c r="N225" s="185">
        <v>6.333333333333333</v>
      </c>
      <c r="O225" s="190">
        <v>6.5</v>
      </c>
      <c r="P225" s="185">
        <v>6.333333333333333</v>
      </c>
      <c r="Q225" s="185">
        <v>6.833333333333333</v>
      </c>
      <c r="R225" s="185">
        <v>6.833333333333333</v>
      </c>
      <c r="S225" s="190">
        <v>6</v>
      </c>
      <c r="T225" s="185">
        <v>6.166666666666667</v>
      </c>
      <c r="U225" s="191">
        <v>86.666666666666671</v>
      </c>
      <c r="V225" s="186"/>
      <c r="W225" s="190" t="s">
        <v>952</v>
      </c>
      <c r="X225" s="190">
        <v>700</v>
      </c>
      <c r="Y225" s="192" t="s">
        <v>10</v>
      </c>
      <c r="Z225" s="192"/>
      <c r="AA225" s="175"/>
      <c r="AB225" s="175">
        <f t="shared" si="41"/>
        <v>700</v>
      </c>
      <c r="AC225" s="175"/>
      <c r="AD225" s="175"/>
      <c r="AE225" s="192"/>
      <c r="AF225" s="193">
        <v>52.122694500000001</v>
      </c>
      <c r="AG225" s="193">
        <v>31.871857999999996</v>
      </c>
      <c r="AH225" s="193">
        <v>5.8286535499999985</v>
      </c>
      <c r="AI225" s="193">
        <v>12.535495999999998</v>
      </c>
      <c r="AJ225" s="193">
        <v>2.1608210205570755</v>
      </c>
      <c r="AK225" s="186"/>
      <c r="AL225" s="175" t="s">
        <v>132</v>
      </c>
      <c r="AM225" s="175"/>
      <c r="AN225" s="175" t="s">
        <v>10</v>
      </c>
      <c r="AO225" s="175"/>
      <c r="AP225" s="175"/>
      <c r="AQ225" s="175">
        <f t="shared" si="42"/>
        <v>700</v>
      </c>
      <c r="AR225" s="175"/>
      <c r="AS225" s="175"/>
      <c r="AU225" s="175"/>
      <c r="AV225" s="176" t="s">
        <v>20</v>
      </c>
      <c r="AY225" s="176">
        <v>0.25650000000000001</v>
      </c>
      <c r="AZ225" s="176">
        <v>20</v>
      </c>
      <c r="BA225" s="179">
        <v>1.2825E-2</v>
      </c>
      <c r="BB225" s="177">
        <v>6.5551767642874408</v>
      </c>
      <c r="BC225" s="177"/>
      <c r="BD225" s="186"/>
      <c r="BE225" s="186"/>
      <c r="BF225" s="186"/>
      <c r="BG225" s="186"/>
      <c r="BJ225" s="186"/>
      <c r="BK225" s="186"/>
      <c r="BL225" s="186"/>
      <c r="BM225" s="218"/>
      <c r="BP225" s="186"/>
      <c r="BQ225" s="186"/>
      <c r="BR225" s="186"/>
      <c r="BS225" s="186"/>
      <c r="BT225" s="186"/>
      <c r="BU225" s="186"/>
      <c r="BV225" s="176" t="s">
        <v>315</v>
      </c>
      <c r="BW225" s="160" t="s">
        <v>1192</v>
      </c>
      <c r="BX225" s="176"/>
      <c r="BY225" s="176"/>
      <c r="BZ225" s="186">
        <f>I225</f>
        <v>700</v>
      </c>
      <c r="CA225" s="176"/>
      <c r="CB225" s="176"/>
      <c r="CC225" s="176"/>
      <c r="CD225" s="176"/>
      <c r="CE225" s="176" t="s">
        <v>20</v>
      </c>
      <c r="CF225" s="185">
        <v>160.22487588628283</v>
      </c>
      <c r="CI225" s="163">
        <v>321</v>
      </c>
      <c r="CJ225" s="163" t="s">
        <v>10</v>
      </c>
      <c r="CK225" s="163"/>
      <c r="CL225" s="163"/>
      <c r="CM225" s="186">
        <f>I225</f>
        <v>700</v>
      </c>
      <c r="CN225" s="163"/>
      <c r="CO225" s="163"/>
      <c r="CP225" s="163"/>
      <c r="CQ225" s="163"/>
      <c r="CR225" s="163"/>
      <c r="CS225" s="163" t="s">
        <v>20</v>
      </c>
      <c r="CT225" s="163">
        <v>7.4410341122391301</v>
      </c>
      <c r="CU225" s="186"/>
      <c r="CW225" s="186"/>
      <c r="CX225" s="186"/>
      <c r="CY225" s="186"/>
      <c r="CZ225" s="186"/>
      <c r="DA225" s="186"/>
      <c r="DB225" s="186"/>
      <c r="DC225" s="186"/>
      <c r="DD225" s="186"/>
      <c r="DE225" s="186"/>
      <c r="DF225" s="186"/>
      <c r="DG225" s="186"/>
      <c r="DH225" s="186"/>
      <c r="DI225" s="186"/>
      <c r="DJ225" s="186"/>
      <c r="DK225" s="186"/>
      <c r="DL225" s="186"/>
      <c r="DM225" s="186"/>
      <c r="DO225" s="61" t="s">
        <v>132</v>
      </c>
      <c r="DP225" s="61" t="s">
        <v>10</v>
      </c>
      <c r="DQ225" s="160" t="s">
        <v>1192</v>
      </c>
      <c r="DR225" s="61"/>
      <c r="DS225" s="61"/>
      <c r="DT225" s="61"/>
      <c r="DU225" s="61"/>
      <c r="DV225" s="61"/>
      <c r="DW225" s="61"/>
      <c r="DX225" s="61" t="s">
        <v>20</v>
      </c>
      <c r="DY225" s="68">
        <v>0.29712305999999999</v>
      </c>
      <c r="DZ225" s="68">
        <v>3.2099740000000002E-2</v>
      </c>
      <c r="EA225" s="68">
        <v>7.0808759999999998E-2</v>
      </c>
      <c r="EB225" s="68">
        <v>0.18434564000000001</v>
      </c>
      <c r="EC225" s="68">
        <v>2.1336099999999997E-2</v>
      </c>
      <c r="ED225" s="149"/>
    </row>
    <row r="226" spans="1:135" s="169" customFormat="1" x14ac:dyDescent="0.25">
      <c r="A226" s="156">
        <v>322</v>
      </c>
      <c r="B226" s="157" t="s">
        <v>1411</v>
      </c>
      <c r="C226" s="160" t="s">
        <v>1173</v>
      </c>
      <c r="D226" s="160"/>
      <c r="E226" s="156" t="s">
        <v>1395</v>
      </c>
      <c r="F226" s="157">
        <v>-20.050082356000001</v>
      </c>
      <c r="G226" s="157">
        <v>-41.998290857000001</v>
      </c>
      <c r="H226" s="157"/>
      <c r="I226" s="156">
        <v>719</v>
      </c>
      <c r="J226" s="190"/>
      <c r="K226" s="190"/>
      <c r="L226" s="189" t="s">
        <v>1225</v>
      </c>
      <c r="M226" s="185">
        <v>6</v>
      </c>
      <c r="N226" s="185">
        <v>5.666666666666667</v>
      </c>
      <c r="O226" s="185">
        <v>6</v>
      </c>
      <c r="P226" s="185">
        <v>6</v>
      </c>
      <c r="Q226" s="185">
        <v>6.166666666666667</v>
      </c>
      <c r="R226" s="185">
        <v>6.333333333333333</v>
      </c>
      <c r="S226" s="185">
        <v>6.166666666666667</v>
      </c>
      <c r="T226" s="185">
        <v>6</v>
      </c>
      <c r="U226" s="191">
        <v>84.333333333333329</v>
      </c>
      <c r="V226" s="186"/>
      <c r="W226" s="190" t="s">
        <v>856</v>
      </c>
      <c r="X226" s="190">
        <v>719</v>
      </c>
      <c r="Y226" s="192" t="s">
        <v>286</v>
      </c>
      <c r="Z226" s="192"/>
      <c r="AA226" s="175"/>
      <c r="AB226" s="175">
        <f t="shared" si="41"/>
        <v>719</v>
      </c>
      <c r="AC226" s="175"/>
      <c r="AD226" s="175"/>
      <c r="AE226" s="192"/>
      <c r="AF226" s="193">
        <v>54.070324000000006</v>
      </c>
      <c r="AG226" s="193">
        <v>31.811957</v>
      </c>
      <c r="AH226" s="193">
        <v>5.8439876000000011</v>
      </c>
      <c r="AI226" s="193">
        <v>12.579567149999999</v>
      </c>
      <c r="AJ226" s="193">
        <v>2.1640039795696984</v>
      </c>
      <c r="AK226" s="186"/>
      <c r="AL226" s="175" t="s">
        <v>1087</v>
      </c>
      <c r="AM226" s="175"/>
      <c r="AN226" s="175" t="s">
        <v>286</v>
      </c>
      <c r="AO226" s="175"/>
      <c r="AP226" s="175"/>
      <c r="AQ226" s="175">
        <f t="shared" si="42"/>
        <v>719</v>
      </c>
      <c r="AR226" s="175"/>
      <c r="AS226" s="175"/>
      <c r="AU226" s="175"/>
      <c r="AV226" s="176" t="s">
        <v>20</v>
      </c>
      <c r="AY226" s="176">
        <v>0.2346</v>
      </c>
      <c r="AZ226" s="176">
        <v>20</v>
      </c>
      <c r="BA226" s="179">
        <v>1.1730000000000001E-2</v>
      </c>
      <c r="BB226" s="177">
        <v>6.2585563578772172</v>
      </c>
      <c r="BC226" s="177"/>
      <c r="BD226" s="186"/>
      <c r="BE226" s="186"/>
      <c r="BF226" s="186"/>
      <c r="BG226" s="186"/>
      <c r="BJ226" s="186"/>
      <c r="BK226" s="186"/>
      <c r="BL226" s="186"/>
      <c r="BM226" s="218"/>
      <c r="BP226" s="186"/>
      <c r="BQ226" s="186"/>
      <c r="BR226" s="186"/>
      <c r="BS226" s="186"/>
      <c r="BT226" s="186"/>
      <c r="BU226" s="186"/>
      <c r="BV226" s="176" t="s">
        <v>289</v>
      </c>
      <c r="BW226" s="160" t="s">
        <v>1173</v>
      </c>
      <c r="BX226" s="176"/>
      <c r="BY226" s="176"/>
      <c r="BZ226" s="186">
        <f>I226</f>
        <v>719</v>
      </c>
      <c r="CA226" s="176"/>
      <c r="CB226" s="176"/>
      <c r="CC226" s="176"/>
      <c r="CD226" s="176"/>
      <c r="CE226" s="176" t="s">
        <v>20</v>
      </c>
      <c r="CF226" s="185">
        <v>151.1535951875677</v>
      </c>
      <c r="CI226" s="186"/>
      <c r="CJ226" s="186"/>
      <c r="CK226" s="186"/>
      <c r="CL226" s="186"/>
      <c r="CM226" s="186"/>
      <c r="CN226" s="186"/>
      <c r="CO226" s="186"/>
      <c r="CP226" s="186"/>
      <c r="CQ226" s="186"/>
      <c r="CR226" s="186"/>
      <c r="CS226" s="186"/>
      <c r="CT226" s="186"/>
      <c r="CU226" s="186"/>
      <c r="CV226" s="186"/>
      <c r="CW226" s="186"/>
      <c r="CX226" s="186"/>
      <c r="CY226" s="186"/>
      <c r="CZ226" s="186"/>
      <c r="DA226" s="186"/>
      <c r="DB226" s="186"/>
      <c r="DC226" s="186"/>
      <c r="DD226" s="186"/>
      <c r="DE226" s="186"/>
      <c r="DF226" s="186"/>
      <c r="DG226" s="186"/>
      <c r="DH226" s="186"/>
      <c r="DI226" s="186"/>
      <c r="DJ226" s="186"/>
      <c r="DK226" s="186"/>
      <c r="DL226" s="186"/>
      <c r="DM226" s="186"/>
      <c r="DQ226" s="160"/>
      <c r="ED226" s="149"/>
    </row>
    <row r="227" spans="1:135" s="169" customFormat="1" x14ac:dyDescent="0.25">
      <c r="A227" s="156">
        <v>323</v>
      </c>
      <c r="B227" s="157" t="s">
        <v>1410</v>
      </c>
      <c r="C227" s="160" t="s">
        <v>1163</v>
      </c>
      <c r="D227" s="160"/>
      <c r="E227" s="156" t="s">
        <v>1395</v>
      </c>
      <c r="F227" s="157">
        <v>-20.050987434</v>
      </c>
      <c r="G227" s="157">
        <v>-41.998874741000002</v>
      </c>
      <c r="H227" s="157"/>
      <c r="I227" s="156">
        <v>733</v>
      </c>
      <c r="J227" s="190"/>
      <c r="K227" s="190"/>
      <c r="L227" s="189" t="s">
        <v>1225</v>
      </c>
      <c r="M227" s="185">
        <v>6</v>
      </c>
      <c r="N227" s="185">
        <v>6</v>
      </c>
      <c r="O227" s="185">
        <v>5.666666666666667</v>
      </c>
      <c r="P227" s="185">
        <v>6</v>
      </c>
      <c r="Q227" s="185">
        <v>6</v>
      </c>
      <c r="R227" s="185">
        <v>6</v>
      </c>
      <c r="S227" s="185">
        <v>6</v>
      </c>
      <c r="T227" s="185">
        <v>6</v>
      </c>
      <c r="U227" s="191">
        <v>83.666666666666671</v>
      </c>
      <c r="V227" s="186"/>
      <c r="W227" s="190" t="s">
        <v>695</v>
      </c>
      <c r="X227" s="190">
        <v>733</v>
      </c>
      <c r="Y227" s="192" t="s">
        <v>8</v>
      </c>
      <c r="Z227" s="192"/>
      <c r="AA227" s="175"/>
      <c r="AB227" s="175">
        <f t="shared" si="41"/>
        <v>733</v>
      </c>
      <c r="AC227" s="175"/>
      <c r="AD227" s="175"/>
      <c r="AE227" s="192"/>
      <c r="AF227" s="193">
        <v>70.334315500000017</v>
      </c>
      <c r="AG227" s="193">
        <v>36.504378500000009</v>
      </c>
      <c r="AH227" s="193">
        <v>6.6198822500000007</v>
      </c>
      <c r="AI227" s="193">
        <v>14.48658</v>
      </c>
      <c r="AJ227" s="193">
        <v>2.1991739519427052</v>
      </c>
      <c r="AK227" s="186"/>
      <c r="AL227" s="175" t="s">
        <v>41</v>
      </c>
      <c r="AM227" s="175"/>
      <c r="AN227" s="175" t="s">
        <v>8</v>
      </c>
      <c r="AO227" s="175"/>
      <c r="AP227" s="175"/>
      <c r="AQ227" s="175">
        <f t="shared" si="42"/>
        <v>733</v>
      </c>
      <c r="AR227" s="175"/>
      <c r="AS227" s="175"/>
      <c r="AU227" s="175"/>
      <c r="AV227" s="176" t="s">
        <v>20</v>
      </c>
      <c r="AY227" s="176">
        <v>0.2172</v>
      </c>
      <c r="AZ227" s="176">
        <v>20</v>
      </c>
      <c r="BA227" s="179">
        <v>1.086E-2</v>
      </c>
      <c r="BB227" s="177">
        <v>5.8706681341100051</v>
      </c>
      <c r="BC227" s="177"/>
      <c r="BD227" s="186"/>
      <c r="BE227" s="186"/>
      <c r="BF227" s="186"/>
      <c r="BG227" s="186"/>
      <c r="BJ227" s="186"/>
      <c r="BK227" s="186"/>
      <c r="BL227" s="186"/>
      <c r="BM227" s="218"/>
      <c r="BP227" s="186"/>
      <c r="BQ227" s="186"/>
      <c r="BR227" s="186"/>
      <c r="BS227" s="186"/>
      <c r="BT227" s="186"/>
      <c r="BU227" s="186"/>
      <c r="BV227" s="176" t="s">
        <v>290</v>
      </c>
      <c r="BW227" s="160" t="s">
        <v>1163</v>
      </c>
      <c r="BX227" s="176"/>
      <c r="BY227" s="176"/>
      <c r="BZ227" s="186">
        <f>I227</f>
        <v>733</v>
      </c>
      <c r="CA227" s="176"/>
      <c r="CB227" s="176"/>
      <c r="CC227" s="176"/>
      <c r="CD227" s="176"/>
      <c r="CE227" s="176" t="s">
        <v>20</v>
      </c>
      <c r="CF227" s="185">
        <v>126.38630264132834</v>
      </c>
      <c r="CI227" s="163">
        <v>323</v>
      </c>
      <c r="CJ227" s="163" t="s">
        <v>8</v>
      </c>
      <c r="CK227" s="163"/>
      <c r="CL227" s="163"/>
      <c r="CM227" s="186">
        <f>I227</f>
        <v>733</v>
      </c>
      <c r="CN227" s="163"/>
      <c r="CO227" s="163"/>
      <c r="CP227" s="163"/>
      <c r="CQ227" s="163"/>
      <c r="CR227" s="163"/>
      <c r="CS227" s="163" t="s">
        <v>20</v>
      </c>
      <c r="CT227" s="163">
        <v>7.168667073753757</v>
      </c>
      <c r="CU227" s="186"/>
      <c r="CV227" s="186"/>
      <c r="CW227" s="186"/>
      <c r="CX227" s="186"/>
      <c r="CY227" s="186"/>
      <c r="CZ227" s="186"/>
      <c r="DA227" s="186"/>
      <c r="DB227" s="186"/>
      <c r="DC227" s="186"/>
      <c r="DD227" s="186"/>
      <c r="DE227" s="186"/>
      <c r="DF227" s="186"/>
      <c r="DG227" s="186"/>
      <c r="DH227" s="186"/>
      <c r="DI227" s="186"/>
      <c r="DJ227" s="186"/>
      <c r="DK227" s="186"/>
      <c r="DL227" s="186"/>
      <c r="DM227" s="186"/>
      <c r="DO227" s="61" t="s">
        <v>41</v>
      </c>
      <c r="DP227" s="61" t="s">
        <v>8</v>
      </c>
      <c r="DQ227" s="160" t="s">
        <v>1163</v>
      </c>
      <c r="DR227" s="61"/>
      <c r="DS227" s="61"/>
      <c r="DT227" s="61"/>
      <c r="DU227" s="61"/>
      <c r="DV227" s="61"/>
      <c r="DW227" s="61"/>
      <c r="DX227" s="61" t="s">
        <v>20</v>
      </c>
      <c r="DY227" s="68">
        <v>0.26004492000000001</v>
      </c>
      <c r="DZ227" s="68">
        <v>2.74019E-2</v>
      </c>
      <c r="EA227" s="68">
        <v>4.9017999999999999E-2</v>
      </c>
      <c r="EB227" s="68">
        <v>0.17041484000000001</v>
      </c>
      <c r="EC227" s="68">
        <v>1.701768E-2</v>
      </c>
      <c r="ED227" s="149"/>
    </row>
    <row r="228" spans="1:135" s="169" customFormat="1" x14ac:dyDescent="0.25">
      <c r="A228" s="156">
        <v>326</v>
      </c>
      <c r="B228" s="157" t="s">
        <v>1412</v>
      </c>
      <c r="C228" s="160" t="s">
        <v>1192</v>
      </c>
      <c r="D228" s="160"/>
      <c r="E228" s="157" t="s">
        <v>1413</v>
      </c>
      <c r="F228" s="157">
        <v>-19.963534009</v>
      </c>
      <c r="G228" s="157">
        <v>-42.126523331000001</v>
      </c>
      <c r="H228" s="157"/>
      <c r="I228" s="156">
        <v>774</v>
      </c>
      <c r="J228" s="190"/>
      <c r="K228" s="190"/>
      <c r="L228" s="189" t="s">
        <v>1225</v>
      </c>
      <c r="M228" s="185">
        <v>6</v>
      </c>
      <c r="N228" s="185">
        <v>7</v>
      </c>
      <c r="O228" s="185">
        <v>6.5</v>
      </c>
      <c r="P228" s="185">
        <v>6.5</v>
      </c>
      <c r="Q228" s="185">
        <v>6.666666666666667</v>
      </c>
      <c r="R228" s="185">
        <v>6.166666666666667</v>
      </c>
      <c r="S228" s="185">
        <v>6</v>
      </c>
      <c r="T228" s="185">
        <v>6.166666666666667</v>
      </c>
      <c r="U228" s="191">
        <v>87</v>
      </c>
      <c r="V228" s="186"/>
      <c r="W228" s="190" t="s">
        <v>953</v>
      </c>
      <c r="X228" s="190">
        <v>774</v>
      </c>
      <c r="Y228" s="192" t="s">
        <v>10</v>
      </c>
      <c r="Z228" s="192"/>
      <c r="AA228" s="175"/>
      <c r="AB228" s="175">
        <f t="shared" si="41"/>
        <v>774</v>
      </c>
      <c r="AC228" s="175"/>
      <c r="AD228" s="175"/>
      <c r="AE228" s="192"/>
      <c r="AF228" s="193">
        <v>42.056318499999996</v>
      </c>
      <c r="AG228" s="193">
        <v>29.309266499999996</v>
      </c>
      <c r="AH228" s="193">
        <v>5.0963239500000004</v>
      </c>
      <c r="AI228" s="193">
        <v>11.509224549999999</v>
      </c>
      <c r="AJ228" s="193">
        <v>2.2789947392856371</v>
      </c>
      <c r="AK228" s="186"/>
      <c r="AL228" s="175" t="s">
        <v>1111</v>
      </c>
      <c r="AM228" s="175"/>
      <c r="AN228" s="175" t="s">
        <v>10</v>
      </c>
      <c r="AO228" s="175"/>
      <c r="AP228" s="175"/>
      <c r="AQ228" s="175">
        <f t="shared" si="42"/>
        <v>774</v>
      </c>
      <c r="AR228" s="175"/>
      <c r="AS228" s="175"/>
      <c r="AU228" s="175"/>
      <c r="AV228" s="175" t="s">
        <v>440</v>
      </c>
      <c r="AY228" s="176">
        <v>0.23619999999999999</v>
      </c>
      <c r="AZ228" s="176">
        <v>20</v>
      </c>
      <c r="BA228" s="179">
        <v>1.1809999999999999E-2</v>
      </c>
      <c r="BB228" s="177">
        <v>6.3055324403403761</v>
      </c>
      <c r="BC228" s="177"/>
      <c r="BD228" s="186"/>
      <c r="BE228" s="186"/>
      <c r="BF228" s="186"/>
      <c r="BG228" s="186"/>
      <c r="BJ228" s="186"/>
      <c r="BK228" s="186"/>
      <c r="BL228" s="186"/>
      <c r="BM228" s="218"/>
      <c r="BP228" s="186"/>
      <c r="BQ228" s="186"/>
      <c r="BR228" s="186"/>
      <c r="BS228" s="186"/>
      <c r="BT228" s="186"/>
      <c r="BU228" s="186"/>
      <c r="BV228" s="186"/>
      <c r="BW228" s="160"/>
      <c r="BX228" s="186"/>
      <c r="BY228" s="186"/>
      <c r="BZ228" s="186"/>
      <c r="CA228" s="186"/>
      <c r="CB228" s="186"/>
      <c r="CC228" s="186"/>
      <c r="CD228" s="186"/>
      <c r="CE228" s="186"/>
      <c r="CF228" s="197"/>
      <c r="CI228" s="186"/>
      <c r="CJ228" s="186"/>
      <c r="CK228" s="186"/>
      <c r="CL228" s="186"/>
      <c r="CM228" s="186"/>
      <c r="CN228" s="186"/>
      <c r="CO228" s="186"/>
      <c r="CP228" s="186"/>
      <c r="CQ228" s="186"/>
      <c r="CR228" s="186"/>
      <c r="CS228" s="186"/>
      <c r="CT228" s="186"/>
      <c r="CU228" s="186"/>
      <c r="CV228" s="186"/>
      <c r="CW228" s="186"/>
      <c r="CX228" s="186"/>
      <c r="CY228" s="186"/>
      <c r="CZ228" s="186"/>
      <c r="DA228" s="186"/>
      <c r="DB228" s="186"/>
      <c r="DC228" s="186"/>
      <c r="DD228" s="186"/>
      <c r="DE228" s="186"/>
      <c r="DF228" s="186"/>
      <c r="DG228" s="186"/>
      <c r="DH228" s="186"/>
      <c r="DI228" s="186"/>
      <c r="DJ228" s="186"/>
      <c r="DK228" s="186"/>
      <c r="DL228" s="186"/>
      <c r="DM228" s="186"/>
      <c r="DQ228" s="160"/>
      <c r="ED228" s="149"/>
    </row>
    <row r="229" spans="1:135" s="169" customFormat="1" x14ac:dyDescent="0.25">
      <c r="A229" s="156">
        <v>327</v>
      </c>
      <c r="B229" s="157" t="s">
        <v>1414</v>
      </c>
      <c r="C229" s="160" t="s">
        <v>1173</v>
      </c>
      <c r="D229" s="160"/>
      <c r="E229" s="157" t="s">
        <v>1413</v>
      </c>
      <c r="F229" s="157">
        <v>-19.932956826000002</v>
      </c>
      <c r="G229" s="157">
        <v>-42.083363654000003</v>
      </c>
      <c r="H229" s="157"/>
      <c r="I229" s="156">
        <v>1040</v>
      </c>
      <c r="J229" s="190"/>
      <c r="K229" s="190"/>
      <c r="L229" s="189" t="s">
        <v>1225</v>
      </c>
      <c r="M229" s="185">
        <v>6</v>
      </c>
      <c r="N229" s="185">
        <v>6</v>
      </c>
      <c r="O229" s="185">
        <v>6.666666666666667</v>
      </c>
      <c r="P229" s="185">
        <v>6</v>
      </c>
      <c r="Q229" s="185">
        <v>6.333333333333333</v>
      </c>
      <c r="R229" s="185">
        <v>6</v>
      </c>
      <c r="S229" s="185">
        <v>6</v>
      </c>
      <c r="T229" s="185">
        <v>6</v>
      </c>
      <c r="U229" s="191">
        <v>85.333333333333329</v>
      </c>
      <c r="V229" s="186"/>
      <c r="W229" s="190" t="s">
        <v>857</v>
      </c>
      <c r="X229" s="190">
        <v>1040</v>
      </c>
      <c r="Y229" s="192" t="s">
        <v>286</v>
      </c>
      <c r="Z229" s="192"/>
      <c r="AA229" s="175"/>
      <c r="AB229" s="175">
        <f t="shared" si="41"/>
        <v>1040</v>
      </c>
      <c r="AC229" s="175"/>
      <c r="AD229" s="175"/>
      <c r="AE229" s="192"/>
      <c r="AF229" s="193">
        <v>73.216718</v>
      </c>
      <c r="AG229" s="193">
        <v>38.438264499999995</v>
      </c>
      <c r="AH229" s="193">
        <v>6.9393647999999999</v>
      </c>
      <c r="AI229" s="193">
        <v>15.059487999999998</v>
      </c>
      <c r="AJ229" s="193">
        <v>2.1737180186820333</v>
      </c>
      <c r="AK229" s="186"/>
      <c r="AL229" s="175" t="s">
        <v>229</v>
      </c>
      <c r="AM229" s="175"/>
      <c r="AN229" s="175" t="s">
        <v>286</v>
      </c>
      <c r="AO229" s="175"/>
      <c r="AP229" s="175"/>
      <c r="AQ229" s="175">
        <f t="shared" si="42"/>
        <v>1040</v>
      </c>
      <c r="AR229" s="175"/>
      <c r="AS229" s="175"/>
      <c r="AU229" s="175"/>
      <c r="AV229" s="175" t="s">
        <v>62</v>
      </c>
      <c r="AY229" s="176">
        <v>0.2782</v>
      </c>
      <c r="AZ229" s="176">
        <v>20</v>
      </c>
      <c r="BA229" s="179">
        <v>1.391E-2</v>
      </c>
      <c r="BB229" s="177">
        <v>7.5631492765683292</v>
      </c>
      <c r="BC229" s="177"/>
      <c r="BD229" s="186"/>
      <c r="BE229" s="186"/>
      <c r="BF229" s="186"/>
      <c r="BG229" s="186"/>
      <c r="BJ229" s="186"/>
      <c r="BK229" s="186"/>
      <c r="BL229" s="186"/>
      <c r="BM229" s="218"/>
      <c r="BP229" s="186"/>
      <c r="BQ229" s="186"/>
      <c r="BR229" s="186"/>
      <c r="BS229" s="186"/>
      <c r="BT229" s="186"/>
      <c r="BU229" s="186"/>
      <c r="BV229" s="186"/>
      <c r="BW229" s="160"/>
      <c r="BX229" s="186"/>
      <c r="BY229" s="186"/>
      <c r="BZ229" s="186"/>
      <c r="CA229" s="186"/>
      <c r="CB229" s="186"/>
      <c r="CC229" s="186"/>
      <c r="CD229" s="186"/>
      <c r="CE229" s="186"/>
      <c r="CF229" s="197"/>
      <c r="CI229" s="186"/>
      <c r="CJ229" s="186"/>
      <c r="CK229" s="186"/>
      <c r="CL229" s="186"/>
      <c r="CM229" s="186"/>
      <c r="CN229" s="186"/>
      <c r="CO229" s="186"/>
      <c r="CP229" s="186"/>
      <c r="CQ229" s="186"/>
      <c r="CR229" s="186"/>
      <c r="CS229" s="186"/>
      <c r="CT229" s="186"/>
      <c r="CU229" s="186"/>
      <c r="CV229" s="186"/>
      <c r="CW229" s="186"/>
      <c r="CX229" s="186"/>
      <c r="CY229" s="186"/>
      <c r="CZ229" s="186"/>
      <c r="DA229" s="186"/>
      <c r="DB229" s="186"/>
      <c r="DC229" s="186"/>
      <c r="DD229" s="186"/>
      <c r="DE229" s="186"/>
      <c r="DF229" s="186"/>
      <c r="DG229" s="186"/>
      <c r="DH229" s="186"/>
      <c r="DI229" s="186"/>
      <c r="DJ229" s="186"/>
      <c r="DK229" s="186"/>
      <c r="DL229" s="186"/>
      <c r="DM229" s="186"/>
      <c r="DO229" s="61" t="s">
        <v>229</v>
      </c>
      <c r="DP229" s="61" t="s">
        <v>286</v>
      </c>
      <c r="DQ229" s="160" t="s">
        <v>1173</v>
      </c>
      <c r="DR229" s="61"/>
      <c r="DS229" s="61"/>
      <c r="DT229" s="61"/>
      <c r="DU229" s="61"/>
      <c r="DV229" s="61"/>
      <c r="DW229" s="61"/>
      <c r="DX229" s="61" t="s">
        <v>62</v>
      </c>
      <c r="DY229" s="68">
        <v>0.26752451999999999</v>
      </c>
      <c r="DZ229" s="68">
        <v>2.7711839999999998E-2</v>
      </c>
      <c r="EA229" s="68">
        <v>6.5992999999999996E-2</v>
      </c>
      <c r="EB229" s="68">
        <v>0.15929944000000001</v>
      </c>
      <c r="EC229" s="68">
        <v>1.6124680000000002E-2</v>
      </c>
      <c r="ED229" s="149"/>
      <c r="EE229" s="149"/>
    </row>
    <row r="230" spans="1:135" s="169" customFormat="1" x14ac:dyDescent="0.25">
      <c r="A230" s="156">
        <v>328</v>
      </c>
      <c r="B230" s="157" t="s">
        <v>1415</v>
      </c>
      <c r="C230" s="160" t="s">
        <v>1173</v>
      </c>
      <c r="D230" s="160"/>
      <c r="E230" s="157" t="s">
        <v>1416</v>
      </c>
      <c r="F230" s="157">
        <v>-19.919636473000001</v>
      </c>
      <c r="G230" s="157">
        <v>-42.102305078999997</v>
      </c>
      <c r="H230" s="157"/>
      <c r="I230" s="156">
        <v>972</v>
      </c>
      <c r="J230" s="190"/>
      <c r="K230" s="190"/>
      <c r="L230" s="189" t="s">
        <v>1225</v>
      </c>
      <c r="M230" s="190">
        <v>6</v>
      </c>
      <c r="N230" s="185">
        <v>5.666666666666667</v>
      </c>
      <c r="O230" s="190">
        <v>6</v>
      </c>
      <c r="P230" s="185">
        <v>5.333333333333333</v>
      </c>
      <c r="Q230" s="190">
        <v>6</v>
      </c>
      <c r="R230" s="190">
        <v>6</v>
      </c>
      <c r="S230" s="190">
        <v>6</v>
      </c>
      <c r="T230" s="185">
        <v>5.833333333333333</v>
      </c>
      <c r="U230" s="191">
        <v>82.833333333333329</v>
      </c>
      <c r="V230" s="186"/>
      <c r="W230" s="190" t="s">
        <v>858</v>
      </c>
      <c r="X230" s="190">
        <v>972</v>
      </c>
      <c r="Y230" s="192" t="s">
        <v>286</v>
      </c>
      <c r="Z230" s="192"/>
      <c r="AA230" s="175"/>
      <c r="AB230" s="175">
        <f t="shared" si="41"/>
        <v>972</v>
      </c>
      <c r="AC230" s="175"/>
      <c r="AD230" s="175"/>
      <c r="AE230" s="192"/>
      <c r="AF230" s="193">
        <v>58.061246499999996</v>
      </c>
      <c r="AG230" s="193">
        <v>33.798745000000004</v>
      </c>
      <c r="AH230" s="193">
        <v>6.1718940000000009</v>
      </c>
      <c r="AI230" s="193">
        <v>13.026228</v>
      </c>
      <c r="AJ230" s="193">
        <v>2.1176831987007501</v>
      </c>
      <c r="AK230" s="186"/>
      <c r="AL230" s="175" t="s">
        <v>230</v>
      </c>
      <c r="AM230" s="175"/>
      <c r="AN230" s="175" t="s">
        <v>286</v>
      </c>
      <c r="AO230" s="175"/>
      <c r="AP230" s="175"/>
      <c r="AQ230" s="175">
        <f t="shared" si="42"/>
        <v>972</v>
      </c>
      <c r="AR230" s="175"/>
      <c r="AS230" s="175"/>
      <c r="AU230" s="175"/>
      <c r="AV230" s="175" t="s">
        <v>62</v>
      </c>
      <c r="AY230" s="176">
        <v>0.30220000000000002</v>
      </c>
      <c r="AZ230" s="176">
        <v>20</v>
      </c>
      <c r="BA230" s="179">
        <v>1.5110000000000002E-2</v>
      </c>
      <c r="BB230" s="177">
        <v>7.8423214237779515</v>
      </c>
      <c r="BC230" s="177"/>
      <c r="BD230" s="186"/>
      <c r="BE230" s="186"/>
      <c r="BF230" s="186"/>
      <c r="BG230" s="186"/>
      <c r="BJ230" s="186"/>
      <c r="BK230" s="186"/>
      <c r="BL230" s="186"/>
      <c r="BM230" s="218"/>
      <c r="BP230" s="186"/>
      <c r="BQ230" s="186"/>
      <c r="BR230" s="186"/>
      <c r="BS230" s="186"/>
      <c r="BT230" s="186"/>
      <c r="BU230" s="186"/>
      <c r="BV230" s="176" t="s">
        <v>392</v>
      </c>
      <c r="BW230" s="160" t="s">
        <v>1173</v>
      </c>
      <c r="BX230" s="176"/>
      <c r="BY230" s="176"/>
      <c r="BZ230" s="186">
        <f t="shared" ref="BZ230:BZ238" si="44">I230</f>
        <v>972</v>
      </c>
      <c r="CA230" s="176"/>
      <c r="CB230" s="176"/>
      <c r="CC230" s="176"/>
      <c r="CD230" s="176"/>
      <c r="CE230" s="176" t="s">
        <v>62</v>
      </c>
      <c r="CF230" s="185">
        <v>153.22965277328996</v>
      </c>
      <c r="CI230" s="186"/>
      <c r="CJ230" s="186"/>
      <c r="CK230" s="186"/>
      <c r="CL230" s="186"/>
      <c r="CM230" s="186"/>
      <c r="CN230" s="186"/>
      <c r="CO230" s="186"/>
      <c r="CP230" s="186"/>
      <c r="CQ230" s="186"/>
      <c r="CR230" s="186"/>
      <c r="CS230" s="186"/>
      <c r="CT230" s="186"/>
      <c r="CU230" s="186"/>
      <c r="CV230" s="186"/>
      <c r="CW230" s="186"/>
      <c r="CX230" s="186"/>
      <c r="CY230" s="186"/>
      <c r="CZ230" s="186"/>
      <c r="DA230" s="186"/>
      <c r="DB230" s="186"/>
      <c r="DC230" s="186"/>
      <c r="DD230" s="186"/>
      <c r="DE230" s="186"/>
      <c r="DF230" s="186"/>
      <c r="DG230" s="186"/>
      <c r="DH230" s="186"/>
      <c r="DI230" s="186"/>
      <c r="DJ230" s="186"/>
      <c r="DK230" s="186"/>
      <c r="DL230" s="186"/>
      <c r="DM230" s="186"/>
      <c r="DO230" s="61" t="s">
        <v>230</v>
      </c>
      <c r="DP230" s="61" t="s">
        <v>286</v>
      </c>
      <c r="DQ230" s="160" t="s">
        <v>1173</v>
      </c>
      <c r="DR230" s="61"/>
      <c r="DS230" s="61"/>
      <c r="DT230" s="61"/>
      <c r="DU230" s="61"/>
      <c r="DV230" s="61"/>
      <c r="DW230" s="61"/>
      <c r="DX230" s="61" t="s">
        <v>62</v>
      </c>
      <c r="DY230" s="68">
        <v>0.26140930000000001</v>
      </c>
      <c r="DZ230" s="68">
        <v>2.5397360000000001E-2</v>
      </c>
      <c r="EA230" s="68">
        <v>5.6823419999999999E-2</v>
      </c>
      <c r="EB230" s="68">
        <v>0.16040367999999999</v>
      </c>
      <c r="EC230" s="68">
        <v>2.1413060000000001E-2</v>
      </c>
      <c r="ED230" s="149"/>
      <c r="EE230" s="149"/>
    </row>
    <row r="231" spans="1:135" s="169" customFormat="1" x14ac:dyDescent="0.25">
      <c r="A231" s="156">
        <v>330</v>
      </c>
      <c r="B231" s="157" t="s">
        <v>1417</v>
      </c>
      <c r="C231" s="160" t="s">
        <v>1163</v>
      </c>
      <c r="D231" s="160"/>
      <c r="E231" s="157" t="s">
        <v>1416</v>
      </c>
      <c r="F231" s="157">
        <v>-19.877848494999999</v>
      </c>
      <c r="G231" s="157">
        <v>-42.143793152999997</v>
      </c>
      <c r="H231" s="157"/>
      <c r="I231" s="156">
        <v>788</v>
      </c>
      <c r="J231" s="190"/>
      <c r="K231" s="190"/>
      <c r="L231" s="189" t="s">
        <v>1210</v>
      </c>
      <c r="M231" s="185">
        <v>6.333333333333333</v>
      </c>
      <c r="N231" s="190">
        <v>6</v>
      </c>
      <c r="O231" s="185">
        <v>6.333333333333333</v>
      </c>
      <c r="P231" s="190">
        <v>6</v>
      </c>
      <c r="Q231" s="190">
        <v>6</v>
      </c>
      <c r="R231" s="190">
        <v>6.5</v>
      </c>
      <c r="S231" s="190">
        <v>6</v>
      </c>
      <c r="T231" s="185">
        <v>6.166666666666667</v>
      </c>
      <c r="U231" s="191">
        <v>85.333333333333329</v>
      </c>
      <c r="V231" s="186"/>
      <c r="W231" s="190" t="s">
        <v>699</v>
      </c>
      <c r="X231" s="190">
        <v>788</v>
      </c>
      <c r="Y231" s="192" t="s">
        <v>8</v>
      </c>
      <c r="Z231" s="192"/>
      <c r="AA231" s="175"/>
      <c r="AB231" s="175">
        <f t="shared" si="41"/>
        <v>788</v>
      </c>
      <c r="AC231" s="175"/>
      <c r="AD231" s="175"/>
      <c r="AE231" s="192"/>
      <c r="AF231" s="193">
        <v>44.834788999999994</v>
      </c>
      <c r="AG231" s="193">
        <v>31.717157500000003</v>
      </c>
      <c r="AH231" s="193">
        <v>5.1385047500000001</v>
      </c>
      <c r="AI231" s="193">
        <v>12.424974350000001</v>
      </c>
      <c r="AJ231" s="193">
        <v>2.4261827945279264</v>
      </c>
      <c r="AK231" s="186"/>
      <c r="AL231" s="175" t="s">
        <v>1005</v>
      </c>
      <c r="AM231" s="175"/>
      <c r="AN231" s="175" t="s">
        <v>8</v>
      </c>
      <c r="AO231" s="175"/>
      <c r="AP231" s="175"/>
      <c r="AQ231" s="175">
        <f t="shared" si="42"/>
        <v>788</v>
      </c>
      <c r="AR231" s="175"/>
      <c r="AS231" s="175"/>
      <c r="AU231" s="175"/>
      <c r="AV231" s="175" t="s">
        <v>440</v>
      </c>
      <c r="AY231" s="176">
        <v>0.25580000000000003</v>
      </c>
      <c r="AZ231" s="176">
        <v>20</v>
      </c>
      <c r="BA231" s="177">
        <v>1.2790000000000001E-2</v>
      </c>
      <c r="BB231" s="177">
        <v>6.5055163342549598</v>
      </c>
      <c r="BC231" s="177"/>
      <c r="BD231" s="186"/>
      <c r="BE231" s="186"/>
      <c r="BF231" s="186"/>
      <c r="BG231" s="186"/>
      <c r="BJ231" s="186"/>
      <c r="BK231" s="186"/>
      <c r="BL231" s="186"/>
      <c r="BM231" s="218"/>
      <c r="BP231" s="186"/>
      <c r="BQ231" s="186"/>
      <c r="BR231" s="186"/>
      <c r="BS231" s="186"/>
      <c r="BT231" s="186"/>
      <c r="BU231" s="186"/>
      <c r="BV231" s="176" t="s">
        <v>454</v>
      </c>
      <c r="BW231" s="160" t="s">
        <v>1163</v>
      </c>
      <c r="BX231" s="176"/>
      <c r="BY231" s="176"/>
      <c r="BZ231" s="186">
        <f t="shared" si="44"/>
        <v>788</v>
      </c>
      <c r="CA231" s="176"/>
      <c r="CB231" s="176"/>
      <c r="CC231" s="176"/>
      <c r="CD231" s="176"/>
      <c r="CE231" s="176" t="s">
        <v>440</v>
      </c>
      <c r="CF231" s="185">
        <v>149.94558820001311</v>
      </c>
      <c r="CI231" s="186"/>
      <c r="CJ231" s="186"/>
      <c r="CK231" s="186"/>
      <c r="CL231" s="186"/>
      <c r="CM231" s="186"/>
      <c r="CN231" s="186"/>
      <c r="CO231" s="186"/>
      <c r="CP231" s="186"/>
      <c r="CQ231" s="186"/>
      <c r="CR231" s="186"/>
      <c r="CS231" s="186"/>
      <c r="CT231" s="186"/>
      <c r="CU231" s="186"/>
      <c r="CV231" s="186"/>
      <c r="CW231" s="186"/>
      <c r="CX231" s="186"/>
      <c r="CY231" s="186"/>
      <c r="CZ231" s="186"/>
      <c r="DA231" s="186"/>
      <c r="DB231" s="186"/>
      <c r="DC231" s="186"/>
      <c r="DD231" s="186"/>
      <c r="DE231" s="186"/>
      <c r="DF231" s="186"/>
      <c r="DG231" s="186"/>
      <c r="DH231" s="186"/>
      <c r="DI231" s="186"/>
      <c r="DJ231" s="186"/>
      <c r="DK231" s="186"/>
      <c r="DL231" s="186"/>
      <c r="DM231" s="186"/>
      <c r="DQ231" s="160"/>
      <c r="ED231" s="149"/>
      <c r="EE231" s="149"/>
    </row>
    <row r="232" spans="1:135" s="169" customFormat="1" x14ac:dyDescent="0.25">
      <c r="A232" s="156">
        <v>331</v>
      </c>
      <c r="B232" s="157" t="s">
        <v>1418</v>
      </c>
      <c r="C232" s="160" t="s">
        <v>1163</v>
      </c>
      <c r="D232" s="160"/>
      <c r="E232" s="157" t="s">
        <v>1416</v>
      </c>
      <c r="F232" s="157">
        <v>-19.874393726000001</v>
      </c>
      <c r="G232" s="157">
        <v>-42.121474071999998</v>
      </c>
      <c r="H232" s="157"/>
      <c r="I232" s="156">
        <v>776</v>
      </c>
      <c r="J232" s="190"/>
      <c r="K232" s="190"/>
      <c r="L232" s="189" t="s">
        <v>1225</v>
      </c>
      <c r="M232" s="190">
        <v>6</v>
      </c>
      <c r="N232" s="190">
        <v>5.5</v>
      </c>
      <c r="O232" s="190">
        <v>5.5</v>
      </c>
      <c r="P232" s="190">
        <v>5.5</v>
      </c>
      <c r="Q232" s="190">
        <v>5</v>
      </c>
      <c r="R232" s="190">
        <v>6</v>
      </c>
      <c r="S232" s="190">
        <v>6</v>
      </c>
      <c r="T232" s="190">
        <v>6</v>
      </c>
      <c r="U232" s="196">
        <v>81</v>
      </c>
      <c r="V232" s="186"/>
      <c r="W232" s="190" t="s">
        <v>700</v>
      </c>
      <c r="X232" s="190">
        <v>776</v>
      </c>
      <c r="Y232" s="192" t="s">
        <v>8</v>
      </c>
      <c r="Z232" s="192"/>
      <c r="AA232" s="175"/>
      <c r="AB232" s="175">
        <f t="shared" si="41"/>
        <v>776</v>
      </c>
      <c r="AC232" s="175"/>
      <c r="AD232" s="175"/>
      <c r="AE232" s="192"/>
      <c r="AF232" s="193">
        <v>45.783138499999993</v>
      </c>
      <c r="AG232" s="193">
        <v>30.3507335</v>
      </c>
      <c r="AH232" s="193">
        <v>5.3723565499999992</v>
      </c>
      <c r="AI232" s="193">
        <v>11.9081305</v>
      </c>
      <c r="AJ232" s="193">
        <v>2.2259171727090163</v>
      </c>
      <c r="AK232" s="186"/>
      <c r="AL232" s="175" t="s">
        <v>1007</v>
      </c>
      <c r="AM232" s="175"/>
      <c r="AN232" s="175" t="s">
        <v>8</v>
      </c>
      <c r="AO232" s="175"/>
      <c r="AP232" s="175"/>
      <c r="AQ232" s="175">
        <f t="shared" si="42"/>
        <v>776</v>
      </c>
      <c r="AR232" s="175"/>
      <c r="AS232" s="175"/>
      <c r="AU232" s="175"/>
      <c r="AV232" s="175" t="s">
        <v>440</v>
      </c>
      <c r="AY232" s="176">
        <v>0.251</v>
      </c>
      <c r="AZ232" s="176">
        <v>20</v>
      </c>
      <c r="BA232" s="177">
        <v>1.255E-2</v>
      </c>
      <c r="BB232" s="177">
        <v>6.2827154860011269</v>
      </c>
      <c r="BC232" s="177"/>
      <c r="BD232" s="186"/>
      <c r="BE232" s="186"/>
      <c r="BF232" s="186"/>
      <c r="BG232" s="186"/>
      <c r="BJ232" s="186"/>
      <c r="BK232" s="186"/>
      <c r="BL232" s="186"/>
      <c r="BM232" s="218"/>
      <c r="BP232" s="186"/>
      <c r="BQ232" s="186"/>
      <c r="BR232" s="186"/>
      <c r="BS232" s="186"/>
      <c r="BT232" s="186"/>
      <c r="BU232" s="186"/>
      <c r="BV232" s="176" t="s">
        <v>455</v>
      </c>
      <c r="BW232" s="160" t="s">
        <v>1163</v>
      </c>
      <c r="BX232" s="176"/>
      <c r="BY232" s="176"/>
      <c r="BZ232" s="186">
        <f t="shared" si="44"/>
        <v>776</v>
      </c>
      <c r="CA232" s="176"/>
      <c r="CB232" s="176"/>
      <c r="CC232" s="176"/>
      <c r="CD232" s="176"/>
      <c r="CE232" s="176" t="s">
        <v>440</v>
      </c>
      <c r="CF232" s="185">
        <v>159.68192329181429</v>
      </c>
      <c r="CI232" s="186"/>
      <c r="CJ232" s="186"/>
      <c r="CK232" s="186"/>
      <c r="CL232" s="186"/>
      <c r="CM232" s="186"/>
      <c r="CN232" s="186"/>
      <c r="CO232" s="186"/>
      <c r="CP232" s="186"/>
      <c r="CQ232" s="186"/>
      <c r="CR232" s="186"/>
      <c r="CS232" s="186"/>
      <c r="CT232" s="186"/>
      <c r="CU232" s="186"/>
      <c r="CV232" s="186"/>
      <c r="CW232" s="186"/>
      <c r="CX232" s="186"/>
      <c r="CY232" s="186"/>
      <c r="CZ232" s="186"/>
      <c r="DA232" s="186"/>
      <c r="DB232" s="186"/>
      <c r="DC232" s="186"/>
      <c r="DD232" s="186"/>
      <c r="DE232" s="186"/>
      <c r="DF232" s="186"/>
      <c r="DG232" s="186"/>
      <c r="DH232" s="186"/>
      <c r="DI232" s="186"/>
      <c r="DJ232" s="186"/>
      <c r="DK232" s="186"/>
      <c r="DL232" s="186"/>
      <c r="DM232" s="186"/>
      <c r="DQ232" s="160"/>
      <c r="ED232" s="149"/>
      <c r="EE232" s="149"/>
    </row>
    <row r="233" spans="1:135" s="169" customFormat="1" x14ac:dyDescent="0.25">
      <c r="A233" s="156">
        <v>332</v>
      </c>
      <c r="B233" s="157" t="s">
        <v>1418</v>
      </c>
      <c r="C233" s="160" t="s">
        <v>1194</v>
      </c>
      <c r="D233" s="160"/>
      <c r="E233" s="157" t="s">
        <v>1416</v>
      </c>
      <c r="F233" s="157">
        <v>-19.874616181</v>
      </c>
      <c r="G233" s="157">
        <v>-42.119689145999999</v>
      </c>
      <c r="H233" s="157"/>
      <c r="I233" s="156">
        <v>781</v>
      </c>
      <c r="J233" s="190"/>
      <c r="K233" s="190"/>
      <c r="L233" s="189" t="s">
        <v>1225</v>
      </c>
      <c r="M233" s="185">
        <v>5.666666666666667</v>
      </c>
      <c r="N233" s="185">
        <v>5.666666666666667</v>
      </c>
      <c r="O233" s="185">
        <v>5.333333333333333</v>
      </c>
      <c r="P233" s="185">
        <v>6.333333333333333</v>
      </c>
      <c r="Q233" s="185">
        <v>5.666666666666667</v>
      </c>
      <c r="R233" s="185">
        <v>6</v>
      </c>
      <c r="S233" s="185">
        <v>5.666666666666667</v>
      </c>
      <c r="T233" s="185">
        <v>6</v>
      </c>
      <c r="U233" s="191">
        <v>82.333333333333329</v>
      </c>
      <c r="V233" s="186"/>
      <c r="W233" s="190" t="s">
        <v>788</v>
      </c>
      <c r="X233" s="190">
        <v>781</v>
      </c>
      <c r="Y233" s="192" t="s">
        <v>201</v>
      </c>
      <c r="Z233" s="192"/>
      <c r="AA233" s="175"/>
      <c r="AB233" s="175">
        <f t="shared" si="41"/>
        <v>781</v>
      </c>
      <c r="AC233" s="175"/>
      <c r="AD233" s="175"/>
      <c r="AE233" s="192"/>
      <c r="AF233" s="193">
        <v>44.520526500000003</v>
      </c>
      <c r="AG233" s="193">
        <v>30.072520999999995</v>
      </c>
      <c r="AH233" s="193">
        <v>5.290692</v>
      </c>
      <c r="AI233" s="193">
        <v>11.690904800000002</v>
      </c>
      <c r="AJ233" s="193">
        <v>2.2174132541475493</v>
      </c>
      <c r="AK233" s="186"/>
      <c r="AL233" s="175" t="s">
        <v>1053</v>
      </c>
      <c r="AM233" s="175"/>
      <c r="AN233" s="175" t="s">
        <v>201</v>
      </c>
      <c r="AO233" s="175"/>
      <c r="AP233" s="175"/>
      <c r="AQ233" s="175">
        <f t="shared" si="42"/>
        <v>781</v>
      </c>
      <c r="AR233" s="175"/>
      <c r="AS233" s="175"/>
      <c r="AU233" s="175"/>
      <c r="AV233" s="175" t="s">
        <v>440</v>
      </c>
      <c r="AY233" s="176">
        <v>0.26579999999999998</v>
      </c>
      <c r="AZ233" s="176">
        <v>20</v>
      </c>
      <c r="BA233" s="177">
        <v>1.329E-2</v>
      </c>
      <c r="BB233" s="177">
        <v>7.1766032265857786</v>
      </c>
      <c r="BC233" s="177"/>
      <c r="BD233" s="186"/>
      <c r="BE233" s="186"/>
      <c r="BF233" s="186"/>
      <c r="BG233" s="186"/>
      <c r="BJ233" s="186"/>
      <c r="BK233" s="186"/>
      <c r="BL233" s="186"/>
      <c r="BM233" s="218"/>
      <c r="BP233" s="186"/>
      <c r="BQ233" s="186"/>
      <c r="BR233" s="186"/>
      <c r="BS233" s="186"/>
      <c r="BT233" s="186"/>
      <c r="BU233" s="186"/>
      <c r="BV233" s="176" t="s">
        <v>473</v>
      </c>
      <c r="BW233" s="160" t="s">
        <v>1194</v>
      </c>
      <c r="BX233" s="176"/>
      <c r="BY233" s="176"/>
      <c r="BZ233" s="186">
        <f t="shared" si="44"/>
        <v>781</v>
      </c>
      <c r="CA233" s="176"/>
      <c r="CB233" s="176"/>
      <c r="CC233" s="176"/>
      <c r="CD233" s="176"/>
      <c r="CE233" s="176" t="s">
        <v>440</v>
      </c>
      <c r="CF233" s="185">
        <v>159.55927143939036</v>
      </c>
      <c r="CI233" s="186"/>
      <c r="CJ233" s="186"/>
      <c r="CK233" s="186"/>
      <c r="CL233" s="186"/>
      <c r="CM233" s="186"/>
      <c r="CN233" s="186"/>
      <c r="CO233" s="186"/>
      <c r="CP233" s="186"/>
      <c r="CQ233" s="186"/>
      <c r="CR233" s="186"/>
      <c r="CS233" s="186"/>
      <c r="CT233" s="186"/>
      <c r="CU233" s="186"/>
      <c r="CV233" s="186"/>
      <c r="CW233" s="186"/>
      <c r="CX233" s="186"/>
      <c r="CY233" s="186"/>
      <c r="CZ233" s="186"/>
      <c r="DA233" s="186"/>
      <c r="DB233" s="186"/>
      <c r="DC233" s="186"/>
      <c r="DD233" s="186"/>
      <c r="DE233" s="186"/>
      <c r="DF233" s="186"/>
      <c r="DG233" s="186"/>
      <c r="DH233" s="186"/>
      <c r="DI233" s="186"/>
      <c r="DJ233" s="186"/>
      <c r="DK233" s="186"/>
      <c r="DL233" s="186"/>
      <c r="DM233" s="186"/>
      <c r="DQ233" s="160"/>
      <c r="ED233" s="149"/>
      <c r="EE233" s="149"/>
    </row>
    <row r="234" spans="1:135" s="169" customFormat="1" x14ac:dyDescent="0.25">
      <c r="A234" s="156">
        <v>333</v>
      </c>
      <c r="B234" s="157" t="s">
        <v>1419</v>
      </c>
      <c r="C234" s="160" t="s">
        <v>1192</v>
      </c>
      <c r="D234" s="160"/>
      <c r="E234" s="157" t="s">
        <v>1413</v>
      </c>
      <c r="F234" s="157">
        <v>-19.960148055000001</v>
      </c>
      <c r="G234" s="157">
        <v>-42.101596221000001</v>
      </c>
      <c r="H234" s="157"/>
      <c r="I234" s="156">
        <v>1124</v>
      </c>
      <c r="J234" s="190"/>
      <c r="K234" s="190"/>
      <c r="L234" s="189" t="s">
        <v>1225</v>
      </c>
      <c r="M234" s="185">
        <v>6</v>
      </c>
      <c r="N234" s="185">
        <v>6</v>
      </c>
      <c r="O234" s="185">
        <v>6.666666666666667</v>
      </c>
      <c r="P234" s="185">
        <v>6.666666666666667</v>
      </c>
      <c r="Q234" s="185">
        <v>6</v>
      </c>
      <c r="R234" s="185">
        <v>6.666666666666667</v>
      </c>
      <c r="S234" s="185">
        <v>6.166666666666667</v>
      </c>
      <c r="T234" s="185">
        <v>6.166666666666667</v>
      </c>
      <c r="U234" s="191">
        <v>86.333333333333329</v>
      </c>
      <c r="V234" s="186"/>
      <c r="W234" s="190" t="s">
        <v>954</v>
      </c>
      <c r="X234" s="190">
        <v>1124</v>
      </c>
      <c r="Y234" s="192" t="s">
        <v>10</v>
      </c>
      <c r="Z234" s="192"/>
      <c r="AA234" s="175"/>
      <c r="AB234" s="175">
        <f t="shared" si="41"/>
        <v>1124</v>
      </c>
      <c r="AC234" s="175"/>
      <c r="AD234" s="175"/>
      <c r="AE234" s="192"/>
      <c r="AF234" s="193">
        <v>57.303318999999988</v>
      </c>
      <c r="AG234" s="193">
        <v>33.948153000000005</v>
      </c>
      <c r="AH234" s="193">
        <v>6.0689338500000005</v>
      </c>
      <c r="AI234" s="193">
        <v>13.396312</v>
      </c>
      <c r="AJ234" s="193">
        <v>2.2191910302883633</v>
      </c>
      <c r="AK234" s="186"/>
      <c r="AL234" s="175" t="s">
        <v>178</v>
      </c>
      <c r="AM234" s="175"/>
      <c r="AN234" s="175" t="s">
        <v>10</v>
      </c>
      <c r="AO234" s="175"/>
      <c r="AP234" s="175"/>
      <c r="AQ234" s="175">
        <f t="shared" si="42"/>
        <v>1124</v>
      </c>
      <c r="AR234" s="175"/>
      <c r="AS234" s="175"/>
      <c r="AU234" s="175"/>
      <c r="AV234" s="175" t="s">
        <v>62</v>
      </c>
      <c r="AY234" s="176">
        <v>0.29509999999999997</v>
      </c>
      <c r="AZ234" s="176">
        <v>20</v>
      </c>
      <c r="BA234" s="177">
        <v>1.4754999999999999E-2</v>
      </c>
      <c r="BB234" s="177">
        <v>7.8342683810699807</v>
      </c>
      <c r="BC234" s="177"/>
      <c r="BD234" s="186"/>
      <c r="BE234" s="186"/>
      <c r="BF234" s="186"/>
      <c r="BG234" s="186"/>
      <c r="BJ234" s="186"/>
      <c r="BK234" s="186"/>
      <c r="BL234" s="186"/>
      <c r="BM234" s="218"/>
      <c r="BP234" s="186"/>
      <c r="BQ234" s="186"/>
      <c r="BR234" s="186"/>
      <c r="BS234" s="186"/>
      <c r="BT234" s="186"/>
      <c r="BU234" s="186"/>
      <c r="BV234" s="176" t="s">
        <v>424</v>
      </c>
      <c r="BW234" s="160" t="s">
        <v>1192</v>
      </c>
      <c r="BX234" s="176"/>
      <c r="BY234" s="176"/>
      <c r="BZ234" s="186">
        <f t="shared" si="44"/>
        <v>1124</v>
      </c>
      <c r="CA234" s="176"/>
      <c r="CB234" s="176"/>
      <c r="CC234" s="176"/>
      <c r="CD234" s="176"/>
      <c r="CE234" s="176" t="s">
        <v>62</v>
      </c>
      <c r="CF234" s="185">
        <v>147.66490060673669</v>
      </c>
      <c r="CI234" s="163">
        <v>333</v>
      </c>
      <c r="CJ234" s="163" t="s">
        <v>10</v>
      </c>
      <c r="CK234" s="163"/>
      <c r="CL234" s="163"/>
      <c r="CM234" s="186">
        <f>I234</f>
        <v>1124</v>
      </c>
      <c r="CN234" s="163"/>
      <c r="CO234" s="163"/>
      <c r="CP234" s="163"/>
      <c r="CQ234" s="163"/>
      <c r="CR234" s="163"/>
      <c r="CS234" s="163" t="s">
        <v>62</v>
      </c>
      <c r="CT234" s="163">
        <v>7.658584799135058</v>
      </c>
      <c r="CU234" s="186"/>
      <c r="CV234" s="186"/>
      <c r="CW234" s="163">
        <v>333</v>
      </c>
      <c r="CX234" s="163" t="s">
        <v>10</v>
      </c>
      <c r="CY234" s="163"/>
      <c r="CZ234" s="163"/>
      <c r="DA234" s="186">
        <f t="shared" si="40"/>
        <v>1124</v>
      </c>
      <c r="DB234" s="163"/>
      <c r="DC234" s="163"/>
      <c r="DD234" s="163"/>
      <c r="DE234" s="163"/>
      <c r="DF234" s="163"/>
      <c r="DG234" s="163"/>
      <c r="DH234" s="176" t="s">
        <v>9</v>
      </c>
      <c r="DI234" s="233">
        <v>6.3755620000000004</v>
      </c>
      <c r="DJ234" s="233">
        <v>0.68924579999999991</v>
      </c>
      <c r="DK234" s="177">
        <f>DI234-DJ234</f>
        <v>5.6863162000000003</v>
      </c>
      <c r="DL234" s="230">
        <v>0.35392429999999991</v>
      </c>
      <c r="DM234" s="230">
        <v>0.33532149999999999</v>
      </c>
      <c r="DO234" s="61" t="s">
        <v>178</v>
      </c>
      <c r="DP234" s="61" t="s">
        <v>10</v>
      </c>
      <c r="DQ234" s="160" t="s">
        <v>1192</v>
      </c>
      <c r="DR234" s="61"/>
      <c r="DS234" s="61"/>
      <c r="DT234" s="61"/>
      <c r="DU234" s="61"/>
      <c r="DV234" s="61"/>
      <c r="DW234" s="61"/>
      <c r="DX234" s="61" t="s">
        <v>62</v>
      </c>
      <c r="DY234" s="68">
        <v>0.15158218000000001</v>
      </c>
      <c r="DZ234" s="68">
        <v>1.967868E-2</v>
      </c>
      <c r="EA234" s="68">
        <v>5.0324599999999997E-2</v>
      </c>
      <c r="EB234" s="68">
        <v>8.246980000000001E-2</v>
      </c>
      <c r="EC234" s="68">
        <v>1.2663879999999999E-2</v>
      </c>
      <c r="ED234" s="149"/>
      <c r="EE234" s="149"/>
    </row>
    <row r="235" spans="1:135" s="169" customFormat="1" x14ac:dyDescent="0.25">
      <c r="A235" s="156">
        <v>334</v>
      </c>
      <c r="B235" s="157" t="s">
        <v>1420</v>
      </c>
      <c r="C235" s="160" t="s">
        <v>1163</v>
      </c>
      <c r="D235" s="160"/>
      <c r="E235" s="157" t="s">
        <v>1416</v>
      </c>
      <c r="F235" s="157">
        <v>-19.873795090000002</v>
      </c>
      <c r="G235" s="157">
        <v>-42.136647328999999</v>
      </c>
      <c r="H235" s="157"/>
      <c r="I235" s="156">
        <v>680</v>
      </c>
      <c r="J235" s="190"/>
      <c r="K235" s="190"/>
      <c r="L235" s="189" t="s">
        <v>1225</v>
      </c>
      <c r="M235" s="185">
        <v>6.166666666666667</v>
      </c>
      <c r="N235" s="185">
        <v>6.666666666666667</v>
      </c>
      <c r="O235" s="185">
        <v>6.666666666666667</v>
      </c>
      <c r="P235" s="185">
        <v>6.166666666666667</v>
      </c>
      <c r="Q235" s="185">
        <v>6.333333333333333</v>
      </c>
      <c r="R235" s="185">
        <v>6.833333333333333</v>
      </c>
      <c r="S235" s="185">
        <v>6.333333333333333</v>
      </c>
      <c r="T235" s="185">
        <v>6.5</v>
      </c>
      <c r="U235" s="191">
        <v>87</v>
      </c>
      <c r="V235" s="186"/>
      <c r="W235" s="190" t="s">
        <v>701</v>
      </c>
      <c r="X235" s="190">
        <v>680</v>
      </c>
      <c r="Y235" s="192" t="s">
        <v>8</v>
      </c>
      <c r="Z235" s="192"/>
      <c r="AA235" s="175"/>
      <c r="AB235" s="175">
        <f t="shared" si="41"/>
        <v>680</v>
      </c>
      <c r="AC235" s="175"/>
      <c r="AD235" s="175"/>
      <c r="AE235" s="192"/>
      <c r="AF235" s="193">
        <v>47.358589500000001</v>
      </c>
      <c r="AG235" s="193">
        <v>31.643660999999998</v>
      </c>
      <c r="AH235" s="193">
        <v>5.3448179000000007</v>
      </c>
      <c r="AI235" s="193">
        <v>12.337805999999999</v>
      </c>
      <c r="AJ235" s="193">
        <v>2.3105690844539195</v>
      </c>
      <c r="AK235" s="186"/>
      <c r="AL235" s="175" t="s">
        <v>44</v>
      </c>
      <c r="AM235" s="175"/>
      <c r="AN235" s="175" t="s">
        <v>8</v>
      </c>
      <c r="AO235" s="175"/>
      <c r="AP235" s="175"/>
      <c r="AQ235" s="175">
        <f t="shared" si="42"/>
        <v>680</v>
      </c>
      <c r="AR235" s="175"/>
      <c r="AS235" s="175"/>
      <c r="AU235" s="175"/>
      <c r="AV235" s="176" t="s">
        <v>20</v>
      </c>
      <c r="AY235" s="176">
        <v>0.2661</v>
      </c>
      <c r="AZ235" s="176">
        <v>20</v>
      </c>
      <c r="BA235" s="177">
        <v>1.3305000000000001E-2</v>
      </c>
      <c r="BB235" s="177">
        <v>6.8920623842375122</v>
      </c>
      <c r="BC235" s="177"/>
      <c r="BD235" s="186"/>
      <c r="BE235" s="186"/>
      <c r="BF235" s="186"/>
      <c r="BG235" s="186"/>
      <c r="BJ235" s="186"/>
      <c r="BK235" s="186"/>
      <c r="BL235" s="186"/>
      <c r="BM235" s="218"/>
      <c r="BP235" s="186"/>
      <c r="BQ235" s="186"/>
      <c r="BR235" s="186"/>
      <c r="BS235" s="186"/>
      <c r="BT235" s="186"/>
      <c r="BU235" s="186"/>
      <c r="BV235" s="176" t="s">
        <v>263</v>
      </c>
      <c r="BW235" s="160" t="s">
        <v>1163</v>
      </c>
      <c r="BX235" s="176"/>
      <c r="BY235" s="176"/>
      <c r="BZ235" s="186">
        <f t="shared" si="44"/>
        <v>680</v>
      </c>
      <c r="CA235" s="176"/>
      <c r="CB235" s="176"/>
      <c r="CC235" s="176"/>
      <c r="CD235" s="176"/>
      <c r="CE235" s="176" t="s">
        <v>20</v>
      </c>
      <c r="CF235" s="185">
        <v>242.25383104205056</v>
      </c>
      <c r="CI235" s="163">
        <v>334</v>
      </c>
      <c r="CJ235" s="163" t="s">
        <v>8</v>
      </c>
      <c r="CK235" s="163"/>
      <c r="CL235" s="163"/>
      <c r="CM235" s="186">
        <f>I235</f>
        <v>680</v>
      </c>
      <c r="CN235" s="163"/>
      <c r="CO235" s="163"/>
      <c r="CP235" s="163"/>
      <c r="CQ235" s="163"/>
      <c r="CR235" s="163"/>
      <c r="CS235" s="163" t="s">
        <v>20</v>
      </c>
      <c r="CT235" s="163">
        <v>7.9443581867786603</v>
      </c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O235" s="61" t="s">
        <v>44</v>
      </c>
      <c r="DP235" s="61" t="s">
        <v>8</v>
      </c>
      <c r="DQ235" s="160" t="s">
        <v>1163</v>
      </c>
      <c r="DR235" s="61"/>
      <c r="DS235" s="61"/>
      <c r="DT235" s="61"/>
      <c r="DU235" s="61"/>
      <c r="DV235" s="61"/>
      <c r="DW235" s="61"/>
      <c r="DX235" s="61" t="s">
        <v>20</v>
      </c>
      <c r="DY235" s="68">
        <v>0.23678943999999999</v>
      </c>
      <c r="DZ235" s="68">
        <v>2.4746119999999996E-2</v>
      </c>
      <c r="EA235" s="68">
        <v>6.1016479999999998E-2</v>
      </c>
      <c r="EB235" s="68">
        <v>0.14385142000000001</v>
      </c>
      <c r="EC235" s="68">
        <v>1.5315459999999999E-2</v>
      </c>
      <c r="ED235" s="149"/>
      <c r="EE235" s="149"/>
    </row>
    <row r="236" spans="1:135" s="169" customFormat="1" x14ac:dyDescent="0.25">
      <c r="A236" s="156">
        <v>335</v>
      </c>
      <c r="B236" s="157" t="s">
        <v>1421</v>
      </c>
      <c r="C236" s="160" t="s">
        <v>1192</v>
      </c>
      <c r="D236" s="160"/>
      <c r="E236" s="157" t="s">
        <v>1413</v>
      </c>
      <c r="F236" s="157">
        <v>-19.956383407000001</v>
      </c>
      <c r="G236" s="157">
        <v>-42.086506448999998</v>
      </c>
      <c r="H236" s="157"/>
      <c r="I236" s="156">
        <v>1111</v>
      </c>
      <c r="J236" s="190"/>
      <c r="K236" s="190"/>
      <c r="L236" s="189" t="s">
        <v>1225</v>
      </c>
      <c r="M236" s="185">
        <v>6</v>
      </c>
      <c r="N236" s="185">
        <v>6.666666666666667</v>
      </c>
      <c r="O236" s="185">
        <v>6.166666666666667</v>
      </c>
      <c r="P236" s="185">
        <v>6.833333333333333</v>
      </c>
      <c r="Q236" s="185">
        <v>6.333333333333333</v>
      </c>
      <c r="R236" s="185">
        <v>6.833333333333333</v>
      </c>
      <c r="S236" s="185">
        <v>6</v>
      </c>
      <c r="T236" s="185">
        <v>6.5</v>
      </c>
      <c r="U236" s="191">
        <v>87.666666666666671</v>
      </c>
      <c r="V236" s="186"/>
      <c r="W236" s="190" t="s">
        <v>955</v>
      </c>
      <c r="X236" s="190">
        <v>1111</v>
      </c>
      <c r="Y236" s="192" t="s">
        <v>10</v>
      </c>
      <c r="Z236" s="192"/>
      <c r="AA236" s="175"/>
      <c r="AB236" s="175">
        <f t="shared" si="41"/>
        <v>1111</v>
      </c>
      <c r="AC236" s="175"/>
      <c r="AD236" s="175"/>
      <c r="AE236" s="192"/>
      <c r="AF236" s="193">
        <v>51.251910500000008</v>
      </c>
      <c r="AG236" s="193">
        <v>32.999108499999998</v>
      </c>
      <c r="AH236" s="193">
        <v>5.7185883999999998</v>
      </c>
      <c r="AI236" s="193">
        <v>12.8151475</v>
      </c>
      <c r="AJ236" s="193">
        <v>2.2546029716823979</v>
      </c>
      <c r="AK236" s="186"/>
      <c r="AL236" s="175" t="s">
        <v>179</v>
      </c>
      <c r="AM236" s="175"/>
      <c r="AN236" s="175" t="s">
        <v>10</v>
      </c>
      <c r="AO236" s="175"/>
      <c r="AP236" s="175"/>
      <c r="AQ236" s="175">
        <f t="shared" si="42"/>
        <v>1111</v>
      </c>
      <c r="AR236" s="175"/>
      <c r="AS236" s="175"/>
      <c r="AU236" s="175"/>
      <c r="AV236" s="175" t="s">
        <v>62</v>
      </c>
      <c r="AY236" s="176">
        <v>0.2888</v>
      </c>
      <c r="AZ236" s="176">
        <v>20</v>
      </c>
      <c r="BA236" s="177">
        <v>1.444E-2</v>
      </c>
      <c r="BB236" s="177">
        <v>7.951037500335544</v>
      </c>
      <c r="BC236" s="177"/>
      <c r="BD236" s="186"/>
      <c r="BE236" s="186"/>
      <c r="BF236" s="186"/>
      <c r="BG236" s="186"/>
      <c r="BJ236" s="186"/>
      <c r="BK236" s="186"/>
      <c r="BL236" s="186"/>
      <c r="BM236" s="218"/>
      <c r="BP236" s="186"/>
      <c r="BQ236" s="186"/>
      <c r="BR236" s="186"/>
      <c r="BS236" s="186"/>
      <c r="BT236" s="186"/>
      <c r="BU236" s="186"/>
      <c r="BV236" s="176" t="s">
        <v>425</v>
      </c>
      <c r="BW236" s="160" t="s">
        <v>1192</v>
      </c>
      <c r="BX236" s="176"/>
      <c r="BY236" s="176"/>
      <c r="BZ236" s="186">
        <f t="shared" si="44"/>
        <v>1111</v>
      </c>
      <c r="CA236" s="176"/>
      <c r="CB236" s="176"/>
      <c r="CC236" s="176"/>
      <c r="CD236" s="176"/>
      <c r="CE236" s="176" t="s">
        <v>62</v>
      </c>
      <c r="CF236" s="185">
        <v>207.10442798081053</v>
      </c>
      <c r="CI236" s="163">
        <v>335</v>
      </c>
      <c r="CJ236" s="163" t="s">
        <v>10</v>
      </c>
      <c r="CK236" s="163"/>
      <c r="CL236" s="163"/>
      <c r="CM236" s="186">
        <f>I236</f>
        <v>1111</v>
      </c>
      <c r="CN236" s="163"/>
      <c r="CO236" s="163"/>
      <c r="CP236" s="163"/>
      <c r="CQ236" s="163"/>
      <c r="CR236" s="163"/>
      <c r="CS236" s="163" t="s">
        <v>62</v>
      </c>
      <c r="CT236" s="163">
        <v>8.7743652973522721</v>
      </c>
      <c r="CU236" s="186"/>
      <c r="CV236" s="186"/>
      <c r="CW236" s="163">
        <v>335</v>
      </c>
      <c r="CX236" s="163" t="s">
        <v>10</v>
      </c>
      <c r="CY236" s="163"/>
      <c r="CZ236" s="163"/>
      <c r="DA236" s="186">
        <f t="shared" si="40"/>
        <v>1111</v>
      </c>
      <c r="DB236" s="163"/>
      <c r="DC236" s="163"/>
      <c r="DD236" s="163"/>
      <c r="DE236" s="163"/>
      <c r="DF236" s="163"/>
      <c r="DG236" s="163"/>
      <c r="DH236" s="176" t="s">
        <v>9</v>
      </c>
      <c r="DI236" s="233">
        <v>5.4571649999999998</v>
      </c>
      <c r="DJ236" s="233">
        <v>0.71565079999999992</v>
      </c>
      <c r="DK236" s="177">
        <f>DI236-DJ236</f>
        <v>4.7415142000000001</v>
      </c>
      <c r="DL236" s="230">
        <v>0.37329939999999989</v>
      </c>
      <c r="DM236" s="230">
        <v>0.34235140000000003</v>
      </c>
      <c r="DO236" s="61" t="s">
        <v>179</v>
      </c>
      <c r="DP236" s="61" t="s">
        <v>10</v>
      </c>
      <c r="DQ236" s="160" t="s">
        <v>1192</v>
      </c>
      <c r="DR236" s="61"/>
      <c r="DS236" s="61"/>
      <c r="DT236" s="61"/>
      <c r="DU236" s="61"/>
      <c r="DV236" s="61"/>
      <c r="DW236" s="61"/>
      <c r="DX236" s="61" t="s">
        <v>62</v>
      </c>
      <c r="DY236" s="68">
        <v>0.24694761999999998</v>
      </c>
      <c r="DZ236" s="68">
        <v>1.6918279999999997E-2</v>
      </c>
      <c r="EA236" s="68">
        <v>6.6854700000000003E-2</v>
      </c>
      <c r="EB236" s="68">
        <v>0.15736786000000003</v>
      </c>
      <c r="EC236" s="68">
        <v>1.4444479999999999E-2</v>
      </c>
      <c r="ED236" s="149"/>
      <c r="EE236" s="149"/>
    </row>
    <row r="237" spans="1:135" s="169" customFormat="1" x14ac:dyDescent="0.25">
      <c r="A237" s="156">
        <v>336</v>
      </c>
      <c r="B237" s="157" t="s">
        <v>1422</v>
      </c>
      <c r="C237" s="160" t="s">
        <v>1163</v>
      </c>
      <c r="D237" s="160"/>
      <c r="E237" s="157" t="s">
        <v>1413</v>
      </c>
      <c r="F237" s="157">
        <v>-19.956381898</v>
      </c>
      <c r="G237" s="157">
        <v>-42.090059621000002</v>
      </c>
      <c r="H237" s="157"/>
      <c r="I237" s="156">
        <v>1062</v>
      </c>
      <c r="J237" s="190"/>
      <c r="K237" s="190"/>
      <c r="L237" s="189" t="s">
        <v>1225</v>
      </c>
      <c r="M237" s="185">
        <v>6</v>
      </c>
      <c r="N237" s="185">
        <v>6</v>
      </c>
      <c r="O237" s="185">
        <v>6.333333333333333</v>
      </c>
      <c r="P237" s="185">
        <v>6.666666666666667</v>
      </c>
      <c r="Q237" s="185">
        <v>6.333333333333333</v>
      </c>
      <c r="R237" s="185">
        <v>6.833333333333333</v>
      </c>
      <c r="S237" s="185">
        <v>6.333333333333333</v>
      </c>
      <c r="T237" s="185">
        <v>6.166666666666667</v>
      </c>
      <c r="U237" s="191">
        <v>86.666666666666671</v>
      </c>
      <c r="V237" s="186"/>
      <c r="W237" s="186"/>
      <c r="X237" s="186"/>
      <c r="Y237" s="186"/>
      <c r="Z237" s="186"/>
      <c r="AA237" s="186"/>
      <c r="AB237" s="175"/>
      <c r="AC237" s="175"/>
      <c r="AD237" s="175"/>
      <c r="AE237" s="186"/>
      <c r="AF237" s="193"/>
      <c r="AG237" s="193"/>
      <c r="AH237" s="193"/>
      <c r="AI237" s="193"/>
      <c r="AJ237" s="193"/>
      <c r="AK237" s="186"/>
      <c r="AL237" s="186"/>
      <c r="AM237" s="186"/>
      <c r="AN237" s="186"/>
      <c r="AO237" s="186"/>
      <c r="AP237" s="186"/>
      <c r="AQ237" s="175"/>
      <c r="AR237" s="175"/>
      <c r="AS237" s="175"/>
      <c r="AU237" s="175"/>
      <c r="AV237" s="186"/>
      <c r="AY237" s="186"/>
      <c r="AZ237" s="186"/>
      <c r="BA237" s="186"/>
      <c r="BB237" s="186"/>
      <c r="BC237" s="186"/>
      <c r="BD237" s="186"/>
      <c r="BE237" s="186"/>
      <c r="BF237" s="186"/>
      <c r="BG237" s="186"/>
      <c r="BJ237" s="186"/>
      <c r="BK237" s="186"/>
      <c r="BL237" s="186"/>
      <c r="BM237" s="218"/>
      <c r="BP237" s="186"/>
      <c r="BQ237" s="186"/>
      <c r="BR237" s="186"/>
      <c r="BS237" s="186"/>
      <c r="BT237" s="186"/>
      <c r="BU237" s="186"/>
      <c r="BV237" s="176" t="s">
        <v>365</v>
      </c>
      <c r="BW237" s="160" t="s">
        <v>1163</v>
      </c>
      <c r="BX237" s="176"/>
      <c r="BY237" s="176"/>
      <c r="BZ237" s="186">
        <f t="shared" si="44"/>
        <v>1062</v>
      </c>
      <c r="CA237" s="176"/>
      <c r="CB237" s="176"/>
      <c r="CC237" s="176"/>
      <c r="CD237" s="176"/>
      <c r="CE237" s="176" t="s">
        <v>62</v>
      </c>
      <c r="CF237" s="185">
        <v>168.2507533069882</v>
      </c>
      <c r="CI237" s="163">
        <v>336</v>
      </c>
      <c r="CJ237" s="163" t="s">
        <v>8</v>
      </c>
      <c r="CK237" s="163"/>
      <c r="CL237" s="163"/>
      <c r="CM237" s="186">
        <f>I237</f>
        <v>1062</v>
      </c>
      <c r="CN237" s="163"/>
      <c r="CO237" s="163"/>
      <c r="CP237" s="163"/>
      <c r="CQ237" s="163"/>
      <c r="CR237" s="163"/>
      <c r="CS237" s="163" t="s">
        <v>62</v>
      </c>
      <c r="CT237" s="163">
        <v>8.2119707489657436</v>
      </c>
      <c r="CU237" s="186"/>
      <c r="CV237" s="186"/>
      <c r="CW237" s="190">
        <v>336</v>
      </c>
      <c r="CX237" s="228" t="s">
        <v>8</v>
      </c>
      <c r="CY237" s="228"/>
      <c r="CZ237" s="228"/>
      <c r="DA237" s="186">
        <f t="shared" si="40"/>
        <v>1062</v>
      </c>
      <c r="DB237" s="228"/>
      <c r="DC237" s="228"/>
      <c r="DD237" s="228"/>
      <c r="DE237" s="228"/>
      <c r="DF237" s="228"/>
      <c r="DG237" s="228"/>
      <c r="DH237" s="228" t="s">
        <v>9</v>
      </c>
      <c r="DI237" s="230">
        <v>4.0361159999999998</v>
      </c>
      <c r="DJ237" s="230">
        <v>0.47675269999999997</v>
      </c>
      <c r="DK237" s="230">
        <v>3.5593632999999998</v>
      </c>
      <c r="DL237" s="230">
        <v>0.20699589999999995</v>
      </c>
      <c r="DM237" s="230">
        <v>0.26975680000000002</v>
      </c>
      <c r="DO237" s="59" t="s">
        <v>97</v>
      </c>
      <c r="DP237" s="61" t="s">
        <v>8</v>
      </c>
      <c r="DQ237" s="160" t="s">
        <v>1163</v>
      </c>
      <c r="DR237" s="61"/>
      <c r="DS237" s="61"/>
      <c r="DT237" s="61"/>
      <c r="DU237" s="61"/>
      <c r="DV237" s="61"/>
      <c r="DW237" s="61"/>
      <c r="DX237" s="61" t="s">
        <v>62</v>
      </c>
      <c r="DY237" s="236">
        <v>0.13440485999999999</v>
      </c>
      <c r="DZ237" s="236">
        <v>1.4052480000000001E-2</v>
      </c>
      <c r="EA237" s="236">
        <v>3.2469499999999998E-2</v>
      </c>
      <c r="EB237" s="236">
        <v>8.4040340000000005E-2</v>
      </c>
      <c r="EC237" s="236">
        <v>8.7366600000000003E-3</v>
      </c>
      <c r="ED237" s="149"/>
      <c r="EE237" s="149"/>
    </row>
    <row r="238" spans="1:135" s="169" customFormat="1" x14ac:dyDescent="0.25">
      <c r="A238" s="156">
        <v>337</v>
      </c>
      <c r="B238" s="157" t="s">
        <v>1423</v>
      </c>
      <c r="C238" s="160" t="s">
        <v>1173</v>
      </c>
      <c r="D238" s="160"/>
      <c r="E238" s="157" t="s">
        <v>1413</v>
      </c>
      <c r="F238" s="157">
        <v>-19.942971691</v>
      </c>
      <c r="G238" s="157">
        <v>-42.163393479</v>
      </c>
      <c r="H238" s="157"/>
      <c r="I238" s="156">
        <v>884</v>
      </c>
      <c r="J238" s="190"/>
      <c r="K238" s="190"/>
      <c r="L238" s="189" t="s">
        <v>1210</v>
      </c>
      <c r="M238" s="185">
        <v>6.333333333333333</v>
      </c>
      <c r="N238" s="185">
        <v>6.333333333333333</v>
      </c>
      <c r="O238" s="185">
        <v>7</v>
      </c>
      <c r="P238" s="185">
        <v>6.333333333333333</v>
      </c>
      <c r="Q238" s="185">
        <v>7</v>
      </c>
      <c r="R238" s="185">
        <v>6.333333333333333</v>
      </c>
      <c r="S238" s="185">
        <v>6.333333333333333</v>
      </c>
      <c r="T238" s="185">
        <v>6.333333333333333</v>
      </c>
      <c r="U238" s="191">
        <v>88</v>
      </c>
      <c r="V238" s="186"/>
      <c r="W238" s="190" t="s">
        <v>859</v>
      </c>
      <c r="X238" s="190">
        <v>884</v>
      </c>
      <c r="Y238" s="192" t="s">
        <v>286</v>
      </c>
      <c r="Z238" s="192"/>
      <c r="AA238" s="175"/>
      <c r="AB238" s="175">
        <f t="shared" ref="AB238:AB260" si="45">I238</f>
        <v>884</v>
      </c>
      <c r="AC238" s="175"/>
      <c r="AD238" s="175"/>
      <c r="AE238" s="192"/>
      <c r="AF238" s="193">
        <v>50.339759000000001</v>
      </c>
      <c r="AG238" s="193">
        <v>31.836951500000005</v>
      </c>
      <c r="AH238" s="193">
        <v>5.6040729000000002</v>
      </c>
      <c r="AI238" s="193">
        <v>12.3309453</v>
      </c>
      <c r="AJ238" s="193">
        <v>2.2031856118743587</v>
      </c>
      <c r="AK238" s="186"/>
      <c r="AL238" s="175" t="s">
        <v>1103</v>
      </c>
      <c r="AM238" s="175"/>
      <c r="AN238" s="175" t="s">
        <v>286</v>
      </c>
      <c r="AO238" s="175"/>
      <c r="AP238" s="175"/>
      <c r="AQ238" s="175">
        <f t="shared" ref="AQ238:AQ260" si="46">X238</f>
        <v>884</v>
      </c>
      <c r="AR238" s="175"/>
      <c r="AS238" s="175"/>
      <c r="AU238" s="175"/>
      <c r="AV238" s="175" t="s">
        <v>440</v>
      </c>
      <c r="AY238" s="176">
        <v>0.28349999999999997</v>
      </c>
      <c r="AZ238" s="176">
        <v>20</v>
      </c>
      <c r="BA238" s="177">
        <v>1.4174999999999998E-2</v>
      </c>
      <c r="BB238" s="177">
        <v>7.5832818833382536</v>
      </c>
      <c r="BC238" s="177"/>
      <c r="BD238" s="186"/>
      <c r="BE238" s="186"/>
      <c r="BF238" s="186"/>
      <c r="BG238" s="186"/>
      <c r="BJ238" s="186"/>
      <c r="BK238" s="186"/>
      <c r="BL238" s="186"/>
      <c r="BM238" s="218"/>
      <c r="BP238" s="186"/>
      <c r="BQ238" s="186"/>
      <c r="BR238" s="186"/>
      <c r="BS238" s="186"/>
      <c r="BT238" s="186"/>
      <c r="BU238" s="186"/>
      <c r="BV238" s="176" t="s">
        <v>484</v>
      </c>
      <c r="BW238" s="160" t="s">
        <v>1173</v>
      </c>
      <c r="BX238" s="176"/>
      <c r="BY238" s="176"/>
      <c r="BZ238" s="186">
        <f t="shared" si="44"/>
        <v>884</v>
      </c>
      <c r="CA238" s="176"/>
      <c r="CB238" s="176"/>
      <c r="CC238" s="176"/>
      <c r="CD238" s="176"/>
      <c r="CE238" s="176" t="s">
        <v>440</v>
      </c>
      <c r="CF238" s="185">
        <v>168.62042786198842</v>
      </c>
      <c r="CI238" s="186"/>
      <c r="CJ238" s="186"/>
      <c r="CK238" s="186"/>
      <c r="CL238" s="186"/>
      <c r="CM238" s="186"/>
      <c r="CN238" s="186"/>
      <c r="CO238" s="186"/>
      <c r="CP238" s="186"/>
      <c r="CQ238" s="186"/>
      <c r="CR238" s="186"/>
      <c r="CS238" s="186"/>
      <c r="CT238" s="186"/>
      <c r="CU238" s="186"/>
      <c r="CV238" s="186"/>
      <c r="CW238" s="186"/>
      <c r="CX238" s="186"/>
      <c r="CY238" s="186"/>
      <c r="CZ238" s="186"/>
      <c r="DA238" s="186"/>
      <c r="DB238" s="186"/>
      <c r="DC238" s="186"/>
      <c r="DD238" s="186"/>
      <c r="DE238" s="186"/>
      <c r="DF238" s="186"/>
      <c r="DG238" s="186"/>
      <c r="DH238" s="186"/>
      <c r="DI238" s="186"/>
      <c r="DJ238" s="186"/>
      <c r="DK238" s="186"/>
      <c r="DL238" s="186"/>
      <c r="DM238" s="186"/>
      <c r="DQ238" s="160"/>
      <c r="ED238" s="149"/>
      <c r="EE238" s="149"/>
    </row>
    <row r="239" spans="1:135" s="169" customFormat="1" x14ac:dyDescent="0.25">
      <c r="A239" s="156">
        <v>338</v>
      </c>
      <c r="B239" s="157" t="s">
        <v>1424</v>
      </c>
      <c r="C239" s="160" t="s">
        <v>1173</v>
      </c>
      <c r="D239" s="160"/>
      <c r="E239" s="157" t="s">
        <v>1413</v>
      </c>
      <c r="F239" s="157">
        <v>-19.952414911000002</v>
      </c>
      <c r="G239" s="157">
        <v>-42.164559820999997</v>
      </c>
      <c r="H239" s="157"/>
      <c r="I239" s="156">
        <v>872</v>
      </c>
      <c r="J239" s="190"/>
      <c r="K239" s="190"/>
      <c r="L239" s="189" t="s">
        <v>1225</v>
      </c>
      <c r="M239" s="185">
        <v>6</v>
      </c>
      <c r="N239" s="185">
        <v>6.666666666666667</v>
      </c>
      <c r="O239" s="185">
        <v>6.666666666666667</v>
      </c>
      <c r="P239" s="185">
        <v>6</v>
      </c>
      <c r="Q239" s="185">
        <v>6.666666666666667</v>
      </c>
      <c r="R239" s="185">
        <v>6.833333333333333</v>
      </c>
      <c r="S239" s="185">
        <v>6</v>
      </c>
      <c r="T239" s="185">
        <v>6.166666666666667</v>
      </c>
      <c r="U239" s="191">
        <v>87</v>
      </c>
      <c r="V239" s="186"/>
      <c r="W239" s="190" t="s">
        <v>860</v>
      </c>
      <c r="X239" s="190">
        <v>872</v>
      </c>
      <c r="Y239" s="192" t="s">
        <v>286</v>
      </c>
      <c r="Z239" s="192"/>
      <c r="AA239" s="175"/>
      <c r="AB239" s="175">
        <f t="shared" si="45"/>
        <v>872</v>
      </c>
      <c r="AC239" s="175"/>
      <c r="AD239" s="175"/>
      <c r="AE239" s="192"/>
      <c r="AF239" s="193">
        <v>55.030952500000012</v>
      </c>
      <c r="AG239" s="193">
        <v>33.122125499999996</v>
      </c>
      <c r="AH239" s="193">
        <v>6.0042300000000015</v>
      </c>
      <c r="AI239" s="193">
        <v>12.99188</v>
      </c>
      <c r="AJ239" s="193">
        <v>2.1862695678713115</v>
      </c>
      <c r="AK239" s="186"/>
      <c r="AL239" s="175" t="s">
        <v>1101</v>
      </c>
      <c r="AM239" s="175"/>
      <c r="AN239" s="175" t="s">
        <v>286</v>
      </c>
      <c r="AO239" s="175"/>
      <c r="AP239" s="175"/>
      <c r="AQ239" s="175">
        <f t="shared" si="46"/>
        <v>872</v>
      </c>
      <c r="AR239" s="175"/>
      <c r="AS239" s="175"/>
      <c r="AU239" s="175"/>
      <c r="AV239" s="175" t="s">
        <v>440</v>
      </c>
      <c r="AY239" s="176">
        <v>0.28349999999999997</v>
      </c>
      <c r="AZ239" s="176">
        <v>20</v>
      </c>
      <c r="BA239" s="177">
        <v>1.4174999999999998E-2</v>
      </c>
      <c r="BB239" s="177">
        <v>7.4879875446272779</v>
      </c>
      <c r="BC239" s="177"/>
      <c r="BD239" s="186"/>
      <c r="BE239" s="186"/>
      <c r="BF239" s="186"/>
      <c r="BG239" s="186"/>
      <c r="BJ239" s="186"/>
      <c r="BK239" s="186"/>
      <c r="BL239" s="186"/>
      <c r="BM239" s="218"/>
      <c r="BP239" s="186"/>
      <c r="BQ239" s="186"/>
      <c r="BR239" s="186"/>
      <c r="BS239" s="186"/>
      <c r="BT239" s="186"/>
      <c r="BU239" s="186"/>
      <c r="BV239" s="186"/>
      <c r="BW239" s="160"/>
      <c r="BX239" s="186"/>
      <c r="BY239" s="186"/>
      <c r="BZ239" s="186"/>
      <c r="CA239" s="186"/>
      <c r="CB239" s="186"/>
      <c r="CC239" s="186"/>
      <c r="CD239" s="186"/>
      <c r="CE239" s="186"/>
      <c r="CF239" s="197"/>
      <c r="CI239" s="186"/>
      <c r="CJ239" s="186"/>
      <c r="CK239" s="186"/>
      <c r="CL239" s="186"/>
      <c r="CM239" s="186"/>
      <c r="CN239" s="186"/>
      <c r="CO239" s="186"/>
      <c r="CP239" s="186"/>
      <c r="CQ239" s="186"/>
      <c r="CR239" s="186"/>
      <c r="CS239" s="186"/>
      <c r="CT239" s="186"/>
      <c r="CU239" s="186"/>
      <c r="CV239" s="186"/>
      <c r="CW239" s="186"/>
      <c r="CX239" s="186"/>
      <c r="CY239" s="186"/>
      <c r="CZ239" s="186"/>
      <c r="DA239" s="186"/>
      <c r="DB239" s="186"/>
      <c r="DC239" s="186"/>
      <c r="DD239" s="186"/>
      <c r="DE239" s="186"/>
      <c r="DF239" s="186"/>
      <c r="DG239" s="186"/>
      <c r="DH239" s="186"/>
      <c r="DI239" s="186"/>
      <c r="DJ239" s="186"/>
      <c r="DK239" s="186"/>
      <c r="DL239" s="186"/>
      <c r="DM239" s="186"/>
      <c r="DQ239" s="160"/>
      <c r="ED239" s="149"/>
      <c r="EE239" s="149"/>
    </row>
    <row r="240" spans="1:135" s="169" customFormat="1" x14ac:dyDescent="0.25">
      <c r="A240" s="156">
        <v>339</v>
      </c>
      <c r="B240" s="157" t="s">
        <v>1425</v>
      </c>
      <c r="C240" s="160" t="s">
        <v>1192</v>
      </c>
      <c r="D240" s="160"/>
      <c r="E240" s="157" t="s">
        <v>1416</v>
      </c>
      <c r="F240" s="157">
        <v>-19.895147989000002</v>
      </c>
      <c r="G240" s="157">
        <v>-42.113642775999999</v>
      </c>
      <c r="H240" s="157"/>
      <c r="I240" s="156">
        <v>782</v>
      </c>
      <c r="J240" s="190"/>
      <c r="K240" s="190"/>
      <c r="L240" s="189" t="s">
        <v>1225</v>
      </c>
      <c r="M240" s="185">
        <v>6</v>
      </c>
      <c r="N240" s="185">
        <v>6.333333333333333</v>
      </c>
      <c r="O240" s="185">
        <v>7</v>
      </c>
      <c r="P240" s="185">
        <v>6</v>
      </c>
      <c r="Q240" s="185">
        <v>6.5</v>
      </c>
      <c r="R240" s="185">
        <v>6.333333333333333</v>
      </c>
      <c r="S240" s="185">
        <v>6</v>
      </c>
      <c r="T240" s="185">
        <v>6.166666666666667</v>
      </c>
      <c r="U240" s="191">
        <v>86.333333333333329</v>
      </c>
      <c r="V240" s="186"/>
      <c r="W240" s="190" t="s">
        <v>956</v>
      </c>
      <c r="X240" s="190">
        <v>782</v>
      </c>
      <c r="Y240" s="192" t="s">
        <v>10</v>
      </c>
      <c r="Z240" s="192"/>
      <c r="AA240" s="175"/>
      <c r="AB240" s="175">
        <f t="shared" si="45"/>
        <v>782</v>
      </c>
      <c r="AC240" s="175"/>
      <c r="AD240" s="175"/>
      <c r="AE240" s="192"/>
      <c r="AF240" s="193">
        <v>49.615182499999996</v>
      </c>
      <c r="AG240" s="193">
        <v>31.914077000000002</v>
      </c>
      <c r="AH240" s="193">
        <v>5.644386149999999</v>
      </c>
      <c r="AI240" s="193">
        <v>12.474887499999999</v>
      </c>
      <c r="AJ240" s="193">
        <v>2.2157852816652186</v>
      </c>
      <c r="AK240" s="186"/>
      <c r="AL240" s="175" t="s">
        <v>1113</v>
      </c>
      <c r="AM240" s="175"/>
      <c r="AN240" s="175" t="s">
        <v>10</v>
      </c>
      <c r="AO240" s="175"/>
      <c r="AP240" s="175"/>
      <c r="AQ240" s="175">
        <f t="shared" si="46"/>
        <v>782</v>
      </c>
      <c r="AR240" s="175"/>
      <c r="AS240" s="175"/>
      <c r="AU240" s="175"/>
      <c r="AV240" s="175" t="s">
        <v>440</v>
      </c>
      <c r="AY240" s="176">
        <v>0.23080000000000001</v>
      </c>
      <c r="AZ240" s="176">
        <v>20</v>
      </c>
      <c r="BA240" s="177">
        <v>1.154E-2</v>
      </c>
      <c r="BB240" s="177">
        <v>6.1699728880895499</v>
      </c>
      <c r="BC240" s="177"/>
      <c r="BD240" s="186"/>
      <c r="BE240" s="186"/>
      <c r="BF240" s="186"/>
      <c r="BG240" s="186"/>
      <c r="BJ240" s="186"/>
      <c r="BK240" s="186"/>
      <c r="BL240" s="186"/>
      <c r="BM240" s="218"/>
      <c r="BP240" s="186"/>
      <c r="BQ240" s="186"/>
      <c r="BR240" s="186"/>
      <c r="BS240" s="186"/>
      <c r="BT240" s="186"/>
      <c r="BU240" s="186"/>
      <c r="BV240" s="186"/>
      <c r="BW240" s="160"/>
      <c r="BX240" s="186"/>
      <c r="BY240" s="186"/>
      <c r="BZ240" s="186"/>
      <c r="CA240" s="186"/>
      <c r="CB240" s="186"/>
      <c r="CC240" s="186"/>
      <c r="CD240" s="186"/>
      <c r="CE240" s="186"/>
      <c r="CF240" s="197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Q240" s="160"/>
      <c r="ED240" s="149"/>
      <c r="EE240" s="149"/>
    </row>
    <row r="241" spans="1:145" s="169" customFormat="1" x14ac:dyDescent="0.25">
      <c r="A241" s="156">
        <v>342</v>
      </c>
      <c r="B241" s="157" t="s">
        <v>1426</v>
      </c>
      <c r="C241" s="160" t="s">
        <v>1194</v>
      </c>
      <c r="D241" s="160"/>
      <c r="E241" s="157" t="s">
        <v>1413</v>
      </c>
      <c r="F241" s="157">
        <v>-19.986160537</v>
      </c>
      <c r="G241" s="157">
        <v>-42.123033106000001</v>
      </c>
      <c r="H241" s="157"/>
      <c r="I241" s="156">
        <v>824</v>
      </c>
      <c r="J241" s="190"/>
      <c r="K241" s="190"/>
      <c r="L241" s="189" t="s">
        <v>1225</v>
      </c>
      <c r="M241" s="190">
        <v>6</v>
      </c>
      <c r="N241" s="185">
        <v>6.333333333333333</v>
      </c>
      <c r="O241" s="185">
        <v>6.666666666666667</v>
      </c>
      <c r="P241" s="185">
        <v>6.333333333333333</v>
      </c>
      <c r="Q241" s="185">
        <v>6.333333333333333</v>
      </c>
      <c r="R241" s="185">
        <v>6.666666666666667</v>
      </c>
      <c r="S241" s="185">
        <v>6.333333333333333</v>
      </c>
      <c r="T241" s="185">
        <v>6.666666666666667</v>
      </c>
      <c r="U241" s="191">
        <v>87.333333333333329</v>
      </c>
      <c r="V241" s="186"/>
      <c r="W241" s="190" t="s">
        <v>789</v>
      </c>
      <c r="X241" s="190">
        <v>824</v>
      </c>
      <c r="Y241" s="192" t="s">
        <v>201</v>
      </c>
      <c r="Z241" s="192"/>
      <c r="AA241" s="175"/>
      <c r="AB241" s="175">
        <f t="shared" si="45"/>
        <v>824</v>
      </c>
      <c r="AC241" s="175"/>
      <c r="AD241" s="175"/>
      <c r="AE241" s="192"/>
      <c r="AF241" s="193">
        <v>50.762611000000007</v>
      </c>
      <c r="AG241" s="193">
        <v>32.047412999999999</v>
      </c>
      <c r="AH241" s="193">
        <v>5.5993653499999994</v>
      </c>
      <c r="AI241" s="193">
        <v>12.559724999999998</v>
      </c>
      <c r="AJ241" s="193">
        <v>2.2542663266101717</v>
      </c>
      <c r="AK241" s="186"/>
      <c r="AL241" s="175" t="s">
        <v>1058</v>
      </c>
      <c r="AM241" s="175"/>
      <c r="AN241" s="175" t="s">
        <v>201</v>
      </c>
      <c r="AO241" s="175"/>
      <c r="AP241" s="175"/>
      <c r="AQ241" s="175">
        <f t="shared" si="46"/>
        <v>824</v>
      </c>
      <c r="AR241" s="175"/>
      <c r="AS241" s="175"/>
      <c r="AU241" s="175"/>
      <c r="AV241" s="175" t="s">
        <v>440</v>
      </c>
      <c r="AY241" s="176">
        <v>0.29399999999999998</v>
      </c>
      <c r="AZ241" s="176">
        <v>20</v>
      </c>
      <c r="BA241" s="177">
        <v>1.47E-2</v>
      </c>
      <c r="BB241" s="177">
        <v>7.3953775534856252</v>
      </c>
      <c r="BC241" s="177"/>
      <c r="BD241" s="186"/>
      <c r="BE241" s="186"/>
      <c r="BF241" s="186"/>
      <c r="BG241" s="186"/>
      <c r="BJ241" s="186"/>
      <c r="BK241" s="186"/>
      <c r="BL241" s="186"/>
      <c r="BM241" s="218"/>
      <c r="BP241" s="186"/>
      <c r="BQ241" s="186"/>
      <c r="BR241" s="186"/>
      <c r="BS241" s="186"/>
      <c r="BT241" s="186"/>
      <c r="BU241" s="186"/>
      <c r="BV241" s="176" t="s">
        <v>474</v>
      </c>
      <c r="BW241" s="160" t="s">
        <v>1194</v>
      </c>
      <c r="BX241" s="176"/>
      <c r="BY241" s="176"/>
      <c r="BZ241" s="186">
        <f>I241</f>
        <v>824</v>
      </c>
      <c r="CA241" s="176"/>
      <c r="CB241" s="176"/>
      <c r="CC241" s="176"/>
      <c r="CD241" s="176"/>
      <c r="CE241" s="176" t="s">
        <v>440</v>
      </c>
      <c r="CF241" s="185">
        <v>162.29955542955153</v>
      </c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Q241" s="160"/>
      <c r="ED241" s="149"/>
      <c r="EE241" s="149"/>
      <c r="EN241" s="68"/>
      <c r="EO241" s="68"/>
    </row>
    <row r="242" spans="1:145" s="169" customFormat="1" x14ac:dyDescent="0.25">
      <c r="A242" s="156">
        <v>343</v>
      </c>
      <c r="B242" s="157" t="s">
        <v>1419</v>
      </c>
      <c r="C242" s="160" t="s">
        <v>1192</v>
      </c>
      <c r="D242" s="160"/>
      <c r="E242" s="157" t="s">
        <v>1413</v>
      </c>
      <c r="F242" s="157">
        <v>-19.964512427999999</v>
      </c>
      <c r="G242" s="157">
        <v>-42.100984844999999</v>
      </c>
      <c r="H242" s="157"/>
      <c r="I242" s="156">
        <v>1125</v>
      </c>
      <c r="J242" s="190"/>
      <c r="K242" s="190"/>
      <c r="L242" s="189" t="s">
        <v>1210</v>
      </c>
      <c r="M242" s="185">
        <v>6</v>
      </c>
      <c r="N242" s="185">
        <v>6</v>
      </c>
      <c r="O242" s="185">
        <v>6</v>
      </c>
      <c r="P242" s="185">
        <v>6</v>
      </c>
      <c r="Q242" s="185">
        <v>6</v>
      </c>
      <c r="R242" s="185">
        <v>6</v>
      </c>
      <c r="S242" s="185">
        <v>6</v>
      </c>
      <c r="T242" s="185">
        <v>6</v>
      </c>
      <c r="U242" s="191">
        <v>84</v>
      </c>
      <c r="V242" s="186"/>
      <c r="W242" s="190" t="s">
        <v>957</v>
      </c>
      <c r="X242" s="190">
        <v>1125</v>
      </c>
      <c r="Y242" s="192" t="s">
        <v>10</v>
      </c>
      <c r="Z242" s="192"/>
      <c r="AA242" s="175"/>
      <c r="AB242" s="175">
        <f t="shared" si="45"/>
        <v>1125</v>
      </c>
      <c r="AC242" s="175"/>
      <c r="AD242" s="175"/>
      <c r="AE242" s="192"/>
      <c r="AF242" s="193">
        <v>59.576329000000001</v>
      </c>
      <c r="AG242" s="193">
        <v>35.571908499999992</v>
      </c>
      <c r="AH242" s="193">
        <v>5.9909899499999995</v>
      </c>
      <c r="AI242" s="193">
        <v>14.274780999999999</v>
      </c>
      <c r="AJ242" s="193">
        <v>2.3863318434035561</v>
      </c>
      <c r="AK242" s="186"/>
      <c r="AL242" s="175" t="s">
        <v>180</v>
      </c>
      <c r="AM242" s="175"/>
      <c r="AN242" s="175" t="s">
        <v>10</v>
      </c>
      <c r="AO242" s="175"/>
      <c r="AP242" s="175"/>
      <c r="AQ242" s="175">
        <f t="shared" si="46"/>
        <v>1125</v>
      </c>
      <c r="AR242" s="175"/>
      <c r="AS242" s="175"/>
      <c r="AU242" s="175"/>
      <c r="AV242" s="175" t="s">
        <v>62</v>
      </c>
      <c r="AY242" s="176">
        <v>0.28050000000000003</v>
      </c>
      <c r="AZ242" s="176">
        <v>20</v>
      </c>
      <c r="BA242" s="177">
        <v>1.4025000000000001E-2</v>
      </c>
      <c r="BB242" s="177">
        <v>7.5510697125063757</v>
      </c>
      <c r="BC242" s="177"/>
      <c r="BD242" s="186"/>
      <c r="BE242" s="186"/>
      <c r="BF242" s="186"/>
      <c r="BG242" s="186"/>
      <c r="BJ242" s="186"/>
      <c r="BK242" s="186"/>
      <c r="BL242" s="186"/>
      <c r="BM242" s="218"/>
      <c r="BP242" s="186"/>
      <c r="BQ242" s="186"/>
      <c r="BR242" s="186"/>
      <c r="BS242" s="186"/>
      <c r="BT242" s="186"/>
      <c r="BU242" s="186"/>
      <c r="BV242" s="176" t="s">
        <v>426</v>
      </c>
      <c r="BW242" s="160" t="s">
        <v>1192</v>
      </c>
      <c r="BX242" s="176"/>
      <c r="BY242" s="176"/>
      <c r="BZ242" s="186">
        <f>I242</f>
        <v>1125</v>
      </c>
      <c r="CA242" s="176"/>
      <c r="CB242" s="176"/>
      <c r="CC242" s="176"/>
      <c r="CD242" s="176"/>
      <c r="CE242" s="176" t="s">
        <v>62</v>
      </c>
      <c r="CF242" s="185">
        <v>220.59501163500221</v>
      </c>
      <c r="CI242" s="186"/>
      <c r="CJ242" s="186"/>
      <c r="CK242" s="186"/>
      <c r="CL242" s="186"/>
      <c r="CM242" s="186"/>
      <c r="CN242" s="186"/>
      <c r="CO242" s="186"/>
      <c r="CP242" s="186"/>
      <c r="CQ242" s="186"/>
      <c r="CR242" s="186"/>
      <c r="CS242" s="186"/>
      <c r="CT242" s="186"/>
      <c r="CU242" s="186"/>
      <c r="CV242" s="186"/>
      <c r="CW242" s="186"/>
      <c r="CX242" s="186"/>
      <c r="CY242" s="186"/>
      <c r="CZ242" s="186"/>
      <c r="DA242" s="186"/>
      <c r="DB242" s="186"/>
      <c r="DC242" s="186"/>
      <c r="DD242" s="186"/>
      <c r="DE242" s="186"/>
      <c r="DF242" s="186"/>
      <c r="DG242" s="186"/>
      <c r="DH242" s="186"/>
      <c r="DI242" s="186"/>
      <c r="DJ242" s="186"/>
      <c r="DK242" s="186"/>
      <c r="DL242" s="186"/>
      <c r="DM242" s="186"/>
      <c r="DO242" s="61" t="s">
        <v>180</v>
      </c>
      <c r="DP242" s="61" t="s">
        <v>10</v>
      </c>
      <c r="DQ242" s="160" t="s">
        <v>1192</v>
      </c>
      <c r="DR242" s="61"/>
      <c r="DS242" s="61"/>
      <c r="DT242" s="61"/>
      <c r="DU242" s="61"/>
      <c r="DV242" s="61"/>
      <c r="DW242" s="61"/>
      <c r="DX242" s="61" t="s">
        <v>62</v>
      </c>
      <c r="DY242" s="68">
        <v>0.18798228</v>
      </c>
      <c r="DZ242" s="68">
        <v>1.8302600000000002E-2</v>
      </c>
      <c r="EA242" s="68">
        <v>4.6284100000000002E-2</v>
      </c>
      <c r="EB242" s="68">
        <v>0.11495147999999999</v>
      </c>
      <c r="EC242" s="68">
        <v>1.181692E-2</v>
      </c>
      <c r="ED242" s="149"/>
      <c r="EE242" s="149"/>
      <c r="EN242" s="68"/>
      <c r="EO242" s="68"/>
    </row>
    <row r="243" spans="1:145" s="169" customFormat="1" x14ac:dyDescent="0.25">
      <c r="A243" s="156">
        <v>350</v>
      </c>
      <c r="B243" s="157" t="s">
        <v>1427</v>
      </c>
      <c r="C243" s="160" t="s">
        <v>1163</v>
      </c>
      <c r="D243" s="160"/>
      <c r="E243" s="156" t="s">
        <v>1428</v>
      </c>
      <c r="F243" s="157">
        <v>-19.799834853</v>
      </c>
      <c r="G243" s="157">
        <v>-42.188784191000003</v>
      </c>
      <c r="H243" s="157"/>
      <c r="I243" s="156">
        <v>715</v>
      </c>
      <c r="J243" s="190"/>
      <c r="K243" s="190"/>
      <c r="L243" s="189" t="s">
        <v>1225</v>
      </c>
      <c r="M243" s="185">
        <v>5.333333333333333</v>
      </c>
      <c r="N243" s="190">
        <v>5</v>
      </c>
      <c r="O243" s="185">
        <v>5.333333333333333</v>
      </c>
      <c r="P243" s="185">
        <v>5.666666666666667</v>
      </c>
      <c r="Q243" s="190">
        <v>5</v>
      </c>
      <c r="R243" s="190">
        <v>5</v>
      </c>
      <c r="S243" s="190">
        <v>5</v>
      </c>
      <c r="T243" s="185">
        <v>5.333333333333333</v>
      </c>
      <c r="U243" s="196">
        <v>78</v>
      </c>
      <c r="V243" s="186"/>
      <c r="W243" s="190" t="s">
        <v>704</v>
      </c>
      <c r="X243" s="190">
        <v>715</v>
      </c>
      <c r="Y243" s="192" t="s">
        <v>8</v>
      </c>
      <c r="Z243" s="192"/>
      <c r="AA243" s="175"/>
      <c r="AB243" s="175">
        <f t="shared" si="45"/>
        <v>715</v>
      </c>
      <c r="AC243" s="175"/>
      <c r="AD243" s="175"/>
      <c r="AE243" s="192"/>
      <c r="AF243" s="193">
        <v>67.819176500000012</v>
      </c>
      <c r="AG243" s="193">
        <v>36.489384999999992</v>
      </c>
      <c r="AH243" s="193">
        <v>6.4851452499999995</v>
      </c>
      <c r="AI243" s="193">
        <v>14.306540349999997</v>
      </c>
      <c r="AJ243" s="193">
        <v>2.2392318994918994</v>
      </c>
      <c r="AK243" s="186"/>
      <c r="AL243" s="175" t="s">
        <v>46</v>
      </c>
      <c r="AM243" s="175"/>
      <c r="AN243" s="175" t="s">
        <v>8</v>
      </c>
      <c r="AO243" s="175"/>
      <c r="AP243" s="175"/>
      <c r="AQ243" s="175">
        <f t="shared" si="46"/>
        <v>715</v>
      </c>
      <c r="AR243" s="175"/>
      <c r="AS243" s="175"/>
      <c r="AU243" s="175"/>
      <c r="AV243" s="176" t="s">
        <v>20</v>
      </c>
      <c r="AY243" s="176">
        <v>0.2399</v>
      </c>
      <c r="AZ243" s="176">
        <v>20</v>
      </c>
      <c r="BA243" s="177">
        <v>1.1995E-2</v>
      </c>
      <c r="BB243" s="177">
        <v>6.3538506965881956</v>
      </c>
      <c r="BC243" s="177"/>
      <c r="BD243" s="186"/>
      <c r="BE243" s="186"/>
      <c r="BF243" s="186"/>
      <c r="BG243" s="186"/>
      <c r="BJ243" s="186"/>
      <c r="BK243" s="186"/>
      <c r="BL243" s="186"/>
      <c r="BM243" s="218"/>
      <c r="BP243" s="186"/>
      <c r="BQ243" s="186"/>
      <c r="BR243" s="186"/>
      <c r="BS243" s="186"/>
      <c r="BT243" s="186"/>
      <c r="BU243" s="186"/>
      <c r="BV243" s="186"/>
      <c r="BW243" s="160"/>
      <c r="BX243" s="186"/>
      <c r="BY243" s="186"/>
      <c r="BZ243" s="186"/>
      <c r="CA243" s="186"/>
      <c r="CB243" s="186"/>
      <c r="CC243" s="186"/>
      <c r="CD243" s="186"/>
      <c r="CE243" s="186"/>
      <c r="CF243" s="197"/>
      <c r="CI243" s="163">
        <v>350</v>
      </c>
      <c r="CJ243" s="163" t="s">
        <v>8</v>
      </c>
      <c r="CK243" s="163"/>
      <c r="CL243" s="163"/>
      <c r="CM243" s="186">
        <f>I243</f>
        <v>715</v>
      </c>
      <c r="CN243" s="163"/>
      <c r="CO243" s="163"/>
      <c r="CP243" s="163"/>
      <c r="CQ243" s="163"/>
      <c r="CR243" s="163"/>
      <c r="CS243" s="163" t="s">
        <v>20</v>
      </c>
      <c r="CT243" s="163">
        <v>7.907025049914064</v>
      </c>
      <c r="CU243" s="186"/>
      <c r="CV243" s="186"/>
      <c r="CW243" s="186"/>
      <c r="CX243" s="186"/>
      <c r="CY243" s="186"/>
      <c r="CZ243" s="186"/>
      <c r="DA243" s="186"/>
      <c r="DB243" s="186"/>
      <c r="DC243" s="186"/>
      <c r="DD243" s="186"/>
      <c r="DE243" s="186"/>
      <c r="DF243" s="186"/>
      <c r="DG243" s="186"/>
      <c r="DH243" s="186"/>
      <c r="DI243" s="186"/>
      <c r="DJ243" s="186"/>
      <c r="DK243" s="186"/>
      <c r="DL243" s="186"/>
      <c r="DM243" s="186"/>
      <c r="DO243" s="61" t="s">
        <v>46</v>
      </c>
      <c r="DP243" s="61" t="s">
        <v>8</v>
      </c>
      <c r="DQ243" s="160" t="s">
        <v>1163</v>
      </c>
      <c r="DR243" s="61"/>
      <c r="DS243" s="61"/>
      <c r="DT243" s="61"/>
      <c r="DU243" s="61"/>
      <c r="DV243" s="61"/>
      <c r="DW243" s="61"/>
      <c r="DX243" s="61" t="s">
        <v>20</v>
      </c>
      <c r="DY243" s="68">
        <v>0.29452763999999998</v>
      </c>
      <c r="DZ243" s="68">
        <v>3.1442100000000001E-2</v>
      </c>
      <c r="EA243" s="68">
        <v>7.4518580000000001E-2</v>
      </c>
      <c r="EB243" s="68">
        <v>0.18187802</v>
      </c>
      <c r="EC243" s="68">
        <v>2.0547179999999998E-2</v>
      </c>
      <c r="ED243" s="149"/>
      <c r="EE243" s="149"/>
      <c r="EN243" s="68"/>
      <c r="EO243" s="68"/>
    </row>
    <row r="244" spans="1:145" s="169" customFormat="1" x14ac:dyDescent="0.25">
      <c r="A244" s="156">
        <v>351</v>
      </c>
      <c r="B244" s="157" t="s">
        <v>1429</v>
      </c>
      <c r="C244" s="160" t="s">
        <v>1163</v>
      </c>
      <c r="D244" s="160"/>
      <c r="E244" s="156" t="s">
        <v>1428</v>
      </c>
      <c r="F244" s="157">
        <v>-19.673321089000002</v>
      </c>
      <c r="G244" s="157">
        <v>-42.173027554999997</v>
      </c>
      <c r="H244" s="157"/>
      <c r="I244" s="156">
        <v>665</v>
      </c>
      <c r="J244" s="190"/>
      <c r="K244" s="190"/>
      <c r="L244" s="189" t="s">
        <v>1210</v>
      </c>
      <c r="M244" s="185">
        <v>5</v>
      </c>
      <c r="N244" s="185">
        <v>5.333333333333333</v>
      </c>
      <c r="O244" s="185">
        <v>5.333333333333333</v>
      </c>
      <c r="P244" s="185">
        <v>6</v>
      </c>
      <c r="Q244" s="185">
        <v>5</v>
      </c>
      <c r="R244" s="185">
        <v>5.333333333333333</v>
      </c>
      <c r="S244" s="185">
        <v>5.333333333333333</v>
      </c>
      <c r="T244" s="185">
        <v>5.333333333333333</v>
      </c>
      <c r="U244" s="191">
        <v>78.666666666666671</v>
      </c>
      <c r="V244" s="186"/>
      <c r="W244" s="190" t="s">
        <v>705</v>
      </c>
      <c r="X244" s="190">
        <v>665</v>
      </c>
      <c r="Y244" s="192" t="s">
        <v>8</v>
      </c>
      <c r="Z244" s="192"/>
      <c r="AA244" s="175"/>
      <c r="AB244" s="175">
        <f t="shared" si="45"/>
        <v>665</v>
      </c>
      <c r="AC244" s="175"/>
      <c r="AD244" s="175"/>
      <c r="AE244" s="192"/>
      <c r="AF244" s="193">
        <v>60.794082500000002</v>
      </c>
      <c r="AG244" s="193">
        <v>34.300689999999996</v>
      </c>
      <c r="AH244" s="193">
        <v>6.1801059999999994</v>
      </c>
      <c r="AI244" s="193">
        <v>13.657195550000003</v>
      </c>
      <c r="AJ244" s="193">
        <v>2.2091999478096294</v>
      </c>
      <c r="AK244" s="186"/>
      <c r="AL244" s="175" t="s">
        <v>47</v>
      </c>
      <c r="AM244" s="175"/>
      <c r="AN244" s="175" t="s">
        <v>8</v>
      </c>
      <c r="AO244" s="175"/>
      <c r="AP244" s="175"/>
      <c r="AQ244" s="175">
        <f t="shared" si="46"/>
        <v>665</v>
      </c>
      <c r="AR244" s="175"/>
      <c r="AS244" s="175"/>
      <c r="AU244" s="175"/>
      <c r="AV244" s="176" t="s">
        <v>20</v>
      </c>
      <c r="AY244" s="176">
        <v>0.19739999999999999</v>
      </c>
      <c r="AZ244" s="176">
        <v>20</v>
      </c>
      <c r="BA244" s="177">
        <v>9.8700000000000003E-3</v>
      </c>
      <c r="BB244" s="177">
        <v>5.3874855716318146</v>
      </c>
      <c r="BC244" s="177"/>
      <c r="BD244" s="186"/>
      <c r="BE244" s="186"/>
      <c r="BF244" s="186"/>
      <c r="BG244" s="186"/>
      <c r="BJ244" s="186"/>
      <c r="BK244" s="186"/>
      <c r="BL244" s="186"/>
      <c r="BM244" s="218"/>
      <c r="BP244" s="186"/>
      <c r="BQ244" s="186"/>
      <c r="BR244" s="186"/>
      <c r="BS244" s="186"/>
      <c r="BT244" s="186"/>
      <c r="BU244" s="186"/>
      <c r="BV244" s="176" t="s">
        <v>265</v>
      </c>
      <c r="BW244" s="160" t="s">
        <v>1163</v>
      </c>
      <c r="BX244" s="176"/>
      <c r="BY244" s="176"/>
      <c r="BZ244" s="186">
        <f>I244</f>
        <v>665</v>
      </c>
      <c r="CA244" s="176"/>
      <c r="CB244" s="176"/>
      <c r="CC244" s="176"/>
      <c r="CD244" s="176"/>
      <c r="CE244" s="176" t="s">
        <v>20</v>
      </c>
      <c r="CF244" s="185">
        <v>125.29989052363119</v>
      </c>
      <c r="CI244" s="163">
        <v>351</v>
      </c>
      <c r="CJ244" s="163" t="s">
        <v>8</v>
      </c>
      <c r="CK244" s="163"/>
      <c r="CL244" s="163"/>
      <c r="CM244" s="186">
        <f>I244</f>
        <v>665</v>
      </c>
      <c r="CN244" s="163"/>
      <c r="CO244" s="163"/>
      <c r="CP244" s="163"/>
      <c r="CQ244" s="163"/>
      <c r="CR244" s="163"/>
      <c r="CS244" s="163" t="s">
        <v>20</v>
      </c>
      <c r="CT244" s="163">
        <v>6.5465306462566524</v>
      </c>
      <c r="CW244" s="190">
        <v>351</v>
      </c>
      <c r="CX244" s="228" t="s">
        <v>8</v>
      </c>
      <c r="CY244" s="228"/>
      <c r="CZ244" s="228"/>
      <c r="DA244" s="186">
        <f t="shared" si="40"/>
        <v>665</v>
      </c>
      <c r="DB244" s="228"/>
      <c r="DC244" s="228"/>
      <c r="DD244" s="228"/>
      <c r="DE244" s="228"/>
      <c r="DF244" s="228"/>
      <c r="DG244" s="228"/>
      <c r="DH244" s="228" t="s">
        <v>9</v>
      </c>
      <c r="DI244" s="230">
        <v>4.5315329999999996</v>
      </c>
      <c r="DJ244" s="230">
        <v>0.43859950000000003</v>
      </c>
      <c r="DK244" s="230">
        <v>4.0929334999999991</v>
      </c>
      <c r="DL244" s="230">
        <v>0.21770090000000003</v>
      </c>
      <c r="DM244" s="230">
        <v>0.2208986</v>
      </c>
      <c r="DO244" s="61" t="s">
        <v>47</v>
      </c>
      <c r="DP244" s="61" t="s">
        <v>8</v>
      </c>
      <c r="DQ244" s="160" t="s">
        <v>1163</v>
      </c>
      <c r="DR244" s="61"/>
      <c r="DS244" s="61"/>
      <c r="DT244" s="61"/>
      <c r="DU244" s="61"/>
      <c r="DV244" s="61"/>
      <c r="DW244" s="61"/>
      <c r="DX244" s="61" t="s">
        <v>20</v>
      </c>
      <c r="DY244" s="68">
        <v>0.24519860000000002</v>
      </c>
      <c r="DZ244" s="68">
        <v>2.7214620000000002E-2</v>
      </c>
      <c r="EA244" s="68">
        <v>4.8452599999999998E-2</v>
      </c>
      <c r="EB244" s="68">
        <v>0.15771542</v>
      </c>
      <c r="EC244" s="68">
        <v>1.8235999999999995E-2</v>
      </c>
      <c r="ED244" s="149"/>
      <c r="EE244" s="149"/>
      <c r="EN244" s="68"/>
      <c r="EO244" s="68"/>
    </row>
    <row r="245" spans="1:145" s="169" customFormat="1" x14ac:dyDescent="0.25">
      <c r="A245" s="156">
        <v>352</v>
      </c>
      <c r="B245" s="157" t="s">
        <v>1429</v>
      </c>
      <c r="C245" s="160" t="s">
        <v>1163</v>
      </c>
      <c r="D245" s="160"/>
      <c r="E245" s="156" t="s">
        <v>1428</v>
      </c>
      <c r="F245" s="157">
        <v>-19.666842128999999</v>
      </c>
      <c r="G245" s="157">
        <v>-42.172630419999997</v>
      </c>
      <c r="H245" s="157"/>
      <c r="I245" s="156">
        <v>647</v>
      </c>
      <c r="J245" s="190"/>
      <c r="K245" s="190"/>
      <c r="L245" s="189" t="s">
        <v>1210</v>
      </c>
      <c r="M245" s="185">
        <v>6</v>
      </c>
      <c r="N245" s="185">
        <v>6</v>
      </c>
      <c r="O245" s="185">
        <v>5.333333333333333</v>
      </c>
      <c r="P245" s="185">
        <v>6</v>
      </c>
      <c r="Q245" s="185">
        <v>5.666666666666667</v>
      </c>
      <c r="R245" s="185">
        <v>5.666666666666667</v>
      </c>
      <c r="S245" s="185">
        <v>6</v>
      </c>
      <c r="T245" s="185">
        <v>5.666666666666667</v>
      </c>
      <c r="U245" s="191">
        <v>82.333333333333329</v>
      </c>
      <c r="V245" s="186"/>
      <c r="W245" s="190" t="s">
        <v>706</v>
      </c>
      <c r="X245" s="190">
        <v>647</v>
      </c>
      <c r="Y245" s="192" t="s">
        <v>8</v>
      </c>
      <c r="Z245" s="192"/>
      <c r="AA245" s="175"/>
      <c r="AB245" s="175">
        <f t="shared" si="45"/>
        <v>647</v>
      </c>
      <c r="AC245" s="175"/>
      <c r="AD245" s="175"/>
      <c r="AE245" s="192"/>
      <c r="AF245" s="193">
        <v>57.091568499999994</v>
      </c>
      <c r="AG245" s="193">
        <v>33.498118499999997</v>
      </c>
      <c r="AH245" s="193">
        <v>6.0018200999999998</v>
      </c>
      <c r="AI245" s="193">
        <v>13.321803500000005</v>
      </c>
      <c r="AJ245" s="193">
        <v>2.231139228201962</v>
      </c>
      <c r="AK245" s="186"/>
      <c r="AL245" s="175" t="s">
        <v>48</v>
      </c>
      <c r="AM245" s="175"/>
      <c r="AN245" s="175" t="s">
        <v>8</v>
      </c>
      <c r="AO245" s="175"/>
      <c r="AP245" s="175"/>
      <c r="AQ245" s="175">
        <f t="shared" si="46"/>
        <v>647</v>
      </c>
      <c r="AR245" s="175"/>
      <c r="AS245" s="175"/>
      <c r="AU245" s="175"/>
      <c r="AV245" s="176" t="s">
        <v>20</v>
      </c>
      <c r="AY245" s="176">
        <v>0.21940000000000001</v>
      </c>
      <c r="AZ245" s="176">
        <v>20</v>
      </c>
      <c r="BA245" s="177">
        <v>1.0970000000000001E-2</v>
      </c>
      <c r="BB245" s="177">
        <v>5.8102703138002312</v>
      </c>
      <c r="BC245" s="177"/>
      <c r="BD245" s="186"/>
      <c r="BE245" s="186"/>
      <c r="BF245" s="186"/>
      <c r="BG245" s="186"/>
      <c r="BJ245" s="186"/>
      <c r="BK245" s="186"/>
      <c r="BL245" s="186"/>
      <c r="BM245" s="218"/>
      <c r="BP245" s="186"/>
      <c r="BQ245" s="186"/>
      <c r="BR245" s="186"/>
      <c r="BS245" s="186"/>
      <c r="BT245" s="186"/>
      <c r="BU245" s="186"/>
      <c r="BV245" s="176" t="s">
        <v>266</v>
      </c>
      <c r="BW245" s="160" t="s">
        <v>1163</v>
      </c>
      <c r="BX245" s="176"/>
      <c r="BY245" s="176"/>
      <c r="BZ245" s="186">
        <f>I245</f>
        <v>647</v>
      </c>
      <c r="CA245" s="176"/>
      <c r="CB245" s="176"/>
      <c r="CC245" s="176"/>
      <c r="CD245" s="176"/>
      <c r="CE245" s="176" t="s">
        <v>20</v>
      </c>
      <c r="CF245" s="185">
        <v>149.7079264342577</v>
      </c>
      <c r="CI245" s="163">
        <v>352</v>
      </c>
      <c r="CJ245" s="163" t="s">
        <v>8</v>
      </c>
      <c r="CK245" s="163"/>
      <c r="CL245" s="163"/>
      <c r="CM245" s="186">
        <f>I245</f>
        <v>647</v>
      </c>
      <c r="CN245" s="163"/>
      <c r="CO245" s="163"/>
      <c r="CP245" s="163"/>
      <c r="CQ245" s="163"/>
      <c r="CR245" s="163"/>
      <c r="CS245" s="163" t="s">
        <v>20</v>
      </c>
      <c r="CT245" s="163">
        <v>7.3995852506317377</v>
      </c>
      <c r="CU245" s="186"/>
      <c r="CV245" s="186"/>
      <c r="CW245" s="186"/>
      <c r="CX245" s="186"/>
      <c r="CY245" s="186"/>
      <c r="CZ245" s="186"/>
      <c r="DA245" s="186"/>
      <c r="DB245" s="186"/>
      <c r="DC245" s="186"/>
      <c r="DD245" s="186"/>
      <c r="DE245" s="186"/>
      <c r="DF245" s="186"/>
      <c r="DG245" s="186"/>
      <c r="DH245" s="186"/>
      <c r="DI245" s="186"/>
      <c r="DJ245" s="186"/>
      <c r="DK245" s="186"/>
      <c r="DL245" s="186"/>
      <c r="DM245" s="186"/>
      <c r="DO245" s="61" t="s">
        <v>48</v>
      </c>
      <c r="DP245" s="61" t="s">
        <v>8</v>
      </c>
      <c r="DQ245" s="160" t="s">
        <v>1163</v>
      </c>
      <c r="DR245" s="61"/>
      <c r="DS245" s="61"/>
      <c r="DT245" s="61"/>
      <c r="DU245" s="61"/>
      <c r="DV245" s="61"/>
      <c r="DW245" s="61"/>
      <c r="DX245" s="61" t="s">
        <v>20</v>
      </c>
      <c r="DY245" s="68">
        <v>0.27544737999999996</v>
      </c>
      <c r="DZ245" s="68">
        <v>2.4973080000000002E-2</v>
      </c>
      <c r="EA245" s="68">
        <v>3.6714039999999996E-2</v>
      </c>
      <c r="EB245" s="68">
        <v>0.18995202</v>
      </c>
      <c r="EC245" s="68">
        <v>2.5661200000000002E-2</v>
      </c>
      <c r="ED245" s="149"/>
      <c r="EE245" s="149"/>
      <c r="EN245" s="68"/>
      <c r="EO245" s="68"/>
    </row>
    <row r="246" spans="1:145" s="169" customFormat="1" x14ac:dyDescent="0.25">
      <c r="A246" s="156">
        <v>353</v>
      </c>
      <c r="B246" s="157" t="s">
        <v>1429</v>
      </c>
      <c r="C246" s="160" t="s">
        <v>1163</v>
      </c>
      <c r="D246" s="160"/>
      <c r="E246" s="156" t="s">
        <v>1428</v>
      </c>
      <c r="F246" s="157">
        <v>-19.666893258999998</v>
      </c>
      <c r="G246" s="157">
        <v>-42.168345004000003</v>
      </c>
      <c r="H246" s="157"/>
      <c r="I246" s="156">
        <v>702</v>
      </c>
      <c r="J246" s="190"/>
      <c r="K246" s="190"/>
      <c r="L246" s="189" t="s">
        <v>1225</v>
      </c>
      <c r="M246" s="190">
        <v>6</v>
      </c>
      <c r="N246" s="190">
        <v>6</v>
      </c>
      <c r="O246" s="190">
        <v>6</v>
      </c>
      <c r="P246" s="190">
        <v>6</v>
      </c>
      <c r="Q246" s="190">
        <v>6</v>
      </c>
      <c r="R246" s="190">
        <v>6</v>
      </c>
      <c r="S246" s="190">
        <v>6</v>
      </c>
      <c r="T246" s="190">
        <v>6</v>
      </c>
      <c r="U246" s="196">
        <v>84</v>
      </c>
      <c r="V246" s="186"/>
      <c r="W246" s="190" t="s">
        <v>707</v>
      </c>
      <c r="X246" s="190">
        <v>702</v>
      </c>
      <c r="Y246" s="192" t="s">
        <v>8</v>
      </c>
      <c r="Z246" s="192"/>
      <c r="AA246" s="175"/>
      <c r="AB246" s="175">
        <f t="shared" si="45"/>
        <v>702</v>
      </c>
      <c r="AC246" s="175"/>
      <c r="AD246" s="175"/>
      <c r="AE246" s="192"/>
      <c r="AF246" s="193">
        <v>56.672593999999989</v>
      </c>
      <c r="AG246" s="193">
        <v>34.026352500000009</v>
      </c>
      <c r="AH246" s="193">
        <v>6.1076330499999996</v>
      </c>
      <c r="AI246" s="193">
        <v>12.905855500000001</v>
      </c>
      <c r="AJ246" s="193">
        <v>2.1111172178108562</v>
      </c>
      <c r="AK246" s="186"/>
      <c r="AL246" s="175" t="s">
        <v>49</v>
      </c>
      <c r="AM246" s="175"/>
      <c r="AN246" s="175" t="s">
        <v>8</v>
      </c>
      <c r="AO246" s="175"/>
      <c r="AP246" s="175"/>
      <c r="AQ246" s="175">
        <f t="shared" si="46"/>
        <v>702</v>
      </c>
      <c r="AR246" s="175"/>
      <c r="AS246" s="175"/>
      <c r="AU246" s="175"/>
      <c r="AV246" s="176" t="s">
        <v>20</v>
      </c>
      <c r="AY246" s="176">
        <v>0.2581</v>
      </c>
      <c r="AZ246" s="176">
        <v>20</v>
      </c>
      <c r="BA246" s="177">
        <v>1.2905E-2</v>
      </c>
      <c r="BB246" s="177">
        <v>6.6947628378922506</v>
      </c>
      <c r="BC246" s="177"/>
      <c r="BD246" s="186"/>
      <c r="BE246" s="186"/>
      <c r="BF246" s="186"/>
      <c r="BG246" s="186"/>
      <c r="BJ246" s="186"/>
      <c r="BK246" s="186"/>
      <c r="BL246" s="186"/>
      <c r="BM246" s="218"/>
      <c r="BP246" s="186"/>
      <c r="BQ246" s="186"/>
      <c r="BR246" s="186"/>
      <c r="BS246" s="186"/>
      <c r="BT246" s="186"/>
      <c r="BU246" s="186"/>
      <c r="BV246" s="176" t="s">
        <v>267</v>
      </c>
      <c r="BW246" s="160" t="s">
        <v>1163</v>
      </c>
      <c r="BX246" s="176"/>
      <c r="BY246" s="176"/>
      <c r="BZ246" s="186">
        <f>I246</f>
        <v>702</v>
      </c>
      <c r="CA246" s="176"/>
      <c r="CB246" s="176"/>
      <c r="CC246" s="176"/>
      <c r="CD246" s="176"/>
      <c r="CE246" s="176" t="s">
        <v>20</v>
      </c>
      <c r="CF246" s="185">
        <v>130.42105050603425</v>
      </c>
      <c r="CI246" s="163">
        <v>353</v>
      </c>
      <c r="CJ246" s="163" t="s">
        <v>8</v>
      </c>
      <c r="CK246" s="163"/>
      <c r="CL246" s="163"/>
      <c r="CM246" s="186">
        <f>I246</f>
        <v>702</v>
      </c>
      <c r="CN246" s="163"/>
      <c r="CO246" s="163"/>
      <c r="CP246" s="163"/>
      <c r="CQ246" s="163"/>
      <c r="CR246" s="163"/>
      <c r="CS246" s="163" t="s">
        <v>20</v>
      </c>
      <c r="CT246" s="163">
        <v>7.3350797480931531</v>
      </c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O246" s="61" t="s">
        <v>49</v>
      </c>
      <c r="DP246" s="61" t="s">
        <v>8</v>
      </c>
      <c r="DQ246" s="160" t="s">
        <v>1163</v>
      </c>
      <c r="DR246" s="61"/>
      <c r="DS246" s="61"/>
      <c r="DT246" s="61"/>
      <c r="DU246" s="61"/>
      <c r="DV246" s="61"/>
      <c r="DW246" s="61"/>
      <c r="DX246" s="61" t="s">
        <v>20</v>
      </c>
      <c r="DY246" s="68">
        <v>0.25713356000000004</v>
      </c>
      <c r="DZ246" s="68">
        <v>3.1028739999999999E-2</v>
      </c>
      <c r="EA246" s="68">
        <v>5.60282E-2</v>
      </c>
      <c r="EB246" s="68">
        <v>0.16478548000000001</v>
      </c>
      <c r="EC246" s="68">
        <v>1.920552E-2</v>
      </c>
      <c r="ED246" s="149"/>
      <c r="EE246" s="149"/>
      <c r="EN246" s="68"/>
      <c r="EO246" s="68"/>
    </row>
    <row r="247" spans="1:145" s="169" customFormat="1" x14ac:dyDescent="0.25">
      <c r="A247" s="156">
        <v>354</v>
      </c>
      <c r="B247" s="157" t="s">
        <v>1429</v>
      </c>
      <c r="C247" s="160" t="s">
        <v>1192</v>
      </c>
      <c r="D247" s="160"/>
      <c r="E247" s="156" t="s">
        <v>1428</v>
      </c>
      <c r="F247" s="157">
        <v>-19.674060791999999</v>
      </c>
      <c r="G247" s="157">
        <v>-42.158203991000001</v>
      </c>
      <c r="H247" s="157"/>
      <c r="I247" s="156">
        <v>795</v>
      </c>
      <c r="J247" s="190"/>
      <c r="K247" s="190"/>
      <c r="L247" s="189" t="s">
        <v>1225</v>
      </c>
      <c r="M247" s="185">
        <v>6</v>
      </c>
      <c r="N247" s="185">
        <v>6.166666666666667</v>
      </c>
      <c r="O247" s="185">
        <v>6</v>
      </c>
      <c r="P247" s="185">
        <v>6.5</v>
      </c>
      <c r="Q247" s="185">
        <v>6.333333333333333</v>
      </c>
      <c r="R247" s="185">
        <v>6.833333333333333</v>
      </c>
      <c r="S247" s="185">
        <v>6</v>
      </c>
      <c r="T247" s="185">
        <v>6.166666666666667</v>
      </c>
      <c r="U247" s="191">
        <v>86</v>
      </c>
      <c r="V247" s="186"/>
      <c r="W247" s="190" t="s">
        <v>959</v>
      </c>
      <c r="X247" s="190">
        <v>795</v>
      </c>
      <c r="Y247" s="192" t="s">
        <v>10</v>
      </c>
      <c r="Z247" s="192"/>
      <c r="AA247" s="175"/>
      <c r="AB247" s="175">
        <f t="shared" si="45"/>
        <v>795</v>
      </c>
      <c r="AC247" s="175"/>
      <c r="AD247" s="175"/>
      <c r="AE247" s="192"/>
      <c r="AF247" s="193">
        <v>60.085277499999997</v>
      </c>
      <c r="AG247" s="193">
        <v>35.147769999999994</v>
      </c>
      <c r="AH247" s="193">
        <v>6.1172138</v>
      </c>
      <c r="AI247" s="193">
        <v>13.667931000000001</v>
      </c>
      <c r="AJ247" s="193">
        <v>2.2350537520124414</v>
      </c>
      <c r="AK247" s="186"/>
      <c r="AL247" s="175" t="s">
        <v>1112</v>
      </c>
      <c r="AM247" s="175"/>
      <c r="AN247" s="175" t="s">
        <v>10</v>
      </c>
      <c r="AO247" s="175"/>
      <c r="AP247" s="175"/>
      <c r="AQ247" s="175">
        <f t="shared" si="46"/>
        <v>795</v>
      </c>
      <c r="AR247" s="175"/>
      <c r="AS247" s="175"/>
      <c r="AU247" s="175"/>
      <c r="AV247" s="175" t="s">
        <v>440</v>
      </c>
      <c r="AY247" s="176">
        <v>0.16969999999999999</v>
      </c>
      <c r="AZ247" s="176">
        <v>20</v>
      </c>
      <c r="BA247" s="177">
        <v>8.4849999999999995E-3</v>
      </c>
      <c r="BB247" s="177">
        <v>4.6264730357286661</v>
      </c>
      <c r="BC247" s="177"/>
      <c r="BD247" s="186"/>
      <c r="BE247" s="186"/>
      <c r="BF247" s="186"/>
      <c r="BG247" s="186"/>
      <c r="BJ247" s="186"/>
      <c r="BK247" s="186"/>
      <c r="BL247" s="186"/>
      <c r="BM247" s="218"/>
      <c r="BP247" s="186"/>
      <c r="BQ247" s="186"/>
      <c r="BR247" s="186"/>
      <c r="BS247" s="186"/>
      <c r="BT247" s="186"/>
      <c r="BU247" s="186"/>
      <c r="BV247" s="186"/>
      <c r="BW247" s="160"/>
      <c r="BX247" s="186"/>
      <c r="BY247" s="186"/>
      <c r="BZ247" s="186"/>
      <c r="CA247" s="186"/>
      <c r="CB247" s="186"/>
      <c r="CC247" s="186"/>
      <c r="CD247" s="186"/>
      <c r="CE247" s="186"/>
      <c r="CF247" s="197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O247" s="61" t="s">
        <v>133</v>
      </c>
      <c r="DP247" s="61" t="s">
        <v>10</v>
      </c>
      <c r="DQ247" s="160" t="s">
        <v>1192</v>
      </c>
      <c r="DR247" s="61"/>
      <c r="DS247" s="61"/>
      <c r="DT247" s="61"/>
      <c r="DU247" s="61"/>
      <c r="DV247" s="61"/>
      <c r="DW247" s="61"/>
      <c r="DX247" s="61" t="s">
        <v>20</v>
      </c>
      <c r="DY247" s="61">
        <v>0.24921326000000002</v>
      </c>
      <c r="DZ247" s="68">
        <v>2.5111139999999997E-2</v>
      </c>
      <c r="EA247" s="68">
        <v>7.2288639999999987E-2</v>
      </c>
      <c r="EB247" s="68">
        <v>0.14140643999999999</v>
      </c>
      <c r="EC247" s="68">
        <v>1.6885239999999999E-2</v>
      </c>
      <c r="ED247" s="149"/>
      <c r="EE247" s="149"/>
      <c r="EN247" s="68"/>
      <c r="EO247" s="68"/>
    </row>
    <row r="248" spans="1:145" s="169" customFormat="1" x14ac:dyDescent="0.25">
      <c r="A248" s="156">
        <v>355</v>
      </c>
      <c r="B248" s="157" t="s">
        <v>1429</v>
      </c>
      <c r="C248" s="160" t="s">
        <v>1192</v>
      </c>
      <c r="D248" s="160"/>
      <c r="E248" s="156" t="s">
        <v>1428</v>
      </c>
      <c r="F248" s="157">
        <v>-19.676149059</v>
      </c>
      <c r="G248" s="157">
        <v>-42.164577254999998</v>
      </c>
      <c r="H248" s="157"/>
      <c r="I248" s="156">
        <v>669</v>
      </c>
      <c r="J248" s="190"/>
      <c r="K248" s="190"/>
      <c r="L248" s="189" t="s">
        <v>1225</v>
      </c>
      <c r="M248" s="185">
        <v>6</v>
      </c>
      <c r="N248" s="185">
        <v>5.666666666666667</v>
      </c>
      <c r="O248" s="185">
        <v>6</v>
      </c>
      <c r="P248" s="185">
        <v>5.666666666666667</v>
      </c>
      <c r="Q248" s="185">
        <v>5.666666666666667</v>
      </c>
      <c r="R248" s="185">
        <v>5.666666666666667</v>
      </c>
      <c r="S248" s="185">
        <v>6</v>
      </c>
      <c r="T248" s="185">
        <v>6</v>
      </c>
      <c r="U248" s="191">
        <v>82.666666666666671</v>
      </c>
      <c r="V248" s="186"/>
      <c r="W248" s="190" t="s">
        <v>960</v>
      </c>
      <c r="X248" s="190">
        <v>669</v>
      </c>
      <c r="Y248" s="192" t="s">
        <v>10</v>
      </c>
      <c r="Z248" s="192"/>
      <c r="AA248" s="175"/>
      <c r="AB248" s="175">
        <f t="shared" si="45"/>
        <v>669</v>
      </c>
      <c r="AC248" s="175"/>
      <c r="AD248" s="175"/>
      <c r="AE248" s="192"/>
      <c r="AF248" s="193">
        <v>58.310097000000006</v>
      </c>
      <c r="AG248" s="193">
        <v>34.776234999999993</v>
      </c>
      <c r="AH248" s="193">
        <v>6.0627667499999998</v>
      </c>
      <c r="AI248" s="193">
        <v>13.803741350000001</v>
      </c>
      <c r="AJ248" s="193">
        <v>2.2852282115616296</v>
      </c>
      <c r="AK248" s="186"/>
      <c r="AL248" s="175" t="s">
        <v>135</v>
      </c>
      <c r="AM248" s="175"/>
      <c r="AN248" s="175" t="s">
        <v>10</v>
      </c>
      <c r="AO248" s="175"/>
      <c r="AP248" s="175"/>
      <c r="AQ248" s="175">
        <f t="shared" si="46"/>
        <v>669</v>
      </c>
      <c r="AR248" s="175"/>
      <c r="AS248" s="175"/>
      <c r="AU248" s="175"/>
      <c r="AV248" s="176" t="s">
        <v>20</v>
      </c>
      <c r="AY248" s="176">
        <v>0.21229999999999999</v>
      </c>
      <c r="AZ248" s="176">
        <v>20</v>
      </c>
      <c r="BA248" s="177">
        <v>1.0614999999999999E-2</v>
      </c>
      <c r="BB248" s="177">
        <v>5.8397981370627869</v>
      </c>
      <c r="BC248" s="177"/>
      <c r="BD248" s="186"/>
      <c r="BE248" s="186"/>
      <c r="BF248" s="186"/>
      <c r="BG248" s="186"/>
      <c r="BJ248" s="186"/>
      <c r="BK248" s="186"/>
      <c r="BL248" s="186"/>
      <c r="BM248" s="218"/>
      <c r="BP248" s="186"/>
      <c r="BQ248" s="186"/>
      <c r="BR248" s="186"/>
      <c r="BS248" s="186"/>
      <c r="BT248" s="186"/>
      <c r="BU248" s="186"/>
      <c r="BV248" s="176" t="s">
        <v>318</v>
      </c>
      <c r="BW248" s="160" t="s">
        <v>1192</v>
      </c>
      <c r="BX248" s="176"/>
      <c r="BY248" s="176"/>
      <c r="BZ248" s="186">
        <f>I248</f>
        <v>669</v>
      </c>
      <c r="CA248" s="176"/>
      <c r="CB248" s="176"/>
      <c r="CC248" s="176"/>
      <c r="CD248" s="176"/>
      <c r="CE248" s="176" t="s">
        <v>20</v>
      </c>
      <c r="CF248" s="185">
        <v>176.39552578758185</v>
      </c>
      <c r="CI248" s="163">
        <v>355</v>
      </c>
      <c r="CJ248" s="163" t="s">
        <v>10</v>
      </c>
      <c r="CK248" s="163"/>
      <c r="CL248" s="163"/>
      <c r="CM248" s="186">
        <f>I248</f>
        <v>669</v>
      </c>
      <c r="CN248" s="163"/>
      <c r="CO248" s="163"/>
      <c r="CP248" s="163"/>
      <c r="CQ248" s="163"/>
      <c r="CR248" s="163"/>
      <c r="CS248" s="163" t="s">
        <v>20</v>
      </c>
      <c r="CT248" s="163">
        <v>7.5039293390974366</v>
      </c>
      <c r="CU248" s="186"/>
      <c r="CV248" s="186"/>
      <c r="CW248" s="190">
        <v>355</v>
      </c>
      <c r="CX248" s="228" t="s">
        <v>10</v>
      </c>
      <c r="CY248" s="228"/>
      <c r="CZ248" s="228"/>
      <c r="DA248" s="186">
        <f t="shared" si="40"/>
        <v>669</v>
      </c>
      <c r="DB248" s="228"/>
      <c r="DC248" s="228"/>
      <c r="DD248" s="228"/>
      <c r="DE248" s="228"/>
      <c r="DF248" s="228"/>
      <c r="DG248" s="228"/>
      <c r="DH248" s="228" t="s">
        <v>11</v>
      </c>
      <c r="DI248" s="231">
        <v>3.87643</v>
      </c>
      <c r="DJ248" s="230">
        <v>0.55096310000000004</v>
      </c>
      <c r="DK248" s="230">
        <f>DI248-DJ248</f>
        <v>3.3254668999999999</v>
      </c>
      <c r="DL248" s="230">
        <v>0.27865180000000001</v>
      </c>
      <c r="DM248" s="230">
        <v>0.27231130000000003</v>
      </c>
      <c r="DO248" s="61" t="s">
        <v>135</v>
      </c>
      <c r="DP248" s="61" t="s">
        <v>10</v>
      </c>
      <c r="DQ248" s="160" t="s">
        <v>1192</v>
      </c>
      <c r="DR248" s="61"/>
      <c r="DS248" s="61"/>
      <c r="DT248" s="61"/>
      <c r="DU248" s="61"/>
      <c r="DV248" s="61"/>
      <c r="DW248" s="61"/>
      <c r="DX248" s="61" t="s">
        <v>20</v>
      </c>
      <c r="DY248" s="61">
        <v>0.25691772000000002</v>
      </c>
      <c r="DZ248" s="68">
        <v>2.9958539999999999E-2</v>
      </c>
      <c r="EA248" s="68">
        <v>6.8212380000000003E-2</v>
      </c>
      <c r="EB248" s="68">
        <v>0.15688984</v>
      </c>
      <c r="EC248" s="68">
        <v>2.0982800000000003E-2</v>
      </c>
      <c r="ED248" s="149"/>
      <c r="EE248" s="149"/>
      <c r="EN248" s="68"/>
      <c r="EO248" s="68"/>
    </row>
    <row r="249" spans="1:145" s="169" customFormat="1" x14ac:dyDescent="0.25">
      <c r="A249" s="156">
        <v>356</v>
      </c>
      <c r="B249" s="157" t="s">
        <v>1430</v>
      </c>
      <c r="C249" s="160" t="s">
        <v>1192</v>
      </c>
      <c r="D249" s="160"/>
      <c r="E249" s="156" t="s">
        <v>1428</v>
      </c>
      <c r="F249" s="157">
        <v>-19.802833814</v>
      </c>
      <c r="G249" s="157">
        <v>-42.185110739000002</v>
      </c>
      <c r="H249" s="157"/>
      <c r="I249" s="156">
        <v>716</v>
      </c>
      <c r="J249" s="190"/>
      <c r="K249" s="190"/>
      <c r="L249" s="189" t="s">
        <v>1225</v>
      </c>
      <c r="M249" s="185">
        <v>6</v>
      </c>
      <c r="N249" s="185">
        <v>5.666666666666667</v>
      </c>
      <c r="O249" s="185">
        <v>6</v>
      </c>
      <c r="P249" s="185">
        <v>6</v>
      </c>
      <c r="Q249" s="185">
        <v>5.666666666666667</v>
      </c>
      <c r="R249" s="185">
        <v>5.666666666666667</v>
      </c>
      <c r="S249" s="185">
        <v>6</v>
      </c>
      <c r="T249" s="185">
        <v>6</v>
      </c>
      <c r="U249" s="191">
        <v>83</v>
      </c>
      <c r="V249" s="186"/>
      <c r="W249" s="190" t="s">
        <v>961</v>
      </c>
      <c r="X249" s="190">
        <v>716</v>
      </c>
      <c r="Y249" s="192" t="s">
        <v>10</v>
      </c>
      <c r="Z249" s="192"/>
      <c r="AA249" s="175"/>
      <c r="AB249" s="175">
        <f t="shared" si="45"/>
        <v>716</v>
      </c>
      <c r="AC249" s="175"/>
      <c r="AD249" s="175"/>
      <c r="AE249" s="192"/>
      <c r="AF249" s="193">
        <v>48.987043499999999</v>
      </c>
      <c r="AG249" s="193">
        <v>31.790550000000003</v>
      </c>
      <c r="AH249" s="193">
        <v>5.5807012500000006</v>
      </c>
      <c r="AI249" s="193">
        <v>12.520824999999999</v>
      </c>
      <c r="AJ249" s="193">
        <v>2.2494522054035273</v>
      </c>
      <c r="AK249" s="186"/>
      <c r="AL249" s="175" t="s">
        <v>136</v>
      </c>
      <c r="AM249" s="175"/>
      <c r="AN249" s="175" t="s">
        <v>10</v>
      </c>
      <c r="AO249" s="175"/>
      <c r="AP249" s="175"/>
      <c r="AQ249" s="175">
        <f t="shared" si="46"/>
        <v>716</v>
      </c>
      <c r="AR249" s="175"/>
      <c r="AS249" s="175"/>
      <c r="AU249" s="175"/>
      <c r="AV249" s="176" t="s">
        <v>20</v>
      </c>
      <c r="AY249" s="176">
        <v>0.24759999999999999</v>
      </c>
      <c r="AZ249" s="176">
        <v>20</v>
      </c>
      <c r="BA249" s="177">
        <v>1.2379999999999999E-2</v>
      </c>
      <c r="BB249" s="177">
        <v>6.5149115507475912</v>
      </c>
      <c r="BC249" s="177"/>
      <c r="BD249" s="186"/>
      <c r="BE249" s="186"/>
      <c r="BF249" s="186"/>
      <c r="BG249" s="186"/>
      <c r="BJ249" s="186"/>
      <c r="BK249" s="186"/>
      <c r="BL249" s="186"/>
      <c r="BM249" s="218"/>
      <c r="BP249" s="186"/>
      <c r="BQ249" s="186"/>
      <c r="BR249" s="186"/>
      <c r="BS249" s="186"/>
      <c r="BT249" s="186"/>
      <c r="BU249" s="186"/>
      <c r="BV249" s="176" t="s">
        <v>319</v>
      </c>
      <c r="BW249" s="160" t="s">
        <v>1192</v>
      </c>
      <c r="BX249" s="176"/>
      <c r="BY249" s="176"/>
      <c r="BZ249" s="186">
        <f>I249</f>
        <v>716</v>
      </c>
      <c r="CA249" s="176"/>
      <c r="CB249" s="176"/>
      <c r="CC249" s="176"/>
      <c r="CD249" s="176"/>
      <c r="CE249" s="176" t="s">
        <v>20</v>
      </c>
      <c r="CF249" s="185">
        <v>195.49446391036813</v>
      </c>
      <c r="CI249" s="163">
        <v>356</v>
      </c>
      <c r="CJ249" s="163" t="s">
        <v>10</v>
      </c>
      <c r="CK249" s="163"/>
      <c r="CL249" s="163"/>
      <c r="CM249" s="186">
        <f>I249</f>
        <v>716</v>
      </c>
      <c r="CN249" s="163"/>
      <c r="CO249" s="163"/>
      <c r="CP249" s="163"/>
      <c r="CQ249" s="163"/>
      <c r="CR249" s="163"/>
      <c r="CS249" s="163" t="s">
        <v>20</v>
      </c>
      <c r="CT249" s="163">
        <v>8.6777393478009692</v>
      </c>
      <c r="CU249" s="186"/>
      <c r="CV249" s="186"/>
      <c r="CW249" s="190">
        <v>356</v>
      </c>
      <c r="CX249" s="228" t="s">
        <v>10</v>
      </c>
      <c r="CY249" s="228"/>
      <c r="CZ249" s="228"/>
      <c r="DA249" s="186">
        <f t="shared" si="40"/>
        <v>716</v>
      </c>
      <c r="DB249" s="228"/>
      <c r="DC249" s="228"/>
      <c r="DD249" s="228"/>
      <c r="DE249" s="228"/>
      <c r="DF249" s="228"/>
      <c r="DG249" s="228"/>
      <c r="DH249" s="228" t="s">
        <v>11</v>
      </c>
      <c r="DI249" s="231">
        <v>4.9079069999999998</v>
      </c>
      <c r="DJ249" s="231">
        <v>0.5646968</v>
      </c>
      <c r="DK249" s="230">
        <f>DI249-DJ249</f>
        <v>4.3432101999999997</v>
      </c>
      <c r="DL249" s="230">
        <v>0.29750080000000001</v>
      </c>
      <c r="DM249" s="230">
        <v>0.26719599999999999</v>
      </c>
      <c r="DO249" s="61" t="s">
        <v>136</v>
      </c>
      <c r="DP249" s="61" t="s">
        <v>10</v>
      </c>
      <c r="DQ249" s="160" t="s">
        <v>1192</v>
      </c>
      <c r="DR249" s="61"/>
      <c r="DS249" s="61"/>
      <c r="DT249" s="61"/>
      <c r="DU249" s="61"/>
      <c r="DV249" s="61"/>
      <c r="DW249" s="61"/>
      <c r="DX249" s="61" t="s">
        <v>20</v>
      </c>
      <c r="DY249" s="68">
        <v>0.26863157999999998</v>
      </c>
      <c r="DZ249" s="68">
        <v>2.7646520000000001E-2</v>
      </c>
      <c r="EA249" s="68">
        <v>5.6913440000000003E-2</v>
      </c>
      <c r="EB249" s="68">
        <v>0.17316999999999999</v>
      </c>
      <c r="EC249" s="68">
        <v>2.223646E-2</v>
      </c>
      <c r="ED249" s="149"/>
      <c r="EE249" s="149"/>
      <c r="EN249" s="68"/>
      <c r="EO249" s="68"/>
    </row>
    <row r="250" spans="1:145" s="169" customFormat="1" x14ac:dyDescent="0.25">
      <c r="A250" s="156">
        <v>357</v>
      </c>
      <c r="B250" s="157" t="s">
        <v>1431</v>
      </c>
      <c r="C250" s="160" t="s">
        <v>1163</v>
      </c>
      <c r="D250" s="160"/>
      <c r="E250" s="156" t="s">
        <v>1428</v>
      </c>
      <c r="F250" s="157">
        <v>-19.846701509999999</v>
      </c>
      <c r="G250" s="157">
        <v>-42.099738875</v>
      </c>
      <c r="H250" s="157"/>
      <c r="I250" s="157">
        <v>915</v>
      </c>
      <c r="J250" s="188"/>
      <c r="K250" s="188"/>
      <c r="L250" s="189" t="s">
        <v>1225</v>
      </c>
      <c r="M250" s="185">
        <v>6.333333333333333</v>
      </c>
      <c r="N250" s="185">
        <v>6.666666666666667</v>
      </c>
      <c r="O250" s="185">
        <v>6.666666666666667</v>
      </c>
      <c r="P250" s="185">
        <v>6.333333333333333</v>
      </c>
      <c r="Q250" s="185">
        <v>6.666666666666667</v>
      </c>
      <c r="R250" s="185">
        <v>6.666666666666667</v>
      </c>
      <c r="S250" s="185">
        <v>6.666666666666667</v>
      </c>
      <c r="T250" s="185">
        <v>7</v>
      </c>
      <c r="U250" s="191">
        <v>89</v>
      </c>
      <c r="V250" s="186"/>
      <c r="W250" s="190" t="s">
        <v>708</v>
      </c>
      <c r="X250" s="188">
        <v>915</v>
      </c>
      <c r="Y250" s="192" t="s">
        <v>8</v>
      </c>
      <c r="Z250" s="192"/>
      <c r="AA250" s="175"/>
      <c r="AB250" s="175">
        <f t="shared" si="45"/>
        <v>915</v>
      </c>
      <c r="AC250" s="175"/>
      <c r="AD250" s="175"/>
      <c r="AE250" s="192"/>
      <c r="AF250" s="193">
        <v>44.299986500000003</v>
      </c>
      <c r="AG250" s="193">
        <v>29.925912000000004</v>
      </c>
      <c r="AH250" s="193">
        <v>5.2752251000000001</v>
      </c>
      <c r="AI250" s="193">
        <v>11.747768900000001</v>
      </c>
      <c r="AJ250" s="193">
        <v>2.237708890389337</v>
      </c>
      <c r="AK250" s="186"/>
      <c r="AL250" s="175" t="s">
        <v>98</v>
      </c>
      <c r="AM250" s="175"/>
      <c r="AN250" s="175" t="s">
        <v>8</v>
      </c>
      <c r="AO250" s="175"/>
      <c r="AP250" s="175"/>
      <c r="AQ250" s="175">
        <f t="shared" si="46"/>
        <v>915</v>
      </c>
      <c r="AR250" s="175"/>
      <c r="AS250" s="175"/>
      <c r="AU250" s="175"/>
      <c r="AV250" s="175" t="s">
        <v>62</v>
      </c>
      <c r="AY250" s="176">
        <v>0.28849999999999998</v>
      </c>
      <c r="AZ250" s="176">
        <v>20</v>
      </c>
      <c r="BA250" s="177">
        <v>1.4424999999999999E-2</v>
      </c>
      <c r="BB250" s="177">
        <v>7.7228679569430643</v>
      </c>
      <c r="BC250" s="177"/>
      <c r="BD250" s="186"/>
      <c r="BE250" s="186"/>
      <c r="BF250" s="186"/>
      <c r="BG250" s="186"/>
      <c r="BJ250" s="186"/>
      <c r="BK250" s="186"/>
      <c r="BL250" s="186"/>
      <c r="BM250" s="218"/>
      <c r="BP250" s="186"/>
      <c r="BQ250" s="186"/>
      <c r="BR250" s="186"/>
      <c r="BS250" s="186"/>
      <c r="BT250" s="186"/>
      <c r="BU250" s="186"/>
      <c r="BV250" s="186"/>
      <c r="BW250" s="160"/>
      <c r="BX250" s="186"/>
      <c r="BY250" s="186"/>
      <c r="BZ250" s="186"/>
      <c r="CA250" s="186"/>
      <c r="CB250" s="186"/>
      <c r="CC250" s="186"/>
      <c r="CD250" s="186"/>
      <c r="CE250" s="186"/>
      <c r="CF250" s="197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90">
        <v>357</v>
      </c>
      <c r="CX250" s="228" t="s">
        <v>8</v>
      </c>
      <c r="CY250" s="228"/>
      <c r="CZ250" s="228"/>
      <c r="DA250" s="186">
        <f t="shared" si="40"/>
        <v>915</v>
      </c>
      <c r="DB250" s="228"/>
      <c r="DC250" s="228"/>
      <c r="DD250" s="228"/>
      <c r="DE250" s="228"/>
      <c r="DF250" s="228"/>
      <c r="DG250" s="228"/>
      <c r="DH250" s="228" t="s">
        <v>9</v>
      </c>
      <c r="DI250" s="230">
        <v>5.966208</v>
      </c>
      <c r="DJ250" s="230">
        <v>0.6214556</v>
      </c>
      <c r="DK250" s="230">
        <v>5.3447524</v>
      </c>
      <c r="DL250" s="230">
        <v>0.26802090000000001</v>
      </c>
      <c r="DM250" s="230">
        <v>0.35343469999999999</v>
      </c>
      <c r="DO250" s="59" t="s">
        <v>98</v>
      </c>
      <c r="DP250" s="61" t="s">
        <v>8</v>
      </c>
      <c r="DQ250" s="160" t="s">
        <v>1163</v>
      </c>
      <c r="DR250" s="61"/>
      <c r="DS250" s="61"/>
      <c r="DT250" s="61"/>
      <c r="DU250" s="61"/>
      <c r="DV250" s="61"/>
      <c r="DW250" s="61"/>
      <c r="DX250" s="61" t="s">
        <v>62</v>
      </c>
      <c r="DY250" s="236">
        <v>0.14929454</v>
      </c>
      <c r="DZ250" s="236">
        <v>1.4464579999999999E-2</v>
      </c>
      <c r="EA250" s="236">
        <v>3.3558499999999998E-2</v>
      </c>
      <c r="EB250" s="236">
        <v>9.5135579999999997E-2</v>
      </c>
      <c r="EC250" s="236">
        <v>1.022492E-2</v>
      </c>
      <c r="ED250" s="149"/>
      <c r="EE250" s="149"/>
      <c r="EN250" s="68"/>
      <c r="EO250" s="68"/>
    </row>
    <row r="251" spans="1:145" s="169" customFormat="1" x14ac:dyDescent="0.25">
      <c r="A251" s="156">
        <v>358</v>
      </c>
      <c r="B251" s="157" t="s">
        <v>1432</v>
      </c>
      <c r="C251" s="160" t="s">
        <v>1173</v>
      </c>
      <c r="D251" s="160"/>
      <c r="E251" s="156" t="s">
        <v>1428</v>
      </c>
      <c r="F251" s="157">
        <v>-19.845456379000002</v>
      </c>
      <c r="G251" s="157">
        <v>-42.099253730999997</v>
      </c>
      <c r="H251" s="157"/>
      <c r="I251" s="156">
        <v>902</v>
      </c>
      <c r="J251" s="190"/>
      <c r="K251" s="190"/>
      <c r="L251" s="189" t="s">
        <v>1210</v>
      </c>
      <c r="M251" s="185">
        <v>6</v>
      </c>
      <c r="N251" s="185">
        <v>6.333333333333333</v>
      </c>
      <c r="O251" s="185">
        <v>6.666666666666667</v>
      </c>
      <c r="P251" s="185">
        <v>6.333333333333333</v>
      </c>
      <c r="Q251" s="185">
        <v>6.666666666666667</v>
      </c>
      <c r="R251" s="185">
        <v>6.5</v>
      </c>
      <c r="S251" s="185">
        <v>6.333333333333333</v>
      </c>
      <c r="T251" s="185">
        <v>6.166666666666667</v>
      </c>
      <c r="U251" s="191">
        <v>87</v>
      </c>
      <c r="V251" s="186"/>
      <c r="W251" s="190" t="s">
        <v>861</v>
      </c>
      <c r="X251" s="190">
        <v>902</v>
      </c>
      <c r="Y251" s="192" t="s">
        <v>286</v>
      </c>
      <c r="Z251" s="192"/>
      <c r="AA251" s="175"/>
      <c r="AB251" s="175">
        <f t="shared" si="45"/>
        <v>902</v>
      </c>
      <c r="AC251" s="175"/>
      <c r="AD251" s="175"/>
      <c r="AE251" s="192"/>
      <c r="AF251" s="193">
        <v>39.758488499999991</v>
      </c>
      <c r="AG251" s="193">
        <v>28.732987999999999</v>
      </c>
      <c r="AH251" s="193">
        <v>4.916783399999999</v>
      </c>
      <c r="AI251" s="193">
        <v>11.287118250000001</v>
      </c>
      <c r="AJ251" s="193">
        <v>2.3168161546440373</v>
      </c>
      <c r="AK251" s="186"/>
      <c r="AL251" s="175" t="s">
        <v>231</v>
      </c>
      <c r="AM251" s="175"/>
      <c r="AN251" s="175" t="s">
        <v>286</v>
      </c>
      <c r="AO251" s="175"/>
      <c r="AP251" s="175"/>
      <c r="AQ251" s="175">
        <f t="shared" si="46"/>
        <v>902</v>
      </c>
      <c r="AR251" s="175"/>
      <c r="AS251" s="175"/>
      <c r="AU251" s="175"/>
      <c r="AV251" s="175" t="s">
        <v>62</v>
      </c>
      <c r="AY251" s="176">
        <v>0.2626</v>
      </c>
      <c r="AZ251" s="176">
        <v>20</v>
      </c>
      <c r="BA251" s="177">
        <v>1.3129999999999999E-2</v>
      </c>
      <c r="BB251" s="177">
        <v>6.9779615064558564</v>
      </c>
      <c r="BC251" s="177"/>
      <c r="BD251" s="186"/>
      <c r="BE251" s="186"/>
      <c r="BF251" s="186"/>
      <c r="BG251" s="186"/>
      <c r="BJ251" s="186"/>
      <c r="BK251" s="186"/>
      <c r="BL251" s="186"/>
      <c r="BM251" s="218"/>
      <c r="BP251" s="186"/>
      <c r="BQ251" s="186"/>
      <c r="BR251" s="186"/>
      <c r="BS251" s="186"/>
      <c r="BT251" s="186"/>
      <c r="BU251" s="186"/>
      <c r="BV251" s="186"/>
      <c r="BW251" s="160"/>
      <c r="BX251" s="186"/>
      <c r="BY251" s="186"/>
      <c r="BZ251" s="186"/>
      <c r="CA251" s="186"/>
      <c r="CB251" s="186"/>
      <c r="CC251" s="186"/>
      <c r="CD251" s="186"/>
      <c r="CE251" s="186"/>
      <c r="CF251" s="197"/>
      <c r="CI251" s="186"/>
      <c r="CJ251" s="186"/>
      <c r="CK251" s="186"/>
      <c r="CL251" s="186"/>
      <c r="CM251" s="186"/>
      <c r="CN251" s="186"/>
      <c r="CO251" s="186"/>
      <c r="CP251" s="186"/>
      <c r="CQ251" s="186"/>
      <c r="CR251" s="186"/>
      <c r="CS251" s="186"/>
      <c r="CT251" s="186"/>
      <c r="CU251" s="186"/>
      <c r="CV251" s="186"/>
      <c r="CW251" s="186"/>
      <c r="CX251" s="186"/>
      <c r="CY251" s="186"/>
      <c r="CZ251" s="186"/>
      <c r="DA251" s="186"/>
      <c r="DB251" s="186"/>
      <c r="DC251" s="186"/>
      <c r="DD251" s="186"/>
      <c r="DE251" s="186"/>
      <c r="DF251" s="186"/>
      <c r="DG251" s="186"/>
      <c r="DH251" s="186"/>
      <c r="DI251" s="186"/>
      <c r="DJ251" s="186"/>
      <c r="DK251" s="186"/>
      <c r="DL251" s="186"/>
      <c r="DM251" s="186"/>
      <c r="DO251" s="61" t="s">
        <v>231</v>
      </c>
      <c r="DP251" s="61" t="s">
        <v>286</v>
      </c>
      <c r="DQ251" s="160" t="s">
        <v>1173</v>
      </c>
      <c r="DR251" s="61"/>
      <c r="DS251" s="61"/>
      <c r="DT251" s="61"/>
      <c r="DU251" s="61"/>
      <c r="DV251" s="61"/>
      <c r="DW251" s="61"/>
      <c r="DX251" s="61" t="s">
        <v>62</v>
      </c>
      <c r="DY251" s="68">
        <v>0.32270125999999999</v>
      </c>
      <c r="DZ251" s="68">
        <v>2.2655500000000002E-2</v>
      </c>
      <c r="EA251" s="68">
        <v>7.0881139999999981E-2</v>
      </c>
      <c r="EB251" s="68">
        <v>0.20336495999999998</v>
      </c>
      <c r="EC251" s="68">
        <v>2.1434399999999999E-2</v>
      </c>
      <c r="ED251" s="149"/>
      <c r="EE251" s="149"/>
      <c r="EN251" s="68"/>
      <c r="EO251" s="68"/>
    </row>
    <row r="252" spans="1:145" s="169" customFormat="1" x14ac:dyDescent="0.25">
      <c r="A252" s="156">
        <v>359</v>
      </c>
      <c r="B252" s="157" t="s">
        <v>1433</v>
      </c>
      <c r="C252" s="160" t="s">
        <v>1194</v>
      </c>
      <c r="D252" s="160"/>
      <c r="E252" s="156" t="s">
        <v>1428</v>
      </c>
      <c r="F252" s="157">
        <v>-19.842616253999999</v>
      </c>
      <c r="G252" s="157">
        <v>-42.097281049999999</v>
      </c>
      <c r="H252" s="157"/>
      <c r="I252" s="156">
        <v>916</v>
      </c>
      <c r="J252" s="190"/>
      <c r="K252" s="190"/>
      <c r="L252" s="189" t="s">
        <v>1225</v>
      </c>
      <c r="M252" s="185">
        <v>6</v>
      </c>
      <c r="N252" s="185">
        <v>6.5</v>
      </c>
      <c r="O252" s="185">
        <v>6.5</v>
      </c>
      <c r="P252" s="185">
        <v>6</v>
      </c>
      <c r="Q252" s="185">
        <v>6.333333333333333</v>
      </c>
      <c r="R252" s="185">
        <v>6.5</v>
      </c>
      <c r="S252" s="185">
        <v>6.333333333333333</v>
      </c>
      <c r="T252" s="185">
        <v>6.166666666666667</v>
      </c>
      <c r="U252" s="191">
        <v>86.333333333333329</v>
      </c>
      <c r="V252" s="186"/>
      <c r="W252" s="190" t="s">
        <v>790</v>
      </c>
      <c r="X252" s="190">
        <v>916</v>
      </c>
      <c r="Y252" s="192" t="s">
        <v>201</v>
      </c>
      <c r="Z252" s="192"/>
      <c r="AA252" s="175"/>
      <c r="AB252" s="175">
        <f t="shared" si="45"/>
        <v>916</v>
      </c>
      <c r="AC252" s="175"/>
      <c r="AD252" s="175"/>
      <c r="AE252" s="192"/>
      <c r="AF252" s="193">
        <v>52.275365000000001</v>
      </c>
      <c r="AG252" s="193">
        <v>33.159568000000007</v>
      </c>
      <c r="AH252" s="193">
        <v>5.7298996999999989</v>
      </c>
      <c r="AI252" s="193">
        <v>13.177070000000001</v>
      </c>
      <c r="AJ252" s="193">
        <v>2.3010582924283383</v>
      </c>
      <c r="AK252" s="186"/>
      <c r="AL252" s="175" t="s">
        <v>1066</v>
      </c>
      <c r="AM252" s="175"/>
      <c r="AN252" s="175" t="s">
        <v>201</v>
      </c>
      <c r="AO252" s="175"/>
      <c r="AP252" s="175"/>
      <c r="AQ252" s="175">
        <f t="shared" si="46"/>
        <v>916</v>
      </c>
      <c r="AR252" s="175"/>
      <c r="AS252" s="175"/>
      <c r="AU252" s="175"/>
      <c r="AV252" s="175" t="s">
        <v>62</v>
      </c>
      <c r="AY252" s="176">
        <v>0.2296</v>
      </c>
      <c r="AZ252" s="176">
        <v>20</v>
      </c>
      <c r="BA252" s="177">
        <v>1.1480000000000001E-2</v>
      </c>
      <c r="BB252" s="177">
        <v>6.3243228733256389</v>
      </c>
      <c r="BC252" s="177"/>
      <c r="BD252" s="186"/>
      <c r="BE252" s="186"/>
      <c r="BF252" s="186"/>
      <c r="BG252" s="186"/>
      <c r="BJ252" s="186"/>
      <c r="BK252" s="186"/>
      <c r="BL252" s="186"/>
      <c r="BM252" s="218"/>
      <c r="BP252" s="186"/>
      <c r="BQ252" s="186"/>
      <c r="BR252" s="186"/>
      <c r="BS252" s="186"/>
      <c r="BT252" s="186"/>
      <c r="BU252" s="186"/>
      <c r="BV252" s="186"/>
      <c r="BW252" s="160"/>
      <c r="BX252" s="186"/>
      <c r="BY252" s="186"/>
      <c r="BZ252" s="186"/>
      <c r="CA252" s="186"/>
      <c r="CB252" s="186"/>
      <c r="CC252" s="186"/>
      <c r="CD252" s="186"/>
      <c r="CE252" s="186"/>
      <c r="CF252" s="197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O252" s="61">
        <v>359</v>
      </c>
      <c r="DP252" s="61" t="s">
        <v>201</v>
      </c>
      <c r="DQ252" s="160" t="s">
        <v>1194</v>
      </c>
      <c r="DR252" s="61"/>
      <c r="DS252" s="61"/>
      <c r="DT252" s="61"/>
      <c r="DU252" s="61"/>
      <c r="DV252" s="61"/>
      <c r="DW252" s="61"/>
      <c r="DX252" s="61" t="s">
        <v>62</v>
      </c>
      <c r="DY252" s="68">
        <v>0.24429149999999997</v>
      </c>
      <c r="DZ252" s="68">
        <v>2.1968599999999998E-2</v>
      </c>
      <c r="EA252" s="68">
        <v>6.2434939999999994E-2</v>
      </c>
      <c r="EB252" s="68">
        <v>0.14438886000000001</v>
      </c>
      <c r="EC252" s="68">
        <v>1.5025500000000001E-2</v>
      </c>
      <c r="ED252" s="149"/>
      <c r="EE252" s="149"/>
      <c r="EN252" s="68"/>
      <c r="EO252" s="68"/>
    </row>
    <row r="253" spans="1:145" s="169" customFormat="1" x14ac:dyDescent="0.25">
      <c r="A253" s="156">
        <v>360</v>
      </c>
      <c r="B253" s="157" t="s">
        <v>1430</v>
      </c>
      <c r="C253" s="160" t="s">
        <v>1192</v>
      </c>
      <c r="D253" s="160"/>
      <c r="E253" s="156" t="s">
        <v>1428</v>
      </c>
      <c r="F253" s="157">
        <v>-19.802945545</v>
      </c>
      <c r="G253" s="157">
        <v>-42.182147987</v>
      </c>
      <c r="H253" s="157"/>
      <c r="I253" s="156">
        <v>819</v>
      </c>
      <c r="J253" s="190"/>
      <c r="K253" s="190"/>
      <c r="L253" s="189" t="s">
        <v>1225</v>
      </c>
      <c r="M253" s="185">
        <v>6</v>
      </c>
      <c r="N253" s="185">
        <v>5.666666666666667</v>
      </c>
      <c r="O253" s="185">
        <v>6.166666666666667</v>
      </c>
      <c r="P253" s="185">
        <v>5.833333333333333</v>
      </c>
      <c r="Q253" s="185">
        <v>5.666666666666667</v>
      </c>
      <c r="R253" s="185">
        <v>6.166666666666667</v>
      </c>
      <c r="S253" s="185">
        <v>6</v>
      </c>
      <c r="T253" s="185">
        <v>6.166666666666667</v>
      </c>
      <c r="U253" s="191">
        <v>83.666666666666671</v>
      </c>
      <c r="V253" s="186"/>
      <c r="W253" s="190" t="s">
        <v>962</v>
      </c>
      <c r="X253" s="190">
        <v>819</v>
      </c>
      <c r="Y253" s="192" t="s">
        <v>10</v>
      </c>
      <c r="Z253" s="192"/>
      <c r="AA253" s="175"/>
      <c r="AB253" s="175">
        <f t="shared" si="45"/>
        <v>819</v>
      </c>
      <c r="AC253" s="175"/>
      <c r="AD253" s="175"/>
      <c r="AE253" s="192"/>
      <c r="AF253" s="193">
        <v>52.171560999999997</v>
      </c>
      <c r="AG253" s="193">
        <v>32.684925999999997</v>
      </c>
      <c r="AH253" s="193">
        <v>5.6647518000000003</v>
      </c>
      <c r="AI253" s="193">
        <v>12.920033749999998</v>
      </c>
      <c r="AJ253" s="193">
        <v>2.2863889226882352</v>
      </c>
      <c r="AK253" s="186"/>
      <c r="AL253" s="175" t="s">
        <v>1121</v>
      </c>
      <c r="AM253" s="175"/>
      <c r="AN253" s="175" t="s">
        <v>10</v>
      </c>
      <c r="AO253" s="175"/>
      <c r="AP253" s="175"/>
      <c r="AQ253" s="175">
        <f t="shared" si="46"/>
        <v>819</v>
      </c>
      <c r="AR253" s="175"/>
      <c r="AS253" s="175"/>
      <c r="AU253" s="175"/>
      <c r="AV253" s="175" t="s">
        <v>440</v>
      </c>
      <c r="AY253" s="176">
        <v>0.2341</v>
      </c>
      <c r="AZ253" s="176">
        <v>20</v>
      </c>
      <c r="BA253" s="177">
        <v>1.1705E-2</v>
      </c>
      <c r="BB253" s="177">
        <v>6.6813411000456355</v>
      </c>
      <c r="BC253" s="177"/>
      <c r="BD253" s="186"/>
      <c r="BE253" s="186"/>
      <c r="BF253" s="186"/>
      <c r="BG253" s="186"/>
      <c r="BJ253" s="186"/>
      <c r="BK253" s="186"/>
      <c r="BL253" s="186"/>
      <c r="BM253" s="218"/>
      <c r="BP253" s="186"/>
      <c r="BQ253" s="186"/>
      <c r="BR253" s="186"/>
      <c r="BS253" s="186"/>
      <c r="BT253" s="186"/>
      <c r="BU253" s="186"/>
      <c r="BV253" s="186"/>
      <c r="BW253" s="160"/>
      <c r="BX253" s="186"/>
      <c r="BY253" s="186"/>
      <c r="BZ253" s="186"/>
      <c r="CA253" s="186"/>
      <c r="CB253" s="186"/>
      <c r="CC253" s="186"/>
      <c r="CD253" s="186"/>
      <c r="CE253" s="186"/>
      <c r="CF253" s="197"/>
      <c r="CI253" s="186"/>
      <c r="CJ253" s="186"/>
      <c r="CK253" s="186"/>
      <c r="CL253" s="186"/>
      <c r="CM253" s="186"/>
      <c r="CN253" s="186"/>
      <c r="CO253" s="186"/>
      <c r="CP253" s="186"/>
      <c r="CQ253" s="186"/>
      <c r="CR253" s="186"/>
      <c r="CS253" s="186"/>
      <c r="CT253" s="186"/>
      <c r="CU253" s="186"/>
      <c r="CV253" s="186"/>
      <c r="CW253" s="186"/>
      <c r="CX253" s="186"/>
      <c r="CY253" s="186"/>
      <c r="CZ253" s="186"/>
      <c r="DA253" s="186"/>
      <c r="DB253" s="186"/>
      <c r="DC253" s="186"/>
      <c r="DD253" s="186"/>
      <c r="DE253" s="186"/>
      <c r="DF253" s="186"/>
      <c r="DG253" s="186"/>
      <c r="DH253" s="186"/>
      <c r="DI253" s="186"/>
      <c r="DJ253" s="186"/>
      <c r="DK253" s="186"/>
      <c r="DL253" s="186"/>
      <c r="DM253" s="186"/>
      <c r="DQ253" s="160"/>
      <c r="ED253" s="149"/>
      <c r="EE253" s="149"/>
      <c r="EN253" s="68"/>
      <c r="EO253" s="68"/>
    </row>
    <row r="254" spans="1:145" s="169" customFormat="1" x14ac:dyDescent="0.25">
      <c r="A254" s="156">
        <v>363</v>
      </c>
      <c r="B254" s="157" t="s">
        <v>1434</v>
      </c>
      <c r="C254" s="160" t="s">
        <v>1163</v>
      </c>
      <c r="D254" s="160"/>
      <c r="E254" s="156" t="s">
        <v>1428</v>
      </c>
      <c r="F254" s="157">
        <v>-19.841765993999999</v>
      </c>
      <c r="G254" s="157">
        <v>-42.105373442000001</v>
      </c>
      <c r="H254" s="157"/>
      <c r="I254" s="156">
        <v>965</v>
      </c>
      <c r="J254" s="190"/>
      <c r="K254" s="190"/>
      <c r="L254" s="189" t="s">
        <v>1225</v>
      </c>
      <c r="M254" s="185">
        <v>6.5</v>
      </c>
      <c r="N254" s="185">
        <v>6</v>
      </c>
      <c r="O254" s="185">
        <v>7</v>
      </c>
      <c r="P254" s="185">
        <v>6.5</v>
      </c>
      <c r="Q254" s="185">
        <v>7</v>
      </c>
      <c r="R254" s="185">
        <v>6.25</v>
      </c>
      <c r="S254" s="185">
        <v>6</v>
      </c>
      <c r="T254" s="185">
        <v>6.25</v>
      </c>
      <c r="U254" s="191">
        <v>87.333333333333329</v>
      </c>
      <c r="V254" s="186"/>
      <c r="W254" s="190" t="s">
        <v>709</v>
      </c>
      <c r="X254" s="190">
        <v>965</v>
      </c>
      <c r="Y254" s="192" t="s">
        <v>8</v>
      </c>
      <c r="Z254" s="192"/>
      <c r="AA254" s="175"/>
      <c r="AB254" s="175">
        <f t="shared" si="45"/>
        <v>965</v>
      </c>
      <c r="AC254" s="175"/>
      <c r="AD254" s="175"/>
      <c r="AE254" s="192"/>
      <c r="AF254" s="193">
        <v>59.572837499999991</v>
      </c>
      <c r="AG254" s="193">
        <v>34.960875500000007</v>
      </c>
      <c r="AH254" s="193">
        <v>6.0246347499999997</v>
      </c>
      <c r="AI254" s="193">
        <v>14.048747499999999</v>
      </c>
      <c r="AJ254" s="193">
        <v>2.3399167904117402</v>
      </c>
      <c r="AK254" s="186"/>
      <c r="AL254" s="175" t="s">
        <v>99</v>
      </c>
      <c r="AM254" s="175"/>
      <c r="AN254" s="175" t="s">
        <v>8</v>
      </c>
      <c r="AO254" s="175"/>
      <c r="AP254" s="175"/>
      <c r="AQ254" s="175">
        <f t="shared" si="46"/>
        <v>965</v>
      </c>
      <c r="AR254" s="175"/>
      <c r="AS254" s="175"/>
      <c r="AU254" s="175"/>
      <c r="AV254" s="175" t="s">
        <v>62</v>
      </c>
      <c r="AY254" s="176">
        <v>0.24299999999999999</v>
      </c>
      <c r="AZ254" s="176">
        <v>20</v>
      </c>
      <c r="BA254" s="177">
        <v>1.2149999999999999E-2</v>
      </c>
      <c r="BB254" s="177">
        <v>6.3860628674200735</v>
      </c>
      <c r="BC254" s="177"/>
      <c r="BD254" s="186"/>
      <c r="BE254" s="186"/>
      <c r="BF254" s="186"/>
      <c r="BG254" s="186"/>
      <c r="BJ254" s="186"/>
      <c r="BK254" s="186"/>
      <c r="BL254" s="186"/>
      <c r="BM254" s="218"/>
      <c r="BP254" s="186"/>
      <c r="BQ254" s="186"/>
      <c r="BR254" s="186"/>
      <c r="BS254" s="186"/>
      <c r="BT254" s="186"/>
      <c r="BU254" s="186"/>
      <c r="BV254" s="176" t="s">
        <v>366</v>
      </c>
      <c r="BW254" s="160" t="s">
        <v>1163</v>
      </c>
      <c r="BX254" s="176"/>
      <c r="BY254" s="176"/>
      <c r="BZ254" s="186">
        <f>I254</f>
        <v>965</v>
      </c>
      <c r="CA254" s="176"/>
      <c r="CB254" s="176"/>
      <c r="CC254" s="176"/>
      <c r="CD254" s="176"/>
      <c r="CE254" s="176" t="s">
        <v>62</v>
      </c>
      <c r="CF254" s="185">
        <v>159.66204826835218</v>
      </c>
      <c r="CI254" s="163">
        <v>363</v>
      </c>
      <c r="CJ254" s="163" t="s">
        <v>8</v>
      </c>
      <c r="CK254" s="163"/>
      <c r="CL254" s="163"/>
      <c r="CM254" s="186">
        <f>I254</f>
        <v>965</v>
      </c>
      <c r="CN254" s="163"/>
      <c r="CO254" s="163"/>
      <c r="CP254" s="163"/>
      <c r="CQ254" s="163"/>
      <c r="CR254" s="163"/>
      <c r="CS254" s="163" t="s">
        <v>62</v>
      </c>
      <c r="CT254" s="163">
        <v>7.9365288223839716</v>
      </c>
      <c r="CU254" s="186"/>
      <c r="CV254" s="186"/>
      <c r="CW254" s="190">
        <v>363</v>
      </c>
      <c r="CX254" s="228" t="s">
        <v>8</v>
      </c>
      <c r="CY254" s="228"/>
      <c r="CZ254" s="228"/>
      <c r="DA254" s="186">
        <f t="shared" si="40"/>
        <v>965</v>
      </c>
      <c r="DB254" s="228"/>
      <c r="DC254" s="228"/>
      <c r="DD254" s="228"/>
      <c r="DE254" s="228"/>
      <c r="DF254" s="228"/>
      <c r="DG254" s="228"/>
      <c r="DH254" s="228" t="s">
        <v>9</v>
      </c>
      <c r="DI254" s="230">
        <v>5.2485660000000003</v>
      </c>
      <c r="DJ254" s="230">
        <v>0.72933490000000001</v>
      </c>
      <c r="DK254" s="230">
        <v>4.5192311000000007</v>
      </c>
      <c r="DL254" s="230">
        <v>0.3387288</v>
      </c>
      <c r="DM254" s="230">
        <v>0.39060610000000001</v>
      </c>
      <c r="DO254" s="59" t="s">
        <v>99</v>
      </c>
      <c r="DP254" s="61" t="s">
        <v>8</v>
      </c>
      <c r="DQ254" s="160" t="s">
        <v>1163</v>
      </c>
      <c r="DR254" s="61"/>
      <c r="DS254" s="61"/>
      <c r="DT254" s="61"/>
      <c r="DU254" s="61"/>
      <c r="DV254" s="61"/>
      <c r="DW254" s="61"/>
      <c r="DX254" s="61" t="s">
        <v>62</v>
      </c>
      <c r="DY254" s="236">
        <v>0.27902638000000002</v>
      </c>
      <c r="DZ254" s="236">
        <v>2.7609759999999994E-2</v>
      </c>
      <c r="EA254" s="236">
        <v>7.256515999999999E-2</v>
      </c>
      <c r="EB254" s="236">
        <v>0.17669818000000001</v>
      </c>
      <c r="EC254" s="236">
        <v>1.8409420000000003E-2</v>
      </c>
      <c r="ED254" s="149"/>
      <c r="EE254" s="149"/>
      <c r="EN254" s="68"/>
      <c r="EO254" s="68"/>
    </row>
    <row r="255" spans="1:145" s="169" customFormat="1" x14ac:dyDescent="0.25">
      <c r="A255" s="156">
        <v>365</v>
      </c>
      <c r="B255" s="157" t="s">
        <v>1435</v>
      </c>
      <c r="C255" s="160" t="s">
        <v>1192</v>
      </c>
      <c r="D255" s="160"/>
      <c r="E255" s="156" t="s">
        <v>1371</v>
      </c>
      <c r="F255" s="157">
        <v>-20.3869492</v>
      </c>
      <c r="G255" s="157">
        <v>-42.043446852000002</v>
      </c>
      <c r="H255" s="157"/>
      <c r="I255" s="156">
        <v>1131</v>
      </c>
      <c r="J255" s="190"/>
      <c r="K255" s="190"/>
      <c r="L255" s="189" t="s">
        <v>1225</v>
      </c>
      <c r="M255" s="185">
        <v>6</v>
      </c>
      <c r="N255" s="185">
        <v>6</v>
      </c>
      <c r="O255" s="185">
        <v>6</v>
      </c>
      <c r="P255" s="185">
        <v>6.666666666666667</v>
      </c>
      <c r="Q255" s="185">
        <v>6.333333333333333</v>
      </c>
      <c r="R255" s="185">
        <v>6.166666666666667</v>
      </c>
      <c r="S255" s="185">
        <v>6</v>
      </c>
      <c r="T255" s="185">
        <v>6.166666666666667</v>
      </c>
      <c r="U255" s="191">
        <v>85.333333333333329</v>
      </c>
      <c r="V255" s="186"/>
      <c r="W255" s="190" t="s">
        <v>964</v>
      </c>
      <c r="X255" s="190">
        <v>1131</v>
      </c>
      <c r="Y255" s="192" t="s">
        <v>10</v>
      </c>
      <c r="Z255" s="192"/>
      <c r="AA255" s="175"/>
      <c r="AB255" s="175">
        <f t="shared" si="45"/>
        <v>1131</v>
      </c>
      <c r="AC255" s="175"/>
      <c r="AD255" s="175"/>
      <c r="AE255" s="192"/>
      <c r="AF255" s="193">
        <v>56.398664499999995</v>
      </c>
      <c r="AG255" s="193">
        <v>32.3179315</v>
      </c>
      <c r="AH255" s="193">
        <v>6.107256099999999</v>
      </c>
      <c r="AI255" s="193">
        <v>12.835879000000002</v>
      </c>
      <c r="AJ255" s="193">
        <v>2.1106214140622273</v>
      </c>
      <c r="AK255" s="186"/>
      <c r="AL255" s="175" t="s">
        <v>1143</v>
      </c>
      <c r="AM255" s="175"/>
      <c r="AN255" s="175" t="s">
        <v>10</v>
      </c>
      <c r="AO255" s="175"/>
      <c r="AP255" s="175"/>
      <c r="AQ255" s="175">
        <f t="shared" si="46"/>
        <v>1131</v>
      </c>
      <c r="AR255" s="175"/>
      <c r="AS255" s="175"/>
      <c r="AU255" s="175"/>
      <c r="AV255" s="175" t="s">
        <v>62</v>
      </c>
      <c r="AY255" s="176">
        <v>0.24529999999999999</v>
      </c>
      <c r="AZ255" s="176">
        <v>20</v>
      </c>
      <c r="BA255" s="177">
        <v>1.2265E-2</v>
      </c>
      <c r="BB255" s="177">
        <v>6.8450863017743551</v>
      </c>
      <c r="BC255" s="177"/>
      <c r="BD255" s="186"/>
      <c r="BE255" s="186"/>
      <c r="BF255" s="186"/>
      <c r="BG255" s="186"/>
      <c r="BJ255" s="186"/>
      <c r="BK255" s="186"/>
      <c r="BL255" s="186"/>
      <c r="BM255" s="218"/>
      <c r="BP255" s="186"/>
      <c r="BQ255" s="186"/>
      <c r="BR255" s="186"/>
      <c r="BS255" s="186"/>
      <c r="BT255" s="186"/>
      <c r="BU255" s="186"/>
      <c r="BV255" s="176" t="s">
        <v>427</v>
      </c>
      <c r="BW255" s="160" t="s">
        <v>1192</v>
      </c>
      <c r="BX255" s="176"/>
      <c r="BY255" s="176"/>
      <c r="BZ255" s="186">
        <f>I255</f>
        <v>1131</v>
      </c>
      <c r="CA255" s="176"/>
      <c r="CB255" s="176"/>
      <c r="CC255" s="176"/>
      <c r="CD255" s="176"/>
      <c r="CE255" s="176" t="s">
        <v>62</v>
      </c>
      <c r="CF255" s="185">
        <v>183.95408520819734</v>
      </c>
      <c r="CI255" s="186"/>
      <c r="CJ255" s="186"/>
      <c r="CK255" s="186"/>
      <c r="CL255" s="186"/>
      <c r="CM255" s="186"/>
      <c r="CN255" s="186"/>
      <c r="CO255" s="186"/>
      <c r="CP255" s="186"/>
      <c r="CQ255" s="186"/>
      <c r="CR255" s="186"/>
      <c r="CS255" s="186"/>
      <c r="CT255" s="186"/>
      <c r="CU255" s="186"/>
      <c r="CV255" s="186"/>
      <c r="CW255" s="186"/>
      <c r="CX255" s="186"/>
      <c r="CY255" s="186"/>
      <c r="CZ255" s="186"/>
      <c r="DA255" s="186"/>
      <c r="DB255" s="186"/>
      <c r="DC255" s="186"/>
      <c r="DD255" s="186"/>
      <c r="DE255" s="186"/>
      <c r="DF255" s="186"/>
      <c r="DG255" s="186"/>
      <c r="DH255" s="186"/>
      <c r="DI255" s="186"/>
      <c r="DJ255" s="186"/>
      <c r="DK255" s="186"/>
      <c r="DL255" s="186"/>
      <c r="DM255" s="186"/>
      <c r="DQ255" s="160"/>
      <c r="ED255" s="149"/>
      <c r="EE255" s="149"/>
      <c r="EN255" s="68"/>
      <c r="EO255" s="68"/>
    </row>
    <row r="256" spans="1:145" s="169" customFormat="1" x14ac:dyDescent="0.25">
      <c r="A256" s="156">
        <v>367</v>
      </c>
      <c r="B256" s="157" t="s">
        <v>1436</v>
      </c>
      <c r="C256" s="160" t="s">
        <v>1192</v>
      </c>
      <c r="D256" s="160"/>
      <c r="E256" s="157" t="s">
        <v>1392</v>
      </c>
      <c r="F256" s="157">
        <v>-20.359905325</v>
      </c>
      <c r="G256" s="157">
        <v>-42.132952418000002</v>
      </c>
      <c r="H256" s="157"/>
      <c r="I256" s="156">
        <v>922</v>
      </c>
      <c r="J256" s="190"/>
      <c r="K256" s="190"/>
      <c r="L256" s="189" t="s">
        <v>1210</v>
      </c>
      <c r="M256" s="185">
        <v>6.333333333333333</v>
      </c>
      <c r="N256" s="185">
        <v>7</v>
      </c>
      <c r="O256" s="185">
        <v>7</v>
      </c>
      <c r="P256" s="185">
        <v>6.666666666666667</v>
      </c>
      <c r="Q256" s="185">
        <v>6.666666666666667</v>
      </c>
      <c r="R256" s="185">
        <v>7</v>
      </c>
      <c r="S256" s="185">
        <v>6.333333333333333</v>
      </c>
      <c r="T256" s="185">
        <v>6.666666666666667</v>
      </c>
      <c r="U256" s="191">
        <v>89.666666666666671</v>
      </c>
      <c r="V256" s="186"/>
      <c r="W256" s="190" t="s">
        <v>966</v>
      </c>
      <c r="X256" s="190">
        <v>922</v>
      </c>
      <c r="Y256" s="192" t="s">
        <v>10</v>
      </c>
      <c r="Z256" s="192"/>
      <c r="AA256" s="175"/>
      <c r="AB256" s="175">
        <f t="shared" si="45"/>
        <v>922</v>
      </c>
      <c r="AC256" s="175"/>
      <c r="AD256" s="175"/>
      <c r="AE256" s="192"/>
      <c r="AF256" s="193">
        <v>46.312899499999993</v>
      </c>
      <c r="AG256" s="193">
        <v>29.125704499999994</v>
      </c>
      <c r="AH256" s="193">
        <v>5.5419403499999991</v>
      </c>
      <c r="AI256" s="193">
        <v>11.373613749999999</v>
      </c>
      <c r="AJ256" s="193">
        <v>2.0734756512261474</v>
      </c>
      <c r="AK256" s="186"/>
      <c r="AL256" s="175" t="s">
        <v>181</v>
      </c>
      <c r="AM256" s="175"/>
      <c r="AN256" s="175" t="s">
        <v>10</v>
      </c>
      <c r="AO256" s="175"/>
      <c r="AP256" s="175"/>
      <c r="AQ256" s="175">
        <f t="shared" si="46"/>
        <v>922</v>
      </c>
      <c r="AR256" s="175"/>
      <c r="AS256" s="175"/>
      <c r="AU256" s="175"/>
      <c r="AV256" s="175" t="s">
        <v>62</v>
      </c>
      <c r="AY256" s="176">
        <v>0.22939999999999999</v>
      </c>
      <c r="AZ256" s="176">
        <v>20</v>
      </c>
      <c r="BA256" s="177">
        <v>1.1469999999999999E-2</v>
      </c>
      <c r="BB256" s="177">
        <v>5.9538829087590264</v>
      </c>
      <c r="BC256" s="177"/>
      <c r="BD256" s="194" t="s">
        <v>181</v>
      </c>
      <c r="BE256" s="194" t="s">
        <v>10</v>
      </c>
      <c r="BF256" s="194"/>
      <c r="BG256" s="194"/>
      <c r="BH256" s="169">
        <f>I256</f>
        <v>922</v>
      </c>
      <c r="BJ256" s="194"/>
      <c r="BK256" s="194"/>
      <c r="BL256" s="194"/>
      <c r="BM256" s="217">
        <v>922.26369999999997</v>
      </c>
      <c r="BP256" s="194"/>
      <c r="BQ256" s="195">
        <v>3292.833333</v>
      </c>
      <c r="BR256" s="195"/>
      <c r="BS256" s="195"/>
      <c r="BT256" s="195"/>
      <c r="BU256" s="186"/>
      <c r="BV256" s="176" t="s">
        <v>428</v>
      </c>
      <c r="BW256" s="160" t="s">
        <v>1192</v>
      </c>
      <c r="BX256" s="176"/>
      <c r="BY256" s="176"/>
      <c r="BZ256" s="186">
        <f>I256</f>
        <v>922</v>
      </c>
      <c r="CA256" s="176"/>
      <c r="CB256" s="176"/>
      <c r="CC256" s="176"/>
      <c r="CD256" s="176"/>
      <c r="CE256" s="176" t="s">
        <v>62</v>
      </c>
      <c r="CF256" s="185">
        <v>205.93303971545583</v>
      </c>
      <c r="CI256" s="163">
        <v>367</v>
      </c>
      <c r="CJ256" s="163" t="s">
        <v>10</v>
      </c>
      <c r="CK256" s="163"/>
      <c r="CL256" s="163"/>
      <c r="CM256" s="186">
        <f>I256</f>
        <v>922</v>
      </c>
      <c r="CN256" s="163"/>
      <c r="CO256" s="163"/>
      <c r="CP256" s="163"/>
      <c r="CQ256" s="163"/>
      <c r="CR256" s="163"/>
      <c r="CS256" s="163" t="s">
        <v>62</v>
      </c>
      <c r="CT256" s="163">
        <v>7.3380827050804553</v>
      </c>
      <c r="CU256" s="186"/>
      <c r="CV256" s="186"/>
      <c r="CW256" s="163">
        <v>367</v>
      </c>
      <c r="CX256" s="163" t="s">
        <v>10</v>
      </c>
      <c r="CY256" s="163"/>
      <c r="CZ256" s="163"/>
      <c r="DA256" s="186">
        <f t="shared" si="40"/>
        <v>922</v>
      </c>
      <c r="DB256" s="163"/>
      <c r="DC256" s="163"/>
      <c r="DD256" s="163"/>
      <c r="DE256" s="163"/>
      <c r="DF256" s="163"/>
      <c r="DG256" s="163"/>
      <c r="DH256" s="176" t="s">
        <v>9</v>
      </c>
      <c r="DI256" s="233">
        <v>5.8227890000000002</v>
      </c>
      <c r="DJ256" s="233">
        <v>0.63366869999999997</v>
      </c>
      <c r="DK256" s="177">
        <f>DI256-DJ256</f>
        <v>5.1891202999999999</v>
      </c>
      <c r="DL256" s="230">
        <v>0.34789789999999998</v>
      </c>
      <c r="DM256" s="230">
        <v>0.28577079999999999</v>
      </c>
      <c r="DO256" s="61" t="s">
        <v>181</v>
      </c>
      <c r="DP256" s="61" t="s">
        <v>10</v>
      </c>
      <c r="DQ256" s="160" t="s">
        <v>1192</v>
      </c>
      <c r="DR256" s="61"/>
      <c r="DS256" s="61"/>
      <c r="DT256" s="61"/>
      <c r="DU256" s="61"/>
      <c r="DV256" s="61"/>
      <c r="DW256" s="61"/>
      <c r="DX256" s="61" t="s">
        <v>62</v>
      </c>
      <c r="DY256" s="68">
        <v>0.19759326000000002</v>
      </c>
      <c r="DZ256" s="68">
        <v>2.1510160000000004E-2</v>
      </c>
      <c r="EA256" s="68">
        <v>4.7728300000000001E-2</v>
      </c>
      <c r="EB256" s="68">
        <v>0.12522875999999999</v>
      </c>
      <c r="EC256" s="68">
        <v>1.2084399999999999E-2</v>
      </c>
      <c r="ED256" s="149"/>
      <c r="EE256" s="149"/>
      <c r="EN256" s="68"/>
      <c r="EO256" s="68"/>
    </row>
    <row r="257" spans="1:145" s="169" customFormat="1" x14ac:dyDescent="0.25">
      <c r="A257" s="156">
        <v>368</v>
      </c>
      <c r="B257" s="157" t="s">
        <v>1437</v>
      </c>
      <c r="C257" s="160" t="s">
        <v>1192</v>
      </c>
      <c r="D257" s="160"/>
      <c r="E257" s="157" t="s">
        <v>1392</v>
      </c>
      <c r="F257" s="157">
        <v>-20.465452679999999</v>
      </c>
      <c r="G257" s="157">
        <v>-42.149333925999997</v>
      </c>
      <c r="H257" s="157"/>
      <c r="I257" s="156">
        <v>1043</v>
      </c>
      <c r="J257" s="190"/>
      <c r="K257" s="190"/>
      <c r="L257" s="189" t="s">
        <v>1210</v>
      </c>
      <c r="M257" s="185">
        <v>6.333333333333333</v>
      </c>
      <c r="N257" s="185">
        <v>6.166666666666667</v>
      </c>
      <c r="O257" s="185">
        <v>6.833333333333333</v>
      </c>
      <c r="P257" s="185">
        <v>6.333333333333333</v>
      </c>
      <c r="Q257" s="185">
        <v>6.5</v>
      </c>
      <c r="R257" s="185">
        <v>6.666666666666667</v>
      </c>
      <c r="S257" s="185">
        <v>6.333333333333333</v>
      </c>
      <c r="T257" s="185">
        <v>6.5</v>
      </c>
      <c r="U257" s="191">
        <v>87.333333333333329</v>
      </c>
      <c r="V257" s="186"/>
      <c r="W257" s="190" t="s">
        <v>967</v>
      </c>
      <c r="X257" s="190">
        <v>1043</v>
      </c>
      <c r="Y257" s="192" t="s">
        <v>10</v>
      </c>
      <c r="Z257" s="192"/>
      <c r="AA257" s="175"/>
      <c r="AB257" s="175">
        <f t="shared" si="45"/>
        <v>1043</v>
      </c>
      <c r="AC257" s="175"/>
      <c r="AD257" s="175"/>
      <c r="AE257" s="192"/>
      <c r="AF257" s="193">
        <v>52.734285999999997</v>
      </c>
      <c r="AG257" s="193">
        <v>31.077796999999997</v>
      </c>
      <c r="AH257" s="193">
        <v>5.8103549000000001</v>
      </c>
      <c r="AI257" s="193">
        <v>12.266398999999996</v>
      </c>
      <c r="AJ257" s="193">
        <v>2.1220472874801173</v>
      </c>
      <c r="AK257" s="186"/>
      <c r="AL257" s="175" t="s">
        <v>100</v>
      </c>
      <c r="AM257" s="175"/>
      <c r="AN257" s="175" t="s">
        <v>10</v>
      </c>
      <c r="AO257" s="175"/>
      <c r="AP257" s="175"/>
      <c r="AQ257" s="175">
        <f t="shared" si="46"/>
        <v>1043</v>
      </c>
      <c r="AR257" s="175"/>
      <c r="AS257" s="175"/>
      <c r="AU257" s="175"/>
      <c r="AV257" s="175" t="s">
        <v>62</v>
      </c>
      <c r="AY257" s="176">
        <v>0.2031</v>
      </c>
      <c r="AZ257" s="176">
        <v>20</v>
      </c>
      <c r="BA257" s="177">
        <v>1.0155000000000001E-2</v>
      </c>
      <c r="BB257" s="177">
        <v>5.5217029500979784</v>
      </c>
      <c r="BC257" s="177"/>
      <c r="BD257" s="194" t="s">
        <v>100</v>
      </c>
      <c r="BE257" s="194" t="s">
        <v>10</v>
      </c>
      <c r="BF257" s="194"/>
      <c r="BG257" s="194"/>
      <c r="BH257" s="169">
        <f>I257</f>
        <v>1043</v>
      </c>
      <c r="BJ257" s="194"/>
      <c r="BK257" s="194"/>
      <c r="BL257" s="194"/>
      <c r="BM257" s="217">
        <v>1043.1479999999999</v>
      </c>
      <c r="BP257" s="194"/>
      <c r="BQ257" s="195">
        <v>3697.166667</v>
      </c>
      <c r="BR257" s="195"/>
      <c r="BS257" s="195"/>
      <c r="BT257" s="195"/>
      <c r="BU257" s="186"/>
      <c r="BV257" s="176" t="s">
        <v>429</v>
      </c>
      <c r="BW257" s="160" t="s">
        <v>1192</v>
      </c>
      <c r="BX257" s="176"/>
      <c r="BY257" s="176"/>
      <c r="BZ257" s="186">
        <f>I257</f>
        <v>1043</v>
      </c>
      <c r="CA257" s="176"/>
      <c r="CB257" s="176"/>
      <c r="CC257" s="176"/>
      <c r="CD257" s="176"/>
      <c r="CE257" s="176" t="s">
        <v>62</v>
      </c>
      <c r="CF257" s="185">
        <v>167.91645353816997</v>
      </c>
      <c r="CI257" s="163">
        <v>368</v>
      </c>
      <c r="CJ257" s="163" t="s">
        <v>10</v>
      </c>
      <c r="CK257" s="163"/>
      <c r="CL257" s="163"/>
      <c r="CM257" s="186">
        <f>I257</f>
        <v>1043</v>
      </c>
      <c r="CN257" s="163"/>
      <c r="CO257" s="163"/>
      <c r="CP257" s="163"/>
      <c r="CQ257" s="163"/>
      <c r="CR257" s="163"/>
      <c r="CS257" s="163" t="s">
        <v>62</v>
      </c>
      <c r="CT257" s="163">
        <v>7.4810935502950073</v>
      </c>
      <c r="CU257" s="186"/>
      <c r="CV257" s="186"/>
      <c r="CW257" s="186"/>
      <c r="CX257" s="186"/>
      <c r="CY257" s="186"/>
      <c r="CZ257" s="186"/>
      <c r="DA257" s="186"/>
      <c r="DB257" s="186"/>
      <c r="DC257" s="186"/>
      <c r="DD257" s="186"/>
      <c r="DE257" s="186"/>
      <c r="DF257" s="186"/>
      <c r="DG257" s="186"/>
      <c r="DH257" s="171"/>
      <c r="DI257" s="171"/>
      <c r="DJ257" s="171"/>
      <c r="DK257" s="171"/>
      <c r="DL257" s="186"/>
      <c r="DM257" s="186"/>
      <c r="DO257" s="59" t="s">
        <v>100</v>
      </c>
      <c r="DP257" s="238" t="s">
        <v>10</v>
      </c>
      <c r="DQ257" s="242" t="s">
        <v>1192</v>
      </c>
      <c r="DR257" s="61"/>
      <c r="DS257" s="61"/>
      <c r="DT257" s="61"/>
      <c r="DU257" s="61"/>
      <c r="DV257" s="61"/>
      <c r="DW257" s="61"/>
      <c r="DX257" s="61" t="s">
        <v>62</v>
      </c>
      <c r="DY257" s="236">
        <v>0.27902638000000002</v>
      </c>
      <c r="DZ257" s="236">
        <v>2.7609759999999994E-2</v>
      </c>
      <c r="EA257" s="236">
        <v>6.4926899999999996E-2</v>
      </c>
      <c r="EB257" s="236">
        <v>0.17669818000000001</v>
      </c>
      <c r="EC257" s="236">
        <v>1.8409420000000003E-2</v>
      </c>
      <c r="ED257" s="149"/>
      <c r="EE257" s="149"/>
      <c r="EN257" s="68"/>
      <c r="EO257" s="68"/>
    </row>
    <row r="258" spans="1:145" s="169" customFormat="1" x14ac:dyDescent="0.25">
      <c r="A258" s="156">
        <v>369</v>
      </c>
      <c r="B258" s="157" t="s">
        <v>1438</v>
      </c>
      <c r="C258" s="160" t="s">
        <v>1173</v>
      </c>
      <c r="D258" s="160"/>
      <c r="E258" s="157" t="s">
        <v>1392</v>
      </c>
      <c r="F258" s="157">
        <v>-20.363636948</v>
      </c>
      <c r="G258" s="157">
        <v>-42.142459842999997</v>
      </c>
      <c r="H258" s="157"/>
      <c r="I258" s="156">
        <v>863</v>
      </c>
      <c r="J258" s="190"/>
      <c r="K258" s="190"/>
      <c r="L258" s="189" t="s">
        <v>1225</v>
      </c>
      <c r="M258" s="185">
        <v>6</v>
      </c>
      <c r="N258" s="185">
        <v>6.333333333333333</v>
      </c>
      <c r="O258" s="185">
        <v>6.666666666666667</v>
      </c>
      <c r="P258" s="185">
        <v>6.333333333333333</v>
      </c>
      <c r="Q258" s="185">
        <v>6.333333333333333</v>
      </c>
      <c r="R258" s="185">
        <v>6.5</v>
      </c>
      <c r="S258" s="185">
        <v>6.333333333333333</v>
      </c>
      <c r="T258" s="185">
        <v>6.166666666666667</v>
      </c>
      <c r="U258" s="191">
        <v>86.666666666666671</v>
      </c>
      <c r="V258" s="186"/>
      <c r="W258" s="190" t="s">
        <v>863</v>
      </c>
      <c r="X258" s="190">
        <v>863</v>
      </c>
      <c r="Y258" s="192" t="s">
        <v>286</v>
      </c>
      <c r="Z258" s="192"/>
      <c r="AA258" s="175"/>
      <c r="AB258" s="175">
        <f t="shared" si="45"/>
        <v>863</v>
      </c>
      <c r="AC258" s="175"/>
      <c r="AD258" s="175"/>
      <c r="AE258" s="192"/>
      <c r="AF258" s="193">
        <v>43.590922000000006</v>
      </c>
      <c r="AG258" s="193">
        <v>28.538383499999998</v>
      </c>
      <c r="AH258" s="193">
        <v>5.2691626500000011</v>
      </c>
      <c r="AI258" s="193">
        <v>11.857328949999999</v>
      </c>
      <c r="AJ258" s="193">
        <v>2.2445909865272058</v>
      </c>
      <c r="AK258" s="186"/>
      <c r="AL258" s="175" t="s">
        <v>1100</v>
      </c>
      <c r="AM258" s="175"/>
      <c r="AN258" s="175" t="s">
        <v>286</v>
      </c>
      <c r="AO258" s="175"/>
      <c r="AP258" s="175"/>
      <c r="AQ258" s="175">
        <f t="shared" si="46"/>
        <v>863</v>
      </c>
      <c r="AR258" s="175"/>
      <c r="AS258" s="175"/>
      <c r="AU258" s="175"/>
      <c r="AV258" s="175" t="s">
        <v>440</v>
      </c>
      <c r="AY258" s="176">
        <v>0.22090000000000001</v>
      </c>
      <c r="AZ258" s="176">
        <v>19</v>
      </c>
      <c r="BA258" s="177">
        <v>1.1626315789473684E-2</v>
      </c>
      <c r="BB258" s="177">
        <v>6.3130348476495106</v>
      </c>
      <c r="BC258" s="177"/>
      <c r="BD258" s="186"/>
      <c r="BE258" s="186"/>
      <c r="BF258" s="186"/>
      <c r="BG258" s="186"/>
      <c r="BJ258" s="186"/>
      <c r="BK258" s="186"/>
      <c r="BL258" s="186"/>
      <c r="BM258" s="218"/>
      <c r="BP258" s="186"/>
      <c r="BQ258" s="186"/>
      <c r="BR258" s="186"/>
      <c r="BS258" s="186"/>
      <c r="BT258" s="186"/>
      <c r="BU258" s="186"/>
      <c r="BV258" s="186"/>
      <c r="BW258" s="160"/>
      <c r="BX258" s="186"/>
      <c r="BY258" s="186"/>
      <c r="BZ258" s="186"/>
      <c r="CA258" s="186"/>
      <c r="CB258" s="186"/>
      <c r="CC258" s="186"/>
      <c r="CD258" s="186"/>
      <c r="CE258" s="186"/>
      <c r="CF258" s="197"/>
      <c r="CI258" s="186"/>
      <c r="CJ258" s="186"/>
      <c r="CK258" s="186"/>
      <c r="CL258" s="186"/>
      <c r="CM258" s="186"/>
      <c r="CN258" s="186"/>
      <c r="CO258" s="186"/>
      <c r="CP258" s="186"/>
      <c r="CQ258" s="186"/>
      <c r="CR258" s="186"/>
      <c r="CS258" s="186"/>
      <c r="CT258" s="186"/>
      <c r="CU258" s="186"/>
      <c r="CV258" s="186"/>
      <c r="CW258" s="186"/>
      <c r="CX258" s="186"/>
      <c r="CY258" s="186"/>
      <c r="CZ258" s="186"/>
      <c r="DA258" s="186"/>
      <c r="DB258" s="186"/>
      <c r="DC258" s="186"/>
      <c r="DD258" s="186"/>
      <c r="DE258" s="186"/>
      <c r="DF258" s="186"/>
      <c r="DG258" s="186"/>
      <c r="DH258" s="171"/>
      <c r="DI258" s="171"/>
      <c r="DJ258" s="171"/>
      <c r="DK258" s="171"/>
      <c r="DL258" s="186"/>
      <c r="DM258" s="186"/>
      <c r="DQ258" s="160"/>
      <c r="ED258" s="149"/>
      <c r="EE258" s="149"/>
      <c r="EN258" s="68"/>
      <c r="EO258" s="68"/>
    </row>
    <row r="259" spans="1:145" s="169" customFormat="1" x14ac:dyDescent="0.25">
      <c r="A259" s="156">
        <v>371</v>
      </c>
      <c r="B259" s="157" t="s">
        <v>1439</v>
      </c>
      <c r="C259" s="160" t="s">
        <v>1194</v>
      </c>
      <c r="D259" s="160"/>
      <c r="E259" s="157" t="s">
        <v>1392</v>
      </c>
      <c r="F259" s="157">
        <v>-20.359792840000001</v>
      </c>
      <c r="G259" s="157">
        <v>-42.129070423999998</v>
      </c>
      <c r="H259" s="157"/>
      <c r="I259" s="156">
        <v>1004</v>
      </c>
      <c r="J259" s="190"/>
      <c r="K259" s="190"/>
      <c r="L259" s="189" t="s">
        <v>1225</v>
      </c>
      <c r="M259" s="185">
        <v>6</v>
      </c>
      <c r="N259" s="185">
        <v>6.333333333333333</v>
      </c>
      <c r="O259" s="185">
        <v>6.5</v>
      </c>
      <c r="P259" s="185">
        <v>6.166666666666667</v>
      </c>
      <c r="Q259" s="185">
        <v>6.333333333333333</v>
      </c>
      <c r="R259" s="185">
        <v>6.166666666666667</v>
      </c>
      <c r="S259" s="185">
        <v>6.333333333333333</v>
      </c>
      <c r="T259" s="185">
        <v>6.166666666666667</v>
      </c>
      <c r="U259" s="191">
        <v>86</v>
      </c>
      <c r="V259" s="186"/>
      <c r="W259" s="190" t="s">
        <v>791</v>
      </c>
      <c r="X259" s="190">
        <v>1004</v>
      </c>
      <c r="Y259" s="192" t="s">
        <v>201</v>
      </c>
      <c r="Z259" s="192"/>
      <c r="AA259" s="175"/>
      <c r="AB259" s="175">
        <f t="shared" si="45"/>
        <v>1004</v>
      </c>
      <c r="AC259" s="175"/>
      <c r="AD259" s="175"/>
      <c r="AE259" s="192"/>
      <c r="AF259" s="193">
        <v>55.553604499999992</v>
      </c>
      <c r="AG259" s="193">
        <v>32.449877000000001</v>
      </c>
      <c r="AH259" s="193">
        <v>5.9780253999999999</v>
      </c>
      <c r="AI259" s="193">
        <v>12.936007999999998</v>
      </c>
      <c r="AJ259" s="193">
        <v>2.1767755658398813</v>
      </c>
      <c r="AK259" s="186"/>
      <c r="AL259" s="175" t="s">
        <v>1072</v>
      </c>
      <c r="AM259" s="175"/>
      <c r="AN259" s="175" t="s">
        <v>201</v>
      </c>
      <c r="AO259" s="175"/>
      <c r="AP259" s="175"/>
      <c r="AQ259" s="175">
        <f t="shared" si="46"/>
        <v>1004</v>
      </c>
      <c r="AR259" s="175"/>
      <c r="AS259" s="175"/>
      <c r="AU259" s="175"/>
      <c r="AV259" s="175" t="s">
        <v>62</v>
      </c>
      <c r="AY259" s="176">
        <v>0.20050000000000001</v>
      </c>
      <c r="AZ259" s="176">
        <v>20</v>
      </c>
      <c r="BA259" s="177">
        <v>1.0025000000000001E-2</v>
      </c>
      <c r="BB259" s="177">
        <v>5.1901860252865548</v>
      </c>
      <c r="BC259" s="177"/>
      <c r="BD259" s="186"/>
      <c r="BE259" s="186"/>
      <c r="BF259" s="186"/>
      <c r="BG259" s="186"/>
      <c r="BJ259" s="186"/>
      <c r="BK259" s="186"/>
      <c r="BL259" s="186"/>
      <c r="BM259" s="218"/>
      <c r="BP259" s="186"/>
      <c r="BQ259" s="186"/>
      <c r="BR259" s="186"/>
      <c r="BS259" s="186"/>
      <c r="BT259" s="186"/>
      <c r="BU259" s="186"/>
      <c r="BV259" s="186"/>
      <c r="BW259" s="160"/>
      <c r="BX259" s="186"/>
      <c r="BY259" s="186"/>
      <c r="BZ259" s="186"/>
      <c r="CA259" s="186"/>
      <c r="CB259" s="186"/>
      <c r="CC259" s="186"/>
      <c r="CD259" s="186"/>
      <c r="CE259" s="186"/>
      <c r="CF259" s="197"/>
      <c r="CI259" s="186"/>
      <c r="CJ259" s="186"/>
      <c r="CK259" s="186"/>
      <c r="CL259" s="186"/>
      <c r="CM259" s="186"/>
      <c r="CN259" s="186"/>
      <c r="CO259" s="186"/>
      <c r="CP259" s="186"/>
      <c r="CQ259" s="186"/>
      <c r="CR259" s="186"/>
      <c r="CS259" s="186"/>
      <c r="CT259" s="186"/>
      <c r="CU259" s="186"/>
      <c r="CV259" s="186"/>
      <c r="CW259" s="186"/>
      <c r="CX259" s="186"/>
      <c r="CY259" s="186"/>
      <c r="CZ259" s="186"/>
      <c r="DA259" s="186"/>
      <c r="DB259" s="186"/>
      <c r="DC259" s="186"/>
      <c r="DD259" s="186"/>
      <c r="DE259" s="186"/>
      <c r="DF259" s="186"/>
      <c r="DG259" s="186"/>
      <c r="DH259" s="171"/>
      <c r="DI259" s="171"/>
      <c r="DJ259" s="171"/>
      <c r="DK259" s="171"/>
      <c r="DL259" s="186"/>
      <c r="DM259" s="186"/>
      <c r="DO259" s="61">
        <v>371</v>
      </c>
      <c r="DP259" s="61" t="s">
        <v>201</v>
      </c>
      <c r="DQ259" s="160" t="s">
        <v>1194</v>
      </c>
      <c r="DR259" s="61"/>
      <c r="DS259" s="61"/>
      <c r="DT259" s="61"/>
      <c r="DU259" s="61"/>
      <c r="DV259" s="61"/>
      <c r="DW259" s="61"/>
      <c r="DX259" s="61" t="s">
        <v>62</v>
      </c>
      <c r="DY259" s="68">
        <v>0.29509226</v>
      </c>
      <c r="DZ259" s="68">
        <v>2.5378639999999997E-2</v>
      </c>
      <c r="EA259" s="68">
        <v>7.7490440000000008E-2</v>
      </c>
      <c r="EB259" s="68">
        <v>0.17354593999999998</v>
      </c>
      <c r="EC259" s="68">
        <v>2.1225520000000001E-2</v>
      </c>
      <c r="ED259" s="149"/>
      <c r="EE259" s="149"/>
      <c r="EN259" s="68"/>
      <c r="EO259" s="68"/>
    </row>
    <row r="260" spans="1:145" s="169" customFormat="1" x14ac:dyDescent="0.25">
      <c r="A260" s="156">
        <v>372</v>
      </c>
      <c r="B260" s="157" t="s">
        <v>1440</v>
      </c>
      <c r="C260" s="160" t="s">
        <v>1173</v>
      </c>
      <c r="D260" s="160"/>
      <c r="E260" s="167" t="s">
        <v>1392</v>
      </c>
      <c r="F260" s="157">
        <v>-20.31481823</v>
      </c>
      <c r="G260" s="157">
        <v>-42.127736611000003</v>
      </c>
      <c r="H260" s="157"/>
      <c r="I260" s="156">
        <v>956</v>
      </c>
      <c r="J260" s="190"/>
      <c r="K260" s="190"/>
      <c r="L260" s="189" t="s">
        <v>1225</v>
      </c>
      <c r="M260" s="190">
        <v>6</v>
      </c>
      <c r="N260" s="185">
        <v>5.666666666666667</v>
      </c>
      <c r="O260" s="190">
        <v>6</v>
      </c>
      <c r="P260" s="190">
        <v>6</v>
      </c>
      <c r="Q260" s="185">
        <v>5.666666666666667</v>
      </c>
      <c r="R260" s="185">
        <v>5.333333333333333</v>
      </c>
      <c r="S260" s="190">
        <v>6</v>
      </c>
      <c r="T260" s="190">
        <v>6</v>
      </c>
      <c r="U260" s="191">
        <v>82.666666666666671</v>
      </c>
      <c r="V260" s="186"/>
      <c r="W260" s="190" t="s">
        <v>864</v>
      </c>
      <c r="X260" s="190">
        <v>956</v>
      </c>
      <c r="Y260" s="192" t="s">
        <v>286</v>
      </c>
      <c r="Z260" s="192"/>
      <c r="AA260" s="175"/>
      <c r="AB260" s="175">
        <f t="shared" si="45"/>
        <v>956</v>
      </c>
      <c r="AC260" s="175"/>
      <c r="AD260" s="175"/>
      <c r="AE260" s="192"/>
      <c r="AF260" s="193">
        <v>56.485406499999996</v>
      </c>
      <c r="AG260" s="193">
        <v>32.894686499999992</v>
      </c>
      <c r="AH260" s="193">
        <v>5.9003618999999992</v>
      </c>
      <c r="AI260" s="193">
        <v>13.0967375</v>
      </c>
      <c r="AJ260" s="193">
        <v>2.2315403694617708</v>
      </c>
      <c r="AK260" s="186"/>
      <c r="AL260" s="175" t="s">
        <v>232</v>
      </c>
      <c r="AM260" s="175"/>
      <c r="AN260" s="175" t="s">
        <v>286</v>
      </c>
      <c r="AO260" s="175"/>
      <c r="AP260" s="175"/>
      <c r="AQ260" s="175">
        <f t="shared" si="46"/>
        <v>956</v>
      </c>
      <c r="AR260" s="175"/>
      <c r="AS260" s="175"/>
      <c r="AU260" s="175"/>
      <c r="AV260" s="175" t="s">
        <v>62</v>
      </c>
      <c r="AY260" s="176">
        <v>0.20649999999999999</v>
      </c>
      <c r="AZ260" s="176">
        <v>20</v>
      </c>
      <c r="BA260" s="177">
        <v>1.0324999999999999E-2</v>
      </c>
      <c r="BB260" s="177">
        <v>5.1566316806700128</v>
      </c>
      <c r="BC260" s="177"/>
      <c r="BD260" s="186"/>
      <c r="BE260" s="186"/>
      <c r="BF260" s="186"/>
      <c r="BG260" s="186"/>
      <c r="BJ260" s="186"/>
      <c r="BK260" s="186"/>
      <c r="BL260" s="186"/>
      <c r="BM260" s="218"/>
      <c r="BP260" s="186"/>
      <c r="BQ260" s="186"/>
      <c r="BR260" s="186"/>
      <c r="BS260" s="186"/>
      <c r="BT260" s="186"/>
      <c r="BU260" s="186"/>
      <c r="BV260" s="186"/>
      <c r="BW260" s="160"/>
      <c r="BX260" s="186"/>
      <c r="BY260" s="186"/>
      <c r="BZ260" s="186"/>
      <c r="CA260" s="186"/>
      <c r="CB260" s="186"/>
      <c r="CC260" s="186"/>
      <c r="CD260" s="186"/>
      <c r="CE260" s="186"/>
      <c r="CF260" s="197"/>
      <c r="CI260" s="186"/>
      <c r="CJ260" s="186"/>
      <c r="CK260" s="186"/>
      <c r="CL260" s="186"/>
      <c r="CM260" s="186"/>
      <c r="CN260" s="186"/>
      <c r="CO260" s="186"/>
      <c r="CP260" s="186"/>
      <c r="CQ260" s="186"/>
      <c r="CR260" s="186"/>
      <c r="CS260" s="186"/>
      <c r="CT260" s="186"/>
      <c r="CU260" s="186"/>
      <c r="CV260" s="186"/>
      <c r="CW260" s="186"/>
      <c r="CX260" s="186"/>
      <c r="CY260" s="186"/>
      <c r="CZ260" s="186"/>
      <c r="DA260" s="186"/>
      <c r="DB260" s="186"/>
      <c r="DC260" s="186"/>
      <c r="DD260" s="186"/>
      <c r="DE260" s="186"/>
      <c r="DF260" s="186"/>
      <c r="DG260" s="186"/>
      <c r="DH260" s="171"/>
      <c r="DI260" s="171"/>
      <c r="DJ260" s="171"/>
      <c r="DK260" s="171"/>
      <c r="DL260" s="186"/>
      <c r="DM260" s="186"/>
      <c r="DO260" s="61" t="s">
        <v>232</v>
      </c>
      <c r="DP260" s="61" t="s">
        <v>286</v>
      </c>
      <c r="DQ260" s="160" t="s">
        <v>1173</v>
      </c>
      <c r="DR260" s="61"/>
      <c r="DS260" s="61"/>
      <c r="DT260" s="61"/>
      <c r="DU260" s="61"/>
      <c r="DV260" s="61"/>
      <c r="DW260" s="61"/>
      <c r="DX260" s="61" t="s">
        <v>62</v>
      </c>
      <c r="DY260" s="68">
        <v>0.2615267</v>
      </c>
      <c r="DZ260" s="68">
        <v>2.6816039999999996E-2</v>
      </c>
      <c r="EA260" s="68">
        <v>6.8252599999999997E-2</v>
      </c>
      <c r="EB260" s="68">
        <v>0.1498041</v>
      </c>
      <c r="EC260" s="68">
        <v>1.8341260000000002E-2</v>
      </c>
      <c r="ED260" s="149"/>
      <c r="EE260" s="149"/>
      <c r="EN260" s="68"/>
      <c r="EO260" s="68"/>
    </row>
    <row r="261" spans="1:145" s="169" customFormat="1" x14ac:dyDescent="0.25">
      <c r="A261" s="156">
        <v>373</v>
      </c>
      <c r="B261" s="157" t="s">
        <v>1440</v>
      </c>
      <c r="C261" s="160" t="s">
        <v>1192</v>
      </c>
      <c r="D261" s="160"/>
      <c r="E261" s="157" t="s">
        <v>1392</v>
      </c>
      <c r="F261" s="157">
        <v>-20.308351087999998</v>
      </c>
      <c r="G261" s="157">
        <v>-42.145908913</v>
      </c>
      <c r="H261" s="157"/>
      <c r="I261" s="156">
        <v>811</v>
      </c>
      <c r="J261" s="190"/>
      <c r="K261" s="190"/>
      <c r="L261" s="189" t="s">
        <v>1210</v>
      </c>
      <c r="M261" s="185">
        <v>6.333333333333333</v>
      </c>
      <c r="N261" s="185">
        <v>6.666666666666667</v>
      </c>
      <c r="O261" s="185">
        <v>6.333333333333333</v>
      </c>
      <c r="P261" s="185">
        <v>6</v>
      </c>
      <c r="Q261" s="185">
        <v>6.5</v>
      </c>
      <c r="R261" s="185">
        <v>6.5</v>
      </c>
      <c r="S261" s="185">
        <v>6.333333333333333</v>
      </c>
      <c r="T261" s="185">
        <v>6</v>
      </c>
      <c r="U261" s="191">
        <v>86.666666666666671</v>
      </c>
      <c r="V261" s="186"/>
      <c r="W261" s="186"/>
      <c r="X261" s="186"/>
      <c r="Y261" s="186"/>
      <c r="Z261" s="186"/>
      <c r="AA261" s="186"/>
      <c r="AB261" s="175"/>
      <c r="AC261" s="175"/>
      <c r="AD261" s="175"/>
      <c r="AE261" s="186"/>
      <c r="AF261" s="193"/>
      <c r="AG261" s="193"/>
      <c r="AH261" s="193"/>
      <c r="AI261" s="193"/>
      <c r="AJ261" s="193"/>
      <c r="AK261" s="186"/>
      <c r="AL261" s="186"/>
      <c r="AM261" s="186"/>
      <c r="AN261" s="186"/>
      <c r="AO261" s="186"/>
      <c r="AP261" s="186"/>
      <c r="AQ261" s="175"/>
      <c r="AR261" s="175"/>
      <c r="AS261" s="175"/>
      <c r="AU261" s="175"/>
      <c r="AV261" s="186"/>
      <c r="AY261" s="186"/>
      <c r="AZ261" s="186"/>
      <c r="BA261" s="186"/>
      <c r="BB261" s="186"/>
      <c r="BC261" s="186"/>
      <c r="BD261" s="186"/>
      <c r="BE261" s="186"/>
      <c r="BF261" s="186"/>
      <c r="BG261" s="186"/>
      <c r="BJ261" s="186"/>
      <c r="BK261" s="186"/>
      <c r="BL261" s="186"/>
      <c r="BM261" s="218"/>
      <c r="BP261" s="186"/>
      <c r="BQ261" s="186"/>
      <c r="BR261" s="186"/>
      <c r="BS261" s="186"/>
      <c r="BT261" s="186"/>
      <c r="BU261" s="186"/>
      <c r="BV261" s="176" t="s">
        <v>509</v>
      </c>
      <c r="BW261" s="160" t="s">
        <v>1192</v>
      </c>
      <c r="BX261" s="176"/>
      <c r="BY261" s="176"/>
      <c r="BZ261" s="186">
        <f>I261</f>
        <v>811</v>
      </c>
      <c r="CA261" s="176"/>
      <c r="CB261" s="176"/>
      <c r="CC261" s="176"/>
      <c r="CD261" s="176"/>
      <c r="CE261" s="176" t="s">
        <v>440</v>
      </c>
      <c r="CF261" s="185">
        <v>184.23268386108512</v>
      </c>
      <c r="CI261" s="186"/>
      <c r="CJ261" s="186"/>
      <c r="CK261" s="186"/>
      <c r="CL261" s="186"/>
      <c r="CM261" s="186"/>
      <c r="CN261" s="186"/>
      <c r="CO261" s="186"/>
      <c r="CP261" s="186"/>
      <c r="CQ261" s="186"/>
      <c r="CR261" s="186"/>
      <c r="CS261" s="186"/>
      <c r="CT261" s="186"/>
      <c r="CU261" s="186"/>
      <c r="CV261" s="186"/>
      <c r="CW261" s="186"/>
      <c r="CX261" s="186"/>
      <c r="CY261" s="186"/>
      <c r="CZ261" s="186"/>
      <c r="DA261" s="186"/>
      <c r="DB261" s="186"/>
      <c r="DC261" s="186"/>
      <c r="DD261" s="186"/>
      <c r="DE261" s="186"/>
      <c r="DF261" s="186"/>
      <c r="DG261" s="186"/>
      <c r="DH261" s="171"/>
      <c r="DI261" s="171"/>
      <c r="DJ261" s="171"/>
      <c r="DK261" s="171"/>
      <c r="DL261" s="186"/>
      <c r="DM261" s="186"/>
      <c r="DQ261" s="160"/>
      <c r="ED261" s="149"/>
      <c r="EE261" s="149"/>
      <c r="EN261" s="68"/>
      <c r="EO261" s="68"/>
    </row>
    <row r="262" spans="1:145" s="169" customFormat="1" x14ac:dyDescent="0.25">
      <c r="A262" s="156">
        <v>374</v>
      </c>
      <c r="B262" s="157" t="s">
        <v>1441</v>
      </c>
      <c r="C262" s="160" t="s">
        <v>1163</v>
      </c>
      <c r="D262" s="160"/>
      <c r="E262" s="157" t="s">
        <v>1392</v>
      </c>
      <c r="F262" s="157">
        <v>-20.396528290999999</v>
      </c>
      <c r="G262" s="157">
        <v>-42.155686738</v>
      </c>
      <c r="H262" s="157"/>
      <c r="I262" s="156">
        <v>843</v>
      </c>
      <c r="J262" s="190"/>
      <c r="K262" s="190"/>
      <c r="L262" s="189" t="s">
        <v>1210</v>
      </c>
      <c r="M262" s="185">
        <v>6</v>
      </c>
      <c r="N262" s="185">
        <v>5.666666666666667</v>
      </c>
      <c r="O262" s="185">
        <v>6</v>
      </c>
      <c r="P262" s="185">
        <v>6</v>
      </c>
      <c r="Q262" s="185">
        <v>6.333333333333333</v>
      </c>
      <c r="R262" s="185">
        <v>6.333333333333333</v>
      </c>
      <c r="S262" s="185">
        <v>6.333333333333333</v>
      </c>
      <c r="T262" s="185">
        <v>6</v>
      </c>
      <c r="U262" s="191">
        <v>84.666666666666671</v>
      </c>
      <c r="V262" s="186"/>
      <c r="W262" s="190" t="s">
        <v>710</v>
      </c>
      <c r="X262" s="190">
        <v>843</v>
      </c>
      <c r="Y262" s="192" t="s">
        <v>8</v>
      </c>
      <c r="Z262" s="192"/>
      <c r="AA262" s="175"/>
      <c r="AB262" s="175">
        <f t="shared" ref="AB262:AB274" si="47">I262</f>
        <v>843</v>
      </c>
      <c r="AC262" s="175"/>
      <c r="AD262" s="175"/>
      <c r="AE262" s="192"/>
      <c r="AF262" s="193">
        <v>52.669132500000003</v>
      </c>
      <c r="AG262" s="193">
        <v>31.375277499999992</v>
      </c>
      <c r="AH262" s="193">
        <v>5.7076647000000005</v>
      </c>
      <c r="AI262" s="193">
        <v>12.591365999999999</v>
      </c>
      <c r="AJ262" s="193">
        <v>2.224008459436936</v>
      </c>
      <c r="AK262" s="186"/>
      <c r="AL262" s="175" t="s">
        <v>536</v>
      </c>
      <c r="AM262" s="175"/>
      <c r="AN262" s="175" t="s">
        <v>8</v>
      </c>
      <c r="AO262" s="175"/>
      <c r="AP262" s="175"/>
      <c r="AQ262" s="175">
        <f t="shared" ref="AQ262:AQ274" si="48">X262</f>
        <v>843</v>
      </c>
      <c r="AR262" s="175"/>
      <c r="AS262" s="175"/>
      <c r="AU262" s="175"/>
      <c r="AV262" s="175" t="s">
        <v>440</v>
      </c>
      <c r="AY262" s="176">
        <v>0.2122</v>
      </c>
      <c r="AZ262" s="176">
        <v>20</v>
      </c>
      <c r="BA262" s="177">
        <v>1.061E-2</v>
      </c>
      <c r="BB262" s="177">
        <v>5.5270716452366253</v>
      </c>
      <c r="BC262" s="177"/>
      <c r="BD262" s="194" t="s">
        <v>536</v>
      </c>
      <c r="BE262" s="194" t="s">
        <v>8</v>
      </c>
      <c r="BF262" s="194"/>
      <c r="BG262" s="194"/>
      <c r="BH262" s="169">
        <f>I262</f>
        <v>843</v>
      </c>
      <c r="BJ262" s="194"/>
      <c r="BK262" s="194"/>
      <c r="BL262" s="194"/>
      <c r="BM262" s="217">
        <v>842.71510000000001</v>
      </c>
      <c r="BP262" s="194"/>
      <c r="BQ262" s="195">
        <v>4255.2883330000004</v>
      </c>
      <c r="BR262" s="195"/>
      <c r="BS262" s="195"/>
      <c r="BT262" s="195"/>
      <c r="BU262" s="186"/>
      <c r="BV262" s="186"/>
      <c r="BW262" s="160"/>
      <c r="BX262" s="186"/>
      <c r="BY262" s="186"/>
      <c r="BZ262" s="186"/>
      <c r="CA262" s="186"/>
      <c r="CB262" s="186"/>
      <c r="CC262" s="186"/>
      <c r="CD262" s="186"/>
      <c r="CE262" s="186"/>
      <c r="CF262" s="197"/>
      <c r="CI262" s="186"/>
      <c r="CJ262" s="186"/>
      <c r="CK262" s="186"/>
      <c r="CL262" s="186"/>
      <c r="CM262" s="186"/>
      <c r="CN262" s="186"/>
      <c r="CO262" s="186"/>
      <c r="CP262" s="186"/>
      <c r="CQ262" s="186"/>
      <c r="CR262" s="186"/>
      <c r="CS262" s="186"/>
      <c r="CT262" s="186"/>
      <c r="CU262" s="186"/>
      <c r="CV262" s="186"/>
      <c r="CW262" s="186"/>
      <c r="CX262" s="186"/>
      <c r="CY262" s="186"/>
      <c r="CZ262" s="186"/>
      <c r="DA262" s="186"/>
      <c r="DB262" s="186"/>
      <c r="DC262" s="186"/>
      <c r="DD262" s="186"/>
      <c r="DE262" s="186"/>
      <c r="DF262" s="186"/>
      <c r="DG262" s="186"/>
      <c r="DH262" s="171"/>
      <c r="DI262" s="171"/>
      <c r="DJ262" s="171"/>
      <c r="DK262" s="171"/>
      <c r="DL262" s="186"/>
      <c r="DM262" s="186"/>
      <c r="DQ262" s="160"/>
      <c r="ED262" s="149"/>
      <c r="EE262" s="149"/>
      <c r="EN262" s="68"/>
      <c r="EO262" s="68"/>
    </row>
    <row r="263" spans="1:145" s="169" customFormat="1" x14ac:dyDescent="0.25">
      <c r="A263" s="156">
        <v>375</v>
      </c>
      <c r="B263" s="157" t="s">
        <v>1442</v>
      </c>
      <c r="C263" s="160" t="s">
        <v>1173</v>
      </c>
      <c r="D263" s="160"/>
      <c r="E263" s="157" t="s">
        <v>1392</v>
      </c>
      <c r="F263" s="157">
        <v>-20.318103516000001</v>
      </c>
      <c r="G263" s="157">
        <v>-42.179750175999999</v>
      </c>
      <c r="H263" s="157"/>
      <c r="I263" s="156">
        <v>848</v>
      </c>
      <c r="J263" s="190"/>
      <c r="K263" s="190"/>
      <c r="L263" s="189" t="s">
        <v>1225</v>
      </c>
      <c r="M263" s="185">
        <v>6.5</v>
      </c>
      <c r="N263" s="185">
        <v>7</v>
      </c>
      <c r="O263" s="185">
        <v>7</v>
      </c>
      <c r="P263" s="185">
        <v>7</v>
      </c>
      <c r="Q263" s="185">
        <v>7</v>
      </c>
      <c r="R263" s="185">
        <v>7</v>
      </c>
      <c r="S263" s="185">
        <v>6.5</v>
      </c>
      <c r="T263" s="185">
        <v>6.5</v>
      </c>
      <c r="U263" s="191">
        <v>89.666666666666671</v>
      </c>
      <c r="V263" s="186"/>
      <c r="W263" s="190" t="s">
        <v>865</v>
      </c>
      <c r="X263" s="190">
        <v>848</v>
      </c>
      <c r="Y263" s="192" t="s">
        <v>286</v>
      </c>
      <c r="Z263" s="192"/>
      <c r="AA263" s="175"/>
      <c r="AB263" s="175">
        <f t="shared" si="47"/>
        <v>848</v>
      </c>
      <c r="AC263" s="175"/>
      <c r="AD263" s="175"/>
      <c r="AE263" s="192"/>
      <c r="AF263" s="193">
        <v>37.733424000000007</v>
      </c>
      <c r="AG263" s="193">
        <v>26.302978499999995</v>
      </c>
      <c r="AH263" s="193">
        <v>5.0215483000000001</v>
      </c>
      <c r="AI263" s="193">
        <v>10.184852850000002</v>
      </c>
      <c r="AJ263" s="193">
        <v>2.0315046988651386</v>
      </c>
      <c r="AK263" s="186"/>
      <c r="AL263" s="175" t="s">
        <v>1099</v>
      </c>
      <c r="AM263" s="175"/>
      <c r="AN263" s="175" t="s">
        <v>286</v>
      </c>
      <c r="AO263" s="175"/>
      <c r="AP263" s="175"/>
      <c r="AQ263" s="175">
        <f t="shared" si="48"/>
        <v>848</v>
      </c>
      <c r="AR263" s="175"/>
      <c r="AS263" s="175"/>
      <c r="AU263" s="175"/>
      <c r="AV263" s="175" t="s">
        <v>440</v>
      </c>
      <c r="AY263" s="176">
        <v>0.24890000000000001</v>
      </c>
      <c r="AZ263" s="176">
        <v>20</v>
      </c>
      <c r="BA263" s="177">
        <v>1.2445000000000001E-2</v>
      </c>
      <c r="BB263" s="177">
        <v>6.3001637452017301</v>
      </c>
      <c r="BC263" s="177"/>
      <c r="BD263" s="186"/>
      <c r="BE263" s="186"/>
      <c r="BF263" s="186"/>
      <c r="BG263" s="186"/>
      <c r="BJ263" s="186"/>
      <c r="BK263" s="186"/>
      <c r="BL263" s="186"/>
      <c r="BM263" s="218"/>
      <c r="BP263" s="186"/>
      <c r="BQ263" s="186"/>
      <c r="BR263" s="186"/>
      <c r="BS263" s="186"/>
      <c r="BT263" s="186"/>
      <c r="BU263" s="186"/>
      <c r="BV263" s="186"/>
      <c r="BW263" s="160"/>
      <c r="BX263" s="186"/>
      <c r="BY263" s="186"/>
      <c r="BZ263" s="186"/>
      <c r="CA263" s="186"/>
      <c r="CB263" s="186"/>
      <c r="CC263" s="186"/>
      <c r="CD263" s="186"/>
      <c r="CE263" s="186"/>
      <c r="CF263" s="197"/>
      <c r="CI263" s="186"/>
      <c r="CJ263" s="186"/>
      <c r="CK263" s="186"/>
      <c r="CL263" s="186"/>
      <c r="CM263" s="186"/>
      <c r="CN263" s="186"/>
      <c r="CO263" s="186"/>
      <c r="CP263" s="186"/>
      <c r="CQ263" s="186"/>
      <c r="CR263" s="186"/>
      <c r="CS263" s="186"/>
      <c r="CT263" s="186"/>
      <c r="CU263" s="186"/>
      <c r="CV263" s="186"/>
      <c r="CW263" s="186"/>
      <c r="CX263" s="186"/>
      <c r="CY263" s="186"/>
      <c r="CZ263" s="186"/>
      <c r="DA263" s="186"/>
      <c r="DB263" s="186"/>
      <c r="DC263" s="186"/>
      <c r="DD263" s="186"/>
      <c r="DE263" s="186"/>
      <c r="DF263" s="186"/>
      <c r="DG263" s="186"/>
      <c r="DH263" s="171"/>
      <c r="DI263" s="171"/>
      <c r="DJ263" s="171"/>
      <c r="DK263" s="171"/>
      <c r="DL263" s="186"/>
      <c r="DM263" s="186"/>
      <c r="DQ263" s="160"/>
      <c r="ED263" s="149"/>
      <c r="EE263" s="149"/>
      <c r="EN263" s="68"/>
      <c r="EO263" s="68"/>
    </row>
    <row r="264" spans="1:145" s="169" customFormat="1" x14ac:dyDescent="0.25">
      <c r="A264" s="156">
        <v>377</v>
      </c>
      <c r="B264" s="157" t="s">
        <v>1443</v>
      </c>
      <c r="C264" s="160" t="s">
        <v>1163</v>
      </c>
      <c r="D264" s="160"/>
      <c r="E264" s="167" t="s">
        <v>1392</v>
      </c>
      <c r="F264" s="157">
        <v>-20.457708221000001</v>
      </c>
      <c r="G264" s="157">
        <v>-42.157588005000001</v>
      </c>
      <c r="H264" s="157"/>
      <c r="I264" s="156">
        <v>945</v>
      </c>
      <c r="J264" s="190"/>
      <c r="K264" s="190"/>
      <c r="L264" s="189" t="s">
        <v>1210</v>
      </c>
      <c r="M264" s="190">
        <v>6</v>
      </c>
      <c r="N264" s="185">
        <v>5.666666666666667</v>
      </c>
      <c r="O264" s="185">
        <v>5.833333333333333</v>
      </c>
      <c r="P264" s="190">
        <v>6.5</v>
      </c>
      <c r="Q264" s="185">
        <v>6.333333333333333</v>
      </c>
      <c r="R264" s="185">
        <v>6.166666666666667</v>
      </c>
      <c r="S264" s="190">
        <v>6</v>
      </c>
      <c r="T264" s="185">
        <v>6.166666666666667</v>
      </c>
      <c r="U264" s="191">
        <v>84.333333333333329</v>
      </c>
      <c r="V264" s="186"/>
      <c r="W264" s="190" t="s">
        <v>712</v>
      </c>
      <c r="X264" s="190">
        <v>945</v>
      </c>
      <c r="Y264" s="192" t="s">
        <v>8</v>
      </c>
      <c r="Z264" s="192"/>
      <c r="AA264" s="175"/>
      <c r="AB264" s="175">
        <f t="shared" si="47"/>
        <v>945</v>
      </c>
      <c r="AC264" s="175"/>
      <c r="AD264" s="175"/>
      <c r="AE264" s="192"/>
      <c r="AF264" s="193">
        <v>55.389313999999999</v>
      </c>
      <c r="AG264" s="193">
        <v>31.991064000000001</v>
      </c>
      <c r="AH264" s="193">
        <v>5.9281491499999994</v>
      </c>
      <c r="AI264" s="193">
        <v>13.3094885</v>
      </c>
      <c r="AJ264" s="193">
        <v>2.2450599855128175</v>
      </c>
      <c r="AK264" s="186"/>
      <c r="AL264" s="175" t="s">
        <v>102</v>
      </c>
      <c r="AM264" s="175"/>
      <c r="AN264" s="175" t="s">
        <v>8</v>
      </c>
      <c r="AO264" s="175"/>
      <c r="AP264" s="175"/>
      <c r="AQ264" s="175">
        <f t="shared" si="48"/>
        <v>945</v>
      </c>
      <c r="AR264" s="175"/>
      <c r="AS264" s="175"/>
      <c r="AU264" s="175"/>
      <c r="AV264" s="175" t="s">
        <v>62</v>
      </c>
      <c r="AY264" s="176">
        <v>0.2223</v>
      </c>
      <c r="AZ264" s="176">
        <v>20</v>
      </c>
      <c r="BA264" s="177">
        <v>1.1115E-2</v>
      </c>
      <c r="BB264" s="177">
        <v>5.5337825141599346</v>
      </c>
      <c r="BC264" s="177"/>
      <c r="BD264" s="194" t="s">
        <v>102</v>
      </c>
      <c r="BE264" s="194" t="s">
        <v>8</v>
      </c>
      <c r="BF264" s="194"/>
      <c r="BG264" s="194"/>
      <c r="BH264" s="169">
        <f>I264</f>
        <v>945</v>
      </c>
      <c r="BJ264" s="194"/>
      <c r="BK264" s="194"/>
      <c r="BL264" s="194"/>
      <c r="BM264" s="217">
        <v>944.61379999999997</v>
      </c>
      <c r="BP264" s="194"/>
      <c r="BQ264" s="195">
        <v>3688.833333</v>
      </c>
      <c r="BR264" s="195"/>
      <c r="BS264" s="195"/>
      <c r="BT264" s="195"/>
      <c r="BU264" s="186"/>
      <c r="BV264" s="176" t="s">
        <v>368</v>
      </c>
      <c r="BW264" s="160" t="s">
        <v>1163</v>
      </c>
      <c r="BX264" s="176"/>
      <c r="BY264" s="176"/>
      <c r="BZ264" s="186">
        <f>I264</f>
        <v>945</v>
      </c>
      <c r="CA264" s="176"/>
      <c r="CB264" s="176"/>
      <c r="CC264" s="176"/>
      <c r="CD264" s="176"/>
      <c r="CE264" s="176" t="s">
        <v>62</v>
      </c>
      <c r="CF264" s="185">
        <v>168.679393264124</v>
      </c>
      <c r="CI264" s="163">
        <v>377</v>
      </c>
      <c r="CJ264" s="163" t="s">
        <v>8</v>
      </c>
      <c r="CK264" s="163"/>
      <c r="CL264" s="163"/>
      <c r="CM264" s="186">
        <f>I264</f>
        <v>945</v>
      </c>
      <c r="CN264" s="163"/>
      <c r="CO264" s="163"/>
      <c r="CP264" s="163"/>
      <c r="CQ264" s="163"/>
      <c r="CR264" s="163"/>
      <c r="CS264" s="163" t="s">
        <v>62</v>
      </c>
      <c r="CT264" s="163">
        <v>8.0361642919418959</v>
      </c>
      <c r="CU264" s="186"/>
      <c r="CV264" s="186"/>
      <c r="CW264" s="190">
        <v>377</v>
      </c>
      <c r="CX264" s="228" t="s">
        <v>8</v>
      </c>
      <c r="CY264" s="228"/>
      <c r="CZ264" s="228"/>
      <c r="DA264" s="186">
        <f t="shared" ref="DA264:DA322" si="49">I264</f>
        <v>945</v>
      </c>
      <c r="DB264" s="228"/>
      <c r="DC264" s="228"/>
      <c r="DD264" s="228"/>
      <c r="DE264" s="228"/>
      <c r="DF264" s="228"/>
      <c r="DG264" s="228"/>
      <c r="DH264" s="228" t="s">
        <v>9</v>
      </c>
      <c r="DI264" s="230">
        <v>4.9711509999999999</v>
      </c>
      <c r="DJ264" s="230">
        <v>0.62780230000000004</v>
      </c>
      <c r="DK264" s="230">
        <v>4.3433487</v>
      </c>
      <c r="DL264" s="230">
        <v>0.28204080000000004</v>
      </c>
      <c r="DM264" s="230">
        <v>0.3457615</v>
      </c>
      <c r="DO264" s="59" t="s">
        <v>102</v>
      </c>
      <c r="DP264" s="61" t="s">
        <v>8</v>
      </c>
      <c r="DQ264" s="160" t="s">
        <v>1163</v>
      </c>
      <c r="DR264" s="61"/>
      <c r="DS264" s="61"/>
      <c r="DT264" s="61"/>
      <c r="DU264" s="61"/>
      <c r="DV264" s="61"/>
      <c r="DW264" s="61"/>
      <c r="DX264" s="61" t="s">
        <v>62</v>
      </c>
      <c r="DY264" s="236">
        <v>0.26145534000000004</v>
      </c>
      <c r="DZ264" s="236">
        <v>2.73721E-2</v>
      </c>
      <c r="EA264" s="236">
        <v>6.879070000000001E-2</v>
      </c>
      <c r="EB264" s="236">
        <v>0.15445178000000001</v>
      </c>
      <c r="EC264" s="236">
        <v>1.667542E-2</v>
      </c>
      <c r="ED264" s="149"/>
      <c r="EE264" s="149"/>
      <c r="EN264" s="68"/>
      <c r="EO264" s="68"/>
    </row>
    <row r="265" spans="1:145" s="169" customFormat="1" x14ac:dyDescent="0.25">
      <c r="A265" s="156">
        <v>378</v>
      </c>
      <c r="B265" s="157" t="s">
        <v>1444</v>
      </c>
      <c r="C265" s="160" t="s">
        <v>1173</v>
      </c>
      <c r="D265" s="160"/>
      <c r="E265" s="167" t="s">
        <v>1392</v>
      </c>
      <c r="F265" s="157">
        <v>-20.462182899999998</v>
      </c>
      <c r="G265" s="157">
        <v>-42.146509057000003</v>
      </c>
      <c r="H265" s="157"/>
      <c r="I265" s="156">
        <v>1019</v>
      </c>
      <c r="J265" s="190"/>
      <c r="K265" s="190"/>
      <c r="L265" s="189" t="s">
        <v>1225</v>
      </c>
      <c r="M265" s="185">
        <v>6.333333333333333</v>
      </c>
      <c r="N265" s="190">
        <v>7</v>
      </c>
      <c r="O265" s="185">
        <v>6.666666666666667</v>
      </c>
      <c r="P265" s="185">
        <v>6.333333333333333</v>
      </c>
      <c r="Q265" s="190">
        <v>7</v>
      </c>
      <c r="R265" s="185">
        <v>6.666666666666667</v>
      </c>
      <c r="S265" s="185">
        <v>6.666666666666667</v>
      </c>
      <c r="T265" s="185">
        <v>6.333333333333333</v>
      </c>
      <c r="U265" s="196">
        <v>89</v>
      </c>
      <c r="V265" s="186"/>
      <c r="W265" s="190" t="s">
        <v>866</v>
      </c>
      <c r="X265" s="190">
        <v>1019</v>
      </c>
      <c r="Y265" s="192" t="s">
        <v>286</v>
      </c>
      <c r="Z265" s="192"/>
      <c r="AA265" s="175"/>
      <c r="AB265" s="175">
        <f t="shared" si="47"/>
        <v>1019</v>
      </c>
      <c r="AC265" s="175"/>
      <c r="AD265" s="175"/>
      <c r="AE265" s="192"/>
      <c r="AF265" s="193">
        <v>51.524677000000011</v>
      </c>
      <c r="AG265" s="193">
        <v>31.248944500000004</v>
      </c>
      <c r="AH265" s="193">
        <v>6.2035591000000005</v>
      </c>
      <c r="AI265" s="193">
        <v>11.57455165</v>
      </c>
      <c r="AJ265" s="193">
        <v>1.9131769610459592</v>
      </c>
      <c r="AK265" s="186"/>
      <c r="AL265" s="175" t="s">
        <v>233</v>
      </c>
      <c r="AM265" s="175"/>
      <c r="AN265" s="175" t="s">
        <v>286</v>
      </c>
      <c r="AO265" s="175"/>
      <c r="AP265" s="175"/>
      <c r="AQ265" s="175">
        <f t="shared" si="48"/>
        <v>1019</v>
      </c>
      <c r="AR265" s="175"/>
      <c r="AS265" s="175"/>
      <c r="AU265" s="175"/>
      <c r="AV265" s="175" t="s">
        <v>62</v>
      </c>
      <c r="AY265" s="176">
        <v>0.21</v>
      </c>
      <c r="AZ265" s="176">
        <v>20</v>
      </c>
      <c r="BA265" s="177">
        <v>1.0499999999999999E-2</v>
      </c>
      <c r="BB265" s="177">
        <v>5.5176764287439939</v>
      </c>
      <c r="BC265" s="177"/>
      <c r="BD265" s="186"/>
      <c r="BE265" s="186"/>
      <c r="BF265" s="186"/>
      <c r="BG265" s="186"/>
      <c r="BJ265" s="186"/>
      <c r="BK265" s="186"/>
      <c r="BL265" s="186"/>
      <c r="BM265" s="218"/>
      <c r="BP265" s="186"/>
      <c r="BQ265" s="186"/>
      <c r="BR265" s="186"/>
      <c r="BS265" s="186"/>
      <c r="BT265" s="186"/>
      <c r="BU265" s="186"/>
      <c r="BV265" s="186"/>
      <c r="BW265" s="160"/>
      <c r="BX265" s="186"/>
      <c r="BY265" s="186"/>
      <c r="BZ265" s="186"/>
      <c r="CA265" s="186"/>
      <c r="CB265" s="186"/>
      <c r="CC265" s="186"/>
      <c r="CD265" s="186"/>
      <c r="CE265" s="186"/>
      <c r="CF265" s="197"/>
      <c r="CI265" s="186"/>
      <c r="CJ265" s="186"/>
      <c r="CK265" s="186"/>
      <c r="CL265" s="186"/>
      <c r="CM265" s="186"/>
      <c r="CN265" s="186"/>
      <c r="CO265" s="186"/>
      <c r="CP265" s="186"/>
      <c r="CQ265" s="186"/>
      <c r="CR265" s="186"/>
      <c r="CS265" s="186"/>
      <c r="CT265" s="186"/>
      <c r="CU265" s="186"/>
      <c r="CV265" s="186"/>
      <c r="CW265" s="190">
        <v>378</v>
      </c>
      <c r="CX265" s="228" t="s">
        <v>8</v>
      </c>
      <c r="CY265" s="228"/>
      <c r="CZ265" s="228"/>
      <c r="DA265" s="186">
        <f t="shared" si="49"/>
        <v>1019</v>
      </c>
      <c r="DB265" s="228"/>
      <c r="DC265" s="228"/>
      <c r="DD265" s="228"/>
      <c r="DE265" s="228"/>
      <c r="DF265" s="228"/>
      <c r="DG265" s="228"/>
      <c r="DH265" s="228" t="s">
        <v>9</v>
      </c>
      <c r="DI265" s="230">
        <v>8.9492089999999997</v>
      </c>
      <c r="DJ265" s="230">
        <v>1.0176883999999999</v>
      </c>
      <c r="DK265" s="230">
        <v>7.9315205999999998</v>
      </c>
      <c r="DL265" s="230">
        <v>0.57506930000000001</v>
      </c>
      <c r="DM265" s="230">
        <v>0.44261909999999999</v>
      </c>
      <c r="DO265" s="61" t="s">
        <v>233</v>
      </c>
      <c r="DP265" s="61" t="s">
        <v>286</v>
      </c>
      <c r="DQ265" s="160" t="s">
        <v>1173</v>
      </c>
      <c r="DR265" s="61"/>
      <c r="DS265" s="61"/>
      <c r="DT265" s="61"/>
      <c r="DU265" s="61"/>
      <c r="DV265" s="61"/>
      <c r="DW265" s="61"/>
      <c r="DX265" s="61" t="s">
        <v>62</v>
      </c>
      <c r="DY265" s="68">
        <v>0.34000338000000008</v>
      </c>
      <c r="DZ265" s="68">
        <v>2.844754E-2</v>
      </c>
      <c r="EA265" s="68">
        <v>5.1929740000000002E-2</v>
      </c>
      <c r="EB265" s="68">
        <v>0.24223059999999999</v>
      </c>
      <c r="EC265" s="68">
        <v>1.6363540000000003E-2</v>
      </c>
      <c r="ED265" s="149"/>
      <c r="EE265" s="149"/>
      <c r="EN265" s="68"/>
      <c r="EO265" s="68"/>
    </row>
    <row r="266" spans="1:145" s="169" customFormat="1" x14ac:dyDescent="0.25">
      <c r="A266" s="156">
        <v>379</v>
      </c>
      <c r="B266" s="157" t="s">
        <v>1445</v>
      </c>
      <c r="C266" s="160" t="s">
        <v>1163</v>
      </c>
      <c r="D266" s="160"/>
      <c r="E266" s="156" t="s">
        <v>1287</v>
      </c>
      <c r="F266" s="157">
        <v>-20.267697600999998</v>
      </c>
      <c r="G266" s="157">
        <v>-42.081382423999997</v>
      </c>
      <c r="H266" s="157"/>
      <c r="I266" s="156">
        <v>697</v>
      </c>
      <c r="J266" s="190"/>
      <c r="K266" s="190"/>
      <c r="L266" s="189" t="s">
        <v>1210</v>
      </c>
      <c r="M266" s="185">
        <v>6</v>
      </c>
      <c r="N266" s="185">
        <v>6</v>
      </c>
      <c r="O266" s="185">
        <v>6.333333333333333</v>
      </c>
      <c r="P266" s="185">
        <v>6</v>
      </c>
      <c r="Q266" s="185">
        <v>6.333333333333333</v>
      </c>
      <c r="R266" s="185">
        <v>6.333333333333333</v>
      </c>
      <c r="S266" s="185">
        <v>6</v>
      </c>
      <c r="T266" s="185">
        <v>6</v>
      </c>
      <c r="U266" s="191">
        <v>85</v>
      </c>
      <c r="V266" s="186"/>
      <c r="W266" s="190" t="s">
        <v>713</v>
      </c>
      <c r="X266" s="190">
        <v>697</v>
      </c>
      <c r="Y266" s="192" t="s">
        <v>8</v>
      </c>
      <c r="Z266" s="192"/>
      <c r="AA266" s="175"/>
      <c r="AB266" s="175">
        <f t="shared" si="47"/>
        <v>697</v>
      </c>
      <c r="AC266" s="175"/>
      <c r="AD266" s="175"/>
      <c r="AE266" s="192"/>
      <c r="AF266" s="193">
        <v>59.291282000000002</v>
      </c>
      <c r="AG266" s="193">
        <v>33.494622000000007</v>
      </c>
      <c r="AH266" s="193">
        <v>6.2716985499999991</v>
      </c>
      <c r="AI266" s="193">
        <v>13.1165366</v>
      </c>
      <c r="AJ266" s="193">
        <v>2.0998389828072521</v>
      </c>
      <c r="AK266" s="186"/>
      <c r="AL266" s="175" t="s">
        <v>50</v>
      </c>
      <c r="AM266" s="175"/>
      <c r="AN266" s="175" t="s">
        <v>8</v>
      </c>
      <c r="AO266" s="175"/>
      <c r="AP266" s="175"/>
      <c r="AQ266" s="175">
        <f t="shared" si="48"/>
        <v>697</v>
      </c>
      <c r="AR266" s="175"/>
      <c r="AS266" s="175"/>
      <c r="AU266" s="175"/>
      <c r="AV266" s="176" t="s">
        <v>20</v>
      </c>
      <c r="AY266" s="176">
        <v>0.1822</v>
      </c>
      <c r="AZ266" s="176">
        <v>19</v>
      </c>
      <c r="BA266" s="177">
        <v>9.5894736842105262E-3</v>
      </c>
      <c r="BB266" s="177">
        <v>5.3251651780629317</v>
      </c>
      <c r="BC266" s="177"/>
      <c r="BD266" s="186"/>
      <c r="BE266" s="186"/>
      <c r="BF266" s="186"/>
      <c r="BG266" s="186"/>
      <c r="BJ266" s="186"/>
      <c r="BK266" s="186"/>
      <c r="BL266" s="186"/>
      <c r="BM266" s="218"/>
      <c r="BP266" s="186"/>
      <c r="BQ266" s="186"/>
      <c r="BR266" s="186"/>
      <c r="BS266" s="186"/>
      <c r="BT266" s="186"/>
      <c r="BU266" s="186"/>
      <c r="BV266" s="176" t="s">
        <v>268</v>
      </c>
      <c r="BW266" s="160" t="s">
        <v>1163</v>
      </c>
      <c r="BX266" s="176"/>
      <c r="BY266" s="176"/>
      <c r="BZ266" s="186">
        <f>I266</f>
        <v>697</v>
      </c>
      <c r="CA266" s="176"/>
      <c r="CB266" s="176"/>
      <c r="CC266" s="176"/>
      <c r="CD266" s="176"/>
      <c r="CE266" s="176" t="s">
        <v>20</v>
      </c>
      <c r="CF266" s="185">
        <v>188.64446416900705</v>
      </c>
      <c r="CI266" s="163">
        <v>379</v>
      </c>
      <c r="CJ266" s="163" t="s">
        <v>8</v>
      </c>
      <c r="CK266" s="163"/>
      <c r="CL266" s="163"/>
      <c r="CM266" s="186">
        <f>I266</f>
        <v>697</v>
      </c>
      <c r="CN266" s="163"/>
      <c r="CO266" s="163"/>
      <c r="CP266" s="163"/>
      <c r="CQ266" s="163"/>
      <c r="CR266" s="163"/>
      <c r="CS266" s="163" t="s">
        <v>20</v>
      </c>
      <c r="CT266" s="163">
        <v>6.6866606673080238</v>
      </c>
      <c r="CU266" s="186"/>
      <c r="CV266" s="186"/>
      <c r="CW266" s="186"/>
      <c r="CX266" s="186"/>
      <c r="CY266" s="186"/>
      <c r="CZ266" s="186"/>
      <c r="DA266" s="186"/>
      <c r="DB266" s="186"/>
      <c r="DC266" s="186"/>
      <c r="DD266" s="186"/>
      <c r="DE266" s="186"/>
      <c r="DF266" s="186"/>
      <c r="DG266" s="186"/>
      <c r="DH266" s="171"/>
      <c r="DI266" s="171"/>
      <c r="DJ266" s="171"/>
      <c r="DK266" s="171"/>
      <c r="DL266" s="186"/>
      <c r="DM266" s="186"/>
      <c r="DO266" s="61" t="s">
        <v>50</v>
      </c>
      <c r="DP266" s="61" t="s">
        <v>8</v>
      </c>
      <c r="DQ266" s="160" t="s">
        <v>1163</v>
      </c>
      <c r="DR266" s="61"/>
      <c r="DS266" s="61"/>
      <c r="DT266" s="61"/>
      <c r="DU266" s="61"/>
      <c r="DV266" s="61"/>
      <c r="DW266" s="61"/>
      <c r="DX266" s="61" t="s">
        <v>20</v>
      </c>
      <c r="DY266" s="68">
        <v>0.26063761999999996</v>
      </c>
      <c r="DZ266" s="68">
        <v>2.6318579999999998E-2</v>
      </c>
      <c r="EA266" s="68">
        <v>5.7966840000000006E-2</v>
      </c>
      <c r="EB266" s="68">
        <v>0.16553272000000002</v>
      </c>
      <c r="EC266" s="68">
        <v>1.7425039999999999E-2</v>
      </c>
      <c r="ED266" s="149"/>
      <c r="EE266" s="149"/>
      <c r="EN266" s="68"/>
      <c r="EO266" s="68"/>
    </row>
    <row r="267" spans="1:145" s="169" customFormat="1" x14ac:dyDescent="0.25">
      <c r="A267" s="156">
        <v>381</v>
      </c>
      <c r="B267" s="157" t="s">
        <v>1446</v>
      </c>
      <c r="C267" s="160" t="s">
        <v>1163</v>
      </c>
      <c r="D267" s="160"/>
      <c r="E267" s="156" t="s">
        <v>1287</v>
      </c>
      <c r="F267" s="157">
        <v>-20.267369282000001</v>
      </c>
      <c r="G267" s="157">
        <v>-42.187806275</v>
      </c>
      <c r="H267" s="157"/>
      <c r="I267" s="156">
        <v>826</v>
      </c>
      <c r="J267" s="190"/>
      <c r="K267" s="190"/>
      <c r="L267" s="189" t="s">
        <v>1225</v>
      </c>
      <c r="M267" s="190">
        <v>5.5</v>
      </c>
      <c r="N267" s="190">
        <v>6.5</v>
      </c>
      <c r="O267" s="185">
        <v>5.75</v>
      </c>
      <c r="P267" s="185">
        <v>5.75</v>
      </c>
      <c r="Q267" s="190">
        <v>6.5</v>
      </c>
      <c r="R267" s="190">
        <v>5.5</v>
      </c>
      <c r="S267" s="190">
        <v>6</v>
      </c>
      <c r="T267" s="190">
        <v>6</v>
      </c>
      <c r="U267" s="191">
        <v>83.333333333333329</v>
      </c>
      <c r="V267" s="186"/>
      <c r="W267" s="190" t="s">
        <v>714</v>
      </c>
      <c r="X267" s="190">
        <v>826</v>
      </c>
      <c r="Y267" s="192" t="s">
        <v>8</v>
      </c>
      <c r="Z267" s="192"/>
      <c r="AA267" s="175"/>
      <c r="AB267" s="175">
        <f t="shared" si="47"/>
        <v>826</v>
      </c>
      <c r="AC267" s="175"/>
      <c r="AD267" s="175"/>
      <c r="AE267" s="192"/>
      <c r="AF267" s="193">
        <v>58.711491000000002</v>
      </c>
      <c r="AG267" s="193">
        <v>33.052599499999999</v>
      </c>
      <c r="AH267" s="193">
        <v>6.3027121499999996</v>
      </c>
      <c r="AI267" s="193">
        <v>12.783513750000003</v>
      </c>
      <c r="AJ267" s="193">
        <v>2.0259816437767233</v>
      </c>
      <c r="AK267" s="186"/>
      <c r="AL267" s="175" t="s">
        <v>1026</v>
      </c>
      <c r="AM267" s="175"/>
      <c r="AN267" s="175" t="s">
        <v>8</v>
      </c>
      <c r="AO267" s="175"/>
      <c r="AP267" s="175"/>
      <c r="AQ267" s="175">
        <f t="shared" si="48"/>
        <v>826</v>
      </c>
      <c r="AR267" s="175"/>
      <c r="AS267" s="175"/>
      <c r="AU267" s="175"/>
      <c r="AV267" s="175" t="s">
        <v>440</v>
      </c>
      <c r="AY267" s="176">
        <v>0.2321</v>
      </c>
      <c r="AZ267" s="176">
        <v>20</v>
      </c>
      <c r="BA267" s="177">
        <v>1.1605000000000001E-2</v>
      </c>
      <c r="BB267" s="177">
        <v>6.2867420073551132</v>
      </c>
      <c r="BC267" s="177"/>
      <c r="BD267" s="186"/>
      <c r="BE267" s="186"/>
      <c r="BF267" s="186"/>
      <c r="BG267" s="186"/>
      <c r="BJ267" s="186"/>
      <c r="BK267" s="186"/>
      <c r="BL267" s="186"/>
      <c r="BM267" s="218"/>
      <c r="BP267" s="186"/>
      <c r="BQ267" s="186"/>
      <c r="BR267" s="186"/>
      <c r="BS267" s="186"/>
      <c r="BT267" s="186"/>
      <c r="BU267" s="186"/>
      <c r="BV267" s="186"/>
      <c r="BW267" s="160"/>
      <c r="BX267" s="186"/>
      <c r="BY267" s="186"/>
      <c r="BZ267" s="186"/>
      <c r="CA267" s="186"/>
      <c r="CB267" s="186"/>
      <c r="CC267" s="186"/>
      <c r="CD267" s="186"/>
      <c r="CE267" s="186"/>
      <c r="CF267" s="197"/>
      <c r="CI267" s="186"/>
      <c r="CJ267" s="186"/>
      <c r="CK267" s="186"/>
      <c r="CL267" s="186"/>
      <c r="CM267" s="186"/>
      <c r="CN267" s="186"/>
      <c r="CO267" s="186"/>
      <c r="CP267" s="186"/>
      <c r="CQ267" s="186"/>
      <c r="CR267" s="186"/>
      <c r="CS267" s="186"/>
      <c r="CT267" s="186"/>
      <c r="CU267" s="186"/>
      <c r="CV267" s="186"/>
      <c r="CW267" s="186"/>
      <c r="CX267" s="186"/>
      <c r="CY267" s="186"/>
      <c r="CZ267" s="186"/>
      <c r="DA267" s="186"/>
      <c r="DB267" s="186"/>
      <c r="DC267" s="186"/>
      <c r="DD267" s="186"/>
      <c r="DE267" s="186"/>
      <c r="DF267" s="186"/>
      <c r="DG267" s="186"/>
      <c r="DH267" s="171"/>
      <c r="DI267" s="171"/>
      <c r="DJ267" s="171"/>
      <c r="DK267" s="171"/>
      <c r="DL267" s="186"/>
      <c r="DM267" s="186"/>
      <c r="DQ267" s="160"/>
      <c r="ED267" s="149"/>
      <c r="EE267" s="149"/>
      <c r="EN267" s="68"/>
      <c r="EO267" s="68"/>
    </row>
    <row r="268" spans="1:145" s="169" customFormat="1" x14ac:dyDescent="0.25">
      <c r="A268" s="156">
        <v>382</v>
      </c>
      <c r="B268" s="157" t="s">
        <v>1447</v>
      </c>
      <c r="C268" s="160" t="s">
        <v>1192</v>
      </c>
      <c r="D268" s="160"/>
      <c r="E268" s="156" t="s">
        <v>1287</v>
      </c>
      <c r="F268" s="157">
        <v>-20.282100225000001</v>
      </c>
      <c r="G268" s="157">
        <v>-42.179292439999998</v>
      </c>
      <c r="H268" s="157"/>
      <c r="I268" s="156">
        <v>838</v>
      </c>
      <c r="J268" s="190"/>
      <c r="K268" s="190"/>
      <c r="L268" s="189" t="s">
        <v>1225</v>
      </c>
      <c r="M268" s="185">
        <v>6.333333333333333</v>
      </c>
      <c r="N268" s="185">
        <v>6</v>
      </c>
      <c r="O268" s="185">
        <v>6</v>
      </c>
      <c r="P268" s="185">
        <v>6.333333333333333</v>
      </c>
      <c r="Q268" s="185">
        <v>7</v>
      </c>
      <c r="R268" s="185">
        <v>6</v>
      </c>
      <c r="S268" s="185">
        <v>6.333333333333333</v>
      </c>
      <c r="T268" s="185">
        <v>6.333333333333333</v>
      </c>
      <c r="U268" s="191">
        <v>86.333333333333329</v>
      </c>
      <c r="V268" s="186"/>
      <c r="W268" s="190" t="s">
        <v>970</v>
      </c>
      <c r="X268" s="190">
        <v>838</v>
      </c>
      <c r="Y268" s="192" t="s">
        <v>10</v>
      </c>
      <c r="Z268" s="192"/>
      <c r="AA268" s="175"/>
      <c r="AB268" s="175">
        <f t="shared" si="47"/>
        <v>838</v>
      </c>
      <c r="AC268" s="175"/>
      <c r="AD268" s="175"/>
      <c r="AE268" s="192"/>
      <c r="AF268" s="193">
        <v>46.3521985</v>
      </c>
      <c r="AG268" s="193">
        <v>29.9162985</v>
      </c>
      <c r="AH268" s="193">
        <v>5.4440016999999994</v>
      </c>
      <c r="AI268" s="193">
        <v>11.837470700000001</v>
      </c>
      <c r="AJ268" s="193">
        <v>2.173891277599628</v>
      </c>
      <c r="AK268" s="186"/>
      <c r="AL268" s="175" t="s">
        <v>1124</v>
      </c>
      <c r="AM268" s="175"/>
      <c r="AN268" s="175" t="s">
        <v>10</v>
      </c>
      <c r="AO268" s="175"/>
      <c r="AP268" s="175"/>
      <c r="AQ268" s="175">
        <f t="shared" si="48"/>
        <v>838</v>
      </c>
      <c r="AR268" s="175"/>
      <c r="AS268" s="175"/>
      <c r="AU268" s="175"/>
      <c r="AV268" s="175" t="s">
        <v>440</v>
      </c>
      <c r="AY268" s="176">
        <v>0.23480000000000001</v>
      </c>
      <c r="AZ268" s="176">
        <v>20</v>
      </c>
      <c r="BA268" s="177">
        <v>1.174E-2</v>
      </c>
      <c r="BB268" s="177">
        <v>6.3270072208949619</v>
      </c>
      <c r="BC268" s="177"/>
      <c r="BD268" s="186"/>
      <c r="BE268" s="186"/>
      <c r="BF268" s="186"/>
      <c r="BG268" s="186"/>
      <c r="BJ268" s="186"/>
      <c r="BK268" s="186"/>
      <c r="BL268" s="186"/>
      <c r="BM268" s="218"/>
      <c r="BP268" s="186"/>
      <c r="BQ268" s="186"/>
      <c r="BR268" s="186"/>
      <c r="BS268" s="186"/>
      <c r="BT268" s="186"/>
      <c r="BU268" s="186"/>
      <c r="BV268" s="186"/>
      <c r="BW268" s="160"/>
      <c r="BX268" s="186"/>
      <c r="BY268" s="186"/>
      <c r="BZ268" s="186"/>
      <c r="CA268" s="186"/>
      <c r="CB268" s="186"/>
      <c r="CC268" s="186"/>
      <c r="CD268" s="186"/>
      <c r="CE268" s="186"/>
      <c r="CF268" s="197"/>
      <c r="CI268" s="186"/>
      <c r="CJ268" s="186"/>
      <c r="CK268" s="186"/>
      <c r="CL268" s="186"/>
      <c r="CM268" s="186"/>
      <c r="CN268" s="186"/>
      <c r="CO268" s="186"/>
      <c r="CP268" s="186"/>
      <c r="CQ268" s="186"/>
      <c r="CR268" s="186"/>
      <c r="CS268" s="186"/>
      <c r="CT268" s="186"/>
      <c r="CU268" s="186"/>
      <c r="CV268" s="186"/>
      <c r="CW268" s="186"/>
      <c r="CX268" s="186"/>
      <c r="CY268" s="186"/>
      <c r="CZ268" s="186"/>
      <c r="DA268" s="186"/>
      <c r="DB268" s="186"/>
      <c r="DC268" s="186"/>
      <c r="DD268" s="186"/>
      <c r="DE268" s="186"/>
      <c r="DF268" s="186"/>
      <c r="DG268" s="186"/>
      <c r="DH268" s="171"/>
      <c r="DI268" s="171"/>
      <c r="DJ268" s="171"/>
      <c r="DK268" s="171"/>
      <c r="DL268" s="186"/>
      <c r="DM268" s="186"/>
      <c r="DQ268" s="160"/>
      <c r="ED268" s="149"/>
      <c r="EE268" s="149"/>
      <c r="EN268" s="68"/>
      <c r="EO268" s="68"/>
    </row>
    <row r="269" spans="1:145" s="169" customFormat="1" x14ac:dyDescent="0.25">
      <c r="A269" s="156">
        <v>385</v>
      </c>
      <c r="B269" s="157" t="s">
        <v>1448</v>
      </c>
      <c r="C269" s="160" t="s">
        <v>1173</v>
      </c>
      <c r="D269" s="160"/>
      <c r="E269" s="156" t="s">
        <v>1449</v>
      </c>
      <c r="F269" s="157">
        <v>-20.301758385999999</v>
      </c>
      <c r="G269" s="157">
        <v>-41.886655558000001</v>
      </c>
      <c r="H269" s="157"/>
      <c r="I269" s="156">
        <v>936</v>
      </c>
      <c r="J269" s="190"/>
      <c r="K269" s="190"/>
      <c r="L269" s="189" t="s">
        <v>1225</v>
      </c>
      <c r="M269" s="185">
        <v>5.666666666666667</v>
      </c>
      <c r="N269" s="185">
        <v>5.666666666666667</v>
      </c>
      <c r="O269" s="185">
        <v>5.666666666666667</v>
      </c>
      <c r="P269" s="190">
        <v>6</v>
      </c>
      <c r="Q269" s="185">
        <v>5.666666666666667</v>
      </c>
      <c r="R269" s="185">
        <v>5.333333333333333</v>
      </c>
      <c r="S269" s="185">
        <v>5.666666666666667</v>
      </c>
      <c r="T269" s="185">
        <v>5.666666666666667</v>
      </c>
      <c r="U269" s="191">
        <v>81.333333333333329</v>
      </c>
      <c r="V269" s="186"/>
      <c r="W269" s="190" t="s">
        <v>868</v>
      </c>
      <c r="X269" s="190">
        <v>936</v>
      </c>
      <c r="Y269" s="192" t="s">
        <v>286</v>
      </c>
      <c r="Z269" s="192"/>
      <c r="AA269" s="175"/>
      <c r="AB269" s="175">
        <f t="shared" si="47"/>
        <v>936</v>
      </c>
      <c r="AC269" s="175"/>
      <c r="AD269" s="175"/>
      <c r="AE269" s="192"/>
      <c r="AF269" s="193">
        <v>53.861935999999993</v>
      </c>
      <c r="AG269" s="193">
        <v>31.531329499999998</v>
      </c>
      <c r="AH269" s="193">
        <v>5.6917585999999991</v>
      </c>
      <c r="AI269" s="193">
        <v>13.024042700000001</v>
      </c>
      <c r="AJ269" s="193">
        <v>2.3186640866039321</v>
      </c>
      <c r="AK269" s="186"/>
      <c r="AL269" s="175" t="s">
        <v>570</v>
      </c>
      <c r="AM269" s="175"/>
      <c r="AN269" s="175" t="s">
        <v>286</v>
      </c>
      <c r="AO269" s="175"/>
      <c r="AP269" s="175"/>
      <c r="AQ269" s="175">
        <f t="shared" si="48"/>
        <v>936</v>
      </c>
      <c r="AR269" s="175"/>
      <c r="AS269" s="175"/>
      <c r="AU269" s="175"/>
      <c r="AV269" s="175" t="s">
        <v>62</v>
      </c>
      <c r="AY269" s="176">
        <v>0.22270000000000001</v>
      </c>
      <c r="AZ269" s="176">
        <v>20</v>
      </c>
      <c r="BA269" s="177">
        <v>1.1135000000000001E-2</v>
      </c>
      <c r="BB269" s="177">
        <v>6.179650667484216</v>
      </c>
      <c r="BC269" s="177"/>
      <c r="BD269" s="194" t="s">
        <v>570</v>
      </c>
      <c r="BE269" s="194" t="s">
        <v>286</v>
      </c>
      <c r="BF269" s="194"/>
      <c r="BG269" s="194"/>
      <c r="BH269" s="169">
        <f>I269</f>
        <v>936</v>
      </c>
      <c r="BJ269" s="194"/>
      <c r="BK269" s="194"/>
      <c r="BL269" s="194"/>
      <c r="BM269" s="217">
        <v>936.20240000000001</v>
      </c>
      <c r="BP269" s="194"/>
      <c r="BQ269" s="195">
        <v>525.01883299999997</v>
      </c>
      <c r="BR269" s="195"/>
      <c r="BS269" s="195"/>
      <c r="BT269" s="195"/>
      <c r="BU269" s="186"/>
      <c r="BV269" s="186"/>
      <c r="BW269" s="160"/>
      <c r="BX269" s="186"/>
      <c r="BY269" s="186"/>
      <c r="BZ269" s="186"/>
      <c r="CA269" s="186"/>
      <c r="CB269" s="186"/>
      <c r="CC269" s="186"/>
      <c r="CD269" s="186"/>
      <c r="CE269" s="186"/>
      <c r="CF269" s="197"/>
      <c r="CI269" s="186"/>
      <c r="CJ269" s="186"/>
      <c r="CK269" s="186"/>
      <c r="CL269" s="186"/>
      <c r="CM269" s="186"/>
      <c r="CN269" s="186"/>
      <c r="CO269" s="186"/>
      <c r="CP269" s="186"/>
      <c r="CQ269" s="186"/>
      <c r="CR269" s="186"/>
      <c r="CS269" s="186"/>
      <c r="CT269" s="186"/>
      <c r="CU269" s="186"/>
      <c r="CV269" s="186"/>
      <c r="CW269" s="186"/>
      <c r="CX269" s="186"/>
      <c r="CY269" s="186"/>
      <c r="CZ269" s="186"/>
      <c r="DA269" s="186"/>
      <c r="DB269" s="186"/>
      <c r="DC269" s="186"/>
      <c r="DD269" s="186"/>
      <c r="DE269" s="186"/>
      <c r="DF269" s="186"/>
      <c r="DG269" s="186"/>
      <c r="DH269" s="171"/>
      <c r="DI269" s="171"/>
      <c r="DJ269" s="171"/>
      <c r="DK269" s="171"/>
      <c r="DL269" s="186"/>
      <c r="DM269" s="186"/>
      <c r="DQ269" s="160"/>
      <c r="ED269" s="149"/>
      <c r="EE269" s="149"/>
      <c r="EN269" s="68"/>
      <c r="EO269" s="68"/>
    </row>
    <row r="270" spans="1:145" s="169" customFormat="1" x14ac:dyDescent="0.25">
      <c r="A270" s="156">
        <v>386</v>
      </c>
      <c r="B270" s="157" t="s">
        <v>1450</v>
      </c>
      <c r="C270" s="160" t="s">
        <v>1192</v>
      </c>
      <c r="D270" s="160"/>
      <c r="E270" s="156" t="s">
        <v>1449</v>
      </c>
      <c r="F270" s="157">
        <v>-20.302339419999999</v>
      </c>
      <c r="G270" s="157">
        <v>-41.874457542000002</v>
      </c>
      <c r="H270" s="157"/>
      <c r="I270" s="156">
        <v>1014</v>
      </c>
      <c r="J270" s="190"/>
      <c r="K270" s="190"/>
      <c r="L270" s="189" t="s">
        <v>1225</v>
      </c>
      <c r="M270" s="185">
        <v>6</v>
      </c>
      <c r="N270" s="185">
        <v>6</v>
      </c>
      <c r="O270" s="185">
        <v>5.5</v>
      </c>
      <c r="P270" s="185">
        <v>6</v>
      </c>
      <c r="Q270" s="185">
        <v>6</v>
      </c>
      <c r="R270" s="185">
        <v>5.5</v>
      </c>
      <c r="S270" s="185">
        <v>6</v>
      </c>
      <c r="T270" s="185">
        <v>5.5</v>
      </c>
      <c r="U270" s="191">
        <v>82.333333333333329</v>
      </c>
      <c r="V270" s="186"/>
      <c r="W270" s="190" t="s">
        <v>971</v>
      </c>
      <c r="X270" s="190">
        <v>1014</v>
      </c>
      <c r="Y270" s="192" t="s">
        <v>10</v>
      </c>
      <c r="Z270" s="192"/>
      <c r="AA270" s="175"/>
      <c r="AB270" s="175">
        <f t="shared" si="47"/>
        <v>1014</v>
      </c>
      <c r="AC270" s="175"/>
      <c r="AD270" s="175"/>
      <c r="AE270" s="192"/>
      <c r="AF270" s="193">
        <v>45.886406000000001</v>
      </c>
      <c r="AG270" s="193">
        <v>29.243716499999998</v>
      </c>
      <c r="AH270" s="193">
        <v>5.2638342499999986</v>
      </c>
      <c r="AI270" s="193">
        <v>11.796914950000001</v>
      </c>
      <c r="AJ270" s="193">
        <v>2.2558578309571189</v>
      </c>
      <c r="AK270" s="186"/>
      <c r="AL270" s="175" t="s">
        <v>182</v>
      </c>
      <c r="AM270" s="175"/>
      <c r="AN270" s="175" t="s">
        <v>10</v>
      </c>
      <c r="AO270" s="175"/>
      <c r="AP270" s="175"/>
      <c r="AQ270" s="175">
        <f t="shared" si="48"/>
        <v>1014</v>
      </c>
      <c r="AR270" s="175"/>
      <c r="AS270" s="175"/>
      <c r="AU270" s="175"/>
      <c r="AV270" s="175" t="s">
        <v>62</v>
      </c>
      <c r="AY270" s="176">
        <v>0.21290000000000001</v>
      </c>
      <c r="AZ270" s="176">
        <v>20</v>
      </c>
      <c r="BA270" s="177">
        <v>1.0645E-2</v>
      </c>
      <c r="BB270" s="177">
        <v>5.438488175448958</v>
      </c>
      <c r="BC270" s="177"/>
      <c r="BD270" s="194" t="s">
        <v>182</v>
      </c>
      <c r="BE270" s="194" t="s">
        <v>10</v>
      </c>
      <c r="BF270" s="194"/>
      <c r="BG270" s="194"/>
      <c r="BH270" s="169">
        <f>I270</f>
        <v>1014</v>
      </c>
      <c r="BJ270" s="194"/>
      <c r="BK270" s="194"/>
      <c r="BL270" s="194"/>
      <c r="BM270" s="217">
        <v>1013.588</v>
      </c>
      <c r="BP270" s="194"/>
      <c r="BQ270" s="195">
        <v>3399.333333</v>
      </c>
      <c r="BR270" s="195"/>
      <c r="BS270" s="195"/>
      <c r="BT270" s="195"/>
      <c r="BU270" s="186"/>
      <c r="BV270" s="176" t="s">
        <v>430</v>
      </c>
      <c r="BW270" s="160" t="s">
        <v>1192</v>
      </c>
      <c r="BX270" s="176"/>
      <c r="BY270" s="176"/>
      <c r="BZ270" s="186">
        <f t="shared" ref="BZ270:BZ278" si="50">I270</f>
        <v>1014</v>
      </c>
      <c r="CA270" s="176"/>
      <c r="CB270" s="176"/>
      <c r="CC270" s="176"/>
      <c r="CD270" s="176"/>
      <c r="CE270" s="176" t="s">
        <v>62</v>
      </c>
      <c r="CF270" s="185">
        <v>162.83729563813245</v>
      </c>
      <c r="CI270" s="163">
        <v>386</v>
      </c>
      <c r="CJ270" s="163" t="s">
        <v>10</v>
      </c>
      <c r="CK270" s="163"/>
      <c r="CL270" s="163"/>
      <c r="CM270" s="186">
        <f t="shared" ref="CM270:CM278" si="51">I270</f>
        <v>1014</v>
      </c>
      <c r="CN270" s="163"/>
      <c r="CO270" s="163"/>
      <c r="CP270" s="163"/>
      <c r="CQ270" s="163"/>
      <c r="CR270" s="163"/>
      <c r="CS270" s="163" t="s">
        <v>62</v>
      </c>
      <c r="CT270" s="163">
        <v>7.0535228418914659</v>
      </c>
      <c r="CU270" s="186"/>
      <c r="CV270" s="186"/>
      <c r="CW270" s="163">
        <v>386</v>
      </c>
      <c r="CX270" s="163" t="s">
        <v>10</v>
      </c>
      <c r="CY270" s="163"/>
      <c r="CZ270" s="163"/>
      <c r="DA270" s="186">
        <f t="shared" si="49"/>
        <v>1014</v>
      </c>
      <c r="DB270" s="163"/>
      <c r="DC270" s="163"/>
      <c r="DD270" s="163"/>
      <c r="DE270" s="163"/>
      <c r="DF270" s="163"/>
      <c r="DG270" s="163"/>
      <c r="DH270" s="176" t="s">
        <v>9</v>
      </c>
      <c r="DI270" s="233">
        <v>4.394158</v>
      </c>
      <c r="DJ270" s="233">
        <v>0.59413939999999998</v>
      </c>
      <c r="DK270" s="177">
        <f>DI270-DJ270</f>
        <v>3.8000186</v>
      </c>
      <c r="DL270" s="230">
        <v>0.34910750000000002</v>
      </c>
      <c r="DM270" s="230">
        <v>0.2450319</v>
      </c>
      <c r="DO270" s="61" t="s">
        <v>182</v>
      </c>
      <c r="DP270" s="61" t="s">
        <v>10</v>
      </c>
      <c r="DQ270" s="160" t="s">
        <v>1192</v>
      </c>
      <c r="DR270" s="61"/>
      <c r="DS270" s="61"/>
      <c r="DT270" s="61"/>
      <c r="DU270" s="61"/>
      <c r="DV270" s="61"/>
      <c r="DW270" s="61"/>
      <c r="DX270" s="61" t="s">
        <v>62</v>
      </c>
      <c r="DY270" s="68">
        <v>0.1986204</v>
      </c>
      <c r="DZ270" s="68">
        <v>1.7946919999999998E-2</v>
      </c>
      <c r="EA270" s="68">
        <v>5.1063900000000002E-2</v>
      </c>
      <c r="EB270" s="68">
        <v>0.13046749999999999</v>
      </c>
      <c r="EC270" s="68">
        <v>1.5764359999999998E-2</v>
      </c>
      <c r="ED270" s="149"/>
      <c r="EE270" s="149"/>
      <c r="EN270" s="68"/>
      <c r="EO270" s="68"/>
    </row>
    <row r="271" spans="1:145" s="169" customFormat="1" x14ac:dyDescent="0.25">
      <c r="A271" s="156">
        <v>387</v>
      </c>
      <c r="B271" s="157" t="s">
        <v>1351</v>
      </c>
      <c r="C271" s="160" t="s">
        <v>1163</v>
      </c>
      <c r="D271" s="160"/>
      <c r="E271" s="156" t="s">
        <v>1352</v>
      </c>
      <c r="F271" s="157">
        <v>-20.136686945000001</v>
      </c>
      <c r="G271" s="157">
        <v>-41.832730165000001</v>
      </c>
      <c r="H271" s="157"/>
      <c r="I271" s="156">
        <v>724</v>
      </c>
      <c r="J271" s="190"/>
      <c r="K271" s="190"/>
      <c r="L271" s="189" t="s">
        <v>1451</v>
      </c>
      <c r="M271" s="185">
        <v>5.333333333333333</v>
      </c>
      <c r="N271" s="185">
        <v>5.333333333333333</v>
      </c>
      <c r="O271" s="185">
        <v>5.333333333333333</v>
      </c>
      <c r="P271" s="185">
        <v>6</v>
      </c>
      <c r="Q271" s="185">
        <v>5.333333333333333</v>
      </c>
      <c r="R271" s="185">
        <v>5.666666666666667</v>
      </c>
      <c r="S271" s="185">
        <v>5.333333333333333</v>
      </c>
      <c r="T271" s="185">
        <v>5</v>
      </c>
      <c r="U271" s="191">
        <v>78.666666666666671</v>
      </c>
      <c r="V271" s="186"/>
      <c r="W271" s="190" t="s">
        <v>716</v>
      </c>
      <c r="X271" s="190">
        <v>724</v>
      </c>
      <c r="Y271" s="192" t="s">
        <v>8</v>
      </c>
      <c r="Z271" s="192"/>
      <c r="AA271" s="175"/>
      <c r="AB271" s="175">
        <f t="shared" si="47"/>
        <v>724</v>
      </c>
      <c r="AC271" s="175"/>
      <c r="AD271" s="175"/>
      <c r="AE271" s="192"/>
      <c r="AF271" s="193">
        <v>52.632038000000001</v>
      </c>
      <c r="AG271" s="193">
        <v>30.916495500000003</v>
      </c>
      <c r="AH271" s="193">
        <v>5.79730145</v>
      </c>
      <c r="AI271" s="193">
        <v>12.890058449999998</v>
      </c>
      <c r="AJ271" s="193">
        <v>2.2299550740341489</v>
      </c>
      <c r="AK271" s="186"/>
      <c r="AL271" s="175" t="s">
        <v>51</v>
      </c>
      <c r="AM271" s="175"/>
      <c r="AN271" s="175" t="s">
        <v>8</v>
      </c>
      <c r="AO271" s="175"/>
      <c r="AP271" s="175"/>
      <c r="AQ271" s="175">
        <f t="shared" si="48"/>
        <v>724</v>
      </c>
      <c r="AR271" s="175"/>
      <c r="AS271" s="175"/>
      <c r="AU271" s="175"/>
      <c r="AV271" s="176" t="s">
        <v>20</v>
      </c>
      <c r="AY271" s="176">
        <v>0.24</v>
      </c>
      <c r="AZ271" s="176">
        <v>20</v>
      </c>
      <c r="BA271" s="177">
        <v>1.2E-2</v>
      </c>
      <c r="BB271" s="177">
        <v>6.4961211177623284</v>
      </c>
      <c r="BC271" s="177"/>
      <c r="BD271" s="186"/>
      <c r="BE271" s="186"/>
      <c r="BF271" s="186"/>
      <c r="BG271" s="186"/>
      <c r="BJ271" s="186"/>
      <c r="BK271" s="186"/>
      <c r="BL271" s="186"/>
      <c r="BM271" s="218"/>
      <c r="BP271" s="186"/>
      <c r="BQ271" s="186"/>
      <c r="BR271" s="186"/>
      <c r="BS271" s="186"/>
      <c r="BT271" s="186"/>
      <c r="BU271" s="186"/>
      <c r="BV271" s="176" t="s">
        <v>269</v>
      </c>
      <c r="BW271" s="160" t="s">
        <v>1163</v>
      </c>
      <c r="BX271" s="176"/>
      <c r="BY271" s="176"/>
      <c r="BZ271" s="186">
        <f t="shared" si="50"/>
        <v>724</v>
      </c>
      <c r="CA271" s="176"/>
      <c r="CB271" s="176"/>
      <c r="CC271" s="176"/>
      <c r="CD271" s="176"/>
      <c r="CE271" s="176" t="s">
        <v>20</v>
      </c>
      <c r="CF271" s="185">
        <v>167.48687025065169</v>
      </c>
      <c r="CI271" s="163">
        <v>387</v>
      </c>
      <c r="CJ271" s="163" t="s">
        <v>8</v>
      </c>
      <c r="CK271" s="163"/>
      <c r="CL271" s="163"/>
      <c r="CM271" s="186">
        <f t="shared" si="51"/>
        <v>724</v>
      </c>
      <c r="CN271" s="163"/>
      <c r="CO271" s="163"/>
      <c r="CP271" s="163"/>
      <c r="CQ271" s="163"/>
      <c r="CR271" s="163"/>
      <c r="CS271" s="163" t="s">
        <v>20</v>
      </c>
      <c r="CT271" s="163">
        <v>7.4310887223397346</v>
      </c>
      <c r="CU271" s="186"/>
      <c r="CV271" s="186"/>
      <c r="CW271" s="186"/>
      <c r="CX271" s="186"/>
      <c r="CY271" s="186"/>
      <c r="CZ271" s="186"/>
      <c r="DA271" s="186"/>
      <c r="DB271" s="186"/>
      <c r="DC271" s="186"/>
      <c r="DD271" s="186"/>
      <c r="DE271" s="186"/>
      <c r="DF271" s="186"/>
      <c r="DG271" s="186"/>
      <c r="DH271" s="171"/>
      <c r="DI271" s="171"/>
      <c r="DJ271" s="171"/>
      <c r="DK271" s="171"/>
      <c r="DL271" s="186"/>
      <c r="DM271" s="186"/>
      <c r="DO271" s="61" t="s">
        <v>51</v>
      </c>
      <c r="DP271" s="61" t="s">
        <v>8</v>
      </c>
      <c r="DQ271" s="160" t="s">
        <v>1163</v>
      </c>
      <c r="DR271" s="61"/>
      <c r="DS271" s="61"/>
      <c r="DT271" s="61"/>
      <c r="DU271" s="61"/>
      <c r="DV271" s="61"/>
      <c r="DW271" s="61"/>
      <c r="DX271" s="61" t="s">
        <v>20</v>
      </c>
      <c r="DY271" s="68">
        <v>0.26530366</v>
      </c>
      <c r="DZ271" s="68">
        <v>2.7940320000000001E-2</v>
      </c>
      <c r="EA271" s="68">
        <v>5.4812800000000002E-2</v>
      </c>
      <c r="EB271" s="68">
        <v>0.16968945999999999</v>
      </c>
      <c r="EC271" s="68">
        <v>1.7527620000000001E-2</v>
      </c>
      <c r="ED271" s="149"/>
      <c r="EE271" s="149"/>
      <c r="EN271" s="68"/>
      <c r="EO271" s="68"/>
    </row>
    <row r="272" spans="1:145" s="169" customFormat="1" x14ac:dyDescent="0.25">
      <c r="A272" s="156">
        <v>388</v>
      </c>
      <c r="B272" s="157" t="s">
        <v>1452</v>
      </c>
      <c r="C272" s="160" t="s">
        <v>1163</v>
      </c>
      <c r="D272" s="160"/>
      <c r="E272" s="156" t="s">
        <v>1352</v>
      </c>
      <c r="F272" s="157">
        <v>-20.15576927</v>
      </c>
      <c r="G272" s="157">
        <v>-41.811277941</v>
      </c>
      <c r="H272" s="157"/>
      <c r="I272" s="156">
        <v>657</v>
      </c>
      <c r="J272" s="190"/>
      <c r="K272" s="190"/>
      <c r="L272" s="189" t="s">
        <v>1225</v>
      </c>
      <c r="M272" s="185">
        <v>5.666666666666667</v>
      </c>
      <c r="N272" s="185">
        <v>5.666666666666667</v>
      </c>
      <c r="O272" s="185">
        <v>6</v>
      </c>
      <c r="P272" s="185">
        <v>6</v>
      </c>
      <c r="Q272" s="185">
        <v>6</v>
      </c>
      <c r="R272" s="185">
        <v>6.166666666666667</v>
      </c>
      <c r="S272" s="185">
        <v>6.333333333333333</v>
      </c>
      <c r="T272" s="185">
        <v>6.166666666666667</v>
      </c>
      <c r="U272" s="191">
        <v>84</v>
      </c>
      <c r="V272" s="186"/>
      <c r="W272" s="190" t="s">
        <v>717</v>
      </c>
      <c r="X272" s="190">
        <v>657</v>
      </c>
      <c r="Y272" s="192" t="s">
        <v>8</v>
      </c>
      <c r="Z272" s="192"/>
      <c r="AA272" s="175"/>
      <c r="AB272" s="175">
        <f t="shared" si="47"/>
        <v>657</v>
      </c>
      <c r="AC272" s="175"/>
      <c r="AD272" s="175"/>
      <c r="AE272" s="192"/>
      <c r="AF272" s="193">
        <v>44.575524499999993</v>
      </c>
      <c r="AG272" s="193">
        <v>27.883248000000002</v>
      </c>
      <c r="AH272" s="193">
        <v>5.1912568500000003</v>
      </c>
      <c r="AI272" s="193">
        <v>11.613310299999998</v>
      </c>
      <c r="AJ272" s="193">
        <v>2.2545760993386086</v>
      </c>
      <c r="AK272" s="186"/>
      <c r="AL272" s="175" t="s">
        <v>52</v>
      </c>
      <c r="AM272" s="175"/>
      <c r="AN272" s="175" t="s">
        <v>8</v>
      </c>
      <c r="AO272" s="175"/>
      <c r="AP272" s="175"/>
      <c r="AQ272" s="175">
        <f t="shared" si="48"/>
        <v>657</v>
      </c>
      <c r="AR272" s="175"/>
      <c r="AS272" s="175"/>
      <c r="AU272" s="175"/>
      <c r="AV272" s="176" t="s">
        <v>20</v>
      </c>
      <c r="AY272" s="176">
        <v>0.25419999999999998</v>
      </c>
      <c r="AZ272" s="176">
        <v>20</v>
      </c>
      <c r="BA272" s="177">
        <v>1.2709999999999999E-2</v>
      </c>
      <c r="BB272" s="177">
        <v>6.4182750382519522</v>
      </c>
      <c r="BC272" s="177"/>
      <c r="BD272" s="186"/>
      <c r="BE272" s="186"/>
      <c r="BF272" s="186"/>
      <c r="BG272" s="186"/>
      <c r="BJ272" s="186"/>
      <c r="BK272" s="186"/>
      <c r="BL272" s="186"/>
      <c r="BM272" s="218"/>
      <c r="BP272" s="186"/>
      <c r="BQ272" s="186"/>
      <c r="BR272" s="186"/>
      <c r="BS272" s="186"/>
      <c r="BT272" s="186"/>
      <c r="BU272" s="186"/>
      <c r="BV272" s="176" t="s">
        <v>270</v>
      </c>
      <c r="BW272" s="160" t="s">
        <v>1163</v>
      </c>
      <c r="BX272" s="176"/>
      <c r="BY272" s="176"/>
      <c r="BZ272" s="186">
        <f t="shared" si="50"/>
        <v>657</v>
      </c>
      <c r="CA272" s="176"/>
      <c r="CB272" s="176"/>
      <c r="CC272" s="176"/>
      <c r="CD272" s="176"/>
      <c r="CE272" s="176" t="s">
        <v>20</v>
      </c>
      <c r="CF272" s="185">
        <v>115.75402363321241</v>
      </c>
      <c r="CI272" s="163">
        <v>388</v>
      </c>
      <c r="CJ272" s="163" t="s">
        <v>8</v>
      </c>
      <c r="CK272" s="163"/>
      <c r="CL272" s="163"/>
      <c r="CM272" s="186">
        <f t="shared" si="51"/>
        <v>657</v>
      </c>
      <c r="CN272" s="163"/>
      <c r="CO272" s="163"/>
      <c r="CP272" s="163"/>
      <c r="CQ272" s="163"/>
      <c r="CR272" s="163"/>
      <c r="CS272" s="163" t="s">
        <v>20</v>
      </c>
      <c r="CT272" s="163">
        <v>6.4474435879135585</v>
      </c>
      <c r="CU272" s="186"/>
      <c r="CV272" s="186"/>
      <c r="CW272" s="186"/>
      <c r="CX272" s="186"/>
      <c r="CY272" s="186"/>
      <c r="CZ272" s="186"/>
      <c r="DA272" s="186"/>
      <c r="DB272" s="186"/>
      <c r="DC272" s="186"/>
      <c r="DD272" s="186"/>
      <c r="DE272" s="186"/>
      <c r="DF272" s="186"/>
      <c r="DG272" s="186"/>
      <c r="DH272" s="171"/>
      <c r="DI272" s="171"/>
      <c r="DJ272" s="171"/>
      <c r="DK272" s="171"/>
      <c r="DL272" s="186"/>
      <c r="DM272" s="186"/>
      <c r="DQ272" s="160"/>
      <c r="ED272" s="149"/>
      <c r="EE272" s="149"/>
      <c r="EN272" s="68"/>
      <c r="EO272" s="68"/>
    </row>
    <row r="273" spans="1:151" s="169" customFormat="1" x14ac:dyDescent="0.25">
      <c r="A273" s="156">
        <v>389</v>
      </c>
      <c r="B273" s="157" t="s">
        <v>1453</v>
      </c>
      <c r="C273" s="160" t="s">
        <v>1192</v>
      </c>
      <c r="D273" s="160"/>
      <c r="E273" s="156" t="s">
        <v>1352</v>
      </c>
      <c r="F273" s="157">
        <v>-20.142614292000001</v>
      </c>
      <c r="G273" s="157">
        <v>-41.836581398</v>
      </c>
      <c r="H273" s="157"/>
      <c r="I273" s="156">
        <v>673</v>
      </c>
      <c r="J273" s="190"/>
      <c r="K273" s="190"/>
      <c r="L273" s="189" t="s">
        <v>1225</v>
      </c>
      <c r="M273" s="185">
        <v>6.333333333333333</v>
      </c>
      <c r="N273" s="185">
        <v>6.666666666666667</v>
      </c>
      <c r="O273" s="185">
        <v>6.333333333333333</v>
      </c>
      <c r="P273" s="185">
        <v>6.666666666666667</v>
      </c>
      <c r="Q273" s="185">
        <v>6.666666666666667</v>
      </c>
      <c r="R273" s="185">
        <v>6.5</v>
      </c>
      <c r="S273" s="185">
        <v>6</v>
      </c>
      <c r="T273" s="185">
        <v>6.5</v>
      </c>
      <c r="U273" s="191">
        <v>87.666666666666671</v>
      </c>
      <c r="V273" s="186"/>
      <c r="W273" s="190" t="s">
        <v>972</v>
      </c>
      <c r="X273" s="190">
        <v>673</v>
      </c>
      <c r="Y273" s="192" t="s">
        <v>10</v>
      </c>
      <c r="Z273" s="192"/>
      <c r="AA273" s="175"/>
      <c r="AB273" s="175">
        <f t="shared" si="47"/>
        <v>673</v>
      </c>
      <c r="AC273" s="175"/>
      <c r="AD273" s="175"/>
      <c r="AE273" s="192"/>
      <c r="AF273" s="193">
        <v>29.291963500000001</v>
      </c>
      <c r="AG273" s="193">
        <v>22.420893999999997</v>
      </c>
      <c r="AH273" s="193">
        <v>4.4404396999999998</v>
      </c>
      <c r="AI273" s="193">
        <v>9.3465773999999975</v>
      </c>
      <c r="AJ273" s="193">
        <v>2.1171933086929546</v>
      </c>
      <c r="AK273" s="186"/>
      <c r="AL273" s="175" t="s">
        <v>138</v>
      </c>
      <c r="AM273" s="175"/>
      <c r="AN273" s="175" t="s">
        <v>10</v>
      </c>
      <c r="AO273" s="175"/>
      <c r="AP273" s="175"/>
      <c r="AQ273" s="175">
        <f t="shared" si="48"/>
        <v>673</v>
      </c>
      <c r="AR273" s="175"/>
      <c r="AS273" s="175"/>
      <c r="AU273" s="175"/>
      <c r="AV273" s="176" t="s">
        <v>20</v>
      </c>
      <c r="AY273" s="176">
        <v>0.26829999999999998</v>
      </c>
      <c r="AZ273" s="176">
        <v>20</v>
      </c>
      <c r="BA273" s="177">
        <v>1.3415E-2</v>
      </c>
      <c r="BB273" s="177">
        <v>7.2061310498483344</v>
      </c>
      <c r="BC273" s="177"/>
      <c r="BD273" s="186"/>
      <c r="BE273" s="186"/>
      <c r="BF273" s="186"/>
      <c r="BG273" s="186"/>
      <c r="BJ273" s="186"/>
      <c r="BK273" s="186"/>
      <c r="BL273" s="186"/>
      <c r="BM273" s="218"/>
      <c r="BP273" s="186"/>
      <c r="BQ273" s="186"/>
      <c r="BR273" s="186"/>
      <c r="BS273" s="186"/>
      <c r="BT273" s="186"/>
      <c r="BU273" s="186"/>
      <c r="BV273" s="176" t="s">
        <v>321</v>
      </c>
      <c r="BW273" s="160" t="s">
        <v>1192</v>
      </c>
      <c r="BX273" s="176"/>
      <c r="BY273" s="176"/>
      <c r="BZ273" s="186">
        <f t="shared" si="50"/>
        <v>673</v>
      </c>
      <c r="CA273" s="176"/>
      <c r="CB273" s="176"/>
      <c r="CC273" s="176"/>
      <c r="CD273" s="176"/>
      <c r="CE273" s="176" t="s">
        <v>20</v>
      </c>
      <c r="CF273" s="185">
        <v>207.27560115657744</v>
      </c>
      <c r="CI273" s="163">
        <v>389</v>
      </c>
      <c r="CJ273" s="163" t="s">
        <v>10</v>
      </c>
      <c r="CK273" s="163"/>
      <c r="CL273" s="163"/>
      <c r="CM273" s="186">
        <f t="shared" si="51"/>
        <v>673</v>
      </c>
      <c r="CN273" s="163"/>
      <c r="CO273" s="163"/>
      <c r="CP273" s="163"/>
      <c r="CQ273" s="163"/>
      <c r="CR273" s="163"/>
      <c r="CS273" s="163" t="s">
        <v>20</v>
      </c>
      <c r="CT273" s="163">
        <v>7.1367026713223414</v>
      </c>
      <c r="CU273" s="171"/>
      <c r="CV273" s="171"/>
      <c r="CW273" s="190">
        <v>389</v>
      </c>
      <c r="CX273" s="228" t="s">
        <v>10</v>
      </c>
      <c r="CY273" s="228"/>
      <c r="CZ273" s="228"/>
      <c r="DA273" s="186">
        <f t="shared" si="49"/>
        <v>673</v>
      </c>
      <c r="DB273" s="228"/>
      <c r="DC273" s="228"/>
      <c r="DD273" s="228"/>
      <c r="DE273" s="228"/>
      <c r="DF273" s="228"/>
      <c r="DG273" s="228"/>
      <c r="DH273" s="228" t="s">
        <v>11</v>
      </c>
      <c r="DI273" s="231">
        <v>4.7581689999999996</v>
      </c>
      <c r="DJ273" s="230">
        <v>0.60737130000000006</v>
      </c>
      <c r="DK273" s="230">
        <f>DI273-DJ273</f>
        <v>4.1507977</v>
      </c>
      <c r="DL273" s="230">
        <v>0.29802380000000006</v>
      </c>
      <c r="DM273" s="230">
        <v>0.3093475</v>
      </c>
      <c r="DO273" s="61" t="s">
        <v>138</v>
      </c>
      <c r="DP273" s="61" t="s">
        <v>10</v>
      </c>
      <c r="DQ273" s="160" t="s">
        <v>1192</v>
      </c>
      <c r="DR273" s="61"/>
      <c r="DS273" s="61"/>
      <c r="DT273" s="61"/>
      <c r="DU273" s="61"/>
      <c r="DV273" s="61"/>
      <c r="DW273" s="61"/>
      <c r="DX273" s="61" t="s">
        <v>20</v>
      </c>
      <c r="DY273" s="68">
        <v>0.21338056</v>
      </c>
      <c r="DZ273" s="68">
        <v>2.6943299999999996E-2</v>
      </c>
      <c r="EA273" s="68">
        <v>4.7394459999999999E-2</v>
      </c>
      <c r="EB273" s="68">
        <v>0.12739925999999999</v>
      </c>
      <c r="EC273" s="68">
        <v>1.9916139999999999E-2</v>
      </c>
      <c r="ED273" s="149"/>
      <c r="EE273" s="149"/>
      <c r="EN273" s="68"/>
      <c r="EO273" s="68"/>
      <c r="EP273" s="61"/>
      <c r="EQ273" s="61"/>
      <c r="ER273" s="61"/>
      <c r="ES273" s="68"/>
      <c r="ET273" s="68"/>
      <c r="EU273" s="68"/>
    </row>
    <row r="274" spans="1:151" s="169" customFormat="1" x14ac:dyDescent="0.25">
      <c r="A274" s="156">
        <v>391</v>
      </c>
      <c r="B274" s="157" t="s">
        <v>1456</v>
      </c>
      <c r="C274" s="160" t="s">
        <v>1192</v>
      </c>
      <c r="D274" s="160"/>
      <c r="E274" s="156" t="s">
        <v>1449</v>
      </c>
      <c r="F274" s="157">
        <v>-20.301975644999999</v>
      </c>
      <c r="G274" s="157">
        <v>-41.869776080999998</v>
      </c>
      <c r="H274" s="157"/>
      <c r="I274" s="156">
        <v>1013</v>
      </c>
      <c r="J274" s="190"/>
      <c r="K274" s="190"/>
      <c r="L274" s="189" t="s">
        <v>1225</v>
      </c>
      <c r="M274" s="185">
        <v>5.666666666666667</v>
      </c>
      <c r="N274" s="185">
        <v>6</v>
      </c>
      <c r="O274" s="185">
        <v>6.333333333333333</v>
      </c>
      <c r="P274" s="185">
        <v>6.333333333333333</v>
      </c>
      <c r="Q274" s="185">
        <v>6.333333333333333</v>
      </c>
      <c r="R274" s="185">
        <v>6</v>
      </c>
      <c r="S274" s="185">
        <v>6</v>
      </c>
      <c r="T274" s="185">
        <v>6</v>
      </c>
      <c r="U274" s="191">
        <v>84.666666666666671</v>
      </c>
      <c r="V274" s="186"/>
      <c r="W274" s="190" t="s">
        <v>973</v>
      </c>
      <c r="X274" s="190">
        <v>1013</v>
      </c>
      <c r="Y274" s="192" t="s">
        <v>10</v>
      </c>
      <c r="Z274" s="192"/>
      <c r="AA274" s="175"/>
      <c r="AB274" s="175">
        <f t="shared" si="47"/>
        <v>1013</v>
      </c>
      <c r="AC274" s="175"/>
      <c r="AD274" s="175"/>
      <c r="AE274" s="192"/>
      <c r="AF274" s="193">
        <v>56.555529499999999</v>
      </c>
      <c r="AG274" s="193">
        <v>32.368851499999998</v>
      </c>
      <c r="AH274" s="193">
        <v>5.8957645999999997</v>
      </c>
      <c r="AI274" s="193">
        <v>13.423269999999999</v>
      </c>
      <c r="AJ274" s="193">
        <v>2.2904682308301396</v>
      </c>
      <c r="AK274" s="186"/>
      <c r="AL274" s="175" t="s">
        <v>183</v>
      </c>
      <c r="AM274" s="175"/>
      <c r="AN274" s="175" t="s">
        <v>10</v>
      </c>
      <c r="AO274" s="175"/>
      <c r="AP274" s="175"/>
      <c r="AQ274" s="175">
        <f t="shared" si="48"/>
        <v>1013</v>
      </c>
      <c r="AR274" s="175"/>
      <c r="AS274" s="175"/>
      <c r="AU274" s="175"/>
      <c r="AV274" s="175" t="s">
        <v>62</v>
      </c>
      <c r="AY274" s="176">
        <v>0.21010000000000001</v>
      </c>
      <c r="AZ274" s="176">
        <v>20</v>
      </c>
      <c r="BA274" s="177">
        <v>1.0505E-2</v>
      </c>
      <c r="BB274" s="177">
        <v>5.9309953136942699</v>
      </c>
      <c r="BC274" s="177"/>
      <c r="BD274" s="194" t="s">
        <v>183</v>
      </c>
      <c r="BE274" s="194" t="s">
        <v>10</v>
      </c>
      <c r="BF274" s="194"/>
      <c r="BG274" s="194"/>
      <c r="BH274" s="169">
        <f>I274</f>
        <v>1013</v>
      </c>
      <c r="BJ274" s="194"/>
      <c r="BK274" s="194"/>
      <c r="BL274" s="194"/>
      <c r="BM274" s="217">
        <v>1012.627</v>
      </c>
      <c r="BP274" s="194"/>
      <c r="BQ274" s="195">
        <v>3680.6881669999998</v>
      </c>
      <c r="BR274" s="195"/>
      <c r="BS274" s="195"/>
      <c r="BT274" s="195"/>
      <c r="BU274" s="186"/>
      <c r="BV274" s="176" t="s">
        <v>431</v>
      </c>
      <c r="BW274" s="160" t="s">
        <v>1192</v>
      </c>
      <c r="BX274" s="176"/>
      <c r="BY274" s="176"/>
      <c r="BZ274" s="186">
        <f t="shared" si="50"/>
        <v>1013</v>
      </c>
      <c r="CA274" s="176"/>
      <c r="CB274" s="176"/>
      <c r="CC274" s="176"/>
      <c r="CD274" s="176"/>
      <c r="CE274" s="176" t="s">
        <v>62</v>
      </c>
      <c r="CF274" s="185">
        <v>153.1190205529353</v>
      </c>
      <c r="CI274" s="163">
        <v>391</v>
      </c>
      <c r="CJ274" s="163" t="s">
        <v>10</v>
      </c>
      <c r="CK274" s="163"/>
      <c r="CL274" s="163"/>
      <c r="CM274" s="186">
        <f t="shared" si="51"/>
        <v>1013</v>
      </c>
      <c r="CN274" s="163"/>
      <c r="CO274" s="163"/>
      <c r="CP274" s="163"/>
      <c r="CQ274" s="163"/>
      <c r="CR274" s="163"/>
      <c r="CS274" s="163" t="s">
        <v>62</v>
      </c>
      <c r="CT274" s="163">
        <v>6.8176377906333583</v>
      </c>
      <c r="CU274" s="171"/>
      <c r="CV274" s="171"/>
      <c r="CW274" s="163">
        <v>391</v>
      </c>
      <c r="CX274" s="163" t="s">
        <v>10</v>
      </c>
      <c r="CY274" s="163"/>
      <c r="CZ274" s="163"/>
      <c r="DA274" s="186">
        <f t="shared" si="49"/>
        <v>1013</v>
      </c>
      <c r="DB274" s="163"/>
      <c r="DC274" s="163"/>
      <c r="DD274" s="163"/>
      <c r="DE274" s="163"/>
      <c r="DF274" s="163"/>
      <c r="DG274" s="163"/>
      <c r="DH274" s="176" t="s">
        <v>9</v>
      </c>
      <c r="DI274" s="233">
        <v>5.3956480000000004</v>
      </c>
      <c r="DJ274" s="233">
        <v>0.70101859999999994</v>
      </c>
      <c r="DK274" s="177">
        <f>DI274-DJ274</f>
        <v>4.6946294000000002</v>
      </c>
      <c r="DL274" s="230">
        <v>0.40425999999999995</v>
      </c>
      <c r="DM274" s="230">
        <v>0.29675859999999998</v>
      </c>
      <c r="DO274" s="61" t="s">
        <v>183</v>
      </c>
      <c r="DP274" s="61" t="s">
        <v>10</v>
      </c>
      <c r="DQ274" s="160" t="s">
        <v>1192</v>
      </c>
      <c r="DR274" s="61"/>
      <c r="DS274" s="61"/>
      <c r="DT274" s="61"/>
      <c r="DU274" s="61"/>
      <c r="DV274" s="61"/>
      <c r="DW274" s="61"/>
      <c r="DX274" s="61" t="s">
        <v>62</v>
      </c>
      <c r="DY274" s="68">
        <v>0.19489633999999997</v>
      </c>
      <c r="DZ274" s="68">
        <v>2.0161579999999998E-2</v>
      </c>
      <c r="EA274" s="68">
        <v>4.1881799999999997E-2</v>
      </c>
      <c r="EB274" s="68">
        <v>0.11361972000000001</v>
      </c>
      <c r="EC274" s="68">
        <v>1.3066120000000001E-2</v>
      </c>
      <c r="ED274" s="149"/>
      <c r="EE274" s="149"/>
      <c r="EN274" s="68"/>
      <c r="EO274" s="68"/>
    </row>
    <row r="275" spans="1:151" s="169" customFormat="1" x14ac:dyDescent="0.25">
      <c r="A275" s="156">
        <v>392</v>
      </c>
      <c r="B275" s="157" t="s">
        <v>1457</v>
      </c>
      <c r="C275" s="160" t="s">
        <v>1192</v>
      </c>
      <c r="D275" s="160"/>
      <c r="E275" s="156" t="s">
        <v>1449</v>
      </c>
      <c r="F275" s="157">
        <v>-20.303165539999998</v>
      </c>
      <c r="G275" s="157">
        <v>-41.882339465000001</v>
      </c>
      <c r="H275" s="157"/>
      <c r="I275" s="156">
        <v>895</v>
      </c>
      <c r="J275" s="190"/>
      <c r="K275" s="190"/>
      <c r="L275" s="189" t="s">
        <v>1225</v>
      </c>
      <c r="M275" s="185">
        <v>6</v>
      </c>
      <c r="N275" s="185">
        <v>6.333333333333333</v>
      </c>
      <c r="O275" s="185">
        <v>6</v>
      </c>
      <c r="P275" s="185">
        <v>6.166666666666667</v>
      </c>
      <c r="Q275" s="185">
        <v>6</v>
      </c>
      <c r="R275" s="185">
        <v>6.166666666666667</v>
      </c>
      <c r="S275" s="185">
        <v>6</v>
      </c>
      <c r="T275" s="185">
        <v>6</v>
      </c>
      <c r="U275" s="191">
        <v>84.666666666666671</v>
      </c>
      <c r="V275" s="186"/>
      <c r="W275" s="186"/>
      <c r="X275" s="186"/>
      <c r="Y275" s="186"/>
      <c r="Z275" s="186"/>
      <c r="AA275" s="186"/>
      <c r="AB275" s="175"/>
      <c r="AC275" s="175"/>
      <c r="AD275" s="175"/>
      <c r="AE275" s="186"/>
      <c r="AF275" s="193"/>
      <c r="AG275" s="193"/>
      <c r="AH275" s="193"/>
      <c r="AI275" s="193"/>
      <c r="AJ275" s="193"/>
      <c r="AK275" s="186"/>
      <c r="AL275" s="186"/>
      <c r="AM275" s="186"/>
      <c r="AN275" s="186"/>
      <c r="AO275" s="186"/>
      <c r="AP275" s="186"/>
      <c r="AQ275" s="175"/>
      <c r="AR275" s="175"/>
      <c r="AS275" s="175"/>
      <c r="AU275" s="175"/>
      <c r="AV275" s="186"/>
      <c r="AY275" s="186"/>
      <c r="AZ275" s="186"/>
      <c r="BA275" s="186"/>
      <c r="BB275" s="186"/>
      <c r="BC275" s="186"/>
      <c r="BD275" s="194" t="s">
        <v>587</v>
      </c>
      <c r="BE275" s="194" t="s">
        <v>10</v>
      </c>
      <c r="BF275" s="194"/>
      <c r="BG275" s="194"/>
      <c r="BH275" s="169">
        <f>I275</f>
        <v>895</v>
      </c>
      <c r="BJ275" s="194"/>
      <c r="BK275" s="194"/>
      <c r="BL275" s="194"/>
      <c r="BM275" s="217">
        <v>894.86620000000005</v>
      </c>
      <c r="BP275" s="194"/>
      <c r="BQ275" s="195">
        <v>3831.333333</v>
      </c>
      <c r="BR275" s="195"/>
      <c r="BS275" s="195"/>
      <c r="BT275" s="195"/>
      <c r="BU275" s="186"/>
      <c r="BV275" s="176" t="s">
        <v>432</v>
      </c>
      <c r="BW275" s="160" t="s">
        <v>1192</v>
      </c>
      <c r="BX275" s="176"/>
      <c r="BY275" s="176"/>
      <c r="BZ275" s="186">
        <f t="shared" si="50"/>
        <v>895</v>
      </c>
      <c r="CA275" s="176"/>
      <c r="CB275" s="176"/>
      <c r="CC275" s="176"/>
      <c r="CD275" s="176"/>
      <c r="CE275" s="176" t="s">
        <v>62</v>
      </c>
      <c r="CF275" s="185">
        <v>208.62429653330122</v>
      </c>
      <c r="CI275" s="163">
        <v>392</v>
      </c>
      <c r="CJ275" s="163" t="s">
        <v>10</v>
      </c>
      <c r="CK275" s="163"/>
      <c r="CL275" s="163"/>
      <c r="CM275" s="186">
        <f t="shared" si="51"/>
        <v>895</v>
      </c>
      <c r="CN275" s="163"/>
      <c r="CO275" s="163"/>
      <c r="CP275" s="163"/>
      <c r="CQ275" s="163"/>
      <c r="CR275" s="163"/>
      <c r="CS275" s="163" t="s">
        <v>62</v>
      </c>
      <c r="CT275" s="163">
        <v>8.7314815266891088</v>
      </c>
      <c r="CU275" s="171"/>
      <c r="CV275" s="171"/>
      <c r="CW275" s="163">
        <v>392</v>
      </c>
      <c r="CX275" s="163" t="s">
        <v>10</v>
      </c>
      <c r="CY275" s="163"/>
      <c r="CZ275" s="163"/>
      <c r="DA275" s="186">
        <f t="shared" si="49"/>
        <v>895</v>
      </c>
      <c r="DB275" s="163"/>
      <c r="DC275" s="163"/>
      <c r="DD275" s="163"/>
      <c r="DE275" s="163"/>
      <c r="DF275" s="163"/>
      <c r="DG275" s="163"/>
      <c r="DH275" s="176" t="s">
        <v>9</v>
      </c>
      <c r="DI275" s="233">
        <v>5.1385719999999999</v>
      </c>
      <c r="DJ275" s="233">
        <v>0.52990130000000002</v>
      </c>
      <c r="DK275" s="177">
        <f>DI275-DJ275</f>
        <v>4.6086707000000002</v>
      </c>
      <c r="DL275" s="230">
        <v>0.27923049999999999</v>
      </c>
      <c r="DM275" s="230">
        <v>0.25067080000000003</v>
      </c>
      <c r="DQ275" s="160"/>
      <c r="ED275" s="149"/>
      <c r="EE275" s="149"/>
      <c r="EN275" s="68"/>
      <c r="EO275" s="68"/>
    </row>
    <row r="276" spans="1:151" s="169" customFormat="1" x14ac:dyDescent="0.25">
      <c r="A276" s="156">
        <v>393</v>
      </c>
      <c r="B276" s="157" t="s">
        <v>1458</v>
      </c>
      <c r="C276" s="160" t="s">
        <v>1192</v>
      </c>
      <c r="D276" s="160"/>
      <c r="E276" s="156" t="s">
        <v>1449</v>
      </c>
      <c r="F276" s="157">
        <v>-20.30087661</v>
      </c>
      <c r="G276" s="157">
        <v>-41.848131744</v>
      </c>
      <c r="H276" s="157"/>
      <c r="I276" s="156">
        <v>1114</v>
      </c>
      <c r="J276" s="190"/>
      <c r="K276" s="190"/>
      <c r="L276" s="189" t="s">
        <v>1210</v>
      </c>
      <c r="M276" s="185">
        <v>7</v>
      </c>
      <c r="N276" s="185">
        <v>7.5</v>
      </c>
      <c r="O276" s="185">
        <v>7</v>
      </c>
      <c r="P276" s="185">
        <v>7</v>
      </c>
      <c r="Q276" s="185">
        <v>7.166666666666667</v>
      </c>
      <c r="R276" s="185">
        <v>7.333333333333333</v>
      </c>
      <c r="S276" s="185">
        <v>7</v>
      </c>
      <c r="T276" s="185">
        <v>7</v>
      </c>
      <c r="U276" s="191">
        <v>93</v>
      </c>
      <c r="V276" s="186"/>
      <c r="W276" s="190" t="s">
        <v>974</v>
      </c>
      <c r="X276" s="190">
        <v>1114</v>
      </c>
      <c r="Y276" s="192" t="s">
        <v>10</v>
      </c>
      <c r="Z276" s="192"/>
      <c r="AA276" s="175"/>
      <c r="AB276" s="175">
        <f>I276</f>
        <v>1114</v>
      </c>
      <c r="AC276" s="175"/>
      <c r="AD276" s="175"/>
      <c r="AE276" s="192"/>
      <c r="AF276" s="193">
        <v>70.123700499999998</v>
      </c>
      <c r="AG276" s="193">
        <v>36.260148000000001</v>
      </c>
      <c r="AH276" s="193">
        <v>6.8294201499999989</v>
      </c>
      <c r="AI276" s="193">
        <v>14.9891255</v>
      </c>
      <c r="AJ276" s="193">
        <v>2.1981370412316497</v>
      </c>
      <c r="AK276" s="186"/>
      <c r="AL276" s="175" t="s">
        <v>588</v>
      </c>
      <c r="AM276" s="175"/>
      <c r="AN276" s="175" t="s">
        <v>10</v>
      </c>
      <c r="AO276" s="175"/>
      <c r="AP276" s="175"/>
      <c r="AQ276" s="175">
        <f>X276</f>
        <v>1114</v>
      </c>
      <c r="AR276" s="175"/>
      <c r="AS276" s="175"/>
      <c r="AU276" s="175"/>
      <c r="AV276" s="175" t="s">
        <v>62</v>
      </c>
      <c r="AY276" s="176">
        <v>0.21110000000000001</v>
      </c>
      <c r="AZ276" s="176">
        <v>20</v>
      </c>
      <c r="BA276" s="177">
        <v>1.0555E-2</v>
      </c>
      <c r="BB276" s="177">
        <v>5.6867903256113612</v>
      </c>
      <c r="BC276" s="177"/>
      <c r="BD276" s="194" t="s">
        <v>588</v>
      </c>
      <c r="BE276" s="194" t="s">
        <v>10</v>
      </c>
      <c r="BF276" s="194"/>
      <c r="BG276" s="194"/>
      <c r="BH276" s="169">
        <f>I276</f>
        <v>1114</v>
      </c>
      <c r="BJ276" s="194"/>
      <c r="BK276" s="194"/>
      <c r="BL276" s="194"/>
      <c r="BM276" s="217">
        <v>1099.1980000000001</v>
      </c>
      <c r="BP276" s="194"/>
      <c r="BQ276" s="195">
        <v>681.79100000000005</v>
      </c>
      <c r="BR276" s="195"/>
      <c r="BS276" s="195"/>
      <c r="BT276" s="195"/>
      <c r="BU276" s="186"/>
      <c r="BV276" s="176" t="s">
        <v>433</v>
      </c>
      <c r="BW276" s="160" t="s">
        <v>1192</v>
      </c>
      <c r="BX276" s="176"/>
      <c r="BY276" s="176"/>
      <c r="BZ276" s="186">
        <f t="shared" si="50"/>
        <v>1114</v>
      </c>
      <c r="CA276" s="176"/>
      <c r="CB276" s="176"/>
      <c r="CC276" s="176"/>
      <c r="CD276" s="176"/>
      <c r="CE276" s="176" t="s">
        <v>62</v>
      </c>
      <c r="CF276" s="185">
        <v>155.83368511928791</v>
      </c>
      <c r="CI276" s="163">
        <v>393</v>
      </c>
      <c r="CJ276" s="163" t="s">
        <v>10</v>
      </c>
      <c r="CK276" s="163"/>
      <c r="CL276" s="163"/>
      <c r="CM276" s="186">
        <f t="shared" si="51"/>
        <v>1114</v>
      </c>
      <c r="CN276" s="163"/>
      <c r="CO276" s="163"/>
      <c r="CP276" s="163"/>
      <c r="CQ276" s="163"/>
      <c r="CR276" s="163"/>
      <c r="CS276" s="163" t="s">
        <v>62</v>
      </c>
      <c r="CT276" s="163">
        <v>6.3129637713603026</v>
      </c>
      <c r="CU276" s="171"/>
      <c r="CV276" s="171"/>
      <c r="CW276" s="163">
        <v>393</v>
      </c>
      <c r="CX276" s="163" t="s">
        <v>10</v>
      </c>
      <c r="CY276" s="163"/>
      <c r="CZ276" s="163"/>
      <c r="DA276" s="186">
        <f t="shared" si="49"/>
        <v>1114</v>
      </c>
      <c r="DB276" s="163"/>
      <c r="DC276" s="163"/>
      <c r="DD276" s="163"/>
      <c r="DE276" s="163"/>
      <c r="DF276" s="163"/>
      <c r="DG276" s="163"/>
      <c r="DH276" s="176" t="s">
        <v>9</v>
      </c>
      <c r="DI276" s="233">
        <v>3.9803790000000001</v>
      </c>
      <c r="DJ276" s="233">
        <v>0.46480750000000004</v>
      </c>
      <c r="DK276" s="177">
        <f>DI276-DJ276</f>
        <v>3.5155715000000001</v>
      </c>
      <c r="DL276" s="230">
        <v>0.25294870000000003</v>
      </c>
      <c r="DM276" s="230">
        <v>0.21185880000000001</v>
      </c>
      <c r="DQ276" s="160"/>
      <c r="ED276" s="149"/>
      <c r="EE276" s="149"/>
      <c r="EN276" s="68"/>
      <c r="EO276" s="68"/>
    </row>
    <row r="277" spans="1:151" s="169" customFormat="1" x14ac:dyDescent="0.25">
      <c r="A277" s="156">
        <v>396</v>
      </c>
      <c r="B277" s="157" t="s">
        <v>1459</v>
      </c>
      <c r="C277" s="160" t="s">
        <v>1163</v>
      </c>
      <c r="D277" s="160"/>
      <c r="E277" s="156" t="s">
        <v>1284</v>
      </c>
      <c r="F277" s="157">
        <v>-20.206660833000001</v>
      </c>
      <c r="G277" s="157">
        <v>-41.887045399999998</v>
      </c>
      <c r="H277" s="157"/>
      <c r="I277" s="156">
        <v>762</v>
      </c>
      <c r="J277" s="190"/>
      <c r="K277" s="190"/>
      <c r="L277" s="189" t="s">
        <v>1210</v>
      </c>
      <c r="M277" s="185">
        <v>5.333333333333333</v>
      </c>
      <c r="N277" s="185">
        <v>5.666666666666667</v>
      </c>
      <c r="O277" s="185">
        <v>5.333333333333333</v>
      </c>
      <c r="P277" s="185">
        <v>6</v>
      </c>
      <c r="Q277" s="185">
        <v>5.333333333333333</v>
      </c>
      <c r="R277" s="185">
        <v>5.666666666666667</v>
      </c>
      <c r="S277" s="185">
        <v>5.666666666666667</v>
      </c>
      <c r="T277" s="185">
        <v>6</v>
      </c>
      <c r="U277" s="191">
        <v>80.666666666666671</v>
      </c>
      <c r="V277" s="186"/>
      <c r="W277" s="186"/>
      <c r="X277" s="186"/>
      <c r="Y277" s="186"/>
      <c r="Z277" s="186"/>
      <c r="AA277" s="186"/>
      <c r="AB277" s="175"/>
      <c r="AC277" s="175"/>
      <c r="AD277" s="175"/>
      <c r="AE277" s="186"/>
      <c r="AF277" s="193"/>
      <c r="AG277" s="193"/>
      <c r="AH277" s="193"/>
      <c r="AI277" s="193"/>
      <c r="AJ277" s="193"/>
      <c r="AK277" s="186"/>
      <c r="AL277" s="186"/>
      <c r="AM277" s="186"/>
      <c r="AN277" s="186"/>
      <c r="AO277" s="186"/>
      <c r="AP277" s="186"/>
      <c r="AQ277" s="175"/>
      <c r="AR277" s="175"/>
      <c r="AS277" s="175"/>
      <c r="AU277" s="175"/>
      <c r="AV277" s="186"/>
      <c r="AY277" s="186"/>
      <c r="AZ277" s="186"/>
      <c r="BA277" s="186"/>
      <c r="BB277" s="186"/>
      <c r="BC277" s="186"/>
      <c r="BD277" s="186"/>
      <c r="BE277" s="186"/>
      <c r="BF277" s="186"/>
      <c r="BG277" s="186"/>
      <c r="BJ277" s="186"/>
      <c r="BK277" s="186"/>
      <c r="BL277" s="186"/>
      <c r="BM277" s="218"/>
      <c r="BP277" s="186"/>
      <c r="BQ277" s="186"/>
      <c r="BR277" s="186"/>
      <c r="BS277" s="186"/>
      <c r="BT277" s="186"/>
      <c r="BU277" s="186"/>
      <c r="BV277" s="176" t="s">
        <v>457</v>
      </c>
      <c r="BW277" s="160" t="s">
        <v>1163</v>
      </c>
      <c r="BX277" s="176"/>
      <c r="BY277" s="176"/>
      <c r="BZ277" s="186">
        <f t="shared" si="50"/>
        <v>762</v>
      </c>
      <c r="CA277" s="176"/>
      <c r="CB277" s="176"/>
      <c r="CC277" s="176"/>
      <c r="CD277" s="176"/>
      <c r="CE277" s="176" t="s">
        <v>440</v>
      </c>
      <c r="CF277" s="185">
        <v>157.4198448162829</v>
      </c>
      <c r="CI277" s="163">
        <v>396</v>
      </c>
      <c r="CJ277" s="163" t="s">
        <v>8</v>
      </c>
      <c r="CK277" s="163"/>
      <c r="CL277" s="163"/>
      <c r="CM277" s="186">
        <f t="shared" si="51"/>
        <v>762</v>
      </c>
      <c r="CN277" s="163"/>
      <c r="CO277" s="163"/>
      <c r="CP277" s="163"/>
      <c r="CQ277" s="163"/>
      <c r="CR277" s="163"/>
      <c r="CS277" s="163" t="s">
        <v>20</v>
      </c>
      <c r="CT277" s="163">
        <v>7.9773133646374648</v>
      </c>
      <c r="CU277" s="171"/>
      <c r="CV277" s="171"/>
      <c r="CW277" s="171"/>
      <c r="CX277" s="171"/>
      <c r="CY277" s="171"/>
      <c r="CZ277" s="171"/>
      <c r="DA277" s="186"/>
      <c r="DB277" s="171"/>
      <c r="DC277" s="171"/>
      <c r="DD277" s="171"/>
      <c r="DE277" s="171"/>
      <c r="DF277" s="171"/>
      <c r="DG277" s="171"/>
      <c r="DH277" s="171"/>
      <c r="DI277" s="171"/>
      <c r="DJ277" s="171"/>
      <c r="DK277" s="171"/>
      <c r="DL277" s="186"/>
      <c r="DM277" s="186"/>
      <c r="DQ277" s="160"/>
      <c r="ED277" s="149"/>
      <c r="EE277" s="149"/>
      <c r="EN277" s="68"/>
      <c r="EO277" s="68"/>
      <c r="EP277" s="173"/>
      <c r="EQ277" s="173"/>
      <c r="ER277" s="173"/>
      <c r="ES277" s="173"/>
      <c r="ET277" s="173"/>
      <c r="EU277" s="173"/>
    </row>
    <row r="278" spans="1:151" s="169" customFormat="1" x14ac:dyDescent="0.25">
      <c r="A278" s="156">
        <v>397</v>
      </c>
      <c r="B278" s="157" t="s">
        <v>1460</v>
      </c>
      <c r="C278" s="160" t="s">
        <v>1163</v>
      </c>
      <c r="D278" s="160"/>
      <c r="E278" s="156" t="s">
        <v>1449</v>
      </c>
      <c r="F278" s="157">
        <v>-20.27600172</v>
      </c>
      <c r="G278" s="157">
        <v>-41.860290198000001</v>
      </c>
      <c r="H278" s="157"/>
      <c r="I278" s="156">
        <v>750</v>
      </c>
      <c r="J278" s="190"/>
      <c r="K278" s="190"/>
      <c r="L278" s="189" t="s">
        <v>1225</v>
      </c>
      <c r="M278" s="185">
        <v>5.666666666666667</v>
      </c>
      <c r="N278" s="185">
        <v>5.666666666666667</v>
      </c>
      <c r="O278" s="185">
        <v>5.666666666666667</v>
      </c>
      <c r="P278" s="185">
        <v>6</v>
      </c>
      <c r="Q278" s="185">
        <v>5.333333333333333</v>
      </c>
      <c r="R278" s="185">
        <v>5</v>
      </c>
      <c r="S278" s="185">
        <v>5.666666666666667</v>
      </c>
      <c r="T278" s="185">
        <v>5.666666666666667</v>
      </c>
      <c r="U278" s="191">
        <v>80.666666666666671</v>
      </c>
      <c r="V278" s="186"/>
      <c r="W278" s="190" t="s">
        <v>718</v>
      </c>
      <c r="X278" s="190">
        <v>750</v>
      </c>
      <c r="Y278" s="192" t="s">
        <v>8</v>
      </c>
      <c r="Z278" s="192"/>
      <c r="AA278" s="175"/>
      <c r="AB278" s="175">
        <f>I278</f>
        <v>750</v>
      </c>
      <c r="AC278" s="175"/>
      <c r="AD278" s="175"/>
      <c r="AE278" s="192"/>
      <c r="AF278" s="193">
        <v>58.241596999999999</v>
      </c>
      <c r="AG278" s="193">
        <v>33.247791499999998</v>
      </c>
      <c r="AH278" s="193">
        <v>6.1409367499999998</v>
      </c>
      <c r="AI278" s="193">
        <v>13.677883400000002</v>
      </c>
      <c r="AJ278" s="193">
        <v>2.2239129967656699</v>
      </c>
      <c r="AK278" s="186"/>
      <c r="AL278" s="175" t="s">
        <v>55</v>
      </c>
      <c r="AM278" s="175"/>
      <c r="AN278" s="175" t="s">
        <v>8</v>
      </c>
      <c r="AO278" s="175"/>
      <c r="AP278" s="175"/>
      <c r="AQ278" s="175">
        <f>X278</f>
        <v>750</v>
      </c>
      <c r="AR278" s="175"/>
      <c r="AS278" s="175"/>
      <c r="AU278" s="175"/>
      <c r="AV278" s="176" t="s">
        <v>20</v>
      </c>
      <c r="AY278" s="176">
        <v>0.22800000000000001</v>
      </c>
      <c r="AZ278" s="176">
        <v>20</v>
      </c>
      <c r="BA278" s="177">
        <v>1.14E-2</v>
      </c>
      <c r="BB278" s="177">
        <v>6.0666255066706043</v>
      </c>
      <c r="BC278" s="177"/>
      <c r="BD278" s="194" t="s">
        <v>55</v>
      </c>
      <c r="BE278" s="194" t="s">
        <v>8</v>
      </c>
      <c r="BF278" s="194"/>
      <c r="BG278" s="194"/>
      <c r="BH278" s="169">
        <f>I278</f>
        <v>750</v>
      </c>
      <c r="BJ278" s="194"/>
      <c r="BK278" s="194"/>
      <c r="BL278" s="194"/>
      <c r="BM278" s="217">
        <v>738.91800000000001</v>
      </c>
      <c r="BP278" s="194"/>
      <c r="BQ278" s="195">
        <v>3733.5</v>
      </c>
      <c r="BR278" s="195"/>
      <c r="BS278" s="195"/>
      <c r="BT278" s="195"/>
      <c r="BU278" s="186"/>
      <c r="BV278" s="176" t="s">
        <v>272</v>
      </c>
      <c r="BW278" s="160" t="s">
        <v>1163</v>
      </c>
      <c r="BX278" s="176"/>
      <c r="BY278" s="176"/>
      <c r="BZ278" s="186">
        <f t="shared" si="50"/>
        <v>750</v>
      </c>
      <c r="CA278" s="176"/>
      <c r="CB278" s="176"/>
      <c r="CC278" s="176"/>
      <c r="CD278" s="176"/>
      <c r="CE278" s="176" t="s">
        <v>20</v>
      </c>
      <c r="CF278" s="185">
        <v>179.76839570316696</v>
      </c>
      <c r="CI278" s="163">
        <v>397</v>
      </c>
      <c r="CJ278" s="163" t="s">
        <v>8</v>
      </c>
      <c r="CK278" s="163"/>
      <c r="CL278" s="163"/>
      <c r="CM278" s="186">
        <f t="shared" si="51"/>
        <v>750</v>
      </c>
      <c r="CN278" s="163"/>
      <c r="CO278" s="163"/>
      <c r="CP278" s="163"/>
      <c r="CQ278" s="163"/>
      <c r="CR278" s="163"/>
      <c r="CS278" s="163" t="s">
        <v>20</v>
      </c>
      <c r="CT278" s="163">
        <v>7.4027892891085516</v>
      </c>
      <c r="CU278" s="171"/>
      <c r="CV278" s="171"/>
      <c r="CW278" s="171"/>
      <c r="CX278" s="171"/>
      <c r="CY278" s="171"/>
      <c r="CZ278" s="171"/>
      <c r="DA278" s="186"/>
      <c r="DB278" s="171"/>
      <c r="DC278" s="171"/>
      <c r="DD278" s="171"/>
      <c r="DE278" s="171"/>
      <c r="DF278" s="171"/>
      <c r="DG278" s="171"/>
      <c r="DH278" s="171"/>
      <c r="DI278" s="171"/>
      <c r="DJ278" s="171"/>
      <c r="DK278" s="171"/>
      <c r="DL278" s="186"/>
      <c r="DM278" s="186"/>
      <c r="DO278" s="61" t="s">
        <v>55</v>
      </c>
      <c r="DP278" s="61" t="s">
        <v>8</v>
      </c>
      <c r="DQ278" s="160" t="s">
        <v>1163</v>
      </c>
      <c r="DR278" s="61"/>
      <c r="DS278" s="61"/>
      <c r="DT278" s="61"/>
      <c r="DU278" s="61"/>
      <c r="DV278" s="61"/>
      <c r="DW278" s="61"/>
      <c r="DX278" s="61" t="s">
        <v>20</v>
      </c>
      <c r="DY278" s="68">
        <v>0.27209027999999996</v>
      </c>
      <c r="DZ278" s="68">
        <v>2.4634640000000003E-2</v>
      </c>
      <c r="EA278" s="68">
        <v>5.4448319999999995E-2</v>
      </c>
      <c r="EB278" s="68">
        <v>0.18430001999999998</v>
      </c>
      <c r="EC278" s="68">
        <v>1.7246340000000002E-2</v>
      </c>
      <c r="ED278" s="149"/>
      <c r="EE278" s="149"/>
      <c r="EN278" s="68"/>
      <c r="EO278" s="68"/>
      <c r="EP278" s="173"/>
      <c r="EQ278" s="173"/>
      <c r="ER278" s="173"/>
      <c r="ES278" s="173"/>
      <c r="ET278" s="173"/>
      <c r="EU278" s="173"/>
    </row>
    <row r="279" spans="1:151" s="169" customFormat="1" x14ac:dyDescent="0.25">
      <c r="A279" s="156">
        <v>398</v>
      </c>
      <c r="B279" s="157" t="s">
        <v>1461</v>
      </c>
      <c r="C279" s="160" t="s">
        <v>1192</v>
      </c>
      <c r="D279" s="160"/>
      <c r="E279" s="156" t="s">
        <v>1449</v>
      </c>
      <c r="F279" s="157">
        <v>-20.260154475</v>
      </c>
      <c r="G279" s="157">
        <v>-41.842558029999999</v>
      </c>
      <c r="H279" s="157"/>
      <c r="I279" s="156">
        <v>788</v>
      </c>
      <c r="J279" s="190"/>
      <c r="K279" s="190"/>
      <c r="L279" s="189" t="s">
        <v>1225</v>
      </c>
      <c r="M279" s="185">
        <v>6</v>
      </c>
      <c r="N279" s="185">
        <v>5.666666666666667</v>
      </c>
      <c r="O279" s="185">
        <v>6</v>
      </c>
      <c r="P279" s="185">
        <v>6.333333333333333</v>
      </c>
      <c r="Q279" s="185">
        <v>6</v>
      </c>
      <c r="R279" s="185">
        <v>6.333333333333333</v>
      </c>
      <c r="S279" s="185">
        <v>6</v>
      </c>
      <c r="T279" s="185">
        <v>6</v>
      </c>
      <c r="U279" s="191">
        <v>84.333333333333329</v>
      </c>
      <c r="V279" s="186"/>
      <c r="W279" s="186"/>
      <c r="X279" s="186"/>
      <c r="Y279" s="186"/>
      <c r="Z279" s="186"/>
      <c r="AA279" s="186"/>
      <c r="AB279" s="175"/>
      <c r="AC279" s="175"/>
      <c r="AD279" s="175"/>
      <c r="AE279" s="186"/>
      <c r="AF279" s="193"/>
      <c r="AG279" s="193"/>
      <c r="AH279" s="193"/>
      <c r="AI279" s="193"/>
      <c r="AJ279" s="193"/>
      <c r="AK279" s="186"/>
      <c r="AL279" s="186"/>
      <c r="AM279" s="186"/>
      <c r="AN279" s="186"/>
      <c r="AO279" s="186"/>
      <c r="AP279" s="186"/>
      <c r="AQ279" s="175"/>
      <c r="AR279" s="175"/>
      <c r="AS279" s="175"/>
      <c r="AU279" s="175"/>
      <c r="AV279" s="186"/>
      <c r="AY279" s="186"/>
      <c r="AZ279" s="186"/>
      <c r="BA279" s="186"/>
      <c r="BB279" s="186"/>
      <c r="BC279" s="186"/>
      <c r="BD279" s="194" t="s">
        <v>589</v>
      </c>
      <c r="BE279" s="194" t="s">
        <v>10</v>
      </c>
      <c r="BF279" s="194"/>
      <c r="BG279" s="194"/>
      <c r="BH279" s="169">
        <f>I279</f>
        <v>788</v>
      </c>
      <c r="BJ279" s="194"/>
      <c r="BK279" s="194"/>
      <c r="BL279" s="194"/>
      <c r="BM279" s="217">
        <v>773.14099999999996</v>
      </c>
      <c r="BP279" s="194"/>
      <c r="BQ279" s="195">
        <v>2524.833333</v>
      </c>
      <c r="BR279" s="195"/>
      <c r="BS279" s="195"/>
      <c r="BT279" s="195"/>
      <c r="BU279" s="186"/>
      <c r="BV279" s="186"/>
      <c r="BW279" s="160"/>
      <c r="BX279" s="186"/>
      <c r="BY279" s="186"/>
      <c r="BZ279" s="186"/>
      <c r="CA279" s="186"/>
      <c r="CB279" s="186"/>
      <c r="CC279" s="186"/>
      <c r="CD279" s="186"/>
      <c r="CE279" s="186"/>
      <c r="CF279" s="197"/>
      <c r="CI279" s="186"/>
      <c r="CJ279" s="186"/>
      <c r="CK279" s="186"/>
      <c r="CL279" s="186"/>
      <c r="CM279" s="186"/>
      <c r="CN279" s="186"/>
      <c r="CO279" s="186"/>
      <c r="CP279" s="186"/>
      <c r="CQ279" s="186"/>
      <c r="CR279" s="186"/>
      <c r="CS279" s="186"/>
      <c r="CT279" s="186"/>
      <c r="CU279" s="171"/>
      <c r="CV279" s="171"/>
      <c r="CW279" s="171"/>
      <c r="CX279" s="171"/>
      <c r="CY279" s="171"/>
      <c r="CZ279" s="171"/>
      <c r="DA279" s="186"/>
      <c r="DB279" s="171"/>
      <c r="DC279" s="171"/>
      <c r="DD279" s="171"/>
      <c r="DE279" s="171"/>
      <c r="DF279" s="171"/>
      <c r="DG279" s="171"/>
      <c r="DH279" s="171"/>
      <c r="DI279" s="171"/>
      <c r="DJ279" s="171"/>
      <c r="DK279" s="171"/>
      <c r="DL279" s="186"/>
      <c r="DM279" s="186"/>
      <c r="DQ279" s="160"/>
      <c r="ED279" s="149"/>
      <c r="EE279" s="149"/>
      <c r="EN279" s="68"/>
      <c r="EO279" s="68"/>
      <c r="EP279" s="173"/>
      <c r="EQ279" s="173"/>
      <c r="ER279" s="173"/>
      <c r="ES279" s="173"/>
      <c r="ET279" s="173"/>
      <c r="EU279" s="173"/>
    </row>
    <row r="280" spans="1:151" s="169" customFormat="1" x14ac:dyDescent="0.25">
      <c r="A280" s="156">
        <v>399</v>
      </c>
      <c r="B280" s="157" t="s">
        <v>1462</v>
      </c>
      <c r="C280" s="160" t="s">
        <v>1192</v>
      </c>
      <c r="D280" s="160"/>
      <c r="E280" s="156" t="s">
        <v>1284</v>
      </c>
      <c r="F280" s="157">
        <v>-20.249828054000002</v>
      </c>
      <c r="G280" s="157">
        <v>-41.902302558999999</v>
      </c>
      <c r="H280" s="157"/>
      <c r="I280" s="156">
        <v>872</v>
      </c>
      <c r="J280" s="190"/>
      <c r="K280" s="190"/>
      <c r="L280" s="189" t="s">
        <v>1225</v>
      </c>
      <c r="M280" s="185">
        <v>5.666666666666667</v>
      </c>
      <c r="N280" s="185">
        <v>6</v>
      </c>
      <c r="O280" s="185">
        <v>6</v>
      </c>
      <c r="P280" s="185">
        <v>6.333333333333333</v>
      </c>
      <c r="Q280" s="185">
        <v>5.666666666666667</v>
      </c>
      <c r="R280" s="185">
        <v>5.666666666666667</v>
      </c>
      <c r="S280" s="185">
        <v>6</v>
      </c>
      <c r="T280" s="185">
        <v>6</v>
      </c>
      <c r="U280" s="191">
        <v>83</v>
      </c>
      <c r="V280" s="186"/>
      <c r="W280" s="186"/>
      <c r="X280" s="186"/>
      <c r="Y280" s="186"/>
      <c r="Z280" s="186"/>
      <c r="AA280" s="186"/>
      <c r="AB280" s="175"/>
      <c r="AC280" s="175"/>
      <c r="AD280" s="175"/>
      <c r="AE280" s="186"/>
      <c r="AF280" s="193"/>
      <c r="AG280" s="193"/>
      <c r="AH280" s="193"/>
      <c r="AI280" s="193"/>
      <c r="AJ280" s="193"/>
      <c r="AK280" s="186"/>
      <c r="AL280" s="186"/>
      <c r="AM280" s="186"/>
      <c r="AN280" s="186"/>
      <c r="AO280" s="186"/>
      <c r="AP280" s="186"/>
      <c r="AQ280" s="175"/>
      <c r="AR280" s="175"/>
      <c r="AS280" s="175"/>
      <c r="AU280" s="175"/>
      <c r="AV280" s="186"/>
      <c r="AY280" s="186"/>
      <c r="AZ280" s="186"/>
      <c r="BA280" s="186"/>
      <c r="BB280" s="186"/>
      <c r="BC280" s="186"/>
      <c r="BD280" s="186"/>
      <c r="BE280" s="186"/>
      <c r="BF280" s="186"/>
      <c r="BG280" s="186"/>
      <c r="BJ280" s="186"/>
      <c r="BK280" s="186"/>
      <c r="BL280" s="186"/>
      <c r="BM280" s="218"/>
      <c r="BP280" s="186"/>
      <c r="BQ280" s="186"/>
      <c r="BR280" s="186"/>
      <c r="BS280" s="186"/>
      <c r="BT280" s="186"/>
      <c r="BU280" s="186"/>
      <c r="BV280" s="176" t="s">
        <v>510</v>
      </c>
      <c r="BW280" s="160" t="s">
        <v>1192</v>
      </c>
      <c r="BX280" s="176"/>
      <c r="BY280" s="176"/>
      <c r="BZ280" s="186">
        <f>I280</f>
        <v>872</v>
      </c>
      <c r="CA280" s="176"/>
      <c r="CB280" s="176"/>
      <c r="CC280" s="176"/>
      <c r="CD280" s="176"/>
      <c r="CE280" s="176" t="s">
        <v>440</v>
      </c>
      <c r="CF280" s="185">
        <v>234.63943724319074</v>
      </c>
      <c r="CI280" s="186"/>
      <c r="CJ280" s="186"/>
      <c r="CK280" s="186"/>
      <c r="CL280" s="186"/>
      <c r="CM280" s="186"/>
      <c r="CN280" s="186"/>
      <c r="CO280" s="186"/>
      <c r="CP280" s="186"/>
      <c r="CQ280" s="186"/>
      <c r="CR280" s="186"/>
      <c r="CS280" s="186"/>
      <c r="CT280" s="186"/>
      <c r="CU280" s="171"/>
      <c r="CV280" s="171"/>
      <c r="CW280" s="171"/>
      <c r="CX280" s="171"/>
      <c r="CY280" s="171"/>
      <c r="CZ280" s="171"/>
      <c r="DA280" s="186"/>
      <c r="DB280" s="171"/>
      <c r="DC280" s="171"/>
      <c r="DD280" s="171"/>
      <c r="DE280" s="171"/>
      <c r="DF280" s="171"/>
      <c r="DG280" s="171"/>
      <c r="DH280" s="171"/>
      <c r="DI280" s="171"/>
      <c r="DJ280" s="171"/>
      <c r="DK280" s="171"/>
      <c r="DL280" s="186"/>
      <c r="DM280" s="186"/>
      <c r="DQ280" s="160"/>
      <c r="ED280" s="149"/>
      <c r="EE280" s="149"/>
      <c r="EN280" s="68"/>
      <c r="EO280" s="68"/>
      <c r="EP280" s="173"/>
      <c r="EQ280" s="173"/>
      <c r="ER280" s="173"/>
      <c r="ES280" s="173"/>
      <c r="ET280" s="173"/>
      <c r="EU280" s="173"/>
    </row>
    <row r="281" spans="1:151" s="169" customFormat="1" x14ac:dyDescent="0.25">
      <c r="A281" s="156">
        <v>400</v>
      </c>
      <c r="B281" s="157" t="s">
        <v>1463</v>
      </c>
      <c r="C281" s="160" t="s">
        <v>1163</v>
      </c>
      <c r="D281" s="160"/>
      <c r="E281" s="156" t="s">
        <v>1352</v>
      </c>
      <c r="F281" s="157">
        <v>-20.211559050000002</v>
      </c>
      <c r="G281" s="157">
        <v>-41.814652410999997</v>
      </c>
      <c r="H281" s="157"/>
      <c r="I281" s="156">
        <v>858</v>
      </c>
      <c r="J281" s="190"/>
      <c r="K281" s="190"/>
      <c r="L281" s="189" t="s">
        <v>1225</v>
      </c>
      <c r="M281" s="185">
        <v>5.666666666666667</v>
      </c>
      <c r="N281" s="185">
        <v>6.333333333333333</v>
      </c>
      <c r="O281" s="185">
        <v>6.333333333333333</v>
      </c>
      <c r="P281" s="185">
        <v>6</v>
      </c>
      <c r="Q281" s="185">
        <v>6.333333333333333</v>
      </c>
      <c r="R281" s="185">
        <v>5.666666666666667</v>
      </c>
      <c r="S281" s="185">
        <v>6.333333333333333</v>
      </c>
      <c r="T281" s="185">
        <v>6</v>
      </c>
      <c r="U281" s="191">
        <v>84.333333333333329</v>
      </c>
      <c r="V281" s="186"/>
      <c r="W281" s="190" t="s">
        <v>719</v>
      </c>
      <c r="X281" s="190">
        <v>858</v>
      </c>
      <c r="Y281" s="192" t="s">
        <v>8</v>
      </c>
      <c r="Z281" s="192"/>
      <c r="AA281" s="175"/>
      <c r="AB281" s="175">
        <f>I281</f>
        <v>858</v>
      </c>
      <c r="AC281" s="175"/>
      <c r="AD281" s="175"/>
      <c r="AE281" s="192"/>
      <c r="AF281" s="193">
        <v>47.056236999999996</v>
      </c>
      <c r="AG281" s="193">
        <v>29.643417499999998</v>
      </c>
      <c r="AH281" s="193">
        <v>5.315143599999999</v>
      </c>
      <c r="AI281" s="193">
        <v>12.583365500000001</v>
      </c>
      <c r="AJ281" s="193">
        <v>2.4067656947114795</v>
      </c>
      <c r="AK281" s="186"/>
      <c r="AL281" s="175" t="s">
        <v>1033</v>
      </c>
      <c r="AM281" s="175"/>
      <c r="AN281" s="175" t="s">
        <v>8</v>
      </c>
      <c r="AO281" s="175"/>
      <c r="AP281" s="175"/>
      <c r="AQ281" s="175">
        <f>X281</f>
        <v>858</v>
      </c>
      <c r="AR281" s="175"/>
      <c r="AS281" s="175"/>
      <c r="AU281" s="175"/>
      <c r="AV281" s="175" t="s">
        <v>440</v>
      </c>
      <c r="AY281" s="176">
        <v>0.2515</v>
      </c>
      <c r="AZ281" s="176">
        <v>20</v>
      </c>
      <c r="BA281" s="177">
        <v>1.2574999999999999E-2</v>
      </c>
      <c r="BB281" s="177">
        <v>6.4115641693286456</v>
      </c>
      <c r="BC281" s="177"/>
      <c r="BD281" s="186"/>
      <c r="BE281" s="186"/>
      <c r="BF281" s="186"/>
      <c r="BG281" s="186"/>
      <c r="BJ281" s="186"/>
      <c r="BK281" s="186"/>
      <c r="BL281" s="186"/>
      <c r="BM281" s="218"/>
      <c r="BP281" s="186"/>
      <c r="BQ281" s="186"/>
      <c r="BR281" s="186"/>
      <c r="BS281" s="186"/>
      <c r="BT281" s="186"/>
      <c r="BU281" s="186"/>
      <c r="BV281" s="186"/>
      <c r="BW281" s="160"/>
      <c r="BX281" s="186"/>
      <c r="BY281" s="186"/>
      <c r="BZ281" s="186"/>
      <c r="CA281" s="186"/>
      <c r="CB281" s="186"/>
      <c r="CC281" s="186"/>
      <c r="CD281" s="186"/>
      <c r="CE281" s="186"/>
      <c r="CF281" s="197"/>
      <c r="CI281" s="186"/>
      <c r="CJ281" s="186"/>
      <c r="CK281" s="186"/>
      <c r="CL281" s="186"/>
      <c r="CM281" s="186"/>
      <c r="CN281" s="186"/>
      <c r="CO281" s="186"/>
      <c r="CP281" s="186"/>
      <c r="CQ281" s="186"/>
      <c r="CR281" s="186"/>
      <c r="CS281" s="186"/>
      <c r="CT281" s="186"/>
      <c r="CU281" s="171"/>
      <c r="CV281" s="171"/>
      <c r="CW281" s="171"/>
      <c r="CX281" s="171"/>
      <c r="CY281" s="171"/>
      <c r="CZ281" s="171"/>
      <c r="DA281" s="186"/>
      <c r="DB281" s="171"/>
      <c r="DC281" s="171"/>
      <c r="DD281" s="171"/>
      <c r="DE281" s="171"/>
      <c r="DF281" s="171"/>
      <c r="DG281" s="171"/>
      <c r="DH281" s="171"/>
      <c r="DI281" s="171"/>
      <c r="DJ281" s="171"/>
      <c r="DK281" s="171"/>
      <c r="DL281" s="186"/>
      <c r="DM281" s="186"/>
      <c r="DQ281" s="160"/>
      <c r="ED281" s="149"/>
      <c r="EE281" s="149"/>
      <c r="EN281" s="68"/>
      <c r="EO281" s="68"/>
      <c r="EP281" s="173"/>
      <c r="EQ281" s="173"/>
      <c r="ER281" s="173"/>
      <c r="ES281" s="173"/>
      <c r="ET281" s="173"/>
      <c r="EU281" s="173"/>
    </row>
    <row r="282" spans="1:151" s="169" customFormat="1" x14ac:dyDescent="0.25">
      <c r="A282" s="156">
        <v>401</v>
      </c>
      <c r="B282" s="157" t="s">
        <v>1463</v>
      </c>
      <c r="C282" s="160" t="s">
        <v>1194</v>
      </c>
      <c r="D282" s="160"/>
      <c r="E282" s="156" t="s">
        <v>1352</v>
      </c>
      <c r="F282" s="157">
        <v>-20.211438014999999</v>
      </c>
      <c r="G282" s="157">
        <v>-41.817307630999998</v>
      </c>
      <c r="H282" s="157"/>
      <c r="I282" s="156">
        <v>928</v>
      </c>
      <c r="J282" s="190"/>
      <c r="K282" s="190"/>
      <c r="L282" s="189" t="s">
        <v>1225</v>
      </c>
      <c r="M282" s="190">
        <v>6</v>
      </c>
      <c r="N282" s="185">
        <v>6.333333333333333</v>
      </c>
      <c r="O282" s="190">
        <v>6</v>
      </c>
      <c r="P282" s="190">
        <v>6</v>
      </c>
      <c r="Q282" s="190">
        <v>6</v>
      </c>
      <c r="R282" s="190">
        <v>6</v>
      </c>
      <c r="S282" s="185">
        <v>6.333333333333333</v>
      </c>
      <c r="T282" s="190">
        <v>6</v>
      </c>
      <c r="U282" s="191">
        <v>84.333333333333329</v>
      </c>
      <c r="V282" s="186"/>
      <c r="W282" s="190" t="s">
        <v>792</v>
      </c>
      <c r="X282" s="190">
        <v>928</v>
      </c>
      <c r="Y282" s="192" t="s">
        <v>201</v>
      </c>
      <c r="Z282" s="192"/>
      <c r="AA282" s="175"/>
      <c r="AB282" s="175">
        <f>I282</f>
        <v>928</v>
      </c>
      <c r="AC282" s="175"/>
      <c r="AD282" s="175"/>
      <c r="AE282" s="192"/>
      <c r="AF282" s="193">
        <v>42.789377500000015</v>
      </c>
      <c r="AG282" s="193">
        <v>27.739909000000001</v>
      </c>
      <c r="AH282" s="193">
        <v>5.1598631999999993</v>
      </c>
      <c r="AI282" s="193">
        <v>11.5613767</v>
      </c>
      <c r="AJ282" s="193">
        <v>2.2572791469496001</v>
      </c>
      <c r="AK282" s="186"/>
      <c r="AL282" s="175" t="s">
        <v>1068</v>
      </c>
      <c r="AM282" s="175"/>
      <c r="AN282" s="175" t="s">
        <v>201</v>
      </c>
      <c r="AO282" s="175"/>
      <c r="AP282" s="175"/>
      <c r="AQ282" s="175">
        <f>X282</f>
        <v>928</v>
      </c>
      <c r="AR282" s="175"/>
      <c r="AS282" s="175"/>
      <c r="AU282" s="175"/>
      <c r="AV282" s="175" t="s">
        <v>62</v>
      </c>
      <c r="AY282" s="176">
        <v>0.2389</v>
      </c>
      <c r="AZ282" s="176">
        <v>20</v>
      </c>
      <c r="BA282" s="177">
        <v>1.1945000000000001E-2</v>
      </c>
      <c r="BB282" s="177">
        <v>6.3001637452017301</v>
      </c>
      <c r="BC282" s="177"/>
      <c r="BD282" s="186"/>
      <c r="BE282" s="186"/>
      <c r="BF282" s="186"/>
      <c r="BG282" s="186"/>
      <c r="BJ282" s="186"/>
      <c r="BK282" s="186"/>
      <c r="BL282" s="186"/>
      <c r="BM282" s="218"/>
      <c r="BP282" s="186"/>
      <c r="BQ282" s="186"/>
      <c r="BR282" s="186"/>
      <c r="BS282" s="186"/>
      <c r="BT282" s="186"/>
      <c r="BU282" s="186"/>
      <c r="BV282" s="186"/>
      <c r="BW282" s="160"/>
      <c r="BX282" s="186"/>
      <c r="BY282" s="186"/>
      <c r="BZ282" s="186"/>
      <c r="CA282" s="186"/>
      <c r="CB282" s="186"/>
      <c r="CC282" s="186"/>
      <c r="CD282" s="186"/>
      <c r="CE282" s="186"/>
      <c r="CF282" s="197"/>
      <c r="CI282" s="186"/>
      <c r="CJ282" s="186"/>
      <c r="CK282" s="186"/>
      <c r="CL282" s="186"/>
      <c r="CM282" s="186"/>
      <c r="CN282" s="186"/>
      <c r="CO282" s="186"/>
      <c r="CP282" s="186"/>
      <c r="CQ282" s="186"/>
      <c r="CR282" s="186"/>
      <c r="CS282" s="186"/>
      <c r="CT282" s="186"/>
      <c r="CU282" s="171"/>
      <c r="CV282" s="171"/>
      <c r="CW282" s="171"/>
      <c r="CX282" s="171"/>
      <c r="CY282" s="171"/>
      <c r="CZ282" s="171"/>
      <c r="DA282" s="186"/>
      <c r="DB282" s="171"/>
      <c r="DC282" s="171"/>
      <c r="DD282" s="171"/>
      <c r="DE282" s="171"/>
      <c r="DF282" s="171"/>
      <c r="DG282" s="171"/>
      <c r="DH282" s="171"/>
      <c r="DI282" s="171"/>
      <c r="DJ282" s="171"/>
      <c r="DK282" s="171"/>
      <c r="DL282" s="186"/>
      <c r="DM282" s="186"/>
      <c r="DO282" s="61">
        <v>401</v>
      </c>
      <c r="DP282" s="61" t="s">
        <v>201</v>
      </c>
      <c r="DQ282" s="160" t="s">
        <v>1194</v>
      </c>
      <c r="DR282" s="61"/>
      <c r="DS282" s="61"/>
      <c r="DT282" s="61"/>
      <c r="DU282" s="61"/>
      <c r="DV282" s="61"/>
      <c r="DW282" s="61"/>
      <c r="DX282" s="61" t="s">
        <v>62</v>
      </c>
      <c r="DY282" s="68">
        <v>0.29730756000000003</v>
      </c>
      <c r="DZ282" s="68">
        <v>2.5559520000000002E-2</v>
      </c>
      <c r="EA282" s="68">
        <v>6.2117679999999995E-2</v>
      </c>
      <c r="EB282" s="68">
        <v>0.19239260000000002</v>
      </c>
      <c r="EC282" s="68">
        <v>1.9403419999999998E-2</v>
      </c>
      <c r="ED282" s="149"/>
      <c r="EE282" s="149"/>
      <c r="EN282" s="68"/>
      <c r="EO282" s="68"/>
    </row>
    <row r="283" spans="1:151" s="169" customFormat="1" x14ac:dyDescent="0.25">
      <c r="A283" s="156">
        <v>403</v>
      </c>
      <c r="B283" s="157" t="s">
        <v>1464</v>
      </c>
      <c r="C283" s="160" t="s">
        <v>1192</v>
      </c>
      <c r="D283" s="160"/>
      <c r="E283" s="156" t="s">
        <v>1352</v>
      </c>
      <c r="F283" s="157">
        <v>-20.168837075999999</v>
      </c>
      <c r="G283" s="157">
        <v>-41.821257602000003</v>
      </c>
      <c r="H283" s="157"/>
      <c r="I283" s="156">
        <v>663</v>
      </c>
      <c r="J283" s="190"/>
      <c r="K283" s="190"/>
      <c r="L283" s="189" t="s">
        <v>1225</v>
      </c>
      <c r="M283" s="185">
        <v>6</v>
      </c>
      <c r="N283" s="185">
        <v>6.5</v>
      </c>
      <c r="O283" s="185">
        <v>6.166666666666667</v>
      </c>
      <c r="P283" s="185">
        <v>6.666666666666667</v>
      </c>
      <c r="Q283" s="185">
        <v>6.833333333333333</v>
      </c>
      <c r="R283" s="185">
        <v>6.666666666666667</v>
      </c>
      <c r="S283" s="185">
        <v>6</v>
      </c>
      <c r="T283" s="185">
        <v>6.166666666666667</v>
      </c>
      <c r="U283" s="191">
        <v>87</v>
      </c>
      <c r="V283" s="186"/>
      <c r="W283" s="190" t="s">
        <v>976</v>
      </c>
      <c r="X283" s="190">
        <v>663</v>
      </c>
      <c r="Y283" s="192" t="s">
        <v>10</v>
      </c>
      <c r="Z283" s="192"/>
      <c r="AA283" s="175"/>
      <c r="AB283" s="175">
        <f>I283</f>
        <v>663</v>
      </c>
      <c r="AC283" s="175"/>
      <c r="AD283" s="175"/>
      <c r="AE283" s="192"/>
      <c r="AF283" s="193">
        <v>38.9297185</v>
      </c>
      <c r="AG283" s="193">
        <v>27.045460500000001</v>
      </c>
      <c r="AH283" s="193">
        <v>5.3754176000000005</v>
      </c>
      <c r="AI283" s="193">
        <v>10.374966099999998</v>
      </c>
      <c r="AJ283" s="193">
        <v>2.0243485035891262</v>
      </c>
      <c r="AK283" s="186"/>
      <c r="AL283" s="175" t="s">
        <v>140</v>
      </c>
      <c r="AM283" s="175"/>
      <c r="AN283" s="175" t="s">
        <v>10</v>
      </c>
      <c r="AO283" s="175"/>
      <c r="AP283" s="175"/>
      <c r="AQ283" s="175">
        <f>X283</f>
        <v>663</v>
      </c>
      <c r="AR283" s="175"/>
      <c r="AS283" s="175"/>
      <c r="AU283" s="175"/>
      <c r="AV283" s="176" t="s">
        <v>20</v>
      </c>
      <c r="AY283" s="176">
        <v>0.2145</v>
      </c>
      <c r="AZ283" s="176">
        <v>20</v>
      </c>
      <c r="BA283" s="177">
        <v>1.0725E-2</v>
      </c>
      <c r="BB283" s="177">
        <v>5.9726733417442892</v>
      </c>
      <c r="BC283" s="177"/>
      <c r="BD283" s="186"/>
      <c r="BE283" s="186"/>
      <c r="BF283" s="186"/>
      <c r="BG283" s="186"/>
      <c r="BJ283" s="186"/>
      <c r="BK283" s="186"/>
      <c r="BL283" s="186"/>
      <c r="BM283" s="218"/>
      <c r="BP283" s="186"/>
      <c r="BQ283" s="186"/>
      <c r="BR283" s="186"/>
      <c r="BS283" s="186"/>
      <c r="BT283" s="186"/>
      <c r="BU283" s="186"/>
      <c r="BV283" s="176" t="s">
        <v>322</v>
      </c>
      <c r="BW283" s="160" t="s">
        <v>1192</v>
      </c>
      <c r="BX283" s="176"/>
      <c r="BY283" s="176"/>
      <c r="BZ283" s="186">
        <f>I283</f>
        <v>663</v>
      </c>
      <c r="CA283" s="176"/>
      <c r="CB283" s="176"/>
      <c r="CC283" s="176"/>
      <c r="CD283" s="176"/>
      <c r="CE283" s="176" t="s">
        <v>20</v>
      </c>
      <c r="CF283" s="185">
        <v>158.87646499576536</v>
      </c>
      <c r="CI283" s="163">
        <v>403</v>
      </c>
      <c r="CJ283" s="163" t="s">
        <v>10</v>
      </c>
      <c r="CK283" s="163"/>
      <c r="CL283" s="163"/>
      <c r="CM283" s="186">
        <f>I283</f>
        <v>663</v>
      </c>
      <c r="CN283" s="163"/>
      <c r="CO283" s="163"/>
      <c r="CP283" s="163"/>
      <c r="CQ283" s="163"/>
      <c r="CR283" s="163"/>
      <c r="CS283" s="163" t="s">
        <v>20</v>
      </c>
      <c r="CT283" s="163">
        <v>8.3869104560195815</v>
      </c>
      <c r="CU283" s="171"/>
      <c r="CV283" s="171"/>
      <c r="CW283" s="190">
        <v>403</v>
      </c>
      <c r="CX283" s="228" t="s">
        <v>10</v>
      </c>
      <c r="CY283" s="228"/>
      <c r="CZ283" s="228"/>
      <c r="DA283" s="186">
        <f t="shared" si="49"/>
        <v>663</v>
      </c>
      <c r="DB283" s="228"/>
      <c r="DC283" s="228"/>
      <c r="DD283" s="228"/>
      <c r="DE283" s="228"/>
      <c r="DF283" s="228"/>
      <c r="DG283" s="228"/>
      <c r="DH283" s="228" t="s">
        <v>11</v>
      </c>
      <c r="DI283" s="230">
        <v>2.988572</v>
      </c>
      <c r="DJ283" s="230">
        <v>0.29965510000000001</v>
      </c>
      <c r="DK283" s="230">
        <f>DI283-DJ283</f>
        <v>2.6889169000000002</v>
      </c>
      <c r="DL283" s="230">
        <v>0.13669729999999999</v>
      </c>
      <c r="DM283" s="230">
        <v>0.16295780000000001</v>
      </c>
      <c r="DO283" s="61" t="s">
        <v>140</v>
      </c>
      <c r="DP283" s="61" t="s">
        <v>10</v>
      </c>
      <c r="DQ283" s="160" t="s">
        <v>1192</v>
      </c>
      <c r="DR283" s="61"/>
      <c r="DS283" s="61"/>
      <c r="DT283" s="61"/>
      <c r="DU283" s="61"/>
      <c r="DV283" s="61"/>
      <c r="DW283" s="61"/>
      <c r="DX283" s="61" t="s">
        <v>20</v>
      </c>
      <c r="DY283" s="68">
        <v>0.22981705999999996</v>
      </c>
      <c r="DZ283" s="68">
        <v>2.7809259999999995E-2</v>
      </c>
      <c r="EA283" s="68">
        <v>5.3727440000000001E-2</v>
      </c>
      <c r="EB283" s="68">
        <v>0.13752771999999999</v>
      </c>
      <c r="EC283" s="68">
        <v>1.999182E-2</v>
      </c>
      <c r="ED283" s="149"/>
      <c r="EE283" s="149"/>
      <c r="EN283" s="68"/>
      <c r="EO283" s="68"/>
    </row>
    <row r="284" spans="1:151" s="169" customFormat="1" x14ac:dyDescent="0.25">
      <c r="A284" s="156">
        <v>405</v>
      </c>
      <c r="B284" s="157" t="s">
        <v>1465</v>
      </c>
      <c r="C284" s="160" t="s">
        <v>1194</v>
      </c>
      <c r="D284" s="160"/>
      <c r="E284" s="156" t="s">
        <v>1352</v>
      </c>
      <c r="F284" s="157">
        <v>-20.213749493000002</v>
      </c>
      <c r="G284" s="157">
        <v>-41.829865566000002</v>
      </c>
      <c r="H284" s="157"/>
      <c r="I284" s="156">
        <v>760</v>
      </c>
      <c r="J284" s="190"/>
      <c r="K284" s="190"/>
      <c r="L284" s="189" t="s">
        <v>1225</v>
      </c>
      <c r="M284" s="185">
        <v>6</v>
      </c>
      <c r="N284" s="185">
        <v>5.666666666666667</v>
      </c>
      <c r="O284" s="185">
        <v>6</v>
      </c>
      <c r="P284" s="185">
        <v>5.666666666666667</v>
      </c>
      <c r="Q284" s="185">
        <v>5.666666666666667</v>
      </c>
      <c r="R284" s="185">
        <v>5.666666666666667</v>
      </c>
      <c r="S284" s="185">
        <v>5.666666666666667</v>
      </c>
      <c r="T284" s="185">
        <v>5.666666666666667</v>
      </c>
      <c r="U284" s="191">
        <v>82</v>
      </c>
      <c r="V284" s="186"/>
      <c r="W284" s="190" t="s">
        <v>794</v>
      </c>
      <c r="X284" s="190">
        <v>760</v>
      </c>
      <c r="Y284" s="192" t="s">
        <v>201</v>
      </c>
      <c r="Z284" s="192"/>
      <c r="AA284" s="175"/>
      <c r="AB284" s="175">
        <f>I284</f>
        <v>760</v>
      </c>
      <c r="AC284" s="175"/>
      <c r="AD284" s="175"/>
      <c r="AE284" s="192"/>
      <c r="AF284" s="193">
        <v>39.891299999999987</v>
      </c>
      <c r="AG284" s="193">
        <v>27.071924500000002</v>
      </c>
      <c r="AH284" s="193">
        <v>5.0175092999999986</v>
      </c>
      <c r="AI284" s="193">
        <v>11.524234400000001</v>
      </c>
      <c r="AJ284" s="193">
        <v>2.3342676864310432</v>
      </c>
      <c r="AK284" s="186"/>
      <c r="AL284" s="175" t="s">
        <v>1046</v>
      </c>
      <c r="AM284" s="175"/>
      <c r="AN284" s="175" t="s">
        <v>201</v>
      </c>
      <c r="AO284" s="175"/>
      <c r="AP284" s="175"/>
      <c r="AQ284" s="175">
        <f>X284</f>
        <v>760</v>
      </c>
      <c r="AR284" s="175"/>
      <c r="AS284" s="175"/>
      <c r="AU284" s="175"/>
      <c r="AV284" s="176" t="s">
        <v>20</v>
      </c>
      <c r="AY284" s="176">
        <v>0.27650000000000002</v>
      </c>
      <c r="AZ284" s="176">
        <v>20</v>
      </c>
      <c r="BA284" s="177">
        <v>1.3825E-2</v>
      </c>
      <c r="BB284" s="177">
        <v>7.0759401927361569</v>
      </c>
      <c r="BC284" s="177"/>
      <c r="BD284" s="186"/>
      <c r="BE284" s="186"/>
      <c r="BF284" s="186"/>
      <c r="BG284" s="186"/>
      <c r="BJ284" s="186"/>
      <c r="BK284" s="186"/>
      <c r="BL284" s="186"/>
      <c r="BM284" s="218"/>
      <c r="BP284" s="186"/>
      <c r="BQ284" s="186"/>
      <c r="BR284" s="186"/>
      <c r="BS284" s="186"/>
      <c r="BT284" s="186"/>
      <c r="BU284" s="186"/>
      <c r="BV284" s="176" t="s">
        <v>282</v>
      </c>
      <c r="BW284" s="160" t="s">
        <v>1194</v>
      </c>
      <c r="BX284" s="176"/>
      <c r="BY284" s="176"/>
      <c r="BZ284" s="186">
        <f>I284</f>
        <v>760</v>
      </c>
      <c r="CA284" s="176"/>
      <c r="CB284" s="176"/>
      <c r="CC284" s="176"/>
      <c r="CD284" s="176"/>
      <c r="CE284" s="176" t="s">
        <v>20</v>
      </c>
      <c r="CF284" s="185">
        <v>216.40201768743918</v>
      </c>
      <c r="CI284" s="186"/>
      <c r="CJ284" s="186"/>
      <c r="CK284" s="186"/>
      <c r="CL284" s="186"/>
      <c r="CM284" s="186"/>
      <c r="CN284" s="186"/>
      <c r="CO284" s="186"/>
      <c r="CP284" s="186"/>
      <c r="CQ284" s="186"/>
      <c r="CR284" s="186"/>
      <c r="CS284" s="186"/>
      <c r="CT284" s="186"/>
      <c r="CU284" s="171"/>
      <c r="CV284" s="171"/>
      <c r="CW284" s="171"/>
      <c r="CX284" s="171"/>
      <c r="CY284" s="171"/>
      <c r="CZ284" s="171"/>
      <c r="DA284" s="186"/>
      <c r="DB284" s="171"/>
      <c r="DC284" s="171"/>
      <c r="DD284" s="171"/>
      <c r="DE284" s="171"/>
      <c r="DF284" s="171"/>
      <c r="DG284" s="171"/>
      <c r="DH284" s="171"/>
      <c r="DI284" s="171"/>
      <c r="DJ284" s="171"/>
      <c r="DK284" s="171"/>
      <c r="DL284" s="186"/>
      <c r="DM284" s="186"/>
      <c r="DQ284" s="160"/>
      <c r="ED284" s="149"/>
      <c r="EE284" s="149"/>
      <c r="EN284" s="68"/>
      <c r="EO284" s="68"/>
    </row>
    <row r="285" spans="1:151" s="169" customFormat="1" x14ac:dyDescent="0.25">
      <c r="A285" s="156">
        <v>406</v>
      </c>
      <c r="B285" s="168" t="s">
        <v>1466</v>
      </c>
      <c r="C285" s="160" t="s">
        <v>1163</v>
      </c>
      <c r="D285" s="160"/>
      <c r="E285" s="156" t="s">
        <v>1352</v>
      </c>
      <c r="F285" s="157">
        <v>-20.179046318000001</v>
      </c>
      <c r="G285" s="157">
        <v>-41.813597297000001</v>
      </c>
      <c r="H285" s="157"/>
      <c r="I285" s="156">
        <v>712</v>
      </c>
      <c r="J285" s="190"/>
      <c r="K285" s="190"/>
      <c r="L285" s="189" t="s">
        <v>1225</v>
      </c>
      <c r="M285" s="190">
        <v>5</v>
      </c>
      <c r="N285" s="185">
        <v>5.333333333333333</v>
      </c>
      <c r="O285" s="185">
        <v>5.333333333333333</v>
      </c>
      <c r="P285" s="185">
        <v>5.666666666666667</v>
      </c>
      <c r="Q285" s="190">
        <v>5</v>
      </c>
      <c r="R285" s="185">
        <v>5.333333333333333</v>
      </c>
      <c r="S285" s="185">
        <v>5.333333333333333</v>
      </c>
      <c r="T285" s="190">
        <v>5</v>
      </c>
      <c r="U285" s="196">
        <v>78</v>
      </c>
      <c r="V285" s="186"/>
      <c r="W285" s="190" t="s">
        <v>720</v>
      </c>
      <c r="X285" s="190">
        <v>712</v>
      </c>
      <c r="Y285" s="192" t="s">
        <v>8</v>
      </c>
      <c r="Z285" s="192"/>
      <c r="AA285" s="175"/>
      <c r="AB285" s="175">
        <f>I285</f>
        <v>712</v>
      </c>
      <c r="AC285" s="175"/>
      <c r="AD285" s="175"/>
      <c r="AE285" s="192"/>
      <c r="AF285" s="193">
        <v>60.613566000000013</v>
      </c>
      <c r="AG285" s="193">
        <v>33.368977999999998</v>
      </c>
      <c r="AH285" s="193">
        <v>6.1615782499999998</v>
      </c>
      <c r="AI285" s="193">
        <v>13.9933155</v>
      </c>
      <c r="AJ285" s="193">
        <v>2.2780864279364632</v>
      </c>
      <c r="AK285" s="186"/>
      <c r="AL285" s="175" t="s">
        <v>56</v>
      </c>
      <c r="AM285" s="175"/>
      <c r="AN285" s="175" t="s">
        <v>8</v>
      </c>
      <c r="AO285" s="175"/>
      <c r="AP285" s="175"/>
      <c r="AQ285" s="175">
        <f>X285</f>
        <v>712</v>
      </c>
      <c r="AR285" s="175"/>
      <c r="AS285" s="175"/>
      <c r="AU285" s="175"/>
      <c r="AV285" s="176" t="s">
        <v>20</v>
      </c>
      <c r="AY285" s="176">
        <v>0.2732</v>
      </c>
      <c r="AZ285" s="176">
        <v>20</v>
      </c>
      <c r="BA285" s="177">
        <v>1.366E-2</v>
      </c>
      <c r="BB285" s="177">
        <v>6.9578288996859312</v>
      </c>
      <c r="BC285" s="177"/>
      <c r="BD285" s="186"/>
      <c r="BE285" s="186"/>
      <c r="BF285" s="186"/>
      <c r="BG285" s="186"/>
      <c r="BJ285" s="186"/>
      <c r="BK285" s="186"/>
      <c r="BL285" s="186"/>
      <c r="BM285" s="218"/>
      <c r="BP285" s="186"/>
      <c r="BQ285" s="186"/>
      <c r="BR285" s="186"/>
      <c r="BS285" s="186"/>
      <c r="BT285" s="186"/>
      <c r="BU285" s="186"/>
      <c r="BV285" s="176" t="s">
        <v>273</v>
      </c>
      <c r="BW285" s="160" t="s">
        <v>1163</v>
      </c>
      <c r="BX285" s="176"/>
      <c r="BY285" s="176"/>
      <c r="BZ285" s="186">
        <f>I285</f>
        <v>712</v>
      </c>
      <c r="CA285" s="176"/>
      <c r="CB285" s="176"/>
      <c r="CC285" s="176"/>
      <c r="CD285" s="176"/>
      <c r="CE285" s="176" t="s">
        <v>20</v>
      </c>
      <c r="CF285" s="185">
        <v>141.56491324966854</v>
      </c>
      <c r="CI285" s="163">
        <v>406</v>
      </c>
      <c r="CJ285" s="163" t="s">
        <v>8</v>
      </c>
      <c r="CK285" s="163"/>
      <c r="CL285" s="163"/>
      <c r="CM285" s="186">
        <f>I285</f>
        <v>712</v>
      </c>
      <c r="CN285" s="163"/>
      <c r="CO285" s="163"/>
      <c r="CP285" s="163"/>
      <c r="CQ285" s="163"/>
      <c r="CR285" s="163"/>
      <c r="CS285" s="163" t="s">
        <v>20</v>
      </c>
      <c r="CT285" s="163">
        <v>7.1904557344210946</v>
      </c>
      <c r="CU285" s="171"/>
      <c r="CV285" s="171"/>
      <c r="CW285" s="171"/>
      <c r="CX285" s="171"/>
      <c r="CY285" s="171"/>
      <c r="CZ285" s="171"/>
      <c r="DA285" s="186"/>
      <c r="DB285" s="171"/>
      <c r="DC285" s="171"/>
      <c r="DD285" s="171"/>
      <c r="DE285" s="171"/>
      <c r="DF285" s="171"/>
      <c r="DG285" s="171"/>
      <c r="DH285" s="171"/>
      <c r="DI285" s="171"/>
      <c r="DJ285" s="171"/>
      <c r="DK285" s="171"/>
      <c r="DL285" s="186"/>
      <c r="DM285" s="186"/>
      <c r="DO285" s="61" t="s">
        <v>56</v>
      </c>
      <c r="DP285" s="61" t="s">
        <v>8</v>
      </c>
      <c r="DQ285" s="160" t="s">
        <v>1163</v>
      </c>
      <c r="DR285" s="61"/>
      <c r="DS285" s="61"/>
      <c r="DT285" s="61"/>
      <c r="DU285" s="61"/>
      <c r="DV285" s="61"/>
      <c r="DW285" s="61"/>
      <c r="DX285" s="61" t="s">
        <v>20</v>
      </c>
      <c r="DY285" s="68">
        <v>0.28629720000000003</v>
      </c>
      <c r="DZ285" s="68">
        <v>3.3918219999999999E-2</v>
      </c>
      <c r="EA285" s="68">
        <v>6.7756999999999998E-2</v>
      </c>
      <c r="EB285" s="68">
        <v>0.1746954</v>
      </c>
      <c r="EC285" s="68">
        <v>2.2475080000000001E-2</v>
      </c>
      <c r="ED285" s="149"/>
      <c r="EE285" s="149"/>
      <c r="EN285" s="68"/>
      <c r="EO285" s="68"/>
    </row>
    <row r="286" spans="1:151" s="169" customFormat="1" x14ac:dyDescent="0.25">
      <c r="A286" s="156">
        <v>407</v>
      </c>
      <c r="B286" s="157" t="s">
        <v>1467</v>
      </c>
      <c r="C286" s="160" t="s">
        <v>1163</v>
      </c>
      <c r="D286" s="160"/>
      <c r="E286" s="156" t="s">
        <v>1449</v>
      </c>
      <c r="F286" s="157">
        <v>-20.258108955000001</v>
      </c>
      <c r="G286" s="157">
        <v>-41.774983042999999</v>
      </c>
      <c r="H286" s="157"/>
      <c r="I286" s="156">
        <v>528</v>
      </c>
      <c r="J286" s="190"/>
      <c r="K286" s="190"/>
      <c r="L286" s="189" t="s">
        <v>1225</v>
      </c>
      <c r="M286" s="185">
        <v>6</v>
      </c>
      <c r="N286" s="185">
        <v>6</v>
      </c>
      <c r="O286" s="185">
        <v>6.166666666666667</v>
      </c>
      <c r="P286" s="185">
        <v>5.666666666666667</v>
      </c>
      <c r="Q286" s="185">
        <v>5.666666666666667</v>
      </c>
      <c r="R286" s="185">
        <v>5.833333333333333</v>
      </c>
      <c r="S286" s="185">
        <v>6.333333333333333</v>
      </c>
      <c r="T286" s="185">
        <v>5.666666666666667</v>
      </c>
      <c r="U286" s="191">
        <v>83.333333333333329</v>
      </c>
      <c r="V286" s="186"/>
      <c r="W286" s="186"/>
      <c r="X286" s="186"/>
      <c r="Y286" s="186"/>
      <c r="Z286" s="186"/>
      <c r="AA286" s="186"/>
      <c r="AB286" s="175"/>
      <c r="AC286" s="175"/>
      <c r="AD286" s="175"/>
      <c r="AE286" s="186"/>
      <c r="AF286" s="193"/>
      <c r="AG286" s="193"/>
      <c r="AH286" s="193"/>
      <c r="AI286" s="193"/>
      <c r="AJ286" s="193"/>
      <c r="AK286" s="186"/>
      <c r="AL286" s="186"/>
      <c r="AM286" s="186"/>
      <c r="AN286" s="186"/>
      <c r="AO286" s="186"/>
      <c r="AP286" s="186"/>
      <c r="AQ286" s="175"/>
      <c r="AR286" s="175"/>
      <c r="AS286" s="175"/>
      <c r="AU286" s="175"/>
      <c r="AV286" s="186"/>
      <c r="AY286" s="186"/>
      <c r="AZ286" s="186"/>
      <c r="BA286" s="186"/>
      <c r="BB286" s="186"/>
      <c r="BC286" s="186"/>
      <c r="BD286" s="194" t="s">
        <v>57</v>
      </c>
      <c r="BE286" s="194" t="s">
        <v>8</v>
      </c>
      <c r="BF286" s="194"/>
      <c r="BG286" s="194"/>
      <c r="BH286" s="169">
        <f>I286</f>
        <v>528</v>
      </c>
      <c r="BJ286" s="194"/>
      <c r="BK286" s="194"/>
      <c r="BL286" s="194"/>
      <c r="BM286" s="217">
        <v>528.12599999999998</v>
      </c>
      <c r="BP286" s="194"/>
      <c r="BQ286" s="195">
        <v>6346.6666670000004</v>
      </c>
      <c r="BR286" s="195"/>
      <c r="BS286" s="195"/>
      <c r="BT286" s="195"/>
      <c r="BU286" s="186"/>
      <c r="BV286" s="176" t="s">
        <v>274</v>
      </c>
      <c r="BW286" s="160" t="s">
        <v>1163</v>
      </c>
      <c r="BX286" s="176"/>
      <c r="BY286" s="176"/>
      <c r="BZ286" s="186">
        <f>I286</f>
        <v>528</v>
      </c>
      <c r="CA286" s="176"/>
      <c r="CB286" s="176"/>
      <c r="CC286" s="176"/>
      <c r="CD286" s="176"/>
      <c r="CE286" s="176" t="s">
        <v>20</v>
      </c>
      <c r="CF286" s="185">
        <v>114.91909615777135</v>
      </c>
      <c r="CI286" s="163">
        <v>407</v>
      </c>
      <c r="CJ286" s="163" t="s">
        <v>8</v>
      </c>
      <c r="CK286" s="163"/>
      <c r="CL286" s="163"/>
      <c r="CM286" s="186">
        <f>I286</f>
        <v>528</v>
      </c>
      <c r="CN286" s="163"/>
      <c r="CO286" s="163"/>
      <c r="CP286" s="163"/>
      <c r="CQ286" s="163"/>
      <c r="CR286" s="163"/>
      <c r="CS286" s="163" t="s">
        <v>20</v>
      </c>
      <c r="CT286" s="163">
        <v>6.0800780795758911</v>
      </c>
      <c r="CU286" s="171"/>
      <c r="CV286" s="171"/>
      <c r="CW286" s="171"/>
      <c r="CX286" s="171"/>
      <c r="CY286" s="171"/>
      <c r="CZ286" s="171"/>
      <c r="DA286" s="186"/>
      <c r="DB286" s="171"/>
      <c r="DC286" s="171"/>
      <c r="DD286" s="171"/>
      <c r="DE286" s="171"/>
      <c r="DF286" s="171"/>
      <c r="DG286" s="171"/>
      <c r="DH286" s="171"/>
      <c r="DI286" s="171"/>
      <c r="DJ286" s="171"/>
      <c r="DK286" s="171"/>
      <c r="DL286" s="186"/>
      <c r="DM286" s="186"/>
      <c r="DO286" s="61" t="s">
        <v>57</v>
      </c>
      <c r="DP286" s="61" t="s">
        <v>8</v>
      </c>
      <c r="DQ286" s="160" t="s">
        <v>1163</v>
      </c>
      <c r="DR286" s="61"/>
      <c r="DS286" s="61"/>
      <c r="DT286" s="61"/>
      <c r="DU286" s="61"/>
      <c r="DV286" s="61"/>
      <c r="DW286" s="61"/>
      <c r="DX286" s="61" t="s">
        <v>20</v>
      </c>
      <c r="DY286" s="68">
        <v>0.29535664000000006</v>
      </c>
      <c r="DZ286" s="68">
        <v>2.8950179999999999E-2</v>
      </c>
      <c r="EA286" s="68">
        <v>4.6774319999999994E-2</v>
      </c>
      <c r="EB286" s="68">
        <v>0.21053014</v>
      </c>
      <c r="EC286" s="68">
        <v>2.2997179999999999E-2</v>
      </c>
      <c r="ED286" s="149"/>
      <c r="EE286" s="149"/>
      <c r="EN286" s="68"/>
      <c r="EO286" s="68"/>
    </row>
    <row r="287" spans="1:151" s="169" customFormat="1" x14ac:dyDescent="0.25">
      <c r="A287" s="156">
        <v>409</v>
      </c>
      <c r="B287" s="157" t="s">
        <v>1351</v>
      </c>
      <c r="C287" s="160" t="s">
        <v>1192</v>
      </c>
      <c r="D287" s="160"/>
      <c r="E287" s="156" t="s">
        <v>1352</v>
      </c>
      <c r="F287" s="157">
        <v>-20.152627983999999</v>
      </c>
      <c r="G287" s="157">
        <v>-41.833987450000002</v>
      </c>
      <c r="H287" s="157"/>
      <c r="I287" s="156">
        <v>875</v>
      </c>
      <c r="J287" s="190"/>
      <c r="K287" s="190"/>
      <c r="L287" s="189" t="s">
        <v>1225</v>
      </c>
      <c r="M287" s="185">
        <v>6</v>
      </c>
      <c r="N287" s="185">
        <v>5.666666666666667</v>
      </c>
      <c r="O287" s="185">
        <v>6</v>
      </c>
      <c r="P287" s="185">
        <v>6</v>
      </c>
      <c r="Q287" s="185">
        <v>5.666666666666667</v>
      </c>
      <c r="R287" s="185">
        <v>5.333333333333333</v>
      </c>
      <c r="S287" s="185">
        <v>5.333333333333333</v>
      </c>
      <c r="T287" s="185">
        <v>6</v>
      </c>
      <c r="U287" s="191">
        <v>82</v>
      </c>
      <c r="V287" s="186"/>
      <c r="W287" s="190" t="s">
        <v>977</v>
      </c>
      <c r="X287" s="190">
        <v>875</v>
      </c>
      <c r="Y287" s="192" t="s">
        <v>10</v>
      </c>
      <c r="Z287" s="192"/>
      <c r="AA287" s="175"/>
      <c r="AB287" s="175">
        <f t="shared" ref="AB287:AB303" si="52">I287</f>
        <v>875</v>
      </c>
      <c r="AC287" s="175"/>
      <c r="AD287" s="175"/>
      <c r="AE287" s="192"/>
      <c r="AF287" s="193">
        <v>43.519638499999999</v>
      </c>
      <c r="AG287" s="193">
        <v>27.743281000000003</v>
      </c>
      <c r="AH287" s="193">
        <v>5.2633521999999999</v>
      </c>
      <c r="AI287" s="193">
        <v>11.3350346</v>
      </c>
      <c r="AJ287" s="193">
        <v>2.1644674654357399</v>
      </c>
      <c r="AK287" s="186"/>
      <c r="AL287" s="175" t="s">
        <v>1138</v>
      </c>
      <c r="AM287" s="175"/>
      <c r="AN287" s="175" t="s">
        <v>10</v>
      </c>
      <c r="AO287" s="175"/>
      <c r="AP287" s="175"/>
      <c r="AQ287" s="175">
        <f t="shared" ref="AQ287:AQ303" si="53">X287</f>
        <v>875</v>
      </c>
      <c r="AR287" s="175"/>
      <c r="AS287" s="175"/>
      <c r="AU287" s="175"/>
      <c r="AV287" s="175" t="s">
        <v>440</v>
      </c>
      <c r="AY287" s="176">
        <v>0.2223</v>
      </c>
      <c r="AZ287" s="176">
        <v>20</v>
      </c>
      <c r="BA287" s="177">
        <v>1.1115E-2</v>
      </c>
      <c r="BB287" s="177">
        <v>5.845166832201433</v>
      </c>
      <c r="BC287" s="177"/>
      <c r="BD287" s="186"/>
      <c r="BE287" s="186"/>
      <c r="BF287" s="186"/>
      <c r="BG287" s="186"/>
      <c r="BJ287" s="186"/>
      <c r="BK287" s="186"/>
      <c r="BL287" s="186"/>
      <c r="BM287" s="218"/>
      <c r="BP287" s="186"/>
      <c r="BQ287" s="186"/>
      <c r="BR287" s="186"/>
      <c r="BS287" s="186"/>
      <c r="BT287" s="186"/>
      <c r="BU287" s="186"/>
      <c r="BV287" s="186"/>
      <c r="BW287" s="160"/>
      <c r="BX287" s="186"/>
      <c r="BY287" s="186"/>
      <c r="BZ287" s="186"/>
      <c r="CA287" s="186"/>
      <c r="CB287" s="186"/>
      <c r="CC287" s="186"/>
      <c r="CD287" s="186"/>
      <c r="CE287" s="186"/>
      <c r="CF287" s="197"/>
      <c r="CI287" s="186"/>
      <c r="CJ287" s="186"/>
      <c r="CK287" s="186"/>
      <c r="CL287" s="186"/>
      <c r="CM287" s="186"/>
      <c r="CN287" s="186"/>
      <c r="CO287" s="186"/>
      <c r="CP287" s="186"/>
      <c r="CQ287" s="186"/>
      <c r="CR287" s="186"/>
      <c r="CS287" s="186"/>
      <c r="CT287" s="186"/>
      <c r="CU287" s="171"/>
      <c r="CV287" s="171"/>
      <c r="CW287" s="171"/>
      <c r="CX287" s="171"/>
      <c r="CY287" s="171"/>
      <c r="CZ287" s="171"/>
      <c r="DA287" s="186"/>
      <c r="DB287" s="171"/>
      <c r="DC287" s="171"/>
      <c r="DD287" s="171"/>
      <c r="DE287" s="171"/>
      <c r="DF287" s="171"/>
      <c r="DG287" s="171"/>
      <c r="DH287" s="171"/>
      <c r="DI287" s="171"/>
      <c r="DJ287" s="171"/>
      <c r="DK287" s="171"/>
      <c r="DL287" s="186"/>
      <c r="DM287" s="186"/>
      <c r="DQ287" s="160"/>
      <c r="ED287" s="149"/>
      <c r="EE287" s="149"/>
      <c r="EN287" s="68"/>
      <c r="EO287" s="68"/>
    </row>
    <row r="288" spans="1:151" s="169" customFormat="1" x14ac:dyDescent="0.25">
      <c r="A288" s="156">
        <v>410</v>
      </c>
      <c r="B288" s="157" t="s">
        <v>1468</v>
      </c>
      <c r="C288" s="160" t="s">
        <v>1192</v>
      </c>
      <c r="D288" s="160"/>
      <c r="E288" s="156" t="s">
        <v>1284</v>
      </c>
      <c r="F288" s="157">
        <v>-20.272512249999998</v>
      </c>
      <c r="G288" s="157">
        <v>-41.923015751000001</v>
      </c>
      <c r="H288" s="157"/>
      <c r="I288" s="156">
        <v>705</v>
      </c>
      <c r="J288" s="190"/>
      <c r="K288" s="190"/>
      <c r="L288" s="189" t="s">
        <v>1225</v>
      </c>
      <c r="M288" s="185">
        <v>6.166666666666667</v>
      </c>
      <c r="N288" s="185">
        <v>6.5</v>
      </c>
      <c r="O288" s="185">
        <v>6</v>
      </c>
      <c r="P288" s="185">
        <v>6.333333333333333</v>
      </c>
      <c r="Q288" s="185">
        <v>6.5</v>
      </c>
      <c r="R288" s="185">
        <v>6.666666666666667</v>
      </c>
      <c r="S288" s="185">
        <v>6.333333333333333</v>
      </c>
      <c r="T288" s="185">
        <v>6.166666666666667</v>
      </c>
      <c r="U288" s="191">
        <v>86.666666666666671</v>
      </c>
      <c r="V288" s="186"/>
      <c r="W288" s="190" t="s">
        <v>978</v>
      </c>
      <c r="X288" s="190">
        <v>705</v>
      </c>
      <c r="Y288" s="192" t="s">
        <v>10</v>
      </c>
      <c r="Z288" s="192"/>
      <c r="AA288" s="175"/>
      <c r="AB288" s="175">
        <f t="shared" si="52"/>
        <v>705</v>
      </c>
      <c r="AC288" s="175"/>
      <c r="AD288" s="175"/>
      <c r="AE288" s="192"/>
      <c r="AF288" s="193">
        <v>50.823111999999995</v>
      </c>
      <c r="AG288" s="193">
        <v>32.012856499999998</v>
      </c>
      <c r="AH288" s="193">
        <v>5.6731489000000002</v>
      </c>
      <c r="AI288" s="193">
        <v>12.87124</v>
      </c>
      <c r="AJ288" s="193">
        <v>2.2709444706701243</v>
      </c>
      <c r="AK288" s="186"/>
      <c r="AL288" s="175" t="s">
        <v>141</v>
      </c>
      <c r="AM288" s="175"/>
      <c r="AN288" s="175" t="s">
        <v>10</v>
      </c>
      <c r="AO288" s="175"/>
      <c r="AP288" s="175"/>
      <c r="AQ288" s="175">
        <f t="shared" si="53"/>
        <v>705</v>
      </c>
      <c r="AR288" s="175"/>
      <c r="AS288" s="175"/>
      <c r="AU288" s="175"/>
      <c r="AV288" s="176" t="s">
        <v>20</v>
      </c>
      <c r="AY288" s="176">
        <v>0.23119999999999999</v>
      </c>
      <c r="AZ288" s="176">
        <v>20</v>
      </c>
      <c r="BA288" s="177">
        <v>1.1559999999999999E-2</v>
      </c>
      <c r="BB288" s="177">
        <v>6.1726572356588729</v>
      </c>
      <c r="BC288" s="177"/>
      <c r="BD288" s="186"/>
      <c r="BE288" s="186"/>
      <c r="BF288" s="186"/>
      <c r="BG288" s="186"/>
      <c r="BJ288" s="186"/>
      <c r="BK288" s="186"/>
      <c r="BL288" s="186"/>
      <c r="BM288" s="218"/>
      <c r="BP288" s="186"/>
      <c r="BQ288" s="186"/>
      <c r="BR288" s="186"/>
      <c r="BS288" s="186"/>
      <c r="BT288" s="186"/>
      <c r="BU288" s="186"/>
      <c r="BV288" s="176" t="s">
        <v>323</v>
      </c>
      <c r="BW288" s="160" t="s">
        <v>1192</v>
      </c>
      <c r="BX288" s="176"/>
      <c r="BY288" s="176"/>
      <c r="BZ288" s="186">
        <f>I288</f>
        <v>705</v>
      </c>
      <c r="CA288" s="176"/>
      <c r="CB288" s="176"/>
      <c r="CC288" s="176"/>
      <c r="CD288" s="176"/>
      <c r="CE288" s="176" t="s">
        <v>20</v>
      </c>
      <c r="CF288" s="185">
        <v>160.25890693482069</v>
      </c>
      <c r="CI288" s="163">
        <v>410</v>
      </c>
      <c r="CJ288" s="163" t="s">
        <v>10</v>
      </c>
      <c r="CK288" s="163"/>
      <c r="CL288" s="163"/>
      <c r="CM288" s="186">
        <f>I288</f>
        <v>705</v>
      </c>
      <c r="CN288" s="163"/>
      <c r="CO288" s="163"/>
      <c r="CP288" s="163"/>
      <c r="CQ288" s="163"/>
      <c r="CR288" s="163"/>
      <c r="CS288" s="163" t="s">
        <v>20</v>
      </c>
      <c r="CT288" s="163">
        <v>6.5707971750175078</v>
      </c>
      <c r="CU288" s="171"/>
      <c r="CV288" s="171"/>
      <c r="CW288" s="171"/>
      <c r="CX288" s="171"/>
      <c r="CY288" s="171"/>
      <c r="CZ288" s="171"/>
      <c r="DA288" s="186"/>
      <c r="DB288" s="171"/>
      <c r="DC288" s="171"/>
      <c r="DD288" s="171"/>
      <c r="DE288" s="171"/>
      <c r="DF288" s="171"/>
      <c r="DG288" s="171"/>
      <c r="DH288" s="171"/>
      <c r="DI288" s="171"/>
      <c r="DJ288" s="171"/>
      <c r="DK288" s="171"/>
      <c r="DL288" s="186"/>
      <c r="DM288" s="186"/>
      <c r="DO288" s="61" t="s">
        <v>141</v>
      </c>
      <c r="DP288" s="61" t="s">
        <v>10</v>
      </c>
      <c r="DQ288" s="160" t="s">
        <v>1192</v>
      </c>
      <c r="DR288" s="61"/>
      <c r="DS288" s="61"/>
      <c r="DT288" s="61"/>
      <c r="DU288" s="61"/>
      <c r="DV288" s="61"/>
      <c r="DW288" s="61"/>
      <c r="DX288" s="61" t="s">
        <v>20</v>
      </c>
      <c r="DY288" s="61">
        <v>0.32733758000000002</v>
      </c>
      <c r="DZ288" s="68">
        <v>2.9355900000000001E-2</v>
      </c>
      <c r="EA288" s="68">
        <v>7.2787619999999997E-2</v>
      </c>
      <c r="EB288" s="68">
        <v>0.21533738000000002</v>
      </c>
      <c r="EC288" s="68">
        <v>2.3479659999999999E-2</v>
      </c>
      <c r="ED288" s="149"/>
      <c r="EE288" s="149"/>
      <c r="EN288" s="68"/>
      <c r="EO288" s="68"/>
    </row>
    <row r="289" spans="1:145" s="169" customFormat="1" x14ac:dyDescent="0.25">
      <c r="A289" s="156">
        <v>411</v>
      </c>
      <c r="B289" s="157" t="s">
        <v>1469</v>
      </c>
      <c r="C289" s="160" t="s">
        <v>1194</v>
      </c>
      <c r="D289" s="160"/>
      <c r="E289" s="156" t="s">
        <v>1470</v>
      </c>
      <c r="F289" s="157">
        <v>-20.129613121999999</v>
      </c>
      <c r="G289" s="157">
        <v>-41.595756831000003</v>
      </c>
      <c r="H289" s="157"/>
      <c r="I289" s="156">
        <v>638</v>
      </c>
      <c r="J289" s="190"/>
      <c r="K289" s="190"/>
      <c r="L289" s="189" t="s">
        <v>1225</v>
      </c>
      <c r="M289" s="185">
        <v>6</v>
      </c>
      <c r="N289" s="185">
        <v>5.333333333333333</v>
      </c>
      <c r="O289" s="185">
        <v>5.333333333333333</v>
      </c>
      <c r="P289" s="185">
        <v>5.333333333333333</v>
      </c>
      <c r="Q289" s="185">
        <v>5.666666666666667</v>
      </c>
      <c r="R289" s="185">
        <v>5.333333333333333</v>
      </c>
      <c r="S289" s="185">
        <v>6.333333333333333</v>
      </c>
      <c r="T289" s="185">
        <v>6</v>
      </c>
      <c r="U289" s="191">
        <v>81.333333333333329</v>
      </c>
      <c r="V289" s="186"/>
      <c r="W289" s="190" t="s">
        <v>795</v>
      </c>
      <c r="X289" s="190">
        <v>638</v>
      </c>
      <c r="Y289" s="192" t="s">
        <v>201</v>
      </c>
      <c r="Z289" s="192"/>
      <c r="AA289" s="175"/>
      <c r="AB289" s="175">
        <f t="shared" si="52"/>
        <v>638</v>
      </c>
      <c r="AC289" s="175"/>
      <c r="AD289" s="175"/>
      <c r="AE289" s="192"/>
      <c r="AF289" s="193">
        <v>58.736463499999992</v>
      </c>
      <c r="AG289" s="193">
        <v>32.245370999999999</v>
      </c>
      <c r="AH289" s="193">
        <v>5.9963006499999993</v>
      </c>
      <c r="AI289" s="193">
        <v>13.601246099999997</v>
      </c>
      <c r="AJ289" s="193">
        <v>2.2613641591209417</v>
      </c>
      <c r="AK289" s="186"/>
      <c r="AL289" s="175" t="s">
        <v>193</v>
      </c>
      <c r="AM289" s="175"/>
      <c r="AN289" s="175" t="s">
        <v>201</v>
      </c>
      <c r="AO289" s="175"/>
      <c r="AP289" s="175"/>
      <c r="AQ289" s="175">
        <f t="shared" si="53"/>
        <v>638</v>
      </c>
      <c r="AR289" s="175"/>
      <c r="AS289" s="175"/>
      <c r="AU289" s="175"/>
      <c r="AV289" s="176" t="s">
        <v>20</v>
      </c>
      <c r="AY289" s="176">
        <v>0.20580000000000001</v>
      </c>
      <c r="AZ289" s="176">
        <v>20</v>
      </c>
      <c r="BA289" s="177">
        <v>1.0290000000000001E-2</v>
      </c>
      <c r="BB289" s="177">
        <v>5.4358038278796341</v>
      </c>
      <c r="BC289" s="177"/>
      <c r="BD289" s="186"/>
      <c r="BE289" s="186"/>
      <c r="BF289" s="186"/>
      <c r="BG289" s="186"/>
      <c r="BJ289" s="186"/>
      <c r="BK289" s="186"/>
      <c r="BL289" s="186"/>
      <c r="BM289" s="218"/>
      <c r="BP289" s="186"/>
      <c r="BQ289" s="186"/>
      <c r="BR289" s="186"/>
      <c r="BS289" s="186"/>
      <c r="BT289" s="186"/>
      <c r="BU289" s="186"/>
      <c r="BV289" s="186"/>
      <c r="BW289" s="160"/>
      <c r="BX289" s="186"/>
      <c r="BY289" s="186"/>
      <c r="BZ289" s="186"/>
      <c r="CA289" s="186"/>
      <c r="CB289" s="186"/>
      <c r="CC289" s="186"/>
      <c r="CD289" s="186"/>
      <c r="CE289" s="186"/>
      <c r="CF289" s="197"/>
      <c r="CI289" s="186"/>
      <c r="CJ289" s="186"/>
      <c r="CK289" s="186"/>
      <c r="CL289" s="186"/>
      <c r="CM289" s="186"/>
      <c r="CN289" s="186"/>
      <c r="CO289" s="186"/>
      <c r="CP289" s="186"/>
      <c r="CQ289" s="186"/>
      <c r="CR289" s="186"/>
      <c r="CS289" s="186"/>
      <c r="CT289" s="186"/>
      <c r="CU289" s="171"/>
      <c r="CV289" s="171"/>
      <c r="CW289" s="171"/>
      <c r="CX289" s="171"/>
      <c r="CY289" s="171"/>
      <c r="CZ289" s="171"/>
      <c r="DA289" s="186"/>
      <c r="DB289" s="171"/>
      <c r="DC289" s="171"/>
      <c r="DD289" s="171"/>
      <c r="DE289" s="171"/>
      <c r="DF289" s="171"/>
      <c r="DG289" s="171"/>
      <c r="DH289" s="171"/>
      <c r="DI289" s="171"/>
      <c r="DJ289" s="171"/>
      <c r="DK289" s="171"/>
      <c r="DL289" s="186"/>
      <c r="DM289" s="186"/>
      <c r="DO289" s="61" t="s">
        <v>193</v>
      </c>
      <c r="DP289" s="238" t="s">
        <v>201</v>
      </c>
      <c r="DQ289" s="242" t="s">
        <v>1194</v>
      </c>
      <c r="DR289" s="61"/>
      <c r="DS289" s="61"/>
      <c r="DT289" s="61"/>
      <c r="DU289" s="61"/>
      <c r="DV289" s="61"/>
      <c r="DW289" s="61"/>
      <c r="DX289" s="61" t="s">
        <v>20</v>
      </c>
      <c r="DY289" s="68">
        <v>0.23302255999999999</v>
      </c>
      <c r="DZ289" s="68">
        <v>2.2672220000000003E-2</v>
      </c>
      <c r="EA289" s="68">
        <v>6.9186919999999999E-2</v>
      </c>
      <c r="EB289" s="68">
        <v>0.12750946000000002</v>
      </c>
      <c r="EC289" s="68">
        <v>1.8021780000000001E-2</v>
      </c>
      <c r="ED289" s="149"/>
      <c r="EE289" s="149"/>
      <c r="EN289" s="68"/>
      <c r="EO289" s="68"/>
    </row>
    <row r="290" spans="1:145" s="169" customFormat="1" x14ac:dyDescent="0.25">
      <c r="A290" s="156">
        <v>412</v>
      </c>
      <c r="B290" s="157" t="s">
        <v>1471</v>
      </c>
      <c r="C290" s="160" t="s">
        <v>1163</v>
      </c>
      <c r="D290" s="160"/>
      <c r="E290" s="156" t="s">
        <v>1470</v>
      </c>
      <c r="F290" s="157">
        <v>-20.119018983</v>
      </c>
      <c r="G290" s="157">
        <v>-41.599529357999998</v>
      </c>
      <c r="H290" s="157"/>
      <c r="I290" s="156">
        <v>653</v>
      </c>
      <c r="J290" s="190"/>
      <c r="K290" s="190"/>
      <c r="L290" s="189" t="s">
        <v>1210</v>
      </c>
      <c r="M290" s="185">
        <v>5.333333333333333</v>
      </c>
      <c r="N290" s="185">
        <v>5.666666666666667</v>
      </c>
      <c r="O290" s="185">
        <v>6</v>
      </c>
      <c r="P290" s="185">
        <v>5.333333333333333</v>
      </c>
      <c r="Q290" s="185">
        <v>5.333333333333333</v>
      </c>
      <c r="R290" s="185">
        <v>5</v>
      </c>
      <c r="S290" s="185">
        <v>5.666666666666667</v>
      </c>
      <c r="T290" s="185">
        <v>5.333333333333333</v>
      </c>
      <c r="U290" s="191">
        <v>79.666666666666671</v>
      </c>
      <c r="V290" s="186"/>
      <c r="W290" s="190" t="s">
        <v>721</v>
      </c>
      <c r="X290" s="190">
        <v>653</v>
      </c>
      <c r="Y290" s="192" t="s">
        <v>8</v>
      </c>
      <c r="Z290" s="192"/>
      <c r="AA290" s="175"/>
      <c r="AB290" s="175">
        <f t="shared" si="52"/>
        <v>653</v>
      </c>
      <c r="AC290" s="175"/>
      <c r="AD290" s="175"/>
      <c r="AE290" s="192"/>
      <c r="AF290" s="193">
        <v>46.258300000000006</v>
      </c>
      <c r="AG290" s="193">
        <v>28.493409999999994</v>
      </c>
      <c r="AH290" s="193">
        <v>5.3672134499999995</v>
      </c>
      <c r="AI290" s="193">
        <v>11.999476400000001</v>
      </c>
      <c r="AJ290" s="193">
        <v>2.2637694623492757</v>
      </c>
      <c r="AK290" s="186"/>
      <c r="AL290" s="175" t="s">
        <v>58</v>
      </c>
      <c r="AM290" s="175"/>
      <c r="AN290" s="175" t="s">
        <v>8</v>
      </c>
      <c r="AO290" s="175"/>
      <c r="AP290" s="175"/>
      <c r="AQ290" s="175">
        <f t="shared" si="53"/>
        <v>653</v>
      </c>
      <c r="AR290" s="175"/>
      <c r="AS290" s="175"/>
      <c r="AU290" s="175"/>
      <c r="AV290" s="176" t="s">
        <v>20</v>
      </c>
      <c r="AY290" s="176">
        <v>0.20949999999999999</v>
      </c>
      <c r="AZ290" s="176">
        <v>20</v>
      </c>
      <c r="BA290" s="177">
        <v>1.0475E-2</v>
      </c>
      <c r="BB290" s="177">
        <v>5.7968485759536135</v>
      </c>
      <c r="BC290" s="177"/>
      <c r="BD290" s="186"/>
      <c r="BE290" s="186"/>
      <c r="BF290" s="186"/>
      <c r="BG290" s="186"/>
      <c r="BJ290" s="186"/>
      <c r="BK290" s="186"/>
      <c r="BL290" s="186"/>
      <c r="BM290" s="218"/>
      <c r="BP290" s="186"/>
      <c r="BQ290" s="186"/>
      <c r="BR290" s="186"/>
      <c r="BS290" s="186"/>
      <c r="BT290" s="186"/>
      <c r="BU290" s="186"/>
      <c r="BV290" s="176" t="s">
        <v>275</v>
      </c>
      <c r="BW290" s="160" t="s">
        <v>1163</v>
      </c>
      <c r="BX290" s="176"/>
      <c r="BY290" s="176"/>
      <c r="BZ290" s="186">
        <f t="shared" ref="BZ290:BZ295" si="54">I290</f>
        <v>653</v>
      </c>
      <c r="CA290" s="176"/>
      <c r="CB290" s="176"/>
      <c r="CC290" s="176"/>
      <c r="CD290" s="176"/>
      <c r="CE290" s="176" t="s">
        <v>20</v>
      </c>
      <c r="CF290" s="185">
        <v>128.89728196450827</v>
      </c>
      <c r="CI290" s="163">
        <v>412</v>
      </c>
      <c r="CJ290" s="163" t="s">
        <v>8</v>
      </c>
      <c r="CK290" s="163"/>
      <c r="CL290" s="163"/>
      <c r="CM290" s="186">
        <f>I290</f>
        <v>653</v>
      </c>
      <c r="CN290" s="163"/>
      <c r="CO290" s="163"/>
      <c r="CP290" s="163"/>
      <c r="CQ290" s="163"/>
      <c r="CR290" s="163"/>
      <c r="CS290" s="163" t="s">
        <v>20</v>
      </c>
      <c r="CT290" s="163">
        <v>7.700740908572544</v>
      </c>
      <c r="CU290" s="186"/>
      <c r="CV290" s="171"/>
      <c r="CW290" s="171"/>
      <c r="CX290" s="171"/>
      <c r="CY290" s="171"/>
      <c r="CZ290" s="171"/>
      <c r="DA290" s="186"/>
      <c r="DB290" s="171"/>
      <c r="DC290" s="171"/>
      <c r="DD290" s="171"/>
      <c r="DE290" s="171"/>
      <c r="DF290" s="171"/>
      <c r="DG290" s="171"/>
      <c r="DH290" s="171"/>
      <c r="DI290" s="171"/>
      <c r="DJ290" s="171"/>
      <c r="DK290" s="171"/>
      <c r="DL290" s="186"/>
      <c r="DM290" s="186"/>
      <c r="DO290" s="61" t="s">
        <v>58</v>
      </c>
      <c r="DP290" s="61" t="s">
        <v>8</v>
      </c>
      <c r="DQ290" s="160" t="s">
        <v>1163</v>
      </c>
      <c r="DR290" s="61"/>
      <c r="DS290" s="61"/>
      <c r="DT290" s="61"/>
      <c r="DU290" s="61"/>
      <c r="DV290" s="61"/>
      <c r="DW290" s="61"/>
      <c r="DX290" s="61" t="s">
        <v>20</v>
      </c>
      <c r="DY290" s="68">
        <v>0.27643827999999998</v>
      </c>
      <c r="DZ290" s="68">
        <v>3.0755079999999997E-2</v>
      </c>
      <c r="EA290" s="68">
        <v>5.8508200000000003E-2</v>
      </c>
      <c r="EB290" s="68">
        <v>0.17457902</v>
      </c>
      <c r="EC290" s="68">
        <v>2.0511460000000002E-2</v>
      </c>
      <c r="ED290" s="149"/>
      <c r="EE290" s="149"/>
      <c r="EN290" s="68"/>
      <c r="EO290" s="68"/>
    </row>
    <row r="291" spans="1:145" s="169" customFormat="1" x14ac:dyDescent="0.25">
      <c r="A291" s="156">
        <v>414</v>
      </c>
      <c r="B291" s="157" t="s">
        <v>1472</v>
      </c>
      <c r="C291" s="160" t="s">
        <v>1192</v>
      </c>
      <c r="D291" s="160"/>
      <c r="E291" s="156" t="s">
        <v>1470</v>
      </c>
      <c r="F291" s="157">
        <v>-20.191427730000001</v>
      </c>
      <c r="G291" s="157">
        <v>-41.694183842999998</v>
      </c>
      <c r="H291" s="157"/>
      <c r="I291" s="156">
        <v>726</v>
      </c>
      <c r="J291" s="190"/>
      <c r="K291" s="190"/>
      <c r="L291" s="189" t="s">
        <v>1210</v>
      </c>
      <c r="M291" s="185">
        <v>6.166666666666667</v>
      </c>
      <c r="N291" s="185">
        <v>6.166666666666667</v>
      </c>
      <c r="O291" s="185">
        <v>6.5</v>
      </c>
      <c r="P291" s="185">
        <v>6.166666666666667</v>
      </c>
      <c r="Q291" s="185">
        <v>6.666666666666667</v>
      </c>
      <c r="R291" s="185">
        <v>6</v>
      </c>
      <c r="S291" s="185">
        <v>6.333333333333333</v>
      </c>
      <c r="T291" s="185">
        <v>6</v>
      </c>
      <c r="U291" s="191">
        <v>85.666666666666671</v>
      </c>
      <c r="V291" s="186"/>
      <c r="W291" s="190" t="s">
        <v>979</v>
      </c>
      <c r="X291" s="190">
        <v>726</v>
      </c>
      <c r="Y291" s="192" t="s">
        <v>10</v>
      </c>
      <c r="Z291" s="192"/>
      <c r="AA291" s="175"/>
      <c r="AB291" s="175">
        <f t="shared" si="52"/>
        <v>726</v>
      </c>
      <c r="AC291" s="175"/>
      <c r="AD291" s="175"/>
      <c r="AE291" s="192"/>
      <c r="AF291" s="193">
        <v>57.007412000000002</v>
      </c>
      <c r="AG291" s="193">
        <v>34.433523499999993</v>
      </c>
      <c r="AH291" s="193">
        <v>5.9036097999999999</v>
      </c>
      <c r="AI291" s="193">
        <v>13.481418000000005</v>
      </c>
      <c r="AJ291" s="193">
        <v>2.2867915792444213</v>
      </c>
      <c r="AK291" s="186"/>
      <c r="AL291" s="175" t="s">
        <v>143</v>
      </c>
      <c r="AM291" s="175"/>
      <c r="AN291" s="175" t="s">
        <v>10</v>
      </c>
      <c r="AO291" s="175"/>
      <c r="AP291" s="175"/>
      <c r="AQ291" s="175">
        <f t="shared" si="53"/>
        <v>726</v>
      </c>
      <c r="AR291" s="175"/>
      <c r="AS291" s="175"/>
      <c r="AU291" s="175"/>
      <c r="AV291" s="176" t="s">
        <v>20</v>
      </c>
      <c r="AY291" s="176">
        <v>0.25319999999999998</v>
      </c>
      <c r="AZ291" s="176">
        <v>20</v>
      </c>
      <c r="BA291" s="177">
        <v>1.2659999999999999E-2</v>
      </c>
      <c r="BB291" s="177">
        <v>6.9699084637478865</v>
      </c>
      <c r="BC291" s="177"/>
      <c r="BD291" s="186"/>
      <c r="BE291" s="186"/>
      <c r="BF291" s="186"/>
      <c r="BG291" s="186"/>
      <c r="BJ291" s="186"/>
      <c r="BK291" s="186"/>
      <c r="BL291" s="186"/>
      <c r="BM291" s="218"/>
      <c r="BP291" s="186"/>
      <c r="BQ291" s="186"/>
      <c r="BR291" s="186"/>
      <c r="BS291" s="186"/>
      <c r="BT291" s="186"/>
      <c r="BU291" s="186"/>
      <c r="BV291" s="176" t="s">
        <v>325</v>
      </c>
      <c r="BW291" s="160" t="s">
        <v>1192</v>
      </c>
      <c r="BX291" s="176"/>
      <c r="BY291" s="176"/>
      <c r="BZ291" s="186">
        <f t="shared" si="54"/>
        <v>726</v>
      </c>
      <c r="CA291" s="176"/>
      <c r="CB291" s="176"/>
      <c r="CC291" s="176"/>
      <c r="CD291" s="176"/>
      <c r="CE291" s="176" t="s">
        <v>20</v>
      </c>
      <c r="CF291" s="185">
        <v>176.56860378792814</v>
      </c>
      <c r="CI291" s="163">
        <v>414</v>
      </c>
      <c r="CJ291" s="163" t="s">
        <v>10</v>
      </c>
      <c r="CK291" s="163"/>
      <c r="CL291" s="163"/>
      <c r="CM291" s="186">
        <f>I291</f>
        <v>726</v>
      </c>
      <c r="CN291" s="163"/>
      <c r="CO291" s="163"/>
      <c r="CP291" s="163"/>
      <c r="CQ291" s="163"/>
      <c r="CR291" s="163"/>
      <c r="CS291" s="163" t="s">
        <v>20</v>
      </c>
      <c r="CT291" s="163">
        <v>8.3230511072403086</v>
      </c>
      <c r="CU291" s="171"/>
      <c r="CV291" s="171"/>
      <c r="CW291" s="190">
        <v>414</v>
      </c>
      <c r="CX291" s="228" t="s">
        <v>10</v>
      </c>
      <c r="CY291" s="228"/>
      <c r="CZ291" s="228"/>
      <c r="DA291" s="186">
        <f t="shared" si="49"/>
        <v>726</v>
      </c>
      <c r="DB291" s="228"/>
      <c r="DC291" s="228"/>
      <c r="DD291" s="228"/>
      <c r="DE291" s="228"/>
      <c r="DF291" s="228"/>
      <c r="DG291" s="228"/>
      <c r="DH291" s="228" t="s">
        <v>11</v>
      </c>
      <c r="DI291" s="230">
        <v>5.6263529999999999</v>
      </c>
      <c r="DJ291" s="230">
        <v>0.55707590000000007</v>
      </c>
      <c r="DK291" s="230">
        <f>DI291-DJ291</f>
        <v>5.0692770999999999</v>
      </c>
      <c r="DL291" s="230">
        <v>0.27038780000000007</v>
      </c>
      <c r="DM291" s="230">
        <v>0.2866881</v>
      </c>
      <c r="DO291" s="61" t="s">
        <v>143</v>
      </c>
      <c r="DP291" s="61" t="s">
        <v>10</v>
      </c>
      <c r="DQ291" s="160" t="s">
        <v>1192</v>
      </c>
      <c r="DR291" s="61"/>
      <c r="DS291" s="61"/>
      <c r="DT291" s="61"/>
      <c r="DU291" s="61"/>
      <c r="DV291" s="61"/>
      <c r="DW291" s="61"/>
      <c r="DX291" s="61" t="s">
        <v>20</v>
      </c>
      <c r="DY291" s="61">
        <v>0.26294834</v>
      </c>
      <c r="DZ291" s="68">
        <v>2.7651079999999995E-2</v>
      </c>
      <c r="EA291" s="68">
        <v>6.5175220000000006E-2</v>
      </c>
      <c r="EB291" s="68">
        <v>0.16267605999999998</v>
      </c>
      <c r="EC291" s="68">
        <v>1.8766120000000004E-2</v>
      </c>
      <c r="ED291" s="149"/>
      <c r="EE291" s="149"/>
      <c r="EN291" s="68"/>
      <c r="EO291" s="68"/>
    </row>
    <row r="292" spans="1:145" s="169" customFormat="1" x14ac:dyDescent="0.25">
      <c r="A292" s="156">
        <v>415</v>
      </c>
      <c r="B292" s="157" t="s">
        <v>1473</v>
      </c>
      <c r="C292" s="160" t="s">
        <v>1192</v>
      </c>
      <c r="D292" s="160"/>
      <c r="E292" s="156" t="s">
        <v>1470</v>
      </c>
      <c r="F292" s="157">
        <v>-20.095617045000001</v>
      </c>
      <c r="G292" s="157">
        <v>-41.574871223000002</v>
      </c>
      <c r="H292" s="157"/>
      <c r="I292" s="156">
        <v>695</v>
      </c>
      <c r="J292" s="190"/>
      <c r="K292" s="190"/>
      <c r="L292" s="189" t="s">
        <v>1210</v>
      </c>
      <c r="M292" s="185">
        <v>6.166666666666667</v>
      </c>
      <c r="N292" s="185">
        <v>6.166666666666667</v>
      </c>
      <c r="O292" s="185">
        <v>6</v>
      </c>
      <c r="P292" s="185">
        <v>6.333333333333333</v>
      </c>
      <c r="Q292" s="185">
        <v>6.5</v>
      </c>
      <c r="R292" s="185">
        <v>6</v>
      </c>
      <c r="S292" s="185">
        <v>6.333333333333333</v>
      </c>
      <c r="T292" s="185">
        <v>6.5</v>
      </c>
      <c r="U292" s="191">
        <v>86</v>
      </c>
      <c r="V292" s="186"/>
      <c r="W292" s="190" t="s">
        <v>980</v>
      </c>
      <c r="X292" s="190">
        <v>695</v>
      </c>
      <c r="Y292" s="192" t="s">
        <v>10</v>
      </c>
      <c r="Z292" s="192"/>
      <c r="AA292" s="175"/>
      <c r="AB292" s="175">
        <f t="shared" si="52"/>
        <v>695</v>
      </c>
      <c r="AC292" s="175"/>
      <c r="AD292" s="175"/>
      <c r="AE292" s="192"/>
      <c r="AF292" s="193">
        <v>54.959828499999993</v>
      </c>
      <c r="AG292" s="193">
        <v>31.485410000000002</v>
      </c>
      <c r="AH292" s="193">
        <v>5.8759605500000003</v>
      </c>
      <c r="AI292" s="193">
        <v>13.229379</v>
      </c>
      <c r="AJ292" s="193">
        <v>2.2762506411065173</v>
      </c>
      <c r="AK292" s="186"/>
      <c r="AL292" s="175" t="s">
        <v>144</v>
      </c>
      <c r="AM292" s="175"/>
      <c r="AN292" s="175" t="s">
        <v>10</v>
      </c>
      <c r="AO292" s="175"/>
      <c r="AP292" s="175"/>
      <c r="AQ292" s="175">
        <f t="shared" si="53"/>
        <v>695</v>
      </c>
      <c r="AR292" s="175"/>
      <c r="AS292" s="175"/>
      <c r="AU292" s="175"/>
      <c r="AV292" s="176" t="s">
        <v>20</v>
      </c>
      <c r="AY292" s="176">
        <v>0.25090000000000001</v>
      </c>
      <c r="AZ292" s="176">
        <v>20</v>
      </c>
      <c r="BA292" s="177">
        <v>1.2545000000000001E-2</v>
      </c>
      <c r="BB292" s="177">
        <v>6.6303384962284921</v>
      </c>
      <c r="BC292" s="177"/>
      <c r="BD292" s="186"/>
      <c r="BE292" s="186"/>
      <c r="BF292" s="186"/>
      <c r="BG292" s="186"/>
      <c r="BJ292" s="186"/>
      <c r="BK292" s="186"/>
      <c r="BL292" s="186"/>
      <c r="BM292" s="218"/>
      <c r="BP292" s="186"/>
      <c r="BQ292" s="186"/>
      <c r="BR292" s="186"/>
      <c r="BS292" s="186"/>
      <c r="BT292" s="186"/>
      <c r="BU292" s="186"/>
      <c r="BV292" s="176" t="s">
        <v>326</v>
      </c>
      <c r="BW292" s="160" t="s">
        <v>1192</v>
      </c>
      <c r="BX292" s="176"/>
      <c r="BY292" s="176"/>
      <c r="BZ292" s="186">
        <f t="shared" si="54"/>
        <v>695</v>
      </c>
      <c r="CA292" s="176"/>
      <c r="CB292" s="176"/>
      <c r="CC292" s="176"/>
      <c r="CD292" s="176"/>
      <c r="CE292" s="176" t="s">
        <v>20</v>
      </c>
      <c r="CF292" s="185">
        <v>181.31258499977994</v>
      </c>
      <c r="CI292" s="163">
        <v>415</v>
      </c>
      <c r="CJ292" s="163" t="s">
        <v>10</v>
      </c>
      <c r="CK292" s="163"/>
      <c r="CL292" s="163"/>
      <c r="CM292" s="186">
        <f>I292</f>
        <v>695</v>
      </c>
      <c r="CN292" s="163"/>
      <c r="CO292" s="163"/>
      <c r="CP292" s="163"/>
      <c r="CQ292" s="163"/>
      <c r="CR292" s="163"/>
      <c r="CS292" s="163" t="s">
        <v>20</v>
      </c>
      <c r="CT292" s="163">
        <v>8.0851917373103461</v>
      </c>
      <c r="CU292" s="186"/>
      <c r="CV292" s="186"/>
      <c r="CW292" s="190">
        <v>415</v>
      </c>
      <c r="CX292" s="228" t="s">
        <v>10</v>
      </c>
      <c r="CY292" s="228"/>
      <c r="CZ292" s="228"/>
      <c r="DA292" s="186">
        <f t="shared" si="49"/>
        <v>695</v>
      </c>
      <c r="DB292" s="228"/>
      <c r="DC292" s="228"/>
      <c r="DD292" s="228"/>
      <c r="DE292" s="228"/>
      <c r="DF292" s="228"/>
      <c r="DG292" s="228"/>
      <c r="DH292" s="228" t="s">
        <v>11</v>
      </c>
      <c r="DI292" s="230">
        <v>5.6647829999999999</v>
      </c>
      <c r="DJ292" s="230">
        <v>0.72306549999999992</v>
      </c>
      <c r="DK292" s="230">
        <f>DI292-DJ292</f>
        <v>4.9417175000000002</v>
      </c>
      <c r="DL292" s="230">
        <v>0.41234229999999994</v>
      </c>
      <c r="DM292" s="230">
        <v>0.31072319999999998</v>
      </c>
      <c r="DO292" s="61" t="s">
        <v>144</v>
      </c>
      <c r="DP292" s="61" t="s">
        <v>10</v>
      </c>
      <c r="DQ292" s="160" t="s">
        <v>1192</v>
      </c>
      <c r="DR292" s="61"/>
      <c r="DS292" s="61"/>
      <c r="DT292" s="61"/>
      <c r="DU292" s="61"/>
      <c r="DV292" s="61"/>
      <c r="DW292" s="61"/>
      <c r="DX292" s="61" t="s">
        <v>20</v>
      </c>
      <c r="DY292" s="68">
        <v>0.27184349999999996</v>
      </c>
      <c r="DZ292" s="68">
        <v>3.0761319999999998E-2</v>
      </c>
      <c r="EA292" s="68">
        <v>7.2330220000000001E-2</v>
      </c>
      <c r="EB292" s="68">
        <v>0.16552564</v>
      </c>
      <c r="EC292" s="68">
        <v>2.285206E-2</v>
      </c>
      <c r="ED292" s="149"/>
      <c r="EE292" s="149"/>
      <c r="EN292" s="68"/>
      <c r="EO292" s="68"/>
    </row>
    <row r="293" spans="1:145" s="169" customFormat="1" x14ac:dyDescent="0.25">
      <c r="A293" s="156">
        <v>416</v>
      </c>
      <c r="B293" s="157" t="s">
        <v>1474</v>
      </c>
      <c r="C293" s="160" t="s">
        <v>1194</v>
      </c>
      <c r="D293" s="160"/>
      <c r="E293" s="156" t="s">
        <v>1470</v>
      </c>
      <c r="F293" s="157">
        <v>-20.063961614</v>
      </c>
      <c r="G293" s="157">
        <v>-41.537574855999999</v>
      </c>
      <c r="H293" s="157"/>
      <c r="I293" s="156">
        <v>572</v>
      </c>
      <c r="J293" s="190"/>
      <c r="K293" s="190"/>
      <c r="L293" s="189" t="s">
        <v>1210</v>
      </c>
      <c r="M293" s="190">
        <v>5</v>
      </c>
      <c r="N293" s="190">
        <v>4</v>
      </c>
      <c r="O293" s="185">
        <v>4.666666666666667</v>
      </c>
      <c r="P293" s="185">
        <v>4.666666666666667</v>
      </c>
      <c r="Q293" s="185">
        <v>4.333333333333333</v>
      </c>
      <c r="R293" s="185">
        <v>4.666666666666667</v>
      </c>
      <c r="S293" s="190">
        <v>5</v>
      </c>
      <c r="T293" s="198">
        <v>4.666666666666667</v>
      </c>
      <c r="U293" s="196">
        <v>73</v>
      </c>
      <c r="V293" s="186"/>
      <c r="W293" s="190" t="s">
        <v>796</v>
      </c>
      <c r="X293" s="190">
        <v>572</v>
      </c>
      <c r="Y293" s="192" t="s">
        <v>201</v>
      </c>
      <c r="Z293" s="192"/>
      <c r="AA293" s="175"/>
      <c r="AB293" s="175">
        <f t="shared" si="52"/>
        <v>572</v>
      </c>
      <c r="AC293" s="175"/>
      <c r="AD293" s="175"/>
      <c r="AE293" s="192"/>
      <c r="AF293" s="193">
        <v>66.525334000000015</v>
      </c>
      <c r="AG293" s="193">
        <v>34.441472999999995</v>
      </c>
      <c r="AH293" s="193">
        <v>6.6315360499999993</v>
      </c>
      <c r="AI293" s="193">
        <v>14.346173500000001</v>
      </c>
      <c r="AJ293" s="193">
        <v>2.1800602126959143</v>
      </c>
      <c r="AK293" s="186"/>
      <c r="AL293" s="175" t="s">
        <v>194</v>
      </c>
      <c r="AM293" s="175"/>
      <c r="AN293" s="175" t="s">
        <v>201</v>
      </c>
      <c r="AO293" s="175"/>
      <c r="AP293" s="175"/>
      <c r="AQ293" s="175">
        <f t="shared" si="53"/>
        <v>572</v>
      </c>
      <c r="AR293" s="175"/>
      <c r="AS293" s="175"/>
      <c r="AU293" s="175"/>
      <c r="AV293" s="176" t="s">
        <v>20</v>
      </c>
      <c r="AY293" s="176">
        <v>0.17730000000000001</v>
      </c>
      <c r="AZ293" s="176">
        <v>20</v>
      </c>
      <c r="BA293" s="177">
        <v>8.8650000000000014E-3</v>
      </c>
      <c r="BB293" s="177">
        <v>4.681502160899794</v>
      </c>
      <c r="BC293" s="177"/>
      <c r="BD293" s="186"/>
      <c r="BE293" s="186"/>
      <c r="BF293" s="186"/>
      <c r="BG293" s="186"/>
      <c r="BJ293" s="186"/>
      <c r="BK293" s="186"/>
      <c r="BL293" s="186"/>
      <c r="BM293" s="218"/>
      <c r="BP293" s="186"/>
      <c r="BQ293" s="186"/>
      <c r="BR293" s="186"/>
      <c r="BS293" s="186"/>
      <c r="BT293" s="186"/>
      <c r="BU293" s="186"/>
      <c r="BV293" s="176" t="s">
        <v>283</v>
      </c>
      <c r="BW293" s="160" t="s">
        <v>1194</v>
      </c>
      <c r="BX293" s="176"/>
      <c r="BY293" s="176"/>
      <c r="BZ293" s="186">
        <f t="shared" si="54"/>
        <v>572</v>
      </c>
      <c r="CA293" s="176"/>
      <c r="CB293" s="176"/>
      <c r="CC293" s="176"/>
      <c r="CD293" s="176"/>
      <c r="CE293" s="176" t="s">
        <v>20</v>
      </c>
      <c r="CF293" s="185">
        <v>185.06725049039392</v>
      </c>
      <c r="CI293" s="186"/>
      <c r="CJ293" s="186"/>
      <c r="CK293" s="186"/>
      <c r="CL293" s="186"/>
      <c r="CM293" s="186"/>
      <c r="CN293" s="186"/>
      <c r="CO293" s="186"/>
      <c r="CP293" s="186"/>
      <c r="CQ293" s="186"/>
      <c r="CR293" s="186"/>
      <c r="CS293" s="186"/>
      <c r="CT293" s="186"/>
      <c r="CU293" s="186"/>
      <c r="CV293" s="186"/>
      <c r="CW293" s="186"/>
      <c r="CX293" s="186"/>
      <c r="CY293" s="186"/>
      <c r="CZ293" s="186"/>
      <c r="DA293" s="186"/>
      <c r="DB293" s="186"/>
      <c r="DC293" s="186"/>
      <c r="DD293" s="186"/>
      <c r="DE293" s="186"/>
      <c r="DF293" s="186"/>
      <c r="DG293" s="186"/>
      <c r="DH293" s="171"/>
      <c r="DI293" s="171"/>
      <c r="DJ293" s="171"/>
      <c r="DK293" s="171"/>
      <c r="DL293" s="186"/>
      <c r="DM293" s="186"/>
      <c r="DO293" s="61" t="s">
        <v>194</v>
      </c>
      <c r="DP293" s="61" t="s">
        <v>201</v>
      </c>
      <c r="DQ293" s="160" t="s">
        <v>1194</v>
      </c>
      <c r="DR293" s="61"/>
      <c r="DS293" s="61"/>
      <c r="DT293" s="61"/>
      <c r="DU293" s="61"/>
      <c r="DV293" s="61"/>
      <c r="DW293" s="61"/>
      <c r="DX293" s="61" t="s">
        <v>20</v>
      </c>
      <c r="DY293" s="68">
        <v>0.24018770000000003</v>
      </c>
      <c r="DZ293" s="68">
        <v>2.6254159999999999E-2</v>
      </c>
      <c r="EA293" s="68">
        <v>5.5257480000000005E-2</v>
      </c>
      <c r="EB293" s="68">
        <v>0.14367930000000001</v>
      </c>
      <c r="EC293" s="68">
        <v>1.8710720000000004E-2</v>
      </c>
      <c r="ED293" s="149"/>
      <c r="EE293" s="149"/>
      <c r="EN293" s="68"/>
      <c r="EO293" s="68"/>
    </row>
    <row r="294" spans="1:145" s="169" customFormat="1" x14ac:dyDescent="0.25">
      <c r="A294" s="156">
        <v>417</v>
      </c>
      <c r="B294" s="157" t="s">
        <v>1475</v>
      </c>
      <c r="C294" s="160" t="s">
        <v>1163</v>
      </c>
      <c r="D294" s="160"/>
      <c r="E294" s="156" t="s">
        <v>1470</v>
      </c>
      <c r="F294" s="157">
        <v>-20.059921116999998</v>
      </c>
      <c r="G294" s="157">
        <v>-41.569688274000001</v>
      </c>
      <c r="H294" s="157"/>
      <c r="I294" s="156">
        <v>937</v>
      </c>
      <c r="J294" s="190"/>
      <c r="K294" s="190"/>
      <c r="L294" s="189" t="s">
        <v>1225</v>
      </c>
      <c r="M294" s="190">
        <v>6</v>
      </c>
      <c r="N294" s="185">
        <v>6.333333333333333</v>
      </c>
      <c r="O294" s="185">
        <v>6.833333333333333</v>
      </c>
      <c r="P294" s="185">
        <v>6.5</v>
      </c>
      <c r="Q294" s="185">
        <v>6.333333333333333</v>
      </c>
      <c r="R294" s="185">
        <v>6.833333333333333</v>
      </c>
      <c r="S294" s="192">
        <v>6</v>
      </c>
      <c r="T294" s="185">
        <v>6.166666666666667</v>
      </c>
      <c r="U294" s="196">
        <v>87</v>
      </c>
      <c r="V294" s="186"/>
      <c r="W294" s="190" t="s">
        <v>722</v>
      </c>
      <c r="X294" s="190">
        <v>937</v>
      </c>
      <c r="Y294" s="192" t="s">
        <v>8</v>
      </c>
      <c r="Z294" s="192"/>
      <c r="AA294" s="175"/>
      <c r="AB294" s="175">
        <f t="shared" si="52"/>
        <v>937</v>
      </c>
      <c r="AC294" s="175"/>
      <c r="AD294" s="175"/>
      <c r="AE294" s="192"/>
      <c r="AF294" s="193">
        <v>62.021904500000005</v>
      </c>
      <c r="AG294" s="193">
        <v>33.349259000000004</v>
      </c>
      <c r="AH294" s="193">
        <v>6.4712543499999997</v>
      </c>
      <c r="AI294" s="193">
        <v>13.821294499999999</v>
      </c>
      <c r="AJ294" s="193">
        <v>2.1494417190088493</v>
      </c>
      <c r="AK294" s="186"/>
      <c r="AL294" s="175" t="s">
        <v>103</v>
      </c>
      <c r="AM294" s="175"/>
      <c r="AN294" s="175" t="s">
        <v>8</v>
      </c>
      <c r="AO294" s="175"/>
      <c r="AP294" s="175"/>
      <c r="AQ294" s="175">
        <f t="shared" si="53"/>
        <v>937</v>
      </c>
      <c r="AR294" s="175"/>
      <c r="AS294" s="175"/>
      <c r="AU294" s="175"/>
      <c r="AV294" s="175" t="s">
        <v>62</v>
      </c>
      <c r="AY294" s="176">
        <v>0.251</v>
      </c>
      <c r="AZ294" s="176">
        <v>20</v>
      </c>
      <c r="BA294" s="177">
        <v>1.255E-2</v>
      </c>
      <c r="BB294" s="177">
        <v>6.5229645934555602</v>
      </c>
      <c r="BC294" s="177"/>
      <c r="BD294" s="186"/>
      <c r="BE294" s="186"/>
      <c r="BF294" s="186"/>
      <c r="BG294" s="186"/>
      <c r="BJ294" s="186"/>
      <c r="BK294" s="186"/>
      <c r="BL294" s="186"/>
      <c r="BM294" s="218"/>
      <c r="BP294" s="186"/>
      <c r="BQ294" s="186"/>
      <c r="BR294" s="186"/>
      <c r="BS294" s="186"/>
      <c r="BT294" s="186"/>
      <c r="BU294" s="186"/>
      <c r="BV294" s="176" t="s">
        <v>369</v>
      </c>
      <c r="BW294" s="160" t="s">
        <v>1163</v>
      </c>
      <c r="BX294" s="176"/>
      <c r="BY294" s="176"/>
      <c r="BZ294" s="186">
        <f t="shared" si="54"/>
        <v>937</v>
      </c>
      <c r="CA294" s="176"/>
      <c r="CB294" s="176"/>
      <c r="CC294" s="176"/>
      <c r="CD294" s="176"/>
      <c r="CE294" s="176" t="s">
        <v>62</v>
      </c>
      <c r="CF294" s="185">
        <v>130.40529600830959</v>
      </c>
      <c r="CI294" s="163">
        <v>417</v>
      </c>
      <c r="CJ294" s="163" t="s">
        <v>8</v>
      </c>
      <c r="CK294" s="163"/>
      <c r="CL294" s="163"/>
      <c r="CM294" s="186">
        <f>I294</f>
        <v>937</v>
      </c>
      <c r="CN294" s="163"/>
      <c r="CO294" s="163"/>
      <c r="CP294" s="163"/>
      <c r="CQ294" s="163"/>
      <c r="CR294" s="163"/>
      <c r="CS294" s="163" t="s">
        <v>62</v>
      </c>
      <c r="CT294" s="163">
        <v>6.7130765313728364</v>
      </c>
      <c r="CW294" s="190">
        <v>417</v>
      </c>
      <c r="CX294" s="228" t="s">
        <v>8</v>
      </c>
      <c r="CY294" s="228"/>
      <c r="CZ294" s="228"/>
      <c r="DA294" s="186">
        <f t="shared" si="49"/>
        <v>937</v>
      </c>
      <c r="DB294" s="228"/>
      <c r="DC294" s="228"/>
      <c r="DD294" s="228"/>
      <c r="DE294" s="228"/>
      <c r="DF294" s="228"/>
      <c r="DG294" s="228"/>
      <c r="DH294" s="228" t="s">
        <v>9</v>
      </c>
      <c r="DI294" s="230">
        <v>5.78803</v>
      </c>
      <c r="DJ294" s="230">
        <v>0.65459520000000004</v>
      </c>
      <c r="DK294" s="230">
        <v>5.1334347999999999</v>
      </c>
      <c r="DL294" s="230">
        <v>0.32651300000000005</v>
      </c>
      <c r="DM294" s="230">
        <v>0.32808219999999999</v>
      </c>
      <c r="DO294" s="59" t="s">
        <v>103</v>
      </c>
      <c r="DP294" s="61" t="s">
        <v>8</v>
      </c>
      <c r="DQ294" s="160" t="s">
        <v>1163</v>
      </c>
      <c r="DR294" s="61"/>
      <c r="DS294" s="61"/>
      <c r="DT294" s="61"/>
      <c r="DU294" s="61"/>
      <c r="DV294" s="61"/>
      <c r="DW294" s="61"/>
      <c r="DX294" s="61" t="s">
        <v>62</v>
      </c>
      <c r="DY294" s="236">
        <v>0.14582564000000001</v>
      </c>
      <c r="DZ294" s="236">
        <v>1.513362E-2</v>
      </c>
      <c r="EA294" s="236">
        <v>3.11238E-2</v>
      </c>
      <c r="EB294" s="236">
        <v>9.9480800000000008E-2</v>
      </c>
      <c r="EC294" s="236">
        <v>1.0224280000000001E-2</v>
      </c>
      <c r="ED294" s="149"/>
      <c r="EE294" s="149"/>
      <c r="EN294" s="68"/>
      <c r="EO294" s="68"/>
    </row>
    <row r="295" spans="1:145" s="169" customFormat="1" x14ac:dyDescent="0.25">
      <c r="A295" s="156">
        <v>420</v>
      </c>
      <c r="B295" s="157" t="s">
        <v>1476</v>
      </c>
      <c r="C295" s="160" t="s">
        <v>1192</v>
      </c>
      <c r="D295" s="160"/>
      <c r="E295" s="156" t="s">
        <v>1470</v>
      </c>
      <c r="F295" s="157">
        <v>-20.172665846000001</v>
      </c>
      <c r="G295" s="157">
        <v>-41.450654855000003</v>
      </c>
      <c r="H295" s="157"/>
      <c r="I295" s="156">
        <v>907</v>
      </c>
      <c r="J295" s="190"/>
      <c r="K295" s="190"/>
      <c r="L295" s="189" t="s">
        <v>1225</v>
      </c>
      <c r="M295" s="185">
        <v>6.166666666666667</v>
      </c>
      <c r="N295" s="185">
        <v>6.5</v>
      </c>
      <c r="O295" s="185">
        <v>6.833333333333333</v>
      </c>
      <c r="P295" s="185">
        <v>6.166666666666667</v>
      </c>
      <c r="Q295" s="185">
        <v>6.5</v>
      </c>
      <c r="R295" s="185">
        <v>6.5</v>
      </c>
      <c r="S295" s="185">
        <v>6</v>
      </c>
      <c r="T295" s="185">
        <v>6.833333333333333</v>
      </c>
      <c r="U295" s="191">
        <v>87.333333333333329</v>
      </c>
      <c r="V295" s="186"/>
      <c r="W295" s="190" t="s">
        <v>981</v>
      </c>
      <c r="X295" s="190">
        <v>907</v>
      </c>
      <c r="Y295" s="192" t="s">
        <v>10</v>
      </c>
      <c r="Z295" s="192"/>
      <c r="AA295" s="175"/>
      <c r="AB295" s="175">
        <f t="shared" si="52"/>
        <v>907</v>
      </c>
      <c r="AC295" s="175"/>
      <c r="AD295" s="175"/>
      <c r="AE295" s="192"/>
      <c r="AF295" s="193">
        <v>54.865358999999998</v>
      </c>
      <c r="AG295" s="193">
        <v>31.773093999999997</v>
      </c>
      <c r="AH295" s="193">
        <v>5.8394971499999988</v>
      </c>
      <c r="AI295" s="193">
        <v>13.304779000000002</v>
      </c>
      <c r="AJ295" s="193">
        <v>2.2896684789024819</v>
      </c>
      <c r="AK295" s="186"/>
      <c r="AL295" s="175" t="s">
        <v>1140</v>
      </c>
      <c r="AM295" s="175"/>
      <c r="AN295" s="175" t="s">
        <v>10</v>
      </c>
      <c r="AO295" s="175"/>
      <c r="AP295" s="175"/>
      <c r="AQ295" s="175">
        <f t="shared" si="53"/>
        <v>907</v>
      </c>
      <c r="AR295" s="175"/>
      <c r="AS295" s="175"/>
      <c r="AU295" s="175"/>
      <c r="AV295" s="175" t="s">
        <v>62</v>
      </c>
      <c r="AY295" s="176">
        <v>0.2646</v>
      </c>
      <c r="AZ295" s="176">
        <v>20</v>
      </c>
      <c r="BA295" s="177">
        <v>1.323E-2</v>
      </c>
      <c r="BB295" s="177">
        <v>6.9041419482994657</v>
      </c>
      <c r="BC295" s="177"/>
      <c r="BD295" s="186"/>
      <c r="BE295" s="186"/>
      <c r="BF295" s="186"/>
      <c r="BG295" s="186"/>
      <c r="BJ295" s="186"/>
      <c r="BK295" s="186"/>
      <c r="BL295" s="186"/>
      <c r="BM295" s="218"/>
      <c r="BP295" s="186"/>
      <c r="BQ295" s="186"/>
      <c r="BR295" s="186"/>
      <c r="BS295" s="186"/>
      <c r="BT295" s="186"/>
      <c r="BU295" s="186"/>
      <c r="BV295" s="176" t="s">
        <v>434</v>
      </c>
      <c r="BW295" s="160" t="s">
        <v>1192</v>
      </c>
      <c r="BX295" s="176"/>
      <c r="BY295" s="176"/>
      <c r="BZ295" s="186">
        <f t="shared" si="54"/>
        <v>907</v>
      </c>
      <c r="CA295" s="176"/>
      <c r="CB295" s="176"/>
      <c r="CC295" s="176"/>
      <c r="CD295" s="176"/>
      <c r="CE295" s="176" t="s">
        <v>62</v>
      </c>
      <c r="CF295" s="185">
        <v>180.00874369389416</v>
      </c>
      <c r="CI295" s="163">
        <v>420</v>
      </c>
      <c r="CJ295" s="163" t="s">
        <v>10</v>
      </c>
      <c r="CK295" s="163"/>
      <c r="CL295" s="163"/>
      <c r="CM295" s="186">
        <f>I295</f>
        <v>907</v>
      </c>
      <c r="CN295" s="163"/>
      <c r="CO295" s="163"/>
      <c r="CP295" s="163"/>
      <c r="CQ295" s="163"/>
      <c r="CR295" s="163"/>
      <c r="CS295" s="163" t="s">
        <v>62</v>
      </c>
      <c r="CT295" s="163">
        <v>7.5879829020547733</v>
      </c>
      <c r="CU295" s="186"/>
      <c r="CV295" s="186"/>
      <c r="CW295" s="163">
        <v>420</v>
      </c>
      <c r="CX295" s="163" t="s">
        <v>10</v>
      </c>
      <c r="CY295" s="163"/>
      <c r="CZ295" s="163"/>
      <c r="DA295" s="186">
        <f t="shared" si="49"/>
        <v>907</v>
      </c>
      <c r="DB295" s="163"/>
      <c r="DC295" s="163"/>
      <c r="DD295" s="163"/>
      <c r="DE295" s="163"/>
      <c r="DF295" s="163"/>
      <c r="DG295" s="163"/>
      <c r="DH295" s="176" t="s">
        <v>9</v>
      </c>
      <c r="DI295" s="233">
        <v>7.5318899999999998</v>
      </c>
      <c r="DJ295" s="233">
        <v>0.76459509999999997</v>
      </c>
      <c r="DK295" s="177">
        <f>DI295-DJ295</f>
        <v>6.7672948999999996</v>
      </c>
      <c r="DL295" s="230">
        <v>0.39182819999999996</v>
      </c>
      <c r="DM295" s="230">
        <v>0.37276690000000001</v>
      </c>
      <c r="DQ295" s="160"/>
      <c r="ED295" s="149"/>
      <c r="EE295" s="149"/>
      <c r="EN295" s="68"/>
      <c r="EO295" s="68"/>
    </row>
    <row r="296" spans="1:145" s="169" customFormat="1" x14ac:dyDescent="0.25">
      <c r="A296" s="156">
        <v>421</v>
      </c>
      <c r="B296" s="157" t="s">
        <v>1477</v>
      </c>
      <c r="C296" s="160" t="s">
        <v>1163</v>
      </c>
      <c r="D296" s="160"/>
      <c r="E296" s="156" t="s">
        <v>1470</v>
      </c>
      <c r="F296" s="157">
        <v>-20.149594909000001</v>
      </c>
      <c r="G296" s="157">
        <v>-41.464911465999997</v>
      </c>
      <c r="H296" s="157"/>
      <c r="I296" s="156">
        <v>755</v>
      </c>
      <c r="J296" s="190"/>
      <c r="K296" s="190"/>
      <c r="L296" s="189" t="s">
        <v>1225</v>
      </c>
      <c r="M296" s="185">
        <v>6</v>
      </c>
      <c r="N296" s="185">
        <v>5.666666666666667</v>
      </c>
      <c r="O296" s="185">
        <v>6</v>
      </c>
      <c r="P296" s="185">
        <v>6</v>
      </c>
      <c r="Q296" s="185">
        <v>5.333333333333333</v>
      </c>
      <c r="R296" s="185">
        <v>5.666666666666667</v>
      </c>
      <c r="S296" s="185">
        <v>6</v>
      </c>
      <c r="T296" s="185">
        <v>5.666666666666667</v>
      </c>
      <c r="U296" s="191">
        <v>82.333333333333329</v>
      </c>
      <c r="V296" s="186"/>
      <c r="W296" s="190" t="s">
        <v>725</v>
      </c>
      <c r="X296" s="190">
        <v>755</v>
      </c>
      <c r="Y296" s="192" t="s">
        <v>8</v>
      </c>
      <c r="Z296" s="192"/>
      <c r="AA296" s="175"/>
      <c r="AB296" s="175">
        <f t="shared" si="52"/>
        <v>755</v>
      </c>
      <c r="AC296" s="175"/>
      <c r="AD296" s="175"/>
      <c r="AE296" s="192"/>
      <c r="AF296" s="193">
        <v>59.560676499999985</v>
      </c>
      <c r="AG296" s="193">
        <v>33.3476365</v>
      </c>
      <c r="AH296" s="193">
        <v>5.9071318499999999</v>
      </c>
      <c r="AI296" s="193">
        <v>14.075317999999996</v>
      </c>
      <c r="AJ296" s="193">
        <v>2.3890364828129074</v>
      </c>
      <c r="AK296" s="186"/>
      <c r="AL296" s="175" t="s">
        <v>1002</v>
      </c>
      <c r="AM296" s="175"/>
      <c r="AN296" s="175" t="s">
        <v>8</v>
      </c>
      <c r="AO296" s="175"/>
      <c r="AP296" s="175"/>
      <c r="AQ296" s="175">
        <f t="shared" si="53"/>
        <v>755</v>
      </c>
      <c r="AR296" s="175"/>
      <c r="AS296" s="175"/>
      <c r="AU296" s="175"/>
      <c r="AV296" s="176" t="s">
        <v>20</v>
      </c>
      <c r="AY296" s="176">
        <v>0.22109999999999999</v>
      </c>
      <c r="AZ296" s="176">
        <v>20</v>
      </c>
      <c r="BA296" s="177">
        <v>1.1054999999999999E-2</v>
      </c>
      <c r="BB296" s="177">
        <v>6.0075698601454919</v>
      </c>
      <c r="BC296" s="177"/>
      <c r="BD296" s="176"/>
      <c r="BE296" s="176"/>
      <c r="BF296" s="176"/>
      <c r="BG296" s="176"/>
      <c r="BJ296" s="176"/>
      <c r="BK296" s="176"/>
      <c r="BL296" s="176"/>
      <c r="BM296" s="219"/>
      <c r="BP296" s="176"/>
      <c r="BQ296" s="186"/>
      <c r="BR296" s="186"/>
      <c r="BS296" s="186"/>
      <c r="BT296" s="186"/>
      <c r="BU296" s="186"/>
      <c r="BV296" s="186"/>
      <c r="BW296" s="160"/>
      <c r="BX296" s="186"/>
      <c r="BY296" s="186"/>
      <c r="BZ296" s="186"/>
      <c r="CA296" s="186"/>
      <c r="CB296" s="186"/>
      <c r="CC296" s="186"/>
      <c r="CD296" s="186"/>
      <c r="CE296" s="186"/>
      <c r="CF296" s="197"/>
      <c r="CI296" s="163">
        <v>421</v>
      </c>
      <c r="CJ296" s="163" t="s">
        <v>8</v>
      </c>
      <c r="CK296" s="163"/>
      <c r="CL296" s="163"/>
      <c r="CM296" s="186">
        <f>I296</f>
        <v>755</v>
      </c>
      <c r="CN296" s="163"/>
      <c r="CO296" s="163"/>
      <c r="CP296" s="163"/>
      <c r="CQ296" s="163"/>
      <c r="CR296" s="163"/>
      <c r="CS296" s="163" t="s">
        <v>20</v>
      </c>
      <c r="CT296" s="163">
        <v>7.3863878065239579</v>
      </c>
      <c r="CU296" s="186"/>
      <c r="CV296" s="186"/>
      <c r="CW296" s="186"/>
      <c r="CX296" s="186"/>
      <c r="CY296" s="186"/>
      <c r="CZ296" s="186"/>
      <c r="DA296" s="186"/>
      <c r="DB296" s="186"/>
      <c r="DC296" s="186"/>
      <c r="DD296" s="186"/>
      <c r="DE296" s="186"/>
      <c r="DF296" s="186"/>
      <c r="DG296" s="186"/>
      <c r="DH296" s="171"/>
      <c r="DI296" s="171"/>
      <c r="DJ296" s="171"/>
      <c r="DK296" s="171"/>
      <c r="DL296" s="186"/>
      <c r="DM296" s="186"/>
      <c r="DQ296" s="160"/>
      <c r="ED296" s="149"/>
      <c r="EE296" s="149"/>
      <c r="EN296" s="68"/>
      <c r="EO296" s="68"/>
    </row>
    <row r="297" spans="1:145" s="169" customFormat="1" x14ac:dyDescent="0.25">
      <c r="A297" s="156">
        <v>423</v>
      </c>
      <c r="B297" s="157" t="s">
        <v>1478</v>
      </c>
      <c r="C297" s="160" t="s">
        <v>1163</v>
      </c>
      <c r="D297" s="160"/>
      <c r="E297" s="156" t="s">
        <v>1470</v>
      </c>
      <c r="F297" s="157">
        <v>-20.095132738</v>
      </c>
      <c r="G297" s="157">
        <v>-41.635631388</v>
      </c>
      <c r="H297" s="157"/>
      <c r="I297" s="156">
        <v>772</v>
      </c>
      <c r="J297" s="190"/>
      <c r="K297" s="190"/>
      <c r="L297" s="189" t="s">
        <v>1225</v>
      </c>
      <c r="M297" s="185">
        <v>5.666666666666667</v>
      </c>
      <c r="N297" s="185">
        <v>5.666666666666667</v>
      </c>
      <c r="O297" s="185">
        <v>6.333333333333333</v>
      </c>
      <c r="P297" s="185">
        <v>6</v>
      </c>
      <c r="Q297" s="185">
        <v>5.333333333333333</v>
      </c>
      <c r="R297" s="185">
        <v>6</v>
      </c>
      <c r="S297" s="185">
        <v>6</v>
      </c>
      <c r="T297" s="185">
        <v>6</v>
      </c>
      <c r="U297" s="191">
        <v>83</v>
      </c>
      <c r="V297" s="186"/>
      <c r="W297" s="190" t="s">
        <v>726</v>
      </c>
      <c r="X297" s="190">
        <v>772</v>
      </c>
      <c r="Y297" s="192" t="s">
        <v>8</v>
      </c>
      <c r="Z297" s="192"/>
      <c r="AA297" s="175"/>
      <c r="AB297" s="175">
        <f t="shared" si="52"/>
        <v>772</v>
      </c>
      <c r="AC297" s="175"/>
      <c r="AD297" s="175"/>
      <c r="AE297" s="192"/>
      <c r="AF297" s="193">
        <v>56.568010999999991</v>
      </c>
      <c r="AG297" s="193">
        <v>32.716593999999994</v>
      </c>
      <c r="AH297" s="193">
        <v>6.1124837999999997</v>
      </c>
      <c r="AI297" s="193">
        <v>12.8900395</v>
      </c>
      <c r="AJ297" s="193">
        <v>2.118291801120523</v>
      </c>
      <c r="AK297" s="186"/>
      <c r="AL297" s="175" t="s">
        <v>1013</v>
      </c>
      <c r="AM297" s="175"/>
      <c r="AN297" s="175" t="s">
        <v>8</v>
      </c>
      <c r="AO297" s="175"/>
      <c r="AP297" s="175"/>
      <c r="AQ297" s="175">
        <f t="shared" si="53"/>
        <v>772</v>
      </c>
      <c r="AR297" s="175"/>
      <c r="AS297" s="175"/>
      <c r="AU297" s="175"/>
      <c r="AV297" s="175" t="s">
        <v>440</v>
      </c>
      <c r="AY297" s="176">
        <v>0.186</v>
      </c>
      <c r="AZ297" s="176">
        <v>20</v>
      </c>
      <c r="BA297" s="177">
        <v>9.2999999999999992E-3</v>
      </c>
      <c r="BB297" s="177">
        <v>4.9553056129707667</v>
      </c>
      <c r="BC297" s="177"/>
      <c r="BD297" s="186"/>
      <c r="BE297" s="186"/>
      <c r="BF297" s="186"/>
      <c r="BG297" s="186"/>
      <c r="BJ297" s="186"/>
      <c r="BK297" s="186"/>
      <c r="BL297" s="186"/>
      <c r="BM297" s="218"/>
      <c r="BP297" s="186"/>
      <c r="BQ297" s="186"/>
      <c r="BR297" s="186"/>
      <c r="BS297" s="186"/>
      <c r="BT297" s="186"/>
      <c r="BU297" s="186"/>
      <c r="BV297" s="186"/>
      <c r="BW297" s="160"/>
      <c r="BX297" s="186"/>
      <c r="BY297" s="186"/>
      <c r="BZ297" s="186"/>
      <c r="CA297" s="186"/>
      <c r="CB297" s="186"/>
      <c r="CC297" s="186"/>
      <c r="CD297" s="186"/>
      <c r="CE297" s="186"/>
      <c r="CF297" s="197"/>
      <c r="CI297" s="186"/>
      <c r="CJ297" s="186"/>
      <c r="CK297" s="186"/>
      <c r="CL297" s="186"/>
      <c r="CM297" s="186"/>
      <c r="CN297" s="186"/>
      <c r="CO297" s="186"/>
      <c r="CP297" s="186"/>
      <c r="CQ297" s="186"/>
      <c r="CR297" s="186"/>
      <c r="CS297" s="186"/>
      <c r="CT297" s="186"/>
      <c r="CU297" s="186"/>
      <c r="CV297" s="186"/>
      <c r="CW297" s="186"/>
      <c r="CX297" s="186"/>
      <c r="CY297" s="186"/>
      <c r="CZ297" s="186"/>
      <c r="DA297" s="186"/>
      <c r="DB297" s="186"/>
      <c r="DC297" s="186"/>
      <c r="DD297" s="186"/>
      <c r="DE297" s="186"/>
      <c r="DF297" s="186"/>
      <c r="DG297" s="186"/>
      <c r="DH297" s="171"/>
      <c r="DI297" s="171"/>
      <c r="DJ297" s="171"/>
      <c r="DK297" s="171"/>
      <c r="DL297" s="186"/>
      <c r="DM297" s="186"/>
      <c r="DQ297" s="160"/>
      <c r="ED297" s="149"/>
      <c r="EE297" s="149"/>
      <c r="EN297" s="68"/>
      <c r="EO297" s="68"/>
    </row>
    <row r="298" spans="1:145" s="169" customFormat="1" x14ac:dyDescent="0.25">
      <c r="A298" s="156">
        <v>424</v>
      </c>
      <c r="B298" s="157" t="s">
        <v>1479</v>
      </c>
      <c r="C298" s="160" t="s">
        <v>1163</v>
      </c>
      <c r="D298" s="160"/>
      <c r="E298" s="156" t="s">
        <v>1470</v>
      </c>
      <c r="F298" s="157">
        <v>-20.091758016</v>
      </c>
      <c r="G298" s="157">
        <v>-41.626462676000003</v>
      </c>
      <c r="H298" s="157"/>
      <c r="I298" s="156">
        <v>791</v>
      </c>
      <c r="J298" s="190"/>
      <c r="K298" s="190"/>
      <c r="L298" s="208" t="s">
        <v>1563</v>
      </c>
      <c r="M298" s="190">
        <v>6</v>
      </c>
      <c r="N298" s="185">
        <v>5.666666666666667</v>
      </c>
      <c r="O298" s="185">
        <v>5.666666666666667</v>
      </c>
      <c r="P298" s="190">
        <v>6</v>
      </c>
      <c r="Q298" s="185">
        <v>6.333333333333333</v>
      </c>
      <c r="R298" s="185">
        <v>5.666666666666667</v>
      </c>
      <c r="S298" s="190">
        <v>6</v>
      </c>
      <c r="T298" s="190">
        <v>6</v>
      </c>
      <c r="U298" s="191">
        <v>83.333333333333329</v>
      </c>
      <c r="V298" s="186"/>
      <c r="W298" s="190" t="s">
        <v>727</v>
      </c>
      <c r="X298" s="190">
        <v>791</v>
      </c>
      <c r="Y298" s="192" t="s">
        <v>8</v>
      </c>
      <c r="Z298" s="192"/>
      <c r="AA298" s="175"/>
      <c r="AB298" s="175">
        <f t="shared" si="52"/>
        <v>791</v>
      </c>
      <c r="AC298" s="175"/>
      <c r="AD298" s="175"/>
      <c r="AE298" s="192"/>
      <c r="AF298" s="193">
        <v>43.107052499999995</v>
      </c>
      <c r="AG298" s="193">
        <v>29.895582999999998</v>
      </c>
      <c r="AH298" s="193">
        <v>5.0707680000000002</v>
      </c>
      <c r="AI298" s="193">
        <v>11.921069850000002</v>
      </c>
      <c r="AJ298" s="193">
        <v>2.351465411530353</v>
      </c>
      <c r="AK298" s="186"/>
      <c r="AL298" s="175" t="s">
        <v>1008</v>
      </c>
      <c r="AM298" s="175"/>
      <c r="AN298" s="175" t="s">
        <v>8</v>
      </c>
      <c r="AO298" s="175"/>
      <c r="AP298" s="175"/>
      <c r="AQ298" s="175">
        <f t="shared" si="53"/>
        <v>791</v>
      </c>
      <c r="AR298" s="175"/>
      <c r="AS298" s="175"/>
      <c r="AU298" s="175"/>
      <c r="AV298" s="175" t="s">
        <v>440</v>
      </c>
      <c r="AY298" s="176">
        <v>0.25800000000000001</v>
      </c>
      <c r="AZ298" s="176">
        <v>20</v>
      </c>
      <c r="BA298" s="177">
        <v>1.29E-2</v>
      </c>
      <c r="BB298" s="177">
        <v>6.208895927844738</v>
      </c>
      <c r="BC298" s="177"/>
      <c r="BD298" s="176"/>
      <c r="BE298" s="176"/>
      <c r="BF298" s="176"/>
      <c r="BG298" s="176"/>
      <c r="BJ298" s="176"/>
      <c r="BK298" s="176"/>
      <c r="BL298" s="176"/>
      <c r="BM298" s="219"/>
      <c r="BP298" s="176"/>
      <c r="BQ298" s="186"/>
      <c r="BR298" s="186"/>
      <c r="BS298" s="186"/>
      <c r="BT298" s="186"/>
      <c r="BU298" s="186"/>
      <c r="BV298" s="176" t="s">
        <v>459</v>
      </c>
      <c r="BW298" s="160" t="s">
        <v>1163</v>
      </c>
      <c r="BX298" s="176"/>
      <c r="BY298" s="176"/>
      <c r="BZ298" s="186">
        <f>I298</f>
        <v>791</v>
      </c>
      <c r="CA298" s="176"/>
      <c r="CB298" s="176"/>
      <c r="CC298" s="176"/>
      <c r="CD298" s="176"/>
      <c r="CE298" s="176" t="s">
        <v>440</v>
      </c>
      <c r="CF298" s="185">
        <v>178.71263818758752</v>
      </c>
      <c r="CI298" s="186"/>
      <c r="CJ298" s="186"/>
      <c r="CK298" s="186"/>
      <c r="CL298" s="186"/>
      <c r="CM298" s="186"/>
      <c r="CN298" s="186"/>
      <c r="CO298" s="186"/>
      <c r="CP298" s="186"/>
      <c r="CQ298" s="186"/>
      <c r="CR298" s="186"/>
      <c r="CS298" s="186"/>
      <c r="CT298" s="186"/>
      <c r="CU298" s="186"/>
      <c r="CV298" s="186"/>
      <c r="CW298" s="186"/>
      <c r="CX298" s="186"/>
      <c r="CY298" s="186"/>
      <c r="CZ298" s="186"/>
      <c r="DA298" s="186"/>
      <c r="DB298" s="186"/>
      <c r="DC298" s="186"/>
      <c r="DD298" s="186"/>
      <c r="DE298" s="186"/>
      <c r="DF298" s="186"/>
      <c r="DG298" s="186"/>
      <c r="DH298" s="171"/>
      <c r="DI298" s="171"/>
      <c r="DJ298" s="171"/>
      <c r="DK298" s="171"/>
      <c r="DL298" s="186"/>
      <c r="DM298" s="186"/>
      <c r="DQ298" s="160"/>
      <c r="ED298" s="149"/>
      <c r="EE298" s="149"/>
      <c r="EN298" s="68"/>
      <c r="EO298" s="68"/>
    </row>
    <row r="299" spans="1:145" s="169" customFormat="1" x14ac:dyDescent="0.25">
      <c r="A299" s="156">
        <v>426</v>
      </c>
      <c r="B299" s="157" t="s">
        <v>1481</v>
      </c>
      <c r="C299" s="160" t="s">
        <v>1163</v>
      </c>
      <c r="D299" s="160"/>
      <c r="E299" s="156" t="s">
        <v>1470</v>
      </c>
      <c r="F299" s="157">
        <v>-20.076922048</v>
      </c>
      <c r="G299" s="157">
        <v>-41.609704569000002</v>
      </c>
      <c r="H299" s="157"/>
      <c r="I299" s="156">
        <v>867</v>
      </c>
      <c r="J299" s="190"/>
      <c r="K299" s="190"/>
      <c r="L299" s="189" t="s">
        <v>1225</v>
      </c>
      <c r="M299" s="185">
        <v>5.333333333333333</v>
      </c>
      <c r="N299" s="185">
        <v>5.666666666666667</v>
      </c>
      <c r="O299" s="185">
        <v>5.666666666666667</v>
      </c>
      <c r="P299" s="192">
        <v>6</v>
      </c>
      <c r="Q299" s="185">
        <v>5.333333333333333</v>
      </c>
      <c r="R299" s="185">
        <v>5.333333333333333</v>
      </c>
      <c r="S299" s="185">
        <v>5.333333333333333</v>
      </c>
      <c r="T299" s="185">
        <v>5.666666666666667</v>
      </c>
      <c r="U299" s="191">
        <v>80.333333333333329</v>
      </c>
      <c r="V299" s="186"/>
      <c r="W299" s="190" t="s">
        <v>728</v>
      </c>
      <c r="X299" s="190">
        <v>867</v>
      </c>
      <c r="Y299" s="192" t="s">
        <v>8</v>
      </c>
      <c r="Z299" s="192"/>
      <c r="AA299" s="175"/>
      <c r="AB299" s="175">
        <f t="shared" si="52"/>
        <v>867</v>
      </c>
      <c r="AC299" s="175"/>
      <c r="AD299" s="175"/>
      <c r="AE299" s="192"/>
      <c r="AF299" s="193">
        <v>62.882358499999988</v>
      </c>
      <c r="AG299" s="193">
        <v>35.196342999999999</v>
      </c>
      <c r="AH299" s="193">
        <v>6.1770919499999994</v>
      </c>
      <c r="AI299" s="193">
        <v>14.116463000000001</v>
      </c>
      <c r="AJ299" s="193">
        <v>2.2900841301989376</v>
      </c>
      <c r="AK299" s="186"/>
      <c r="AL299" s="175" t="s">
        <v>1038</v>
      </c>
      <c r="AM299" s="175"/>
      <c r="AN299" s="175" t="s">
        <v>8</v>
      </c>
      <c r="AO299" s="175"/>
      <c r="AP299" s="175"/>
      <c r="AQ299" s="175">
        <f t="shared" si="53"/>
        <v>867</v>
      </c>
      <c r="AR299" s="175"/>
      <c r="AS299" s="175"/>
      <c r="AU299" s="175"/>
      <c r="AV299" s="175" t="s">
        <v>440</v>
      </c>
      <c r="AY299" s="176">
        <v>0.2084</v>
      </c>
      <c r="AZ299" s="176">
        <v>20</v>
      </c>
      <c r="BA299" s="177">
        <v>1.042E-2</v>
      </c>
      <c r="BB299" s="177">
        <v>6.1646041929509048</v>
      </c>
      <c r="BC299" s="177"/>
      <c r="BD299" s="176"/>
      <c r="BE299" s="176"/>
      <c r="BF299" s="176"/>
      <c r="BG299" s="176"/>
      <c r="BJ299" s="176"/>
      <c r="BK299" s="176"/>
      <c r="BL299" s="176"/>
      <c r="BM299" s="219"/>
      <c r="BP299" s="176"/>
      <c r="BQ299" s="186"/>
      <c r="BR299" s="186"/>
      <c r="BS299" s="186"/>
      <c r="BT299" s="186"/>
      <c r="BU299" s="186"/>
      <c r="BV299" s="186"/>
      <c r="BW299" s="160"/>
      <c r="BX299" s="186"/>
      <c r="BY299" s="186"/>
      <c r="BZ299" s="186"/>
      <c r="CA299" s="186"/>
      <c r="CB299" s="186"/>
      <c r="CC299" s="186"/>
      <c r="CD299" s="186"/>
      <c r="CE299" s="186"/>
      <c r="CF299" s="197"/>
      <c r="CI299" s="186"/>
      <c r="CJ299" s="186"/>
      <c r="CK299" s="186"/>
      <c r="CL299" s="186"/>
      <c r="CM299" s="186"/>
      <c r="CN299" s="186"/>
      <c r="CO299" s="186"/>
      <c r="CP299" s="186"/>
      <c r="CQ299" s="186"/>
      <c r="CR299" s="186"/>
      <c r="CS299" s="186"/>
      <c r="CT299" s="186"/>
      <c r="CU299" s="186"/>
      <c r="CV299" s="186"/>
      <c r="CW299" s="186"/>
      <c r="CX299" s="186"/>
      <c r="CY299" s="186"/>
      <c r="CZ299" s="186"/>
      <c r="DA299" s="186"/>
      <c r="DB299" s="186"/>
      <c r="DC299" s="186"/>
      <c r="DD299" s="186"/>
      <c r="DE299" s="186"/>
      <c r="DF299" s="186"/>
      <c r="DG299" s="186"/>
      <c r="DH299" s="171"/>
      <c r="DI299" s="171"/>
      <c r="DJ299" s="171"/>
      <c r="DK299" s="171"/>
      <c r="DL299" s="186"/>
      <c r="DM299" s="186"/>
      <c r="DQ299" s="160"/>
      <c r="ED299" s="149"/>
      <c r="EE299" s="149"/>
      <c r="EN299" s="68"/>
      <c r="EO299" s="68"/>
    </row>
    <row r="300" spans="1:145" s="169" customFormat="1" x14ac:dyDescent="0.25">
      <c r="A300" s="156">
        <v>429</v>
      </c>
      <c r="B300" s="157" t="s">
        <v>1485</v>
      </c>
      <c r="C300" s="160" t="s">
        <v>1163</v>
      </c>
      <c r="D300" s="160"/>
      <c r="E300" s="156" t="s">
        <v>1470</v>
      </c>
      <c r="F300" s="157">
        <v>-20.165653713000001</v>
      </c>
      <c r="G300" s="157">
        <v>-41.573355188999997</v>
      </c>
      <c r="H300" s="157"/>
      <c r="I300" s="156">
        <v>873</v>
      </c>
      <c r="J300" s="190"/>
      <c r="K300" s="190"/>
      <c r="L300" s="189" t="s">
        <v>1210</v>
      </c>
      <c r="M300" s="185">
        <v>6</v>
      </c>
      <c r="N300" s="185">
        <v>6</v>
      </c>
      <c r="O300" s="185">
        <v>6</v>
      </c>
      <c r="P300" s="185">
        <v>6</v>
      </c>
      <c r="Q300" s="185">
        <v>6.333333333333333</v>
      </c>
      <c r="R300" s="185">
        <v>6.333333333333333</v>
      </c>
      <c r="S300" s="185">
        <v>6.333333333333333</v>
      </c>
      <c r="T300" s="185">
        <v>6</v>
      </c>
      <c r="U300" s="191">
        <v>85</v>
      </c>
      <c r="V300" s="186"/>
      <c r="W300" s="190" t="s">
        <v>729</v>
      </c>
      <c r="X300" s="190">
        <v>873</v>
      </c>
      <c r="Y300" s="192" t="s">
        <v>8</v>
      </c>
      <c r="Z300" s="192"/>
      <c r="AA300" s="175"/>
      <c r="AB300" s="175">
        <f t="shared" si="52"/>
        <v>873</v>
      </c>
      <c r="AC300" s="175"/>
      <c r="AD300" s="175"/>
      <c r="AE300" s="192"/>
      <c r="AF300" s="193">
        <v>36.740893999999997</v>
      </c>
      <c r="AG300" s="193">
        <v>26.249184500000002</v>
      </c>
      <c r="AH300" s="193">
        <v>4.8061839499999994</v>
      </c>
      <c r="AI300" s="193">
        <v>11.174512400000001</v>
      </c>
      <c r="AJ300" s="193">
        <v>2.3445625872875078</v>
      </c>
      <c r="AK300" s="186"/>
      <c r="AL300" s="175" t="s">
        <v>1037</v>
      </c>
      <c r="AM300" s="175"/>
      <c r="AN300" s="175" t="s">
        <v>8</v>
      </c>
      <c r="AO300" s="175"/>
      <c r="AP300" s="175"/>
      <c r="AQ300" s="175">
        <f t="shared" si="53"/>
        <v>873</v>
      </c>
      <c r="AR300" s="175"/>
      <c r="AS300" s="175"/>
      <c r="AU300" s="175"/>
      <c r="AV300" s="175" t="s">
        <v>440</v>
      </c>
      <c r="AY300" s="176">
        <v>0.24410000000000001</v>
      </c>
      <c r="AZ300" s="176">
        <v>20</v>
      </c>
      <c r="BA300" s="177">
        <v>1.2205000000000001E-2</v>
      </c>
      <c r="BB300" s="177">
        <v>6.5001476391163129</v>
      </c>
      <c r="BC300" s="177"/>
      <c r="BD300" s="186"/>
      <c r="BE300" s="186"/>
      <c r="BF300" s="186"/>
      <c r="BG300" s="186"/>
      <c r="BJ300" s="186"/>
      <c r="BK300" s="186"/>
      <c r="BL300" s="186"/>
      <c r="BM300" s="218"/>
      <c r="BP300" s="186"/>
      <c r="BQ300" s="186"/>
      <c r="BR300" s="186"/>
      <c r="BS300" s="186"/>
      <c r="BT300" s="186"/>
      <c r="BU300" s="186"/>
      <c r="BV300" s="176" t="s">
        <v>460</v>
      </c>
      <c r="BW300" s="160" t="s">
        <v>1163</v>
      </c>
      <c r="BX300" s="176"/>
      <c r="BY300" s="176"/>
      <c r="BZ300" s="186">
        <f>I300</f>
        <v>873</v>
      </c>
      <c r="CA300" s="176"/>
      <c r="CB300" s="176"/>
      <c r="CC300" s="176"/>
      <c r="CD300" s="176"/>
      <c r="CE300" s="176" t="s">
        <v>440</v>
      </c>
      <c r="CF300" s="185">
        <v>176.07014964246486</v>
      </c>
      <c r="CI300" s="186"/>
      <c r="CJ300" s="186"/>
      <c r="CK300" s="186"/>
      <c r="CL300" s="186"/>
      <c r="CM300" s="186"/>
      <c r="CN300" s="186"/>
      <c r="CO300" s="186"/>
      <c r="CP300" s="186"/>
      <c r="CQ300" s="186"/>
      <c r="CR300" s="186"/>
      <c r="CS300" s="186"/>
      <c r="CT300" s="186"/>
      <c r="CU300" s="186"/>
      <c r="CV300" s="186"/>
      <c r="CW300" s="186"/>
      <c r="CX300" s="186"/>
      <c r="CY300" s="186"/>
      <c r="CZ300" s="186"/>
      <c r="DA300" s="186"/>
      <c r="DB300" s="186"/>
      <c r="DC300" s="186"/>
      <c r="DD300" s="186"/>
      <c r="DE300" s="186"/>
      <c r="DF300" s="186"/>
      <c r="DG300" s="186"/>
      <c r="DH300" s="171"/>
      <c r="DI300" s="171"/>
      <c r="DJ300" s="171"/>
      <c r="DK300" s="171"/>
      <c r="DL300" s="186"/>
      <c r="DM300" s="186"/>
      <c r="DQ300" s="160"/>
      <c r="ED300" s="149"/>
      <c r="EE300" s="149"/>
      <c r="EN300" s="68"/>
      <c r="EO300" s="68"/>
    </row>
    <row r="301" spans="1:145" s="169" customFormat="1" x14ac:dyDescent="0.25">
      <c r="A301" s="156">
        <v>431</v>
      </c>
      <c r="B301" s="157" t="s">
        <v>1486</v>
      </c>
      <c r="C301" s="160" t="s">
        <v>1163</v>
      </c>
      <c r="D301" s="160"/>
      <c r="E301" s="156" t="s">
        <v>1470</v>
      </c>
      <c r="F301" s="157">
        <v>-20.133483214000002</v>
      </c>
      <c r="G301" s="157">
        <v>-41.544950763000003</v>
      </c>
      <c r="H301" s="157"/>
      <c r="I301" s="156">
        <v>790</v>
      </c>
      <c r="J301" s="190"/>
      <c r="K301" s="190"/>
      <c r="L301" s="189" t="s">
        <v>1210</v>
      </c>
      <c r="M301" s="190">
        <v>6</v>
      </c>
      <c r="N301" s="185">
        <v>5.666666666666667</v>
      </c>
      <c r="O301" s="190">
        <v>6</v>
      </c>
      <c r="P301" s="190">
        <v>6</v>
      </c>
      <c r="Q301" s="185">
        <v>5.666666666666667</v>
      </c>
      <c r="R301" s="190">
        <v>6</v>
      </c>
      <c r="S301" s="190">
        <v>6</v>
      </c>
      <c r="T301" s="190">
        <v>6</v>
      </c>
      <c r="U301" s="191">
        <v>83.333333333333329</v>
      </c>
      <c r="V301" s="186"/>
      <c r="W301" s="190" t="s">
        <v>730</v>
      </c>
      <c r="X301" s="190">
        <v>790</v>
      </c>
      <c r="Y301" s="192" t="s">
        <v>8</v>
      </c>
      <c r="Z301" s="192"/>
      <c r="AA301" s="175"/>
      <c r="AB301" s="175">
        <f t="shared" si="52"/>
        <v>790</v>
      </c>
      <c r="AC301" s="175"/>
      <c r="AD301" s="175"/>
      <c r="AE301" s="192"/>
      <c r="AF301" s="193">
        <v>62.606880000000004</v>
      </c>
      <c r="AG301" s="193">
        <v>36.426568499999995</v>
      </c>
      <c r="AH301" s="193">
        <v>6.2895002</v>
      </c>
      <c r="AI301" s="193">
        <v>13.6927425</v>
      </c>
      <c r="AJ301" s="193">
        <v>2.18635951046056</v>
      </c>
      <c r="AK301" s="186"/>
      <c r="AL301" s="175" t="s">
        <v>1010</v>
      </c>
      <c r="AM301" s="175"/>
      <c r="AN301" s="175" t="s">
        <v>8</v>
      </c>
      <c r="AO301" s="175"/>
      <c r="AP301" s="175"/>
      <c r="AQ301" s="175">
        <f t="shared" si="53"/>
        <v>790</v>
      </c>
      <c r="AR301" s="175"/>
      <c r="AS301" s="175"/>
      <c r="AU301" s="175"/>
      <c r="AV301" s="175" t="s">
        <v>440</v>
      </c>
      <c r="AY301" s="176">
        <v>0.21149999999999999</v>
      </c>
      <c r="AZ301" s="176">
        <v>20</v>
      </c>
      <c r="BA301" s="177">
        <v>1.0574999999999999E-2</v>
      </c>
      <c r="BB301" s="177">
        <v>5.4653316511421899</v>
      </c>
      <c r="BC301" s="177"/>
      <c r="BD301" s="176"/>
      <c r="BE301" s="176"/>
      <c r="BF301" s="176"/>
      <c r="BG301" s="176"/>
      <c r="BJ301" s="176"/>
      <c r="BK301" s="176"/>
      <c r="BL301" s="176"/>
      <c r="BM301" s="219"/>
      <c r="BP301" s="176"/>
      <c r="BQ301" s="186"/>
      <c r="BR301" s="186"/>
      <c r="BS301" s="186"/>
      <c r="BT301" s="186"/>
      <c r="BU301" s="186"/>
      <c r="BV301" s="186"/>
      <c r="BW301" s="160"/>
      <c r="BX301" s="186"/>
      <c r="BY301" s="186"/>
      <c r="BZ301" s="186"/>
      <c r="CA301" s="186"/>
      <c r="CB301" s="186"/>
      <c r="CC301" s="186"/>
      <c r="CD301" s="186"/>
      <c r="CE301" s="186"/>
      <c r="CF301" s="197"/>
      <c r="CI301" s="186"/>
      <c r="CJ301" s="186"/>
      <c r="CK301" s="186"/>
      <c r="CL301" s="186"/>
      <c r="CM301" s="186"/>
      <c r="CN301" s="186"/>
      <c r="CO301" s="186"/>
      <c r="CP301" s="186"/>
      <c r="CQ301" s="186"/>
      <c r="CR301" s="186"/>
      <c r="CS301" s="186"/>
      <c r="CT301" s="186"/>
      <c r="CU301" s="186"/>
      <c r="CV301" s="186"/>
      <c r="CW301" s="186"/>
      <c r="CX301" s="186"/>
      <c r="CY301" s="186"/>
      <c r="CZ301" s="186"/>
      <c r="DA301" s="186"/>
      <c r="DB301" s="186"/>
      <c r="DC301" s="186"/>
      <c r="DD301" s="186"/>
      <c r="DE301" s="186"/>
      <c r="DF301" s="186"/>
      <c r="DG301" s="186"/>
      <c r="DH301" s="171"/>
      <c r="DI301" s="171"/>
      <c r="DJ301" s="171"/>
      <c r="DK301" s="171"/>
      <c r="DL301" s="186"/>
      <c r="DM301" s="186"/>
      <c r="DQ301" s="160"/>
      <c r="ED301" s="149"/>
      <c r="EE301" s="149"/>
      <c r="EN301" s="68"/>
      <c r="EO301" s="68"/>
    </row>
    <row r="302" spans="1:145" s="169" customFormat="1" x14ac:dyDescent="0.25">
      <c r="A302" s="156">
        <v>434</v>
      </c>
      <c r="B302" s="157" t="s">
        <v>1487</v>
      </c>
      <c r="C302" s="160" t="s">
        <v>1194</v>
      </c>
      <c r="D302" s="160"/>
      <c r="E302" s="156" t="s">
        <v>1449</v>
      </c>
      <c r="F302" s="157">
        <v>-20.238772994000001</v>
      </c>
      <c r="G302" s="157">
        <v>-41.860569986000002</v>
      </c>
      <c r="H302" s="157"/>
      <c r="I302" s="156">
        <v>732</v>
      </c>
      <c r="J302" s="190"/>
      <c r="K302" s="190"/>
      <c r="L302" s="189" t="s">
        <v>1225</v>
      </c>
      <c r="M302" s="185">
        <v>6.5</v>
      </c>
      <c r="N302" s="185">
        <v>6.166666666666667</v>
      </c>
      <c r="O302" s="185">
        <v>7</v>
      </c>
      <c r="P302" s="185">
        <v>6</v>
      </c>
      <c r="Q302" s="185">
        <v>6.666666666666667</v>
      </c>
      <c r="R302" s="185">
        <v>6</v>
      </c>
      <c r="S302" s="185">
        <v>6.666666666666667</v>
      </c>
      <c r="T302" s="185">
        <v>6.333333333333333</v>
      </c>
      <c r="U302" s="191">
        <v>87.333333333333329</v>
      </c>
      <c r="V302" s="186"/>
      <c r="W302" s="190" t="s">
        <v>797</v>
      </c>
      <c r="X302" s="190">
        <v>732</v>
      </c>
      <c r="Y302" s="192" t="s">
        <v>201</v>
      </c>
      <c r="Z302" s="192"/>
      <c r="AA302" s="175"/>
      <c r="AB302" s="175">
        <f t="shared" si="52"/>
        <v>732</v>
      </c>
      <c r="AC302" s="175"/>
      <c r="AD302" s="175"/>
      <c r="AE302" s="192"/>
      <c r="AF302" s="193">
        <v>44.242072499999999</v>
      </c>
      <c r="AG302" s="193">
        <v>29.617323000000006</v>
      </c>
      <c r="AH302" s="193">
        <v>5.2966290000000003</v>
      </c>
      <c r="AI302" s="193">
        <v>11.764481350000001</v>
      </c>
      <c r="AJ302" s="193">
        <v>2.2421322138661894</v>
      </c>
      <c r="AK302" s="186"/>
      <c r="AL302" s="175" t="s">
        <v>195</v>
      </c>
      <c r="AM302" s="175"/>
      <c r="AN302" s="175" t="s">
        <v>201</v>
      </c>
      <c r="AO302" s="175"/>
      <c r="AP302" s="175"/>
      <c r="AQ302" s="175">
        <f t="shared" si="53"/>
        <v>732</v>
      </c>
      <c r="AR302" s="175"/>
      <c r="AS302" s="175"/>
      <c r="AU302" s="175"/>
      <c r="AV302" s="176" t="s">
        <v>20</v>
      </c>
      <c r="AY302" s="176">
        <v>0.24410000000000001</v>
      </c>
      <c r="AZ302" s="176">
        <v>20</v>
      </c>
      <c r="BA302" s="177">
        <v>1.2205000000000001E-2</v>
      </c>
      <c r="BB302" s="177">
        <v>6.2357394035379707</v>
      </c>
      <c r="BC302" s="177"/>
      <c r="BD302" s="186"/>
      <c r="BE302" s="186"/>
      <c r="BF302" s="186"/>
      <c r="BG302" s="186"/>
      <c r="BJ302" s="186"/>
      <c r="BK302" s="186"/>
      <c r="BL302" s="186"/>
      <c r="BM302" s="218"/>
      <c r="BP302" s="186"/>
      <c r="BQ302" s="186"/>
      <c r="BR302" s="186"/>
      <c r="BS302" s="186"/>
      <c r="BT302" s="186"/>
      <c r="BU302" s="186"/>
      <c r="BV302" s="186"/>
      <c r="BW302" s="160"/>
      <c r="BX302" s="186"/>
      <c r="BY302" s="186"/>
      <c r="BZ302" s="186"/>
      <c r="CA302" s="186"/>
      <c r="CB302" s="186"/>
      <c r="CC302" s="186"/>
      <c r="CD302" s="186"/>
      <c r="CE302" s="186"/>
      <c r="CF302" s="197"/>
      <c r="CI302" s="186"/>
      <c r="CJ302" s="186"/>
      <c r="CK302" s="186"/>
      <c r="CL302" s="186"/>
      <c r="CM302" s="186"/>
      <c r="CN302" s="186"/>
      <c r="CO302" s="186"/>
      <c r="CP302" s="186"/>
      <c r="CQ302" s="186"/>
      <c r="CR302" s="186"/>
      <c r="CS302" s="186"/>
      <c r="CT302" s="186"/>
      <c r="CU302" s="186"/>
      <c r="CV302" s="186"/>
      <c r="CW302" s="186"/>
      <c r="CX302" s="186"/>
      <c r="CY302" s="186"/>
      <c r="CZ302" s="186"/>
      <c r="DA302" s="186"/>
      <c r="DB302" s="186"/>
      <c r="DC302" s="186"/>
      <c r="DD302" s="186"/>
      <c r="DE302" s="186"/>
      <c r="DF302" s="186"/>
      <c r="DG302" s="186"/>
      <c r="DH302" s="171"/>
      <c r="DI302" s="171"/>
      <c r="DJ302" s="171"/>
      <c r="DK302" s="171"/>
      <c r="DL302" s="186"/>
      <c r="DM302" s="186"/>
      <c r="DO302" s="61" t="s">
        <v>195</v>
      </c>
      <c r="DP302" s="238" t="s">
        <v>201</v>
      </c>
      <c r="DQ302" s="242" t="s">
        <v>1194</v>
      </c>
      <c r="DR302" s="61"/>
      <c r="DS302" s="61"/>
      <c r="DT302" s="61"/>
      <c r="DU302" s="61"/>
      <c r="DV302" s="61"/>
      <c r="DW302" s="61"/>
      <c r="DX302" s="61" t="s">
        <v>20</v>
      </c>
      <c r="DY302" s="68">
        <v>0.24004247999999997</v>
      </c>
      <c r="DZ302" s="68">
        <v>2.2662580000000005E-2</v>
      </c>
      <c r="EA302" s="68">
        <v>4.7305820000000005E-2</v>
      </c>
      <c r="EB302" s="68">
        <v>0.14948001999999999</v>
      </c>
      <c r="EC302" s="68">
        <v>1.6184179999999999E-2</v>
      </c>
      <c r="ED302" s="149"/>
      <c r="EE302" s="149"/>
      <c r="EN302" s="68"/>
      <c r="EO302" s="68"/>
    </row>
    <row r="303" spans="1:145" s="169" customFormat="1" x14ac:dyDescent="0.25">
      <c r="A303" s="156">
        <v>435</v>
      </c>
      <c r="B303" s="157" t="s">
        <v>1562</v>
      </c>
      <c r="C303" s="160" t="s">
        <v>1192</v>
      </c>
      <c r="D303" s="160"/>
      <c r="E303" s="156" t="s">
        <v>1449</v>
      </c>
      <c r="F303" s="157">
        <v>-20.246047983</v>
      </c>
      <c r="G303" s="157">
        <v>-41.829845114000001</v>
      </c>
      <c r="H303" s="157"/>
      <c r="I303" s="156">
        <v>816</v>
      </c>
      <c r="J303" s="190"/>
      <c r="K303" s="190"/>
      <c r="L303" s="189" t="s">
        <v>1225</v>
      </c>
      <c r="M303" s="185">
        <v>6</v>
      </c>
      <c r="N303" s="185">
        <v>5.666666666666667</v>
      </c>
      <c r="O303" s="185">
        <v>6.666666666666667</v>
      </c>
      <c r="P303" s="185">
        <v>6.666666666666667</v>
      </c>
      <c r="Q303" s="185">
        <v>6</v>
      </c>
      <c r="R303" s="185">
        <v>6.333333333333333</v>
      </c>
      <c r="S303" s="185">
        <v>6</v>
      </c>
      <c r="T303" s="185">
        <v>6</v>
      </c>
      <c r="U303" s="191">
        <v>85.333333333333329</v>
      </c>
      <c r="V303" s="186"/>
      <c r="W303" s="190" t="s">
        <v>985</v>
      </c>
      <c r="X303" s="190">
        <v>816</v>
      </c>
      <c r="Y303" s="192" t="s">
        <v>10</v>
      </c>
      <c r="Z303" s="192"/>
      <c r="AA303" s="175"/>
      <c r="AB303" s="175">
        <f t="shared" si="52"/>
        <v>816</v>
      </c>
      <c r="AC303" s="175"/>
      <c r="AD303" s="175"/>
      <c r="AE303" s="192"/>
      <c r="AF303" s="193">
        <v>54.656579000000001</v>
      </c>
      <c r="AG303" s="193">
        <v>33.020561999999998</v>
      </c>
      <c r="AH303" s="193">
        <v>6.3144891000000003</v>
      </c>
      <c r="AI303" s="193">
        <v>12.40525205</v>
      </c>
      <c r="AJ303" s="193">
        <v>1.960940848443262</v>
      </c>
      <c r="AK303" s="186"/>
      <c r="AL303" s="175" t="s">
        <v>590</v>
      </c>
      <c r="AM303" s="175"/>
      <c r="AN303" s="175" t="s">
        <v>10</v>
      </c>
      <c r="AO303" s="175"/>
      <c r="AP303" s="175"/>
      <c r="AQ303" s="175">
        <f t="shared" si="53"/>
        <v>816</v>
      </c>
      <c r="AR303" s="175"/>
      <c r="AS303" s="175"/>
      <c r="AU303" s="175"/>
      <c r="AV303" s="175" t="s">
        <v>440</v>
      </c>
      <c r="AY303" s="176">
        <v>0.21260000000000001</v>
      </c>
      <c r="AZ303" s="176">
        <v>20</v>
      </c>
      <c r="BA303" s="177">
        <v>1.0630000000000001E-2</v>
      </c>
      <c r="BB303" s="177">
        <v>5.8679837865406812</v>
      </c>
      <c r="BC303" s="177"/>
      <c r="BD303" s="194" t="s">
        <v>590</v>
      </c>
      <c r="BE303" s="194" t="s">
        <v>10</v>
      </c>
      <c r="BF303" s="194"/>
      <c r="BG303" s="194"/>
      <c r="BH303" s="169">
        <f>I303</f>
        <v>816</v>
      </c>
      <c r="BJ303" s="194"/>
      <c r="BK303" s="194"/>
      <c r="BL303" s="194"/>
      <c r="BM303" s="217">
        <v>795.33</v>
      </c>
      <c r="BP303" s="194"/>
      <c r="BQ303" s="195">
        <v>3440</v>
      </c>
      <c r="BR303" s="195"/>
      <c r="BS303" s="195"/>
      <c r="BT303" s="195"/>
      <c r="BU303" s="186"/>
      <c r="BV303" s="186"/>
      <c r="BW303" s="160"/>
      <c r="BX303" s="186"/>
      <c r="BY303" s="186"/>
      <c r="BZ303" s="186"/>
      <c r="CA303" s="186"/>
      <c r="CB303" s="186"/>
      <c r="CC303" s="186"/>
      <c r="CD303" s="186"/>
      <c r="CE303" s="186"/>
      <c r="CF303" s="197"/>
      <c r="CI303" s="186"/>
      <c r="CJ303" s="186"/>
      <c r="CK303" s="186"/>
      <c r="CL303" s="186"/>
      <c r="CM303" s="186"/>
      <c r="CN303" s="186"/>
      <c r="CO303" s="186"/>
      <c r="CP303" s="186"/>
      <c r="CQ303" s="186"/>
      <c r="CR303" s="186"/>
      <c r="CS303" s="186"/>
      <c r="CT303" s="186"/>
      <c r="CU303" s="186"/>
      <c r="CV303" s="186"/>
      <c r="CW303" s="186"/>
      <c r="CX303" s="186"/>
      <c r="CY303" s="186"/>
      <c r="CZ303" s="186"/>
      <c r="DA303" s="186"/>
      <c r="DB303" s="186"/>
      <c r="DC303" s="186"/>
      <c r="DD303" s="186"/>
      <c r="DE303" s="186"/>
      <c r="DF303" s="186"/>
      <c r="DG303" s="186"/>
      <c r="DH303" s="171"/>
      <c r="DI303" s="171"/>
      <c r="DJ303" s="171"/>
      <c r="DK303" s="171"/>
      <c r="DL303" s="186"/>
      <c r="DM303" s="186"/>
      <c r="DQ303" s="160"/>
      <c r="ED303" s="149"/>
      <c r="EE303" s="149"/>
      <c r="EN303" s="68"/>
      <c r="EO303" s="68"/>
    </row>
    <row r="304" spans="1:145" s="169" customFormat="1" x14ac:dyDescent="0.25">
      <c r="A304" s="156">
        <v>436</v>
      </c>
      <c r="B304" s="157" t="s">
        <v>1489</v>
      </c>
      <c r="C304" s="160" t="s">
        <v>1163</v>
      </c>
      <c r="D304" s="160"/>
      <c r="E304" s="156" t="s">
        <v>1449</v>
      </c>
      <c r="F304" s="157">
        <v>-20.226406920999999</v>
      </c>
      <c r="G304" s="157">
        <v>-41.872678567000001</v>
      </c>
      <c r="H304" s="157"/>
      <c r="I304" s="156">
        <v>819</v>
      </c>
      <c r="J304" s="190"/>
      <c r="K304" s="190"/>
      <c r="L304" s="189" t="s">
        <v>1210</v>
      </c>
      <c r="M304" s="185">
        <v>5.333333333333333</v>
      </c>
      <c r="N304" s="185">
        <v>5.666666666666667</v>
      </c>
      <c r="O304" s="185">
        <v>6</v>
      </c>
      <c r="P304" s="185">
        <v>5.666666666666667</v>
      </c>
      <c r="Q304" s="185">
        <v>5</v>
      </c>
      <c r="R304" s="185">
        <v>5.666666666666667</v>
      </c>
      <c r="S304" s="185">
        <v>5.666666666666667</v>
      </c>
      <c r="T304" s="185">
        <v>6</v>
      </c>
      <c r="U304" s="191">
        <v>80.666666666666671</v>
      </c>
      <c r="V304" s="186"/>
      <c r="W304" s="186"/>
      <c r="X304" s="186"/>
      <c r="Y304" s="186"/>
      <c r="Z304" s="186"/>
      <c r="AA304" s="186"/>
      <c r="AB304" s="175"/>
      <c r="AC304" s="175"/>
      <c r="AD304" s="175"/>
      <c r="AE304" s="186"/>
      <c r="AF304" s="193"/>
      <c r="AG304" s="193"/>
      <c r="AH304" s="193"/>
      <c r="AI304" s="193"/>
      <c r="AJ304" s="193"/>
      <c r="AK304" s="186"/>
      <c r="AL304" s="186"/>
      <c r="AM304" s="186"/>
      <c r="AN304" s="186"/>
      <c r="AO304" s="186"/>
      <c r="AP304" s="186"/>
      <c r="AQ304" s="175"/>
      <c r="AR304" s="175"/>
      <c r="AS304" s="175"/>
      <c r="AU304" s="175"/>
      <c r="AV304" s="186"/>
      <c r="AY304" s="186"/>
      <c r="AZ304" s="186"/>
      <c r="BA304" s="186"/>
      <c r="BB304" s="186"/>
      <c r="BC304" s="186"/>
      <c r="BD304" s="186"/>
      <c r="BE304" s="186"/>
      <c r="BF304" s="186"/>
      <c r="BG304" s="186"/>
      <c r="BJ304" s="186"/>
      <c r="BK304" s="186"/>
      <c r="BL304" s="186"/>
      <c r="BM304" s="218"/>
      <c r="BP304" s="186"/>
      <c r="BQ304" s="186"/>
      <c r="BR304" s="186"/>
      <c r="BS304" s="186"/>
      <c r="BT304" s="186"/>
      <c r="BU304" s="186"/>
      <c r="BV304" s="186"/>
      <c r="BW304" s="160"/>
      <c r="BX304" s="186"/>
      <c r="BY304" s="186"/>
      <c r="BZ304" s="186"/>
      <c r="CA304" s="186"/>
      <c r="CB304" s="186"/>
      <c r="CC304" s="186"/>
      <c r="CD304" s="186"/>
      <c r="CE304" s="186"/>
      <c r="CF304" s="197"/>
      <c r="CI304" s="186"/>
      <c r="CJ304" s="186"/>
      <c r="CK304" s="186"/>
      <c r="CL304" s="186"/>
      <c r="CM304" s="186"/>
      <c r="CN304" s="186"/>
      <c r="CO304" s="186"/>
      <c r="CP304" s="186"/>
      <c r="CQ304" s="186"/>
      <c r="CR304" s="186"/>
      <c r="CS304" s="186"/>
      <c r="CT304" s="186"/>
      <c r="CU304" s="186"/>
      <c r="CV304" s="186"/>
      <c r="CW304" s="186"/>
      <c r="CX304" s="186"/>
      <c r="CY304" s="186"/>
      <c r="CZ304" s="186"/>
      <c r="DA304" s="186"/>
      <c r="DB304" s="186"/>
      <c r="DC304" s="186"/>
      <c r="DD304" s="186"/>
      <c r="DE304" s="186"/>
      <c r="DF304" s="186"/>
      <c r="DG304" s="186"/>
      <c r="DH304" s="171"/>
      <c r="DI304" s="171"/>
      <c r="DJ304" s="171"/>
      <c r="DK304" s="171"/>
      <c r="DL304" s="186"/>
      <c r="DM304" s="186"/>
      <c r="DQ304" s="160"/>
      <c r="ED304" s="149"/>
      <c r="EE304" s="149"/>
      <c r="EN304" s="68"/>
      <c r="EO304" s="68"/>
    </row>
    <row r="305" spans="1:145" s="169" customFormat="1" x14ac:dyDescent="0.25">
      <c r="A305" s="156">
        <v>437</v>
      </c>
      <c r="B305" s="157" t="s">
        <v>1490</v>
      </c>
      <c r="C305" s="160" t="s">
        <v>1194</v>
      </c>
      <c r="D305" s="160"/>
      <c r="E305" s="156" t="s">
        <v>1449</v>
      </c>
      <c r="F305" s="157">
        <v>-20.239402642000002</v>
      </c>
      <c r="G305" s="157">
        <v>-41.861482103999997</v>
      </c>
      <c r="H305" s="157"/>
      <c r="I305" s="156">
        <v>710</v>
      </c>
      <c r="J305" s="190"/>
      <c r="K305" s="190"/>
      <c r="L305" s="189" t="s">
        <v>1210</v>
      </c>
      <c r="M305" s="185">
        <v>6</v>
      </c>
      <c r="N305" s="185">
        <v>5.666666666666667</v>
      </c>
      <c r="O305" s="185">
        <v>6</v>
      </c>
      <c r="P305" s="185">
        <v>6.333333333333333</v>
      </c>
      <c r="Q305" s="185">
        <v>6.333333333333333</v>
      </c>
      <c r="R305" s="185">
        <v>6.666666666666667</v>
      </c>
      <c r="S305" s="185">
        <v>6.333333333333333</v>
      </c>
      <c r="T305" s="185">
        <v>6</v>
      </c>
      <c r="U305" s="191">
        <v>84.666666666666671</v>
      </c>
      <c r="V305" s="186"/>
      <c r="W305" s="186"/>
      <c r="X305" s="186"/>
      <c r="Y305" s="186"/>
      <c r="Z305" s="186"/>
      <c r="AA305" s="186"/>
      <c r="AB305" s="175"/>
      <c r="AC305" s="175"/>
      <c r="AD305" s="175"/>
      <c r="AE305" s="186"/>
      <c r="AF305" s="193"/>
      <c r="AG305" s="193"/>
      <c r="AH305" s="193"/>
      <c r="AI305" s="193"/>
      <c r="AJ305" s="193"/>
      <c r="AK305" s="186"/>
      <c r="AL305" s="186"/>
      <c r="AM305" s="186"/>
      <c r="AN305" s="186"/>
      <c r="AO305" s="186"/>
      <c r="AP305" s="186"/>
      <c r="AQ305" s="175"/>
      <c r="AR305" s="175"/>
      <c r="AS305" s="175"/>
      <c r="AU305" s="175"/>
      <c r="AV305" s="186"/>
      <c r="AY305" s="186"/>
      <c r="AZ305" s="186"/>
      <c r="BA305" s="186"/>
      <c r="BB305" s="186"/>
      <c r="BC305" s="186"/>
      <c r="BD305" s="186"/>
      <c r="BE305" s="186"/>
      <c r="BF305" s="186"/>
      <c r="BG305" s="186"/>
      <c r="BJ305" s="186"/>
      <c r="BK305" s="186"/>
      <c r="BL305" s="186"/>
      <c r="BM305" s="218"/>
      <c r="BP305" s="186"/>
      <c r="BQ305" s="186"/>
      <c r="BR305" s="186"/>
      <c r="BS305" s="186"/>
      <c r="BT305" s="186"/>
      <c r="BU305" s="186"/>
      <c r="BV305" s="186"/>
      <c r="BW305" s="160"/>
      <c r="BX305" s="186"/>
      <c r="BY305" s="186"/>
      <c r="BZ305" s="186"/>
      <c r="CA305" s="186"/>
      <c r="CB305" s="186"/>
      <c r="CC305" s="186"/>
      <c r="CD305" s="186"/>
      <c r="CE305" s="186"/>
      <c r="CF305" s="197"/>
      <c r="CI305" s="186"/>
      <c r="CJ305" s="186"/>
      <c r="CK305" s="186"/>
      <c r="CL305" s="186"/>
      <c r="CM305" s="186"/>
      <c r="CN305" s="186"/>
      <c r="CO305" s="186"/>
      <c r="CP305" s="186"/>
      <c r="CQ305" s="186"/>
      <c r="CR305" s="186"/>
      <c r="CS305" s="186"/>
      <c r="CT305" s="186"/>
      <c r="CU305" s="186"/>
      <c r="CV305" s="186"/>
      <c r="CW305" s="186"/>
      <c r="CX305" s="186"/>
      <c r="CY305" s="186"/>
      <c r="CZ305" s="186"/>
      <c r="DA305" s="186"/>
      <c r="DB305" s="186"/>
      <c r="DC305" s="186"/>
      <c r="DD305" s="186"/>
      <c r="DE305" s="186"/>
      <c r="DF305" s="186"/>
      <c r="DG305" s="186"/>
      <c r="DH305" s="171"/>
      <c r="DI305" s="171"/>
      <c r="DJ305" s="171"/>
      <c r="DK305" s="171"/>
      <c r="DL305" s="186"/>
      <c r="DM305" s="186"/>
      <c r="DO305" s="61" t="s">
        <v>196</v>
      </c>
      <c r="DP305" s="238" t="s">
        <v>201</v>
      </c>
      <c r="DQ305" s="242" t="s">
        <v>1194</v>
      </c>
      <c r="DR305" s="61"/>
      <c r="DS305" s="61"/>
      <c r="DT305" s="61"/>
      <c r="DU305" s="61"/>
      <c r="DV305" s="61"/>
      <c r="DW305" s="61"/>
      <c r="DX305" s="61" t="s">
        <v>20</v>
      </c>
      <c r="DY305" s="68">
        <v>0.24687427999999997</v>
      </c>
      <c r="DZ305" s="68">
        <v>2.3567660000000001E-2</v>
      </c>
      <c r="EA305" s="68">
        <v>5.4521520000000004E-2</v>
      </c>
      <c r="EB305" s="68">
        <v>0.13198496000000001</v>
      </c>
      <c r="EC305" s="68">
        <v>1.6429300000000001E-2</v>
      </c>
      <c r="ED305" s="149"/>
      <c r="EE305" s="149"/>
      <c r="EN305" s="68"/>
      <c r="EO305" s="68"/>
    </row>
    <row r="306" spans="1:145" s="169" customFormat="1" x14ac:dyDescent="0.25">
      <c r="A306" s="156">
        <v>438</v>
      </c>
      <c r="B306" s="157" t="s">
        <v>1491</v>
      </c>
      <c r="C306" s="160" t="s">
        <v>1163</v>
      </c>
      <c r="D306" s="160"/>
      <c r="E306" s="156" t="s">
        <v>1284</v>
      </c>
      <c r="F306" s="157">
        <v>-20.291709405999999</v>
      </c>
      <c r="G306" s="157">
        <v>-41.903471834999998</v>
      </c>
      <c r="H306" s="157"/>
      <c r="I306" s="156">
        <v>790</v>
      </c>
      <c r="J306" s="190"/>
      <c r="K306" s="190"/>
      <c r="L306" s="189" t="s">
        <v>1210</v>
      </c>
      <c r="M306" s="185">
        <v>5.666666666666667</v>
      </c>
      <c r="N306" s="185">
        <v>6</v>
      </c>
      <c r="O306" s="185">
        <v>6</v>
      </c>
      <c r="P306" s="185">
        <v>6</v>
      </c>
      <c r="Q306" s="185">
        <v>5.666666666666667</v>
      </c>
      <c r="R306" s="185">
        <v>6</v>
      </c>
      <c r="S306" s="185">
        <v>5.666666666666667</v>
      </c>
      <c r="T306" s="185">
        <v>6</v>
      </c>
      <c r="U306" s="191">
        <v>83</v>
      </c>
      <c r="V306" s="186"/>
      <c r="W306" s="190" t="s">
        <v>731</v>
      </c>
      <c r="X306" s="190">
        <v>790</v>
      </c>
      <c r="Y306" s="192" t="s">
        <v>8</v>
      </c>
      <c r="Z306" s="192"/>
      <c r="AA306" s="175"/>
      <c r="AB306" s="175">
        <f t="shared" ref="AB306:AB325" si="55">I306</f>
        <v>790</v>
      </c>
      <c r="AC306" s="175"/>
      <c r="AD306" s="175"/>
      <c r="AE306" s="192"/>
      <c r="AF306" s="193">
        <v>76.810513500000013</v>
      </c>
      <c r="AG306" s="193">
        <v>39.104337999999998</v>
      </c>
      <c r="AH306" s="193">
        <v>6.8587918999999999</v>
      </c>
      <c r="AI306" s="193">
        <v>15.510464500000001</v>
      </c>
      <c r="AJ306" s="193">
        <v>2.2659542854279699</v>
      </c>
      <c r="AK306" s="186"/>
      <c r="AL306" s="175" t="s">
        <v>1014</v>
      </c>
      <c r="AM306" s="175"/>
      <c r="AN306" s="175" t="s">
        <v>8</v>
      </c>
      <c r="AO306" s="175"/>
      <c r="AP306" s="175"/>
      <c r="AQ306" s="175">
        <f t="shared" ref="AQ306:AQ325" si="56">X306</f>
        <v>790</v>
      </c>
      <c r="AR306" s="175"/>
      <c r="AS306" s="175"/>
      <c r="AU306" s="175"/>
      <c r="AV306" s="175" t="s">
        <v>440</v>
      </c>
      <c r="AY306" s="176">
        <v>0.23619999999999999</v>
      </c>
      <c r="AZ306" s="176">
        <v>20</v>
      </c>
      <c r="BA306" s="177">
        <v>1.1809999999999999E-2</v>
      </c>
      <c r="BB306" s="177">
        <v>6.3511663490188699</v>
      </c>
      <c r="BC306" s="177"/>
      <c r="BD306" s="186"/>
      <c r="BE306" s="186"/>
      <c r="BF306" s="186"/>
      <c r="BG306" s="186"/>
      <c r="BJ306" s="186"/>
      <c r="BK306" s="186"/>
      <c r="BL306" s="186"/>
      <c r="BM306" s="218"/>
      <c r="BP306" s="186"/>
      <c r="BQ306" s="186"/>
      <c r="BR306" s="186"/>
      <c r="BS306" s="186"/>
      <c r="BT306" s="186"/>
      <c r="BU306" s="186"/>
      <c r="BV306" s="176" t="s">
        <v>461</v>
      </c>
      <c r="BW306" s="160" t="s">
        <v>1163</v>
      </c>
      <c r="BX306" s="176"/>
      <c r="BY306" s="176"/>
      <c r="BZ306" s="186">
        <f>I306</f>
        <v>790</v>
      </c>
      <c r="CA306" s="176"/>
      <c r="CB306" s="176"/>
      <c r="CC306" s="176"/>
      <c r="CD306" s="176"/>
      <c r="CE306" s="176" t="s">
        <v>440</v>
      </c>
      <c r="CF306" s="185">
        <v>128.03687548397718</v>
      </c>
      <c r="CI306" s="186"/>
      <c r="CJ306" s="186"/>
      <c r="CK306" s="186"/>
      <c r="CL306" s="186"/>
      <c r="CM306" s="186"/>
      <c r="CN306" s="186"/>
      <c r="CO306" s="186"/>
      <c r="CP306" s="186"/>
      <c r="CQ306" s="186"/>
      <c r="CR306" s="186"/>
      <c r="CS306" s="186"/>
      <c r="CT306" s="186"/>
      <c r="CU306" s="186"/>
      <c r="CV306" s="186"/>
      <c r="CW306" s="186"/>
      <c r="CX306" s="186"/>
      <c r="CY306" s="186"/>
      <c r="CZ306" s="186"/>
      <c r="DA306" s="186"/>
      <c r="DB306" s="186"/>
      <c r="DC306" s="186"/>
      <c r="DD306" s="186"/>
      <c r="DE306" s="186"/>
      <c r="DF306" s="186"/>
      <c r="DG306" s="186"/>
      <c r="DH306" s="171"/>
      <c r="DI306" s="171"/>
      <c r="DJ306" s="171"/>
      <c r="DK306" s="171"/>
      <c r="DL306" s="186"/>
      <c r="DM306" s="186"/>
      <c r="DQ306" s="160"/>
      <c r="ED306" s="149"/>
      <c r="EE306" s="149"/>
      <c r="EN306" s="68"/>
      <c r="EO306" s="68"/>
    </row>
    <row r="307" spans="1:145" s="169" customFormat="1" x14ac:dyDescent="0.25">
      <c r="A307" s="156">
        <v>439</v>
      </c>
      <c r="B307" s="157" t="s">
        <v>1492</v>
      </c>
      <c r="C307" s="160" t="s">
        <v>1163</v>
      </c>
      <c r="D307" s="160"/>
      <c r="E307" s="156" t="s">
        <v>1317</v>
      </c>
      <c r="F307" s="157">
        <v>-20.524303027999999</v>
      </c>
      <c r="G307" s="157">
        <v>-42.024207115000003</v>
      </c>
      <c r="H307" s="157"/>
      <c r="I307" s="156">
        <v>1134</v>
      </c>
      <c r="J307" s="190"/>
      <c r="K307" s="190"/>
      <c r="L307" s="189" t="s">
        <v>1225</v>
      </c>
      <c r="M307" s="185">
        <v>6.333333333333333</v>
      </c>
      <c r="N307" s="185">
        <v>6.666666666666667</v>
      </c>
      <c r="O307" s="185">
        <v>6.666666666666667</v>
      </c>
      <c r="P307" s="185">
        <v>6.666666666666667</v>
      </c>
      <c r="Q307" s="185">
        <v>7</v>
      </c>
      <c r="R307" s="185">
        <v>7</v>
      </c>
      <c r="S307" s="185">
        <v>6.333333333333333</v>
      </c>
      <c r="T307" s="185">
        <v>6.333333333333333</v>
      </c>
      <c r="U307" s="191">
        <v>89</v>
      </c>
      <c r="V307" s="186"/>
      <c r="W307" s="190" t="s">
        <v>732</v>
      </c>
      <c r="X307" s="190">
        <v>1134</v>
      </c>
      <c r="Y307" s="192" t="s">
        <v>8</v>
      </c>
      <c r="Z307" s="192"/>
      <c r="AA307" s="175"/>
      <c r="AB307" s="175">
        <f t="shared" si="55"/>
        <v>1134</v>
      </c>
      <c r="AC307" s="175"/>
      <c r="AD307" s="175"/>
      <c r="AE307" s="192"/>
      <c r="AF307" s="193">
        <v>37.946191499999991</v>
      </c>
      <c r="AG307" s="193">
        <v>26.225181499999998</v>
      </c>
      <c r="AH307" s="193">
        <v>4.8500837500000005</v>
      </c>
      <c r="AI307" s="193">
        <v>10.972639150000003</v>
      </c>
      <c r="AJ307" s="193">
        <v>2.2798901416608999</v>
      </c>
      <c r="AK307" s="186"/>
      <c r="AL307" s="175" t="s">
        <v>104</v>
      </c>
      <c r="AM307" s="175"/>
      <c r="AN307" s="175" t="s">
        <v>8</v>
      </c>
      <c r="AO307" s="175"/>
      <c r="AP307" s="175"/>
      <c r="AQ307" s="175">
        <f t="shared" si="56"/>
        <v>1134</v>
      </c>
      <c r="AR307" s="175"/>
      <c r="AS307" s="175"/>
      <c r="AU307" s="175"/>
      <c r="AV307" s="175" t="s">
        <v>62</v>
      </c>
      <c r="AY307" s="176">
        <v>0.2697</v>
      </c>
      <c r="AZ307" s="176">
        <v>20</v>
      </c>
      <c r="BA307" s="177">
        <v>1.3485E-2</v>
      </c>
      <c r="BB307" s="177">
        <v>7.3779292942850248</v>
      </c>
      <c r="BC307" s="177"/>
      <c r="BD307" s="186"/>
      <c r="BE307" s="186"/>
      <c r="BF307" s="186"/>
      <c r="BG307" s="186"/>
      <c r="BJ307" s="186"/>
      <c r="BK307" s="186"/>
      <c r="BL307" s="186"/>
      <c r="BM307" s="218"/>
      <c r="BP307" s="186"/>
      <c r="BQ307" s="186"/>
      <c r="BR307" s="186"/>
      <c r="BS307" s="186"/>
      <c r="BT307" s="186"/>
      <c r="BU307" s="186"/>
      <c r="BV307" s="176" t="s">
        <v>370</v>
      </c>
      <c r="BW307" s="160" t="s">
        <v>1163</v>
      </c>
      <c r="BX307" s="176"/>
      <c r="BY307" s="176"/>
      <c r="BZ307" s="186">
        <f>I307</f>
        <v>1134</v>
      </c>
      <c r="CA307" s="176"/>
      <c r="CB307" s="176"/>
      <c r="CC307" s="176"/>
      <c r="CD307" s="176"/>
      <c r="CE307" s="176" t="s">
        <v>62</v>
      </c>
      <c r="CF307" s="185">
        <v>215.42043260960253</v>
      </c>
      <c r="CI307" s="186"/>
      <c r="CJ307" s="186"/>
      <c r="CK307" s="186"/>
      <c r="CL307" s="186"/>
      <c r="CM307" s="186"/>
      <c r="CN307" s="186"/>
      <c r="CO307" s="186"/>
      <c r="CP307" s="186"/>
      <c r="CQ307" s="186"/>
      <c r="CR307" s="186"/>
      <c r="CS307" s="186"/>
      <c r="CT307" s="186"/>
      <c r="CU307" s="186"/>
      <c r="CV307" s="186"/>
      <c r="CW307" s="190">
        <v>439</v>
      </c>
      <c r="CX307" s="228" t="s">
        <v>8</v>
      </c>
      <c r="CY307" s="228"/>
      <c r="CZ307" s="228"/>
      <c r="DA307" s="186">
        <f t="shared" si="49"/>
        <v>1134</v>
      </c>
      <c r="DB307" s="228"/>
      <c r="DC307" s="228"/>
      <c r="DD307" s="228"/>
      <c r="DE307" s="228"/>
      <c r="DF307" s="228"/>
      <c r="DG307" s="228"/>
      <c r="DH307" s="228" t="s">
        <v>9</v>
      </c>
      <c r="DI307" s="230">
        <v>4.5521669999999999</v>
      </c>
      <c r="DJ307" s="230">
        <v>0.71091690000000007</v>
      </c>
      <c r="DK307" s="230">
        <v>3.8412500999999999</v>
      </c>
      <c r="DL307" s="230">
        <v>0.3407632000000001</v>
      </c>
      <c r="DM307" s="230">
        <v>0.37015369999999997</v>
      </c>
      <c r="DO307" s="59" t="s">
        <v>104</v>
      </c>
      <c r="DP307" s="61" t="s">
        <v>8</v>
      </c>
      <c r="DQ307" s="160" t="s">
        <v>1163</v>
      </c>
      <c r="DR307" s="61"/>
      <c r="DS307" s="61"/>
      <c r="DT307" s="61"/>
      <c r="DU307" s="61"/>
      <c r="DV307" s="61"/>
      <c r="DW307" s="61"/>
      <c r="DX307" s="61" t="s">
        <v>62</v>
      </c>
      <c r="DY307" s="236">
        <v>0.28336900000000004</v>
      </c>
      <c r="DZ307" s="236">
        <v>2.9234260000000001E-2</v>
      </c>
      <c r="EA307" s="236">
        <v>7.2444400000000006E-2</v>
      </c>
      <c r="EB307" s="236">
        <v>0.18115441999999998</v>
      </c>
      <c r="EC307" s="236">
        <v>1.7132420000000002E-2</v>
      </c>
      <c r="ED307" s="149"/>
      <c r="EE307" s="149"/>
      <c r="EN307" s="68"/>
      <c r="EO307" s="68"/>
    </row>
    <row r="308" spans="1:145" s="169" customFormat="1" x14ac:dyDescent="0.25">
      <c r="A308" s="156">
        <v>440</v>
      </c>
      <c r="B308" s="157" t="s">
        <v>1493</v>
      </c>
      <c r="C308" s="160" t="s">
        <v>1163</v>
      </c>
      <c r="D308" s="160"/>
      <c r="E308" s="156" t="s">
        <v>1304</v>
      </c>
      <c r="F308" s="157">
        <v>-20.374979004</v>
      </c>
      <c r="G308" s="157">
        <v>-41.861914358999996</v>
      </c>
      <c r="H308" s="157"/>
      <c r="I308" s="156">
        <v>885</v>
      </c>
      <c r="J308" s="190"/>
      <c r="K308" s="190"/>
      <c r="L308" s="189" t="s">
        <v>1225</v>
      </c>
      <c r="M308" s="185">
        <v>6</v>
      </c>
      <c r="N308" s="185">
        <v>5.333333333333333</v>
      </c>
      <c r="O308" s="185">
        <v>6</v>
      </c>
      <c r="P308" s="185">
        <v>5.666666666666667</v>
      </c>
      <c r="Q308" s="185">
        <v>5.666666666666667</v>
      </c>
      <c r="R308" s="185">
        <v>5.333333333333333</v>
      </c>
      <c r="S308" s="185">
        <v>6</v>
      </c>
      <c r="T308" s="185">
        <v>6</v>
      </c>
      <c r="U308" s="191">
        <v>82</v>
      </c>
      <c r="V308" s="186"/>
      <c r="W308" s="190" t="s">
        <v>733</v>
      </c>
      <c r="X308" s="190">
        <v>885</v>
      </c>
      <c r="Y308" s="192" t="s">
        <v>8</v>
      </c>
      <c r="Z308" s="192"/>
      <c r="AA308" s="175"/>
      <c r="AB308" s="175">
        <f t="shared" si="55"/>
        <v>885</v>
      </c>
      <c r="AC308" s="175"/>
      <c r="AD308" s="175"/>
      <c r="AE308" s="192"/>
      <c r="AF308" s="193">
        <v>67.345058999999992</v>
      </c>
      <c r="AG308" s="193">
        <v>35.101739500000001</v>
      </c>
      <c r="AH308" s="193">
        <v>6.4190743999999995</v>
      </c>
      <c r="AI308" s="193">
        <v>14.493850999999998</v>
      </c>
      <c r="AJ308" s="193">
        <v>2.2606640321143638</v>
      </c>
      <c r="AK308" s="186"/>
      <c r="AL308" s="175" t="s">
        <v>537</v>
      </c>
      <c r="AM308" s="175"/>
      <c r="AN308" s="175" t="s">
        <v>8</v>
      </c>
      <c r="AO308" s="175"/>
      <c r="AP308" s="175"/>
      <c r="AQ308" s="175">
        <f t="shared" si="56"/>
        <v>885</v>
      </c>
      <c r="AR308" s="175"/>
      <c r="AS308" s="175"/>
      <c r="AU308" s="175"/>
      <c r="AV308" s="175" t="s">
        <v>440</v>
      </c>
      <c r="AY308" s="176">
        <v>0.2127</v>
      </c>
      <c r="AZ308" s="176">
        <v>20</v>
      </c>
      <c r="BA308" s="177">
        <v>1.0635E-2</v>
      </c>
      <c r="BB308" s="177">
        <v>5.8706681341100051</v>
      </c>
      <c r="BC308" s="177"/>
      <c r="BD308" s="194" t="s">
        <v>537</v>
      </c>
      <c r="BE308" s="194" t="s">
        <v>8</v>
      </c>
      <c r="BF308" s="194"/>
      <c r="BG308" s="194"/>
      <c r="BH308" s="169">
        <f>I308</f>
        <v>885</v>
      </c>
      <c r="BJ308" s="194"/>
      <c r="BK308" s="194"/>
      <c r="BL308" s="194"/>
      <c r="BM308" s="217">
        <v>873.03</v>
      </c>
      <c r="BP308" s="194"/>
      <c r="BQ308" s="195">
        <v>5946.3333329999996</v>
      </c>
      <c r="BR308" s="195"/>
      <c r="BS308" s="195"/>
      <c r="BT308" s="195"/>
      <c r="BU308" s="186"/>
      <c r="BV308" s="186"/>
      <c r="BW308" s="160"/>
      <c r="BX308" s="186"/>
      <c r="BY308" s="186"/>
      <c r="BZ308" s="186"/>
      <c r="CA308" s="186"/>
      <c r="CB308" s="186"/>
      <c r="CC308" s="186"/>
      <c r="CD308" s="186"/>
      <c r="CE308" s="186"/>
      <c r="CF308" s="197"/>
      <c r="CI308" s="163">
        <v>440</v>
      </c>
      <c r="CJ308" s="163" t="s">
        <v>8</v>
      </c>
      <c r="CK308" s="163"/>
      <c r="CL308" s="163"/>
      <c r="CM308" s="186">
        <f>I308</f>
        <v>885</v>
      </c>
      <c r="CN308" s="163"/>
      <c r="CO308" s="163"/>
      <c r="CP308" s="163"/>
      <c r="CQ308" s="163"/>
      <c r="CR308" s="163"/>
      <c r="CS308" s="163" t="s">
        <v>62</v>
      </c>
      <c r="CT308" s="163">
        <v>7.8563094046380773</v>
      </c>
      <c r="CU308" s="186"/>
      <c r="CV308" s="186"/>
      <c r="CW308" s="186"/>
      <c r="CX308" s="186"/>
      <c r="CY308" s="186"/>
      <c r="CZ308" s="186"/>
      <c r="DA308" s="186"/>
      <c r="DB308" s="186"/>
      <c r="DC308" s="186"/>
      <c r="DD308" s="186"/>
      <c r="DE308" s="186"/>
      <c r="DF308" s="186"/>
      <c r="DG308" s="186"/>
      <c r="DH308" s="171"/>
      <c r="DI308" s="171"/>
      <c r="DJ308" s="171"/>
      <c r="DK308" s="171"/>
      <c r="DL308" s="186"/>
      <c r="DM308" s="186"/>
      <c r="DQ308" s="160"/>
      <c r="ED308" s="149"/>
      <c r="EE308" s="149"/>
      <c r="EN308" s="68"/>
      <c r="EO308" s="68"/>
    </row>
    <row r="309" spans="1:145" s="169" customFormat="1" x14ac:dyDescent="0.25">
      <c r="A309" s="156">
        <v>441</v>
      </c>
      <c r="B309" s="157" t="s">
        <v>1492</v>
      </c>
      <c r="C309" s="160" t="s">
        <v>1163</v>
      </c>
      <c r="D309" s="160"/>
      <c r="E309" s="156" t="s">
        <v>1317</v>
      </c>
      <c r="F309" s="157">
        <v>-20.524018714</v>
      </c>
      <c r="G309" s="157">
        <v>-42.023402787999999</v>
      </c>
      <c r="H309" s="157"/>
      <c r="I309" s="156">
        <v>1136</v>
      </c>
      <c r="J309" s="190"/>
      <c r="K309" s="190"/>
      <c r="L309" s="189" t="s">
        <v>1210</v>
      </c>
      <c r="M309" s="185">
        <v>6.333333333333333</v>
      </c>
      <c r="N309" s="185">
        <v>6.833333333333333</v>
      </c>
      <c r="O309" s="185">
        <v>7</v>
      </c>
      <c r="P309" s="185">
        <v>6.5</v>
      </c>
      <c r="Q309" s="185">
        <v>7</v>
      </c>
      <c r="R309" s="185">
        <v>6.833333333333333</v>
      </c>
      <c r="S309" s="185">
        <v>6.666666666666667</v>
      </c>
      <c r="T309" s="185">
        <v>6.833333333333333</v>
      </c>
      <c r="U309" s="191">
        <v>90</v>
      </c>
      <c r="V309" s="186"/>
      <c r="W309" s="190" t="s">
        <v>734</v>
      </c>
      <c r="X309" s="190">
        <v>1136</v>
      </c>
      <c r="Y309" s="192" t="s">
        <v>8</v>
      </c>
      <c r="Z309" s="192"/>
      <c r="AA309" s="175"/>
      <c r="AB309" s="175">
        <f t="shared" si="55"/>
        <v>1136</v>
      </c>
      <c r="AC309" s="175"/>
      <c r="AD309" s="175"/>
      <c r="AE309" s="192"/>
      <c r="AF309" s="193">
        <v>37.943125999999999</v>
      </c>
      <c r="AG309" s="193">
        <v>27.349560000000004</v>
      </c>
      <c r="AH309" s="193">
        <v>4.8868837500000009</v>
      </c>
      <c r="AI309" s="193">
        <v>11.31091485</v>
      </c>
      <c r="AJ309" s="193">
        <v>2.3279977729025387</v>
      </c>
      <c r="AK309" s="186"/>
      <c r="AL309" s="175" t="s">
        <v>105</v>
      </c>
      <c r="AM309" s="175"/>
      <c r="AN309" s="175" t="s">
        <v>8</v>
      </c>
      <c r="AO309" s="175"/>
      <c r="AP309" s="175"/>
      <c r="AQ309" s="175">
        <f t="shared" si="56"/>
        <v>1136</v>
      </c>
      <c r="AR309" s="175"/>
      <c r="AS309" s="175"/>
      <c r="AU309" s="175"/>
      <c r="AV309" s="175" t="s">
        <v>62</v>
      </c>
      <c r="AY309" s="176">
        <v>0.27310000000000001</v>
      </c>
      <c r="AZ309" s="176">
        <v>20</v>
      </c>
      <c r="BA309" s="177">
        <v>1.3655E-2</v>
      </c>
      <c r="BB309" s="177">
        <v>6.987356722948487</v>
      </c>
      <c r="BC309" s="177"/>
      <c r="BD309" s="186"/>
      <c r="BE309" s="186"/>
      <c r="BF309" s="186"/>
      <c r="BG309" s="186"/>
      <c r="BJ309" s="186"/>
      <c r="BK309" s="186"/>
      <c r="BL309" s="186"/>
      <c r="BM309" s="218"/>
      <c r="BP309" s="186"/>
      <c r="BQ309" s="186"/>
      <c r="BR309" s="186"/>
      <c r="BS309" s="186"/>
      <c r="BT309" s="186"/>
      <c r="BU309" s="186"/>
      <c r="BV309" s="186"/>
      <c r="BW309" s="160"/>
      <c r="BX309" s="186"/>
      <c r="BY309" s="186"/>
      <c r="BZ309" s="186"/>
      <c r="CA309" s="186"/>
      <c r="CB309" s="186"/>
      <c r="CC309" s="186"/>
      <c r="CD309" s="186"/>
      <c r="CE309" s="186"/>
      <c r="CF309" s="197"/>
      <c r="CI309" s="163">
        <v>441</v>
      </c>
      <c r="CJ309" s="163" t="s">
        <v>8</v>
      </c>
      <c r="CK309" s="163"/>
      <c r="CL309" s="163"/>
      <c r="CM309" s="186">
        <f>I309</f>
        <v>1136</v>
      </c>
      <c r="CN309" s="163"/>
      <c r="CO309" s="163"/>
      <c r="CP309" s="163"/>
      <c r="CQ309" s="163"/>
      <c r="CR309" s="163"/>
      <c r="CS309" s="163" t="s">
        <v>62</v>
      </c>
      <c r="CT309" s="163">
        <v>9.1018659253575063</v>
      </c>
      <c r="CU309" s="186"/>
      <c r="CV309" s="186"/>
      <c r="CW309" s="190">
        <v>441</v>
      </c>
      <c r="CX309" s="228" t="s">
        <v>8</v>
      </c>
      <c r="CY309" s="228"/>
      <c r="CZ309" s="228"/>
      <c r="DA309" s="186">
        <f t="shared" si="49"/>
        <v>1136</v>
      </c>
      <c r="DB309" s="228"/>
      <c r="DC309" s="228"/>
      <c r="DD309" s="228"/>
      <c r="DE309" s="228"/>
      <c r="DF309" s="228"/>
      <c r="DG309" s="228"/>
      <c r="DH309" s="228" t="s">
        <v>9</v>
      </c>
      <c r="DI309" s="230">
        <v>3.598843</v>
      </c>
      <c r="DJ309" s="230">
        <v>0.45593690000000003</v>
      </c>
      <c r="DK309" s="230">
        <v>3.1429060999999998</v>
      </c>
      <c r="DL309" s="230">
        <v>0.20830400000000004</v>
      </c>
      <c r="DM309" s="230">
        <v>0.24763289999999999</v>
      </c>
      <c r="DO309" s="59" t="s">
        <v>105</v>
      </c>
      <c r="DP309" s="61" t="s">
        <v>8</v>
      </c>
      <c r="DQ309" s="160" t="s">
        <v>1163</v>
      </c>
      <c r="DR309" s="61"/>
      <c r="DS309" s="61"/>
      <c r="DT309" s="61"/>
      <c r="DU309" s="61"/>
      <c r="DV309" s="61"/>
      <c r="DW309" s="61"/>
      <c r="DX309" s="61" t="s">
        <v>62</v>
      </c>
      <c r="DY309" s="236">
        <v>0.28625490000000003</v>
      </c>
      <c r="DZ309" s="236">
        <v>2.8593560000000001E-2</v>
      </c>
      <c r="EA309" s="236">
        <v>6.9461200000000001E-2</v>
      </c>
      <c r="EB309" s="236">
        <v>0.1838303</v>
      </c>
      <c r="EC309" s="236">
        <v>1.8783720000000004E-2</v>
      </c>
      <c r="ED309" s="149"/>
      <c r="EE309" s="149"/>
      <c r="EN309" s="68"/>
      <c r="EO309" s="68"/>
    </row>
    <row r="310" spans="1:145" s="169" customFormat="1" x14ac:dyDescent="0.25">
      <c r="A310" s="156">
        <v>444</v>
      </c>
      <c r="B310" s="157" t="s">
        <v>1494</v>
      </c>
      <c r="C310" s="160" t="s">
        <v>1192</v>
      </c>
      <c r="D310" s="160"/>
      <c r="E310" s="156" t="s">
        <v>1317</v>
      </c>
      <c r="F310" s="157">
        <v>-20.529225887999999</v>
      </c>
      <c r="G310" s="157">
        <v>-42.024873225</v>
      </c>
      <c r="H310" s="157"/>
      <c r="I310" s="156">
        <v>1184</v>
      </c>
      <c r="J310" s="190"/>
      <c r="K310" s="190"/>
      <c r="L310" s="209" t="s">
        <v>1495</v>
      </c>
      <c r="M310" s="185">
        <v>6.666666666666667</v>
      </c>
      <c r="N310" s="185">
        <v>6.833333333333333</v>
      </c>
      <c r="O310" s="185">
        <v>7.333333333333333</v>
      </c>
      <c r="P310" s="185">
        <v>6.833333333333333</v>
      </c>
      <c r="Q310" s="185">
        <v>6.833333333333333</v>
      </c>
      <c r="R310" s="185">
        <v>6.666666666666667</v>
      </c>
      <c r="S310" s="185">
        <v>6.333333333333333</v>
      </c>
      <c r="T310" s="185">
        <v>6.833333333333333</v>
      </c>
      <c r="U310" s="191">
        <v>90.333333333333329</v>
      </c>
      <c r="V310" s="186"/>
      <c r="W310" s="190" t="s">
        <v>987</v>
      </c>
      <c r="X310" s="190">
        <v>1184</v>
      </c>
      <c r="Y310" s="192" t="s">
        <v>10</v>
      </c>
      <c r="Z310" s="192"/>
      <c r="AA310" s="175"/>
      <c r="AB310" s="175">
        <f t="shared" si="55"/>
        <v>1184</v>
      </c>
      <c r="AC310" s="175"/>
      <c r="AD310" s="175"/>
      <c r="AE310" s="192"/>
      <c r="AF310" s="193">
        <v>41.542730999999996</v>
      </c>
      <c r="AG310" s="193">
        <v>26.441530999999998</v>
      </c>
      <c r="AH310" s="193">
        <v>5.2534585499999995</v>
      </c>
      <c r="AI310" s="193">
        <v>11.120796049999999</v>
      </c>
      <c r="AJ310" s="193">
        <v>2.1269808343731595</v>
      </c>
      <c r="AK310" s="186"/>
      <c r="AL310" s="175" t="s">
        <v>107</v>
      </c>
      <c r="AM310" s="175"/>
      <c r="AN310" s="175" t="s">
        <v>10</v>
      </c>
      <c r="AO310" s="175"/>
      <c r="AP310" s="175"/>
      <c r="AQ310" s="175">
        <f t="shared" si="56"/>
        <v>1184</v>
      </c>
      <c r="AR310" s="175"/>
      <c r="AS310" s="175"/>
      <c r="AU310" s="175"/>
      <c r="AV310" s="175" t="s">
        <v>62</v>
      </c>
      <c r="AY310" s="176">
        <v>0.28410000000000002</v>
      </c>
      <c r="AZ310" s="176">
        <v>20</v>
      </c>
      <c r="BA310" s="177">
        <v>1.4205000000000001E-2</v>
      </c>
      <c r="BB310" s="177">
        <v>8.1094140069256184</v>
      </c>
      <c r="BC310" s="177"/>
      <c r="BD310" s="186"/>
      <c r="BE310" s="186"/>
      <c r="BF310" s="186"/>
      <c r="BG310" s="186"/>
      <c r="BJ310" s="186"/>
      <c r="BK310" s="186"/>
      <c r="BL310" s="186"/>
      <c r="BM310" s="218"/>
      <c r="BP310" s="186"/>
      <c r="BQ310" s="186"/>
      <c r="BR310" s="186"/>
      <c r="BS310" s="186"/>
      <c r="BT310" s="186"/>
      <c r="BU310" s="186"/>
      <c r="BV310" s="176" t="s">
        <v>436</v>
      </c>
      <c r="BW310" s="160" t="s">
        <v>1192</v>
      </c>
      <c r="BX310" s="176"/>
      <c r="BY310" s="176"/>
      <c r="BZ310" s="186">
        <f t="shared" ref="BZ310:BZ316" si="57">I310</f>
        <v>1184</v>
      </c>
      <c r="CA310" s="176"/>
      <c r="CB310" s="176"/>
      <c r="CC310" s="176"/>
      <c r="CD310" s="176"/>
      <c r="CE310" s="176" t="s">
        <v>62</v>
      </c>
      <c r="CF310" s="185">
        <v>245.07424229893604</v>
      </c>
      <c r="CI310" s="163">
        <v>444</v>
      </c>
      <c r="CJ310" s="163" t="s">
        <v>10</v>
      </c>
      <c r="CK310" s="163"/>
      <c r="CL310" s="163"/>
      <c r="CM310" s="186">
        <f>I310</f>
        <v>1184</v>
      </c>
      <c r="CN310" s="163"/>
      <c r="CO310" s="163"/>
      <c r="CP310" s="163"/>
      <c r="CQ310" s="163"/>
      <c r="CR310" s="163"/>
      <c r="CS310" s="163" t="s">
        <v>62</v>
      </c>
      <c r="CT310" s="163">
        <v>7.8569484208942537</v>
      </c>
      <c r="CU310" s="186"/>
      <c r="CV310" s="186"/>
      <c r="CW310" s="163">
        <v>444</v>
      </c>
      <c r="CX310" s="163" t="s">
        <v>10</v>
      </c>
      <c r="CY310" s="163"/>
      <c r="CZ310" s="163"/>
      <c r="DA310" s="186">
        <f t="shared" si="49"/>
        <v>1184</v>
      </c>
      <c r="DB310" s="163"/>
      <c r="DC310" s="163"/>
      <c r="DD310" s="163"/>
      <c r="DE310" s="163"/>
      <c r="DF310" s="163"/>
      <c r="DG310" s="163"/>
      <c r="DH310" s="176" t="s">
        <v>9</v>
      </c>
      <c r="DI310" s="233">
        <v>4.4172820000000002</v>
      </c>
      <c r="DJ310" s="233">
        <v>0.57359169999999993</v>
      </c>
      <c r="DK310" s="177">
        <f>DI310-DJ310</f>
        <v>3.8436903000000004</v>
      </c>
      <c r="DL310" s="230">
        <v>0.24508479999999994</v>
      </c>
      <c r="DM310" s="230">
        <v>0.32850689999999999</v>
      </c>
      <c r="DO310" s="59" t="s">
        <v>107</v>
      </c>
      <c r="DP310" s="238" t="s">
        <v>10</v>
      </c>
      <c r="DQ310" s="242" t="s">
        <v>1192</v>
      </c>
      <c r="DR310" s="61"/>
      <c r="DS310" s="61"/>
      <c r="DT310" s="61"/>
      <c r="DU310" s="61"/>
      <c r="DV310" s="61"/>
      <c r="DW310" s="61"/>
      <c r="DX310" s="61" t="s">
        <v>62</v>
      </c>
      <c r="DY310" s="236">
        <v>0.24968247999999998</v>
      </c>
      <c r="DZ310" s="236">
        <v>2.5440440000000002E-2</v>
      </c>
      <c r="EA310" s="236">
        <v>5.4673800000000002E-2</v>
      </c>
      <c r="EB310" s="236">
        <v>0.15218946</v>
      </c>
      <c r="EC310" s="236">
        <v>1.7789560000000003E-2</v>
      </c>
      <c r="ED310" s="149"/>
      <c r="EE310" s="149"/>
      <c r="EN310" s="68"/>
      <c r="EO310" s="68"/>
    </row>
    <row r="311" spans="1:145" s="169" customFormat="1" x14ac:dyDescent="0.25">
      <c r="A311" s="156">
        <v>445</v>
      </c>
      <c r="B311" s="157" t="s">
        <v>1496</v>
      </c>
      <c r="C311" s="160" t="s">
        <v>1163</v>
      </c>
      <c r="D311" s="160"/>
      <c r="E311" s="156" t="s">
        <v>1317</v>
      </c>
      <c r="F311" s="157">
        <v>-20.537657075999999</v>
      </c>
      <c r="G311" s="157">
        <v>-41.975455283999999</v>
      </c>
      <c r="H311" s="157"/>
      <c r="I311" s="156">
        <v>928</v>
      </c>
      <c r="J311" s="190"/>
      <c r="K311" s="190"/>
      <c r="L311" s="189" t="s">
        <v>1225</v>
      </c>
      <c r="M311" s="185">
        <v>6</v>
      </c>
      <c r="N311" s="185">
        <v>5.666666666666667</v>
      </c>
      <c r="O311" s="185">
        <v>6</v>
      </c>
      <c r="P311" s="185">
        <v>6.166666666666667</v>
      </c>
      <c r="Q311" s="185">
        <v>6</v>
      </c>
      <c r="R311" s="185">
        <v>6</v>
      </c>
      <c r="S311" s="185">
        <v>6.333333333333333</v>
      </c>
      <c r="T311" s="185">
        <v>6.166666666666667</v>
      </c>
      <c r="U311" s="191">
        <v>84.333333333333329</v>
      </c>
      <c r="V311" s="186"/>
      <c r="W311" s="190" t="s">
        <v>736</v>
      </c>
      <c r="X311" s="190">
        <v>928</v>
      </c>
      <c r="Y311" s="192" t="s">
        <v>8</v>
      </c>
      <c r="Z311" s="192"/>
      <c r="AA311" s="175"/>
      <c r="AB311" s="175">
        <f t="shared" si="55"/>
        <v>928</v>
      </c>
      <c r="AC311" s="175"/>
      <c r="AD311" s="175"/>
      <c r="AE311" s="192"/>
      <c r="AF311" s="193">
        <v>56.437001499999994</v>
      </c>
      <c r="AG311" s="193">
        <v>31.603625999999998</v>
      </c>
      <c r="AH311" s="193">
        <v>5.9672420000000006</v>
      </c>
      <c r="AI311" s="193">
        <v>13.296389</v>
      </c>
      <c r="AJ311" s="193">
        <v>2.2298811603672841</v>
      </c>
      <c r="AK311" s="186"/>
      <c r="AL311" s="175" t="s">
        <v>538</v>
      </c>
      <c r="AM311" s="175"/>
      <c r="AN311" s="175" t="s">
        <v>8</v>
      </c>
      <c r="AO311" s="175"/>
      <c r="AP311" s="175"/>
      <c r="AQ311" s="175">
        <f t="shared" si="56"/>
        <v>928</v>
      </c>
      <c r="AR311" s="175"/>
      <c r="AS311" s="175"/>
      <c r="AU311" s="175"/>
      <c r="AV311" s="175" t="s">
        <v>62</v>
      </c>
      <c r="AY311" s="176">
        <v>0.2102</v>
      </c>
      <c r="AZ311" s="176">
        <v>20</v>
      </c>
      <c r="BA311" s="177">
        <v>1.051E-2</v>
      </c>
      <c r="BB311" s="177">
        <v>5.7753737953990285</v>
      </c>
      <c r="BC311" s="177"/>
      <c r="BD311" s="194" t="s">
        <v>538</v>
      </c>
      <c r="BE311" s="194" t="s">
        <v>8</v>
      </c>
      <c r="BF311" s="194"/>
      <c r="BG311" s="194"/>
      <c r="BH311" s="169">
        <f>I311</f>
        <v>928</v>
      </c>
      <c r="BJ311" s="194"/>
      <c r="BK311" s="194"/>
      <c r="BL311" s="194"/>
      <c r="BM311" s="217">
        <v>923.73800000000006</v>
      </c>
      <c r="BP311" s="194"/>
      <c r="BQ311" s="195">
        <v>4688.8333329999996</v>
      </c>
      <c r="BR311" s="195"/>
      <c r="BS311" s="195"/>
      <c r="BT311" s="195"/>
      <c r="BU311" s="186"/>
      <c r="BV311" s="176" t="s">
        <v>371</v>
      </c>
      <c r="BW311" s="160" t="s">
        <v>1163</v>
      </c>
      <c r="BX311" s="176"/>
      <c r="BY311" s="176"/>
      <c r="BZ311" s="186">
        <f t="shared" si="57"/>
        <v>928</v>
      </c>
      <c r="CA311" s="176"/>
      <c r="CB311" s="176"/>
      <c r="CC311" s="176"/>
      <c r="CD311" s="176"/>
      <c r="CE311" s="176" t="s">
        <v>62</v>
      </c>
      <c r="CF311" s="185">
        <v>145.5478938408209</v>
      </c>
      <c r="CI311" s="186"/>
      <c r="CJ311" s="186"/>
      <c r="CK311" s="186"/>
      <c r="CL311" s="186"/>
      <c r="CM311" s="186"/>
      <c r="CN311" s="186"/>
      <c r="CO311" s="186"/>
      <c r="CP311" s="186"/>
      <c r="CQ311" s="186"/>
      <c r="CR311" s="186"/>
      <c r="CS311" s="186"/>
      <c r="CT311" s="186"/>
      <c r="CU311" s="186"/>
      <c r="CV311" s="186"/>
      <c r="CW311" s="190">
        <v>445</v>
      </c>
      <c r="CX311" s="228" t="s">
        <v>8</v>
      </c>
      <c r="CY311" s="228"/>
      <c r="CZ311" s="228"/>
      <c r="DA311" s="186">
        <f t="shared" si="49"/>
        <v>928</v>
      </c>
      <c r="DB311" s="228"/>
      <c r="DC311" s="228"/>
      <c r="DD311" s="228"/>
      <c r="DE311" s="228"/>
      <c r="DF311" s="228"/>
      <c r="DG311" s="228"/>
      <c r="DH311" s="228" t="s">
        <v>9</v>
      </c>
      <c r="DI311" s="230">
        <v>3.7454200000000002</v>
      </c>
      <c r="DJ311" s="230">
        <v>0.43448739999999997</v>
      </c>
      <c r="DK311" s="230">
        <v>3.3109326000000001</v>
      </c>
      <c r="DL311" s="230">
        <v>0.23789479999999996</v>
      </c>
      <c r="DM311" s="230">
        <v>0.19659260000000001</v>
      </c>
      <c r="DQ311" s="160"/>
      <c r="ED311" s="149"/>
      <c r="EE311" s="149"/>
      <c r="EN311" s="68"/>
      <c r="EO311" s="68"/>
    </row>
    <row r="312" spans="1:145" s="169" customFormat="1" x14ac:dyDescent="0.25">
      <c r="A312" s="156">
        <v>447</v>
      </c>
      <c r="B312" s="157" t="s">
        <v>1497</v>
      </c>
      <c r="C312" s="160" t="s">
        <v>1163</v>
      </c>
      <c r="D312" s="160"/>
      <c r="E312" s="156" t="s">
        <v>1317</v>
      </c>
      <c r="F312" s="157">
        <v>-20.531557984999999</v>
      </c>
      <c r="G312" s="157">
        <v>-41.978978366</v>
      </c>
      <c r="H312" s="157"/>
      <c r="I312" s="156">
        <v>875</v>
      </c>
      <c r="J312" s="190"/>
      <c r="K312" s="190"/>
      <c r="L312" s="189" t="s">
        <v>1225</v>
      </c>
      <c r="M312" s="185">
        <v>6.166666666666667</v>
      </c>
      <c r="N312" s="185">
        <v>6.166666666666667</v>
      </c>
      <c r="O312" s="185">
        <v>6.5</v>
      </c>
      <c r="P312" s="185">
        <v>6</v>
      </c>
      <c r="Q312" s="185">
        <v>6.5</v>
      </c>
      <c r="R312" s="185">
        <v>6.5</v>
      </c>
      <c r="S312" s="185">
        <v>6</v>
      </c>
      <c r="T312" s="185">
        <v>6.166666666666667</v>
      </c>
      <c r="U312" s="191">
        <v>86</v>
      </c>
      <c r="V312" s="186"/>
      <c r="W312" s="190" t="s">
        <v>737</v>
      </c>
      <c r="X312" s="190">
        <v>875</v>
      </c>
      <c r="Y312" s="192" t="s">
        <v>8</v>
      </c>
      <c r="Z312" s="192"/>
      <c r="AA312" s="175"/>
      <c r="AB312" s="175">
        <f t="shared" si="55"/>
        <v>875</v>
      </c>
      <c r="AC312" s="175"/>
      <c r="AD312" s="175"/>
      <c r="AE312" s="192"/>
      <c r="AF312" s="193">
        <v>47.235472999999999</v>
      </c>
      <c r="AG312" s="193">
        <v>28.754946</v>
      </c>
      <c r="AH312" s="193">
        <v>5.36670465</v>
      </c>
      <c r="AI312" s="193">
        <v>11.954732300000002</v>
      </c>
      <c r="AJ312" s="193">
        <v>2.2413451513041887</v>
      </c>
      <c r="AK312" s="186"/>
      <c r="AL312" s="175" t="s">
        <v>1040</v>
      </c>
      <c r="AM312" s="175"/>
      <c r="AN312" s="175" t="s">
        <v>8</v>
      </c>
      <c r="AO312" s="175"/>
      <c r="AP312" s="175"/>
      <c r="AQ312" s="175">
        <f t="shared" si="56"/>
        <v>875</v>
      </c>
      <c r="AR312" s="175"/>
      <c r="AS312" s="175"/>
      <c r="AU312" s="175"/>
      <c r="AV312" s="175" t="s">
        <v>440</v>
      </c>
      <c r="AY312" s="176">
        <v>0.19189999999999999</v>
      </c>
      <c r="AZ312" s="176">
        <v>20</v>
      </c>
      <c r="BA312" s="177">
        <v>9.5949999999999994E-3</v>
      </c>
      <c r="BB312" s="177">
        <v>6.1968163637827827</v>
      </c>
      <c r="BC312" s="177"/>
      <c r="BD312" s="186"/>
      <c r="BE312" s="186"/>
      <c r="BF312" s="186"/>
      <c r="BG312" s="186"/>
      <c r="BJ312" s="186"/>
      <c r="BK312" s="186"/>
      <c r="BL312" s="186"/>
      <c r="BM312" s="218"/>
      <c r="BP312" s="186"/>
      <c r="BQ312" s="186"/>
      <c r="BR312" s="186"/>
      <c r="BS312" s="186"/>
      <c r="BT312" s="186"/>
      <c r="BU312" s="186"/>
      <c r="BV312" s="176" t="s">
        <v>463</v>
      </c>
      <c r="BW312" s="160" t="s">
        <v>1163</v>
      </c>
      <c r="BX312" s="176"/>
      <c r="BY312" s="176"/>
      <c r="BZ312" s="186">
        <f t="shared" si="57"/>
        <v>875</v>
      </c>
      <c r="CA312" s="176"/>
      <c r="CB312" s="176"/>
      <c r="CC312" s="176"/>
      <c r="CD312" s="176"/>
      <c r="CE312" s="176" t="s">
        <v>440</v>
      </c>
      <c r="CF312" s="185">
        <v>189.93578139975631</v>
      </c>
      <c r="CI312" s="186"/>
      <c r="CJ312" s="186"/>
      <c r="CK312" s="186"/>
      <c r="CL312" s="186"/>
      <c r="CM312" s="186"/>
      <c r="CN312" s="186"/>
      <c r="CO312" s="186"/>
      <c r="CP312" s="186"/>
      <c r="CQ312" s="186"/>
      <c r="CR312" s="186"/>
      <c r="CS312" s="186"/>
      <c r="CT312" s="186"/>
      <c r="CU312" s="186"/>
      <c r="CV312" s="186"/>
      <c r="CW312" s="186"/>
      <c r="CX312" s="186"/>
      <c r="CY312" s="186"/>
      <c r="CZ312" s="186"/>
      <c r="DA312" s="186"/>
      <c r="DB312" s="186"/>
      <c r="DC312" s="186"/>
      <c r="DD312" s="186"/>
      <c r="DE312" s="186"/>
      <c r="DF312" s="186"/>
      <c r="DG312" s="186"/>
      <c r="DH312" s="171"/>
      <c r="DI312" s="171"/>
      <c r="DJ312" s="171"/>
      <c r="DK312" s="171"/>
      <c r="DL312" s="186"/>
      <c r="DM312" s="186"/>
      <c r="DQ312" s="160"/>
      <c r="ED312" s="149"/>
      <c r="EE312" s="149"/>
      <c r="EN312" s="68"/>
      <c r="EO312" s="68"/>
    </row>
    <row r="313" spans="1:145" s="169" customFormat="1" x14ac:dyDescent="0.25">
      <c r="A313" s="156">
        <v>448</v>
      </c>
      <c r="B313" s="157" t="s">
        <v>1498</v>
      </c>
      <c r="C313" s="160" t="s">
        <v>1192</v>
      </c>
      <c r="D313" s="160"/>
      <c r="E313" s="156" t="s">
        <v>1317</v>
      </c>
      <c r="F313" s="157">
        <v>-20.52876899</v>
      </c>
      <c r="G313" s="157">
        <v>-42.024372657999997</v>
      </c>
      <c r="H313" s="157"/>
      <c r="I313" s="156">
        <v>1182</v>
      </c>
      <c r="J313" s="190"/>
      <c r="K313" s="190"/>
      <c r="L313" s="189" t="s">
        <v>1225</v>
      </c>
      <c r="M313" s="190">
        <v>6</v>
      </c>
      <c r="N313" s="190">
        <v>6</v>
      </c>
      <c r="O313" s="185">
        <v>6.666666666666667</v>
      </c>
      <c r="P313" s="185">
        <v>6.333333333333333</v>
      </c>
      <c r="Q313" s="185">
        <v>6.5</v>
      </c>
      <c r="R313" s="185">
        <v>6.833333333333333</v>
      </c>
      <c r="S313" s="185">
        <v>6.166666666666667</v>
      </c>
      <c r="T313" s="185">
        <v>6.166666666666667</v>
      </c>
      <c r="U313" s="191">
        <v>86.666666666666671</v>
      </c>
      <c r="V313" s="186"/>
      <c r="W313" s="190" t="s">
        <v>989</v>
      </c>
      <c r="X313" s="190">
        <v>1182</v>
      </c>
      <c r="Y313" s="192" t="s">
        <v>10</v>
      </c>
      <c r="Z313" s="192"/>
      <c r="AA313" s="175"/>
      <c r="AB313" s="175">
        <f t="shared" si="55"/>
        <v>1182</v>
      </c>
      <c r="AC313" s="175"/>
      <c r="AD313" s="175"/>
      <c r="AE313" s="192"/>
      <c r="AF313" s="193">
        <v>37.699056999999996</v>
      </c>
      <c r="AG313" s="193">
        <v>25.913318000000004</v>
      </c>
      <c r="AH313" s="193">
        <v>4.7790579000000006</v>
      </c>
      <c r="AI313" s="193">
        <v>10.921808500000001</v>
      </c>
      <c r="AJ313" s="193">
        <v>2.3053728686025488</v>
      </c>
      <c r="AK313" s="186"/>
      <c r="AL313" s="175" t="s">
        <v>1144</v>
      </c>
      <c r="AM313" s="175"/>
      <c r="AN313" s="175" t="s">
        <v>10</v>
      </c>
      <c r="AO313" s="175"/>
      <c r="AP313" s="175"/>
      <c r="AQ313" s="175">
        <f t="shared" si="56"/>
        <v>1182</v>
      </c>
      <c r="AR313" s="175"/>
      <c r="AS313" s="175"/>
      <c r="AU313" s="175"/>
      <c r="AV313" s="175" t="s">
        <v>62</v>
      </c>
      <c r="AY313" s="176">
        <v>0.28810000000000002</v>
      </c>
      <c r="AZ313" s="176">
        <v>20</v>
      </c>
      <c r="BA313" s="177">
        <v>1.4405000000000001E-2</v>
      </c>
      <c r="BB313" s="177">
        <v>7.1833140955090862</v>
      </c>
      <c r="BC313" s="177"/>
      <c r="BD313" s="186"/>
      <c r="BE313" s="186"/>
      <c r="BF313" s="186"/>
      <c r="BG313" s="186"/>
      <c r="BJ313" s="186"/>
      <c r="BK313" s="186"/>
      <c r="BL313" s="186"/>
      <c r="BM313" s="218"/>
      <c r="BP313" s="186"/>
      <c r="BQ313" s="186"/>
      <c r="BR313" s="186"/>
      <c r="BS313" s="186"/>
      <c r="BT313" s="186"/>
      <c r="BU313" s="186"/>
      <c r="BV313" s="176" t="s">
        <v>438</v>
      </c>
      <c r="BW313" s="160" t="s">
        <v>1192</v>
      </c>
      <c r="BX313" s="176"/>
      <c r="BY313" s="176"/>
      <c r="BZ313" s="186">
        <f t="shared" si="57"/>
        <v>1182</v>
      </c>
      <c r="CA313" s="176"/>
      <c r="CB313" s="176"/>
      <c r="CC313" s="176"/>
      <c r="CD313" s="176"/>
      <c r="CE313" s="176" t="s">
        <v>62</v>
      </c>
      <c r="CF313" s="185">
        <v>218.90385481820238</v>
      </c>
      <c r="CI313" s="163">
        <v>448</v>
      </c>
      <c r="CJ313" s="163" t="s">
        <v>10</v>
      </c>
      <c r="CK313" s="163"/>
      <c r="CL313" s="163"/>
      <c r="CM313" s="186">
        <f>I313</f>
        <v>1182</v>
      </c>
      <c r="CN313" s="163"/>
      <c r="CO313" s="163"/>
      <c r="CP313" s="163"/>
      <c r="CQ313" s="163"/>
      <c r="CR313" s="163"/>
      <c r="CS313" s="163" t="s">
        <v>62</v>
      </c>
      <c r="CT313" s="163">
        <v>8.641696803853673</v>
      </c>
      <c r="CU313" s="186"/>
      <c r="CV313" s="186"/>
      <c r="CW313" s="163">
        <v>448</v>
      </c>
      <c r="CX313" s="163" t="s">
        <v>10</v>
      </c>
      <c r="CY313" s="163"/>
      <c r="CZ313" s="163"/>
      <c r="DA313" s="186">
        <f t="shared" si="49"/>
        <v>1182</v>
      </c>
      <c r="DB313" s="163"/>
      <c r="DC313" s="163"/>
      <c r="DD313" s="163"/>
      <c r="DE313" s="163"/>
      <c r="DF313" s="163"/>
      <c r="DG313" s="163"/>
      <c r="DH313" s="176" t="s">
        <v>9</v>
      </c>
      <c r="DI313" s="233">
        <v>4.8268329999999997</v>
      </c>
      <c r="DJ313" s="233">
        <v>0.5988948999999999</v>
      </c>
      <c r="DK313" s="177">
        <f>DI313-DJ313</f>
        <v>4.2279380999999994</v>
      </c>
      <c r="DL313" s="230">
        <v>0.28571249999999992</v>
      </c>
      <c r="DM313" s="230">
        <v>0.31318239999999997</v>
      </c>
      <c r="DQ313" s="160"/>
      <c r="ED313" s="149"/>
      <c r="EE313" s="149"/>
      <c r="EN313" s="68"/>
      <c r="EO313" s="68"/>
    </row>
    <row r="314" spans="1:145" s="169" customFormat="1" x14ac:dyDescent="0.25">
      <c r="A314" s="156">
        <v>451</v>
      </c>
      <c r="B314" s="157" t="s">
        <v>1499</v>
      </c>
      <c r="C314" s="160" t="s">
        <v>1163</v>
      </c>
      <c r="D314" s="160"/>
      <c r="E314" s="156" t="s">
        <v>1317</v>
      </c>
      <c r="F314" s="157">
        <v>-20.534975034999999</v>
      </c>
      <c r="G314" s="157">
        <v>-41.999946618000003</v>
      </c>
      <c r="H314" s="157"/>
      <c r="I314" s="156">
        <v>896</v>
      </c>
      <c r="J314" s="190"/>
      <c r="K314" s="190"/>
      <c r="L314" s="189" t="s">
        <v>1210</v>
      </c>
      <c r="M314" s="185">
        <v>6</v>
      </c>
      <c r="N314" s="185">
        <v>6</v>
      </c>
      <c r="O314" s="185">
        <v>6.166666666666667</v>
      </c>
      <c r="P314" s="185">
        <v>6.166666666666667</v>
      </c>
      <c r="Q314" s="185">
        <v>6</v>
      </c>
      <c r="R314" s="185">
        <v>6.5</v>
      </c>
      <c r="S314" s="185">
        <v>6</v>
      </c>
      <c r="T314" s="185">
        <v>6.166666666666667</v>
      </c>
      <c r="U314" s="191">
        <v>85</v>
      </c>
      <c r="V314" s="186"/>
      <c r="W314" s="190" t="s">
        <v>739</v>
      </c>
      <c r="X314" s="190">
        <v>896</v>
      </c>
      <c r="Y314" s="192" t="s">
        <v>8</v>
      </c>
      <c r="Z314" s="192"/>
      <c r="AA314" s="175"/>
      <c r="AB314" s="175">
        <f t="shared" si="55"/>
        <v>896</v>
      </c>
      <c r="AC314" s="175"/>
      <c r="AD314" s="175"/>
      <c r="AE314" s="192"/>
      <c r="AF314" s="193">
        <v>82.333412500000009</v>
      </c>
      <c r="AG314" s="193">
        <v>38.555831999999995</v>
      </c>
      <c r="AH314" s="193">
        <v>7.1538590999999983</v>
      </c>
      <c r="AI314" s="193">
        <v>16.049408500000002</v>
      </c>
      <c r="AJ314" s="193">
        <v>2.2995179881473953</v>
      </c>
      <c r="AK314" s="186"/>
      <c r="AL314" s="175" t="s">
        <v>109</v>
      </c>
      <c r="AM314" s="175"/>
      <c r="AN314" s="175" t="s">
        <v>8</v>
      </c>
      <c r="AO314" s="175"/>
      <c r="AP314" s="175"/>
      <c r="AQ314" s="175">
        <f t="shared" si="56"/>
        <v>896</v>
      </c>
      <c r="AR314" s="175"/>
      <c r="AS314" s="175"/>
      <c r="AU314" s="175"/>
      <c r="AV314" s="175" t="s">
        <v>62</v>
      </c>
      <c r="AY314" s="176">
        <v>0.2344</v>
      </c>
      <c r="AZ314" s="176">
        <v>19</v>
      </c>
      <c r="BA314" s="177">
        <v>1.2336842105263158E-2</v>
      </c>
      <c r="BB314" s="177">
        <v>6.3942535689777529</v>
      </c>
      <c r="BC314" s="177"/>
      <c r="BD314" s="186"/>
      <c r="BE314" s="186"/>
      <c r="BF314" s="186"/>
      <c r="BG314" s="186"/>
      <c r="BJ314" s="186"/>
      <c r="BK314" s="186"/>
      <c r="BL314" s="186"/>
      <c r="BM314" s="218"/>
      <c r="BP314" s="186"/>
      <c r="BQ314" s="186"/>
      <c r="BR314" s="186"/>
      <c r="BS314" s="186"/>
      <c r="BT314" s="186"/>
      <c r="BU314" s="186"/>
      <c r="BV314" s="176" t="s">
        <v>373</v>
      </c>
      <c r="BW314" s="160" t="s">
        <v>1163</v>
      </c>
      <c r="BX314" s="176"/>
      <c r="BY314" s="176"/>
      <c r="BZ314" s="186">
        <f t="shared" si="57"/>
        <v>896</v>
      </c>
      <c r="CA314" s="176"/>
      <c r="CB314" s="176"/>
      <c r="CC314" s="176"/>
      <c r="CD314" s="176"/>
      <c r="CE314" s="176" t="s">
        <v>62</v>
      </c>
      <c r="CF314" s="185">
        <v>113.83330415074265</v>
      </c>
      <c r="CI314" s="186"/>
      <c r="CJ314" s="186"/>
      <c r="CK314" s="186"/>
      <c r="CL314" s="186"/>
      <c r="CM314" s="186"/>
      <c r="CN314" s="186"/>
      <c r="CO314" s="186"/>
      <c r="CP314" s="186"/>
      <c r="CQ314" s="186"/>
      <c r="CR314" s="186"/>
      <c r="CS314" s="186"/>
      <c r="CT314" s="186"/>
      <c r="CU314" s="186"/>
      <c r="CV314" s="186"/>
      <c r="CW314" s="190">
        <v>451</v>
      </c>
      <c r="CX314" s="228" t="s">
        <v>8</v>
      </c>
      <c r="CY314" s="228"/>
      <c r="CZ314" s="228"/>
      <c r="DA314" s="186">
        <f t="shared" si="49"/>
        <v>896</v>
      </c>
      <c r="DB314" s="228"/>
      <c r="DC314" s="228"/>
      <c r="DD314" s="228"/>
      <c r="DE314" s="228"/>
      <c r="DF314" s="228"/>
      <c r="DG314" s="228"/>
      <c r="DH314" s="228" t="s">
        <v>9</v>
      </c>
      <c r="DI314" s="230">
        <v>5.2597110000000002</v>
      </c>
      <c r="DJ314" s="230">
        <v>0.59173589999999998</v>
      </c>
      <c r="DK314" s="230">
        <v>4.6679751000000005</v>
      </c>
      <c r="DL314" s="230">
        <v>0.32687909999999998</v>
      </c>
      <c r="DM314" s="230">
        <v>0.2648568</v>
      </c>
      <c r="DO314" s="59" t="s">
        <v>109</v>
      </c>
      <c r="DP314" s="61" t="s">
        <v>8</v>
      </c>
      <c r="DQ314" s="160" t="s">
        <v>1163</v>
      </c>
      <c r="DR314" s="61"/>
      <c r="DS314" s="61"/>
      <c r="DT314" s="61"/>
      <c r="DU314" s="61"/>
      <c r="DV314" s="61"/>
      <c r="DW314" s="61"/>
      <c r="DX314" s="61" t="s">
        <v>62</v>
      </c>
      <c r="DY314" s="236">
        <v>0.25763125999999997</v>
      </c>
      <c r="DZ314" s="236">
        <v>3.1778559999999997E-2</v>
      </c>
      <c r="EA314" s="236">
        <v>6.6262399999999999E-2</v>
      </c>
      <c r="EB314" s="236">
        <v>0.16310791999999999</v>
      </c>
      <c r="EC314" s="236">
        <v>2.1321700000000002E-2</v>
      </c>
      <c r="ED314" s="149"/>
      <c r="EE314" s="149"/>
      <c r="EN314" s="68"/>
      <c r="EO314" s="68"/>
    </row>
    <row r="315" spans="1:145" s="169" customFormat="1" x14ac:dyDescent="0.25">
      <c r="A315" s="156">
        <v>452</v>
      </c>
      <c r="B315" s="157" t="s">
        <v>1500</v>
      </c>
      <c r="C315" s="160" t="s">
        <v>1192</v>
      </c>
      <c r="D315" s="160"/>
      <c r="E315" s="156" t="s">
        <v>1317</v>
      </c>
      <c r="F315" s="157">
        <v>-20.551117574999999</v>
      </c>
      <c r="G315" s="157">
        <v>-41.980270603999998</v>
      </c>
      <c r="H315" s="157"/>
      <c r="I315" s="156">
        <v>862</v>
      </c>
      <c r="J315" s="190"/>
      <c r="K315" s="190"/>
      <c r="L315" s="189" t="s">
        <v>1225</v>
      </c>
      <c r="M315" s="185">
        <v>6</v>
      </c>
      <c r="N315" s="185">
        <v>5.666666666666667</v>
      </c>
      <c r="O315" s="185">
        <v>5.833333333333333</v>
      </c>
      <c r="P315" s="185">
        <v>5.833333333333333</v>
      </c>
      <c r="Q315" s="185">
        <v>6.333333333333333</v>
      </c>
      <c r="R315" s="185">
        <v>6.166666666666667</v>
      </c>
      <c r="S315" s="185">
        <v>6</v>
      </c>
      <c r="T315" s="185">
        <v>6.5</v>
      </c>
      <c r="U315" s="191">
        <v>84.333333333333329</v>
      </c>
      <c r="V315" s="186"/>
      <c r="W315" s="190" t="s">
        <v>990</v>
      </c>
      <c r="X315" s="190">
        <v>862</v>
      </c>
      <c r="Y315" s="192" t="s">
        <v>10</v>
      </c>
      <c r="Z315" s="192"/>
      <c r="AA315" s="175"/>
      <c r="AB315" s="175">
        <f t="shared" si="55"/>
        <v>862</v>
      </c>
      <c r="AC315" s="175"/>
      <c r="AD315" s="175"/>
      <c r="AE315" s="192"/>
      <c r="AF315" s="193">
        <v>46.026933</v>
      </c>
      <c r="AG315" s="193">
        <v>28.641391500000005</v>
      </c>
      <c r="AH315" s="193">
        <v>5.3743542500000006</v>
      </c>
      <c r="AI315" s="193">
        <v>12.010057999999999</v>
      </c>
      <c r="AJ315" s="193">
        <v>2.2478372075996087</v>
      </c>
      <c r="AK315" s="186"/>
      <c r="AL315" s="175" t="s">
        <v>593</v>
      </c>
      <c r="AM315" s="175"/>
      <c r="AN315" s="175" t="s">
        <v>10</v>
      </c>
      <c r="AO315" s="175"/>
      <c r="AP315" s="175"/>
      <c r="AQ315" s="175">
        <f t="shared" si="56"/>
        <v>862</v>
      </c>
      <c r="AR315" s="175"/>
      <c r="AS315" s="175"/>
      <c r="AU315" s="175"/>
      <c r="AV315" s="175" t="s">
        <v>440</v>
      </c>
      <c r="AY315" s="176">
        <v>0.21890000000000001</v>
      </c>
      <c r="AZ315" s="176">
        <v>20</v>
      </c>
      <c r="BA315" s="177">
        <v>1.0945E-2</v>
      </c>
      <c r="BB315" s="177">
        <v>6.1350763696883472</v>
      </c>
      <c r="BC315" s="177"/>
      <c r="BD315" s="194" t="s">
        <v>593</v>
      </c>
      <c r="BE315" s="194" t="s">
        <v>10</v>
      </c>
      <c r="BF315" s="194"/>
      <c r="BG315" s="194"/>
      <c r="BH315" s="169">
        <f>I315</f>
        <v>862</v>
      </c>
      <c r="BJ315" s="194"/>
      <c r="BK315" s="194"/>
      <c r="BL315" s="194"/>
      <c r="BM315" s="217">
        <v>854.745</v>
      </c>
      <c r="BP315" s="194"/>
      <c r="BQ315" s="195">
        <v>36403.333333000002</v>
      </c>
      <c r="BR315" s="195"/>
      <c r="BS315" s="195"/>
      <c r="BT315" s="195"/>
      <c r="BU315" s="186"/>
      <c r="BV315" s="176" t="s">
        <v>487</v>
      </c>
      <c r="BW315" s="160" t="s">
        <v>1192</v>
      </c>
      <c r="BX315" s="176"/>
      <c r="BY315" s="176"/>
      <c r="BZ315" s="186">
        <f t="shared" si="57"/>
        <v>862</v>
      </c>
      <c r="CA315" s="176"/>
      <c r="CB315" s="176"/>
      <c r="CC315" s="176"/>
      <c r="CD315" s="176"/>
      <c r="CE315" s="176" t="s">
        <v>440</v>
      </c>
      <c r="CF315" s="185">
        <v>153.72731426357146</v>
      </c>
      <c r="CI315" s="186"/>
      <c r="CJ315" s="186"/>
      <c r="CK315" s="186"/>
      <c r="CL315" s="186"/>
      <c r="CM315" s="186"/>
      <c r="CN315" s="186"/>
      <c r="CO315" s="186"/>
      <c r="CP315" s="186"/>
      <c r="CQ315" s="186"/>
      <c r="CR315" s="186"/>
      <c r="CS315" s="186"/>
      <c r="CT315" s="186"/>
      <c r="CU315" s="186"/>
      <c r="CV315" s="186"/>
      <c r="CW315" s="186"/>
      <c r="CX315" s="186"/>
      <c r="CY315" s="186"/>
      <c r="CZ315" s="186"/>
      <c r="DA315" s="186"/>
      <c r="DB315" s="186"/>
      <c r="DC315" s="186"/>
      <c r="DD315" s="186"/>
      <c r="DE315" s="186"/>
      <c r="DF315" s="186"/>
      <c r="DG315" s="186"/>
      <c r="DH315" s="171"/>
      <c r="DI315" s="171"/>
      <c r="DJ315" s="171"/>
      <c r="DK315" s="171"/>
      <c r="DL315" s="186"/>
      <c r="DM315" s="186"/>
      <c r="DQ315" s="160"/>
      <c r="ED315" s="149"/>
      <c r="EE315" s="149"/>
      <c r="EN315" s="68"/>
      <c r="EO315" s="68"/>
    </row>
    <row r="316" spans="1:145" s="169" customFormat="1" x14ac:dyDescent="0.25">
      <c r="A316" s="156">
        <v>453</v>
      </c>
      <c r="B316" s="157" t="s">
        <v>1493</v>
      </c>
      <c r="C316" s="160" t="s">
        <v>1163</v>
      </c>
      <c r="D316" s="160"/>
      <c r="E316" s="156" t="s">
        <v>1304</v>
      </c>
      <c r="F316" s="157">
        <v>-20.37535686</v>
      </c>
      <c r="G316" s="157">
        <v>-41.861185552999999</v>
      </c>
      <c r="H316" s="157"/>
      <c r="I316" s="156">
        <v>862</v>
      </c>
      <c r="J316" s="190"/>
      <c r="K316" s="190"/>
      <c r="L316" s="189" t="s">
        <v>1210</v>
      </c>
      <c r="M316" s="185">
        <v>6</v>
      </c>
      <c r="N316" s="185">
        <v>5.666666666666667</v>
      </c>
      <c r="O316" s="185">
        <v>6.166666666666667</v>
      </c>
      <c r="P316" s="185">
        <v>6.5</v>
      </c>
      <c r="Q316" s="185">
        <v>6.333333333333333</v>
      </c>
      <c r="R316" s="185">
        <v>6.833333333333333</v>
      </c>
      <c r="S316" s="185">
        <v>6</v>
      </c>
      <c r="T316" s="185">
        <v>6.166666666666667</v>
      </c>
      <c r="U316" s="191">
        <v>85.666666666666671</v>
      </c>
      <c r="V316" s="186"/>
      <c r="W316" s="190" t="s">
        <v>740</v>
      </c>
      <c r="X316" s="190">
        <v>862</v>
      </c>
      <c r="Y316" s="192" t="s">
        <v>8</v>
      </c>
      <c r="Z316" s="192"/>
      <c r="AA316" s="175"/>
      <c r="AB316" s="175">
        <f t="shared" si="55"/>
        <v>862</v>
      </c>
      <c r="AC316" s="175"/>
      <c r="AD316" s="175"/>
      <c r="AE316" s="192"/>
      <c r="AF316" s="193">
        <v>59.768717000000017</v>
      </c>
      <c r="AG316" s="193">
        <v>32.864951500000004</v>
      </c>
      <c r="AH316" s="193">
        <v>6.104143800000001</v>
      </c>
      <c r="AI316" s="193">
        <v>13.716662499999998</v>
      </c>
      <c r="AJ316" s="193">
        <v>2.2614155014034583</v>
      </c>
      <c r="AK316" s="186"/>
      <c r="AL316" s="175" t="s">
        <v>539</v>
      </c>
      <c r="AM316" s="175"/>
      <c r="AN316" s="175" t="s">
        <v>8</v>
      </c>
      <c r="AO316" s="175"/>
      <c r="AP316" s="175"/>
      <c r="AQ316" s="175">
        <f t="shared" si="56"/>
        <v>862</v>
      </c>
      <c r="AR316" s="175"/>
      <c r="AS316" s="175"/>
      <c r="AU316" s="175"/>
      <c r="AV316" s="175" t="s">
        <v>440</v>
      </c>
      <c r="AY316" s="176">
        <v>0.21740000000000001</v>
      </c>
      <c r="AZ316" s="176">
        <v>20</v>
      </c>
      <c r="BA316" s="177">
        <v>1.0870000000000001E-2</v>
      </c>
      <c r="BB316" s="177">
        <v>6.1901054948594751</v>
      </c>
      <c r="BC316" s="177"/>
      <c r="BD316" s="194" t="s">
        <v>539</v>
      </c>
      <c r="BE316" s="194" t="s">
        <v>8</v>
      </c>
      <c r="BF316" s="194"/>
      <c r="BG316" s="194"/>
      <c r="BH316" s="169">
        <f>I316</f>
        <v>862</v>
      </c>
      <c r="BJ316" s="194"/>
      <c r="BK316" s="194"/>
      <c r="BL316" s="194"/>
      <c r="BM316" s="217">
        <v>849.17899999999997</v>
      </c>
      <c r="BP316" s="194"/>
      <c r="BQ316" s="195">
        <v>7982.8333329999996</v>
      </c>
      <c r="BR316" s="195"/>
      <c r="BS316" s="195"/>
      <c r="BT316" s="195"/>
      <c r="BU316" s="186"/>
      <c r="BV316" s="176" t="s">
        <v>464</v>
      </c>
      <c r="BW316" s="160" t="s">
        <v>1163</v>
      </c>
      <c r="BX316" s="176"/>
      <c r="BY316" s="176"/>
      <c r="BZ316" s="186">
        <f t="shared" si="57"/>
        <v>862</v>
      </c>
      <c r="CA316" s="176"/>
      <c r="CB316" s="176"/>
      <c r="CC316" s="176"/>
      <c r="CD316" s="176"/>
      <c r="CE316" s="176" t="s">
        <v>440</v>
      </c>
      <c r="CF316" s="185">
        <v>118.53776151940733</v>
      </c>
      <c r="CI316" s="186"/>
      <c r="CJ316" s="186"/>
      <c r="CK316" s="186"/>
      <c r="CL316" s="186"/>
      <c r="CM316" s="186"/>
      <c r="CN316" s="186"/>
      <c r="CO316" s="186"/>
      <c r="CP316" s="186"/>
      <c r="CQ316" s="186"/>
      <c r="CR316" s="186"/>
      <c r="CS316" s="186"/>
      <c r="CT316" s="186"/>
      <c r="CU316" s="186"/>
      <c r="CV316" s="186"/>
      <c r="CW316" s="186"/>
      <c r="CX316" s="186"/>
      <c r="CY316" s="186"/>
      <c r="CZ316" s="186"/>
      <c r="DA316" s="186"/>
      <c r="DB316" s="186"/>
      <c r="DC316" s="186"/>
      <c r="DD316" s="186"/>
      <c r="DE316" s="186"/>
      <c r="DF316" s="186"/>
      <c r="DG316" s="186"/>
      <c r="DH316" s="171"/>
      <c r="DI316" s="171"/>
      <c r="DJ316" s="171"/>
      <c r="DK316" s="171"/>
      <c r="DL316" s="186"/>
      <c r="DM316" s="186"/>
      <c r="DQ316" s="160"/>
      <c r="ED316" s="149"/>
      <c r="EE316" s="149"/>
      <c r="EN316" s="68"/>
      <c r="EO316" s="68"/>
    </row>
    <row r="317" spans="1:145" s="169" customFormat="1" x14ac:dyDescent="0.25">
      <c r="A317" s="156">
        <v>454</v>
      </c>
      <c r="B317" s="157" t="s">
        <v>1501</v>
      </c>
      <c r="C317" s="160" t="s">
        <v>1192</v>
      </c>
      <c r="D317" s="160"/>
      <c r="E317" s="156" t="s">
        <v>1304</v>
      </c>
      <c r="F317" s="157">
        <v>-20.377160311000001</v>
      </c>
      <c r="G317" s="157">
        <v>-41.859310604999997</v>
      </c>
      <c r="H317" s="157"/>
      <c r="I317" s="156">
        <v>877</v>
      </c>
      <c r="J317" s="190"/>
      <c r="K317" s="190"/>
      <c r="L317" s="189" t="s">
        <v>1225</v>
      </c>
      <c r="M317" s="185">
        <v>6.833333333333333</v>
      </c>
      <c r="N317" s="185">
        <v>7.5</v>
      </c>
      <c r="O317" s="185">
        <v>7.166666666666667</v>
      </c>
      <c r="P317" s="185">
        <v>7.166666666666667</v>
      </c>
      <c r="Q317" s="185">
        <v>7</v>
      </c>
      <c r="R317" s="185">
        <v>7.5</v>
      </c>
      <c r="S317" s="185">
        <v>7</v>
      </c>
      <c r="T317" s="185">
        <v>7.166666666666667</v>
      </c>
      <c r="U317" s="191">
        <v>93.333333333333329</v>
      </c>
      <c r="V317" s="186"/>
      <c r="W317" s="190" t="s">
        <v>991</v>
      </c>
      <c r="X317" s="190">
        <v>877</v>
      </c>
      <c r="Y317" s="192" t="s">
        <v>10</v>
      </c>
      <c r="Z317" s="192"/>
      <c r="AA317" s="175"/>
      <c r="AB317" s="175">
        <f t="shared" si="55"/>
        <v>877</v>
      </c>
      <c r="AC317" s="175"/>
      <c r="AD317" s="175"/>
      <c r="AE317" s="192"/>
      <c r="AF317" s="193">
        <v>49.286574999999992</v>
      </c>
      <c r="AG317" s="193">
        <v>30.376929499999999</v>
      </c>
      <c r="AH317" s="193">
        <v>5.4929095000000006</v>
      </c>
      <c r="AI317" s="193">
        <v>12.4896873</v>
      </c>
      <c r="AJ317" s="193">
        <v>2.2770276624018622</v>
      </c>
      <c r="AK317" s="186"/>
      <c r="AL317" s="175" t="s">
        <v>1133</v>
      </c>
      <c r="AM317" s="175"/>
      <c r="AN317" s="175" t="s">
        <v>10</v>
      </c>
      <c r="AO317" s="175"/>
      <c r="AP317" s="175"/>
      <c r="AQ317" s="175">
        <f t="shared" si="56"/>
        <v>877</v>
      </c>
      <c r="AR317" s="175"/>
      <c r="AS317" s="175"/>
      <c r="AU317" s="175"/>
      <c r="AV317" s="175" t="s">
        <v>440</v>
      </c>
      <c r="AY317" s="176">
        <v>0.23119999999999999</v>
      </c>
      <c r="AZ317" s="176">
        <v>20</v>
      </c>
      <c r="BA317" s="177">
        <v>1.1559999999999999E-2</v>
      </c>
      <c r="BB317" s="177">
        <v>6.3122433092636836</v>
      </c>
      <c r="BC317" s="177"/>
      <c r="BD317" s="186"/>
      <c r="BE317" s="186"/>
      <c r="BF317" s="186"/>
      <c r="BG317" s="186"/>
      <c r="BJ317" s="186"/>
      <c r="BK317" s="186"/>
      <c r="BL317" s="186"/>
      <c r="BM317" s="218"/>
      <c r="BP317" s="186"/>
      <c r="BQ317" s="186"/>
      <c r="BR317" s="186"/>
      <c r="BS317" s="186"/>
      <c r="BT317" s="186"/>
      <c r="BU317" s="186"/>
      <c r="BV317" s="186"/>
      <c r="BW317" s="160"/>
      <c r="BX317" s="186"/>
      <c r="BY317" s="186"/>
      <c r="BZ317" s="186"/>
      <c r="CA317" s="186"/>
      <c r="CB317" s="186"/>
      <c r="CC317" s="186"/>
      <c r="CD317" s="186"/>
      <c r="CE317" s="186"/>
      <c r="CF317" s="197"/>
      <c r="CI317" s="186"/>
      <c r="CJ317" s="186"/>
      <c r="CK317" s="186"/>
      <c r="CL317" s="186"/>
      <c r="CM317" s="186"/>
      <c r="CN317" s="186"/>
      <c r="CO317" s="186"/>
      <c r="CP317" s="186"/>
      <c r="CQ317" s="186"/>
      <c r="CR317" s="186"/>
      <c r="CS317" s="186"/>
      <c r="CT317" s="186"/>
      <c r="CU317" s="186"/>
      <c r="CV317" s="186"/>
      <c r="CW317" s="186"/>
      <c r="CX317" s="186"/>
      <c r="CY317" s="186"/>
      <c r="CZ317" s="186"/>
      <c r="DA317" s="186"/>
      <c r="DB317" s="186"/>
      <c r="DC317" s="186"/>
      <c r="DD317" s="186"/>
      <c r="DE317" s="186"/>
      <c r="DF317" s="186"/>
      <c r="DG317" s="186"/>
      <c r="DH317" s="171"/>
      <c r="DI317" s="171"/>
      <c r="DJ317" s="171"/>
      <c r="DK317" s="171"/>
      <c r="DL317" s="186"/>
      <c r="DM317" s="186"/>
      <c r="DQ317" s="160"/>
      <c r="ED317" s="149"/>
      <c r="EE317" s="149"/>
      <c r="EN317" s="68"/>
      <c r="EO317" s="68"/>
    </row>
    <row r="318" spans="1:145" s="169" customFormat="1" x14ac:dyDescent="0.25">
      <c r="A318" s="156">
        <v>455</v>
      </c>
      <c r="B318" s="157" t="s">
        <v>1501</v>
      </c>
      <c r="C318" s="160" t="s">
        <v>1192</v>
      </c>
      <c r="D318" s="160"/>
      <c r="E318" s="156" t="s">
        <v>1304</v>
      </c>
      <c r="F318" s="157">
        <v>-20.376813971000001</v>
      </c>
      <c r="G318" s="157">
        <v>-41.859207759</v>
      </c>
      <c r="H318" s="157"/>
      <c r="I318" s="156">
        <v>869</v>
      </c>
      <c r="J318" s="190"/>
      <c r="K318" s="190"/>
      <c r="L318" s="189" t="s">
        <v>1210</v>
      </c>
      <c r="M318" s="185">
        <v>6</v>
      </c>
      <c r="N318" s="185">
        <v>6</v>
      </c>
      <c r="O318" s="185">
        <v>6</v>
      </c>
      <c r="P318" s="185">
        <v>6</v>
      </c>
      <c r="Q318" s="185">
        <v>5</v>
      </c>
      <c r="R318" s="185">
        <v>5.333333333333333</v>
      </c>
      <c r="S318" s="185">
        <v>5.666666666666667</v>
      </c>
      <c r="T318" s="185">
        <v>5.666666666666667</v>
      </c>
      <c r="U318" s="191">
        <v>81.666666666666671</v>
      </c>
      <c r="V318" s="186"/>
      <c r="W318" s="190" t="s">
        <v>992</v>
      </c>
      <c r="X318" s="190">
        <v>869</v>
      </c>
      <c r="Y318" s="192" t="s">
        <v>10</v>
      </c>
      <c r="Z318" s="192"/>
      <c r="AA318" s="175"/>
      <c r="AB318" s="175">
        <f t="shared" si="55"/>
        <v>869</v>
      </c>
      <c r="AC318" s="175"/>
      <c r="AD318" s="175"/>
      <c r="AE318" s="192"/>
      <c r="AF318" s="193">
        <v>55.462479499999993</v>
      </c>
      <c r="AG318" s="193">
        <v>32.976329</v>
      </c>
      <c r="AH318" s="193">
        <v>5.7859845500000002</v>
      </c>
      <c r="AI318" s="193">
        <v>13.396167</v>
      </c>
      <c r="AJ318" s="193">
        <v>2.3365264171074824</v>
      </c>
      <c r="AK318" s="186"/>
      <c r="AL318" s="175" t="s">
        <v>1135</v>
      </c>
      <c r="AM318" s="175"/>
      <c r="AN318" s="175" t="s">
        <v>10</v>
      </c>
      <c r="AO318" s="175"/>
      <c r="AP318" s="175"/>
      <c r="AQ318" s="175">
        <f t="shared" si="56"/>
        <v>869</v>
      </c>
      <c r="AR318" s="175"/>
      <c r="AS318" s="175"/>
      <c r="AU318" s="175"/>
      <c r="AV318" s="175" t="s">
        <v>440</v>
      </c>
      <c r="AY318" s="176">
        <v>0.1968</v>
      </c>
      <c r="AZ318" s="176">
        <v>20</v>
      </c>
      <c r="BA318" s="177">
        <v>9.8399999999999998E-3</v>
      </c>
      <c r="BB318" s="177">
        <v>5.0492577778970817</v>
      </c>
      <c r="BC318" s="177"/>
      <c r="BD318" s="186"/>
      <c r="BE318" s="186"/>
      <c r="BF318" s="186"/>
      <c r="BG318" s="186"/>
      <c r="BJ318" s="186"/>
      <c r="BK318" s="186"/>
      <c r="BL318" s="186"/>
      <c r="BM318" s="218"/>
      <c r="BP318" s="186"/>
      <c r="BQ318" s="186"/>
      <c r="BR318" s="186"/>
      <c r="BS318" s="186"/>
      <c r="BT318" s="186"/>
      <c r="BU318" s="186"/>
      <c r="BV318" s="186"/>
      <c r="BW318" s="160"/>
      <c r="BX318" s="186"/>
      <c r="BY318" s="186"/>
      <c r="BZ318" s="186"/>
      <c r="CA318" s="186"/>
      <c r="CB318" s="186"/>
      <c r="CC318" s="186"/>
      <c r="CD318" s="186"/>
      <c r="CE318" s="186"/>
      <c r="CF318" s="197"/>
      <c r="CI318" s="186"/>
      <c r="CJ318" s="186"/>
      <c r="CK318" s="186"/>
      <c r="CL318" s="186"/>
      <c r="CM318" s="186"/>
      <c r="CN318" s="186"/>
      <c r="CO318" s="186"/>
      <c r="CP318" s="186"/>
      <c r="CQ318" s="186"/>
      <c r="CR318" s="186"/>
      <c r="CS318" s="186"/>
      <c r="CT318" s="186"/>
      <c r="CU318" s="171"/>
      <c r="CV318" s="171"/>
      <c r="CW318" s="171"/>
      <c r="CX318" s="171"/>
      <c r="CY318" s="171"/>
      <c r="CZ318" s="171"/>
      <c r="DA318" s="186"/>
      <c r="DB318" s="171"/>
      <c r="DC318" s="171"/>
      <c r="DD318" s="171"/>
      <c r="DE318" s="171"/>
      <c r="DF318" s="171"/>
      <c r="DG318" s="171"/>
      <c r="DH318" s="171"/>
      <c r="DI318" s="171"/>
      <c r="DJ318" s="171"/>
      <c r="DK318" s="171"/>
      <c r="DL318" s="186"/>
      <c r="DM318" s="186"/>
      <c r="DQ318" s="160"/>
      <c r="ED318" s="149"/>
      <c r="EE318" s="149"/>
      <c r="EN318" s="68"/>
      <c r="EO318" s="68"/>
    </row>
    <row r="319" spans="1:145" s="169" customFormat="1" x14ac:dyDescent="0.25">
      <c r="A319" s="156">
        <v>456</v>
      </c>
      <c r="B319" s="157" t="s">
        <v>1502</v>
      </c>
      <c r="C319" s="160" t="s">
        <v>1192</v>
      </c>
      <c r="D319" s="160"/>
      <c r="E319" s="156" t="s">
        <v>1304</v>
      </c>
      <c r="F319" s="157">
        <v>-20.390377146999999</v>
      </c>
      <c r="G319" s="157">
        <v>-41.884569888999998</v>
      </c>
      <c r="H319" s="157"/>
      <c r="I319" s="156">
        <v>808</v>
      </c>
      <c r="J319" s="190"/>
      <c r="K319" s="190"/>
      <c r="L319" s="189" t="s">
        <v>1225</v>
      </c>
      <c r="M319" s="185">
        <v>5</v>
      </c>
      <c r="N319" s="185">
        <v>5.333333333333333</v>
      </c>
      <c r="O319" s="185">
        <v>5.333333333333333</v>
      </c>
      <c r="P319" s="185">
        <v>5.333333333333333</v>
      </c>
      <c r="Q319" s="185">
        <v>5</v>
      </c>
      <c r="R319" s="185">
        <v>5</v>
      </c>
      <c r="S319" s="185">
        <v>5.333333333333333</v>
      </c>
      <c r="T319" s="185">
        <v>5.333333333333333</v>
      </c>
      <c r="U319" s="191">
        <v>77.666666666666671</v>
      </c>
      <c r="V319" s="186"/>
      <c r="W319" s="190" t="s">
        <v>993</v>
      </c>
      <c r="X319" s="190">
        <v>808</v>
      </c>
      <c r="Y319" s="192" t="s">
        <v>10</v>
      </c>
      <c r="Z319" s="192"/>
      <c r="AA319" s="175"/>
      <c r="AB319" s="175">
        <f t="shared" si="55"/>
        <v>808</v>
      </c>
      <c r="AC319" s="175"/>
      <c r="AD319" s="175"/>
      <c r="AE319" s="192"/>
      <c r="AF319" s="193">
        <v>58.798830499999994</v>
      </c>
      <c r="AG319" s="193">
        <v>33.275776499999999</v>
      </c>
      <c r="AH319" s="193">
        <v>5.9606859999999999</v>
      </c>
      <c r="AI319" s="193">
        <v>13.740219999999999</v>
      </c>
      <c r="AJ319" s="193">
        <v>2.3094300134897283</v>
      </c>
      <c r="AK319" s="186"/>
      <c r="AL319" s="175" t="s">
        <v>1117</v>
      </c>
      <c r="AM319" s="175"/>
      <c r="AN319" s="175" t="s">
        <v>10</v>
      </c>
      <c r="AO319" s="175"/>
      <c r="AP319" s="175"/>
      <c r="AQ319" s="175">
        <f t="shared" si="56"/>
        <v>808</v>
      </c>
      <c r="AR319" s="175"/>
      <c r="AS319" s="175"/>
      <c r="AU319" s="175"/>
      <c r="AV319" s="175" t="s">
        <v>440</v>
      </c>
      <c r="AY319" s="176">
        <v>0.21460000000000001</v>
      </c>
      <c r="AZ319" s="176">
        <v>20</v>
      </c>
      <c r="BA319" s="177">
        <v>1.073E-2</v>
      </c>
      <c r="BB319" s="177">
        <v>5.5646525112071519</v>
      </c>
      <c r="BC319" s="177"/>
      <c r="BD319" s="186"/>
      <c r="BE319" s="186"/>
      <c r="BF319" s="186"/>
      <c r="BG319" s="186"/>
      <c r="BJ319" s="186"/>
      <c r="BK319" s="186"/>
      <c r="BL319" s="186"/>
      <c r="BM319" s="218"/>
      <c r="BP319" s="186"/>
      <c r="BQ319" s="186"/>
      <c r="BR319" s="186"/>
      <c r="BS319" s="186"/>
      <c r="BT319" s="186"/>
      <c r="BU319" s="186"/>
      <c r="BV319" s="186"/>
      <c r="BW319" s="160"/>
      <c r="BX319" s="186"/>
      <c r="BY319" s="186"/>
      <c r="BZ319" s="186"/>
      <c r="CA319" s="186"/>
      <c r="CB319" s="186"/>
      <c r="CC319" s="186"/>
      <c r="CD319" s="186"/>
      <c r="CE319" s="186"/>
      <c r="CF319" s="197"/>
      <c r="CI319" s="186"/>
      <c r="CJ319" s="186"/>
      <c r="CK319" s="186"/>
      <c r="CL319" s="186"/>
      <c r="CM319" s="186"/>
      <c r="CN319" s="186"/>
      <c r="CO319" s="186"/>
      <c r="CP319" s="186"/>
      <c r="CQ319" s="186"/>
      <c r="CR319" s="186"/>
      <c r="CS319" s="186"/>
      <c r="CT319" s="186"/>
      <c r="CU319" s="171"/>
      <c r="CV319" s="171"/>
      <c r="CW319" s="171"/>
      <c r="CX319" s="171"/>
      <c r="CY319" s="171"/>
      <c r="CZ319" s="171"/>
      <c r="DA319" s="186"/>
      <c r="DB319" s="171"/>
      <c r="DC319" s="171"/>
      <c r="DD319" s="171"/>
      <c r="DE319" s="171"/>
      <c r="DF319" s="171"/>
      <c r="DG319" s="171"/>
      <c r="DH319" s="171"/>
      <c r="DI319" s="171"/>
      <c r="DJ319" s="171"/>
      <c r="DK319" s="171"/>
      <c r="DL319" s="186"/>
      <c r="DM319" s="186"/>
      <c r="DQ319" s="160"/>
      <c r="ED319" s="149"/>
      <c r="EE319" s="149"/>
      <c r="EN319" s="68"/>
      <c r="EO319" s="68"/>
    </row>
    <row r="320" spans="1:145" s="169" customFormat="1" x14ac:dyDescent="0.25">
      <c r="A320" s="156">
        <v>460</v>
      </c>
      <c r="B320" s="157" t="s">
        <v>1503</v>
      </c>
      <c r="C320" s="160" t="s">
        <v>1163</v>
      </c>
      <c r="D320" s="160"/>
      <c r="E320" s="156" t="s">
        <v>1449</v>
      </c>
      <c r="F320" s="157">
        <v>-20.238688755999998</v>
      </c>
      <c r="G320" s="157">
        <v>-41.842912920000003</v>
      </c>
      <c r="H320" s="157"/>
      <c r="I320" s="156">
        <v>727</v>
      </c>
      <c r="J320" s="190"/>
      <c r="K320" s="190"/>
      <c r="L320" s="189" t="s">
        <v>1225</v>
      </c>
      <c r="M320" s="190">
        <v>6</v>
      </c>
      <c r="N320" s="190">
        <v>7</v>
      </c>
      <c r="O320" s="190">
        <v>7</v>
      </c>
      <c r="P320" s="190">
        <v>7</v>
      </c>
      <c r="Q320" s="190">
        <v>6</v>
      </c>
      <c r="R320" s="190">
        <v>7</v>
      </c>
      <c r="S320" s="190">
        <v>6</v>
      </c>
      <c r="T320" s="190">
        <v>6</v>
      </c>
      <c r="U320" s="196">
        <v>88</v>
      </c>
      <c r="V320" s="186"/>
      <c r="W320" s="190" t="s">
        <v>741</v>
      </c>
      <c r="X320" s="190">
        <v>727</v>
      </c>
      <c r="Y320" s="192" t="s">
        <v>8</v>
      </c>
      <c r="Z320" s="192"/>
      <c r="AA320" s="175"/>
      <c r="AB320" s="175">
        <f t="shared" si="55"/>
        <v>727</v>
      </c>
      <c r="AC320" s="175"/>
      <c r="AD320" s="175"/>
      <c r="AE320" s="192"/>
      <c r="AF320" s="193">
        <v>56.863788999999983</v>
      </c>
      <c r="AG320" s="193">
        <v>33.304102999999998</v>
      </c>
      <c r="AH320" s="193">
        <v>6.2151407999999986</v>
      </c>
      <c r="AI320" s="193">
        <v>13.139990500000001</v>
      </c>
      <c r="AJ320" s="193">
        <v>2.1371886085081595</v>
      </c>
      <c r="AK320" s="186"/>
      <c r="AL320" s="175" t="s">
        <v>59</v>
      </c>
      <c r="AM320" s="175"/>
      <c r="AN320" s="175" t="s">
        <v>8</v>
      </c>
      <c r="AO320" s="175"/>
      <c r="AP320" s="175"/>
      <c r="AQ320" s="175">
        <f t="shared" si="56"/>
        <v>727</v>
      </c>
      <c r="AR320" s="175"/>
      <c r="AS320" s="175"/>
      <c r="AU320" s="175"/>
      <c r="AV320" s="176" t="s">
        <v>20</v>
      </c>
      <c r="AY320" s="176">
        <v>0.21229999999999999</v>
      </c>
      <c r="AZ320" s="176">
        <v>20</v>
      </c>
      <c r="BA320" s="177">
        <v>1.0614999999999999E-2</v>
      </c>
      <c r="BB320" s="177">
        <v>5.6841059780420373</v>
      </c>
      <c r="BC320" s="177"/>
      <c r="BD320" s="194" t="s">
        <v>59</v>
      </c>
      <c r="BE320" s="194" t="s">
        <v>8</v>
      </c>
      <c r="BF320" s="194"/>
      <c r="BG320" s="194"/>
      <c r="BH320" s="169">
        <f>I320</f>
        <v>727</v>
      </c>
      <c r="BJ320" s="194"/>
      <c r="BK320" s="194"/>
      <c r="BL320" s="194"/>
      <c r="BM320" s="217">
        <v>719.41700000000003</v>
      </c>
      <c r="BP320" s="194"/>
      <c r="BQ320" s="195">
        <v>6218.5</v>
      </c>
      <c r="BR320" s="195"/>
      <c r="BS320" s="195"/>
      <c r="BT320" s="195"/>
      <c r="BU320" s="186"/>
      <c r="BV320" s="176" t="s">
        <v>276</v>
      </c>
      <c r="BW320" s="160" t="s">
        <v>1163</v>
      </c>
      <c r="BX320" s="176"/>
      <c r="BY320" s="176"/>
      <c r="BZ320" s="186">
        <f>I320</f>
        <v>727</v>
      </c>
      <c r="CA320" s="176"/>
      <c r="CB320" s="176"/>
      <c r="CC320" s="176"/>
      <c r="CD320" s="176"/>
      <c r="CE320" s="176" t="s">
        <v>20</v>
      </c>
      <c r="CF320" s="185">
        <v>148.53034407544069</v>
      </c>
      <c r="CI320" s="163">
        <v>460</v>
      </c>
      <c r="CJ320" s="163" t="s">
        <v>8</v>
      </c>
      <c r="CK320" s="163"/>
      <c r="CL320" s="163"/>
      <c r="CM320" s="186">
        <f>I320</f>
        <v>727</v>
      </c>
      <c r="CN320" s="163"/>
      <c r="CO320" s="163"/>
      <c r="CP320" s="163"/>
      <c r="CQ320" s="163"/>
      <c r="CR320" s="163"/>
      <c r="CS320" s="163" t="s">
        <v>20</v>
      </c>
      <c r="CT320" s="163">
        <v>6.3410897523665968</v>
      </c>
      <c r="CU320" s="171"/>
      <c r="CV320" s="171"/>
      <c r="CW320" s="171"/>
      <c r="CX320" s="171"/>
      <c r="CY320" s="171"/>
      <c r="CZ320" s="171"/>
      <c r="DA320" s="186"/>
      <c r="DB320" s="171"/>
      <c r="DC320" s="171"/>
      <c r="DD320" s="171"/>
      <c r="DE320" s="171"/>
      <c r="DF320" s="171"/>
      <c r="DG320" s="171"/>
      <c r="DH320" s="171"/>
      <c r="DI320" s="171"/>
      <c r="DJ320" s="171"/>
      <c r="DK320" s="171"/>
      <c r="DL320" s="186"/>
      <c r="DM320" s="186"/>
      <c r="DO320" s="61" t="s">
        <v>59</v>
      </c>
      <c r="DP320" s="61" t="s">
        <v>8</v>
      </c>
      <c r="DQ320" s="160" t="s">
        <v>1163</v>
      </c>
      <c r="DR320" s="61"/>
      <c r="DS320" s="61"/>
      <c r="DT320" s="61"/>
      <c r="DU320" s="61"/>
      <c r="DV320" s="61"/>
      <c r="DW320" s="61"/>
      <c r="DX320" s="61" t="s">
        <v>20</v>
      </c>
      <c r="DY320" s="68">
        <v>0.30177680000000001</v>
      </c>
      <c r="DZ320" s="68">
        <v>3.5996460000000001E-2</v>
      </c>
      <c r="EA320" s="68">
        <v>6.5227079999999993E-2</v>
      </c>
      <c r="EB320" s="68">
        <v>0.19375907999999997</v>
      </c>
      <c r="EC320" s="68">
        <v>1.9532479999999998E-2</v>
      </c>
      <c r="ED320" s="149"/>
      <c r="EE320" s="149"/>
      <c r="EN320" s="68"/>
      <c r="EO320" s="68"/>
    </row>
    <row r="321" spans="1:145" s="169" customFormat="1" x14ac:dyDescent="0.25">
      <c r="A321" s="156">
        <v>462</v>
      </c>
      <c r="B321" s="157" t="s">
        <v>1504</v>
      </c>
      <c r="C321" s="160" t="s">
        <v>1192</v>
      </c>
      <c r="D321" s="160"/>
      <c r="E321" s="156" t="s">
        <v>1352</v>
      </c>
      <c r="F321" s="157">
        <v>-20.245204177000002</v>
      </c>
      <c r="G321" s="157">
        <v>-41.802279380999998</v>
      </c>
      <c r="H321" s="157"/>
      <c r="I321" s="156">
        <v>917</v>
      </c>
      <c r="J321" s="190"/>
      <c r="K321" s="190"/>
      <c r="L321" s="189" t="s">
        <v>1210</v>
      </c>
      <c r="M321" s="185">
        <v>5.666666666666667</v>
      </c>
      <c r="N321" s="185">
        <v>5.666666666666667</v>
      </c>
      <c r="O321" s="185">
        <v>6.333333333333333</v>
      </c>
      <c r="P321" s="185">
        <v>5.666666666666667</v>
      </c>
      <c r="Q321" s="185">
        <v>5.666666666666667</v>
      </c>
      <c r="R321" s="185">
        <v>5.333333333333333</v>
      </c>
      <c r="S321" s="185">
        <v>5.666666666666667</v>
      </c>
      <c r="T321" s="185">
        <v>5.666666666666667</v>
      </c>
      <c r="U321" s="191">
        <v>81.666666666666671</v>
      </c>
      <c r="V321" s="186"/>
      <c r="W321" s="190" t="s">
        <v>994</v>
      </c>
      <c r="X321" s="190">
        <v>917</v>
      </c>
      <c r="Y321" s="192" t="s">
        <v>10</v>
      </c>
      <c r="Z321" s="192"/>
      <c r="AA321" s="175"/>
      <c r="AB321" s="175">
        <f t="shared" si="55"/>
        <v>917</v>
      </c>
      <c r="AC321" s="175"/>
      <c r="AD321" s="175"/>
      <c r="AE321" s="192"/>
      <c r="AF321" s="193">
        <v>64.119428499999998</v>
      </c>
      <c r="AG321" s="193">
        <v>33.899321999999998</v>
      </c>
      <c r="AH321" s="193">
        <v>6.2426037499999998</v>
      </c>
      <c r="AI321" s="193">
        <v>13.660686600000002</v>
      </c>
      <c r="AJ321" s="193">
        <v>2.1993030567464209</v>
      </c>
      <c r="AK321" s="186"/>
      <c r="AL321" s="175" t="s">
        <v>1139</v>
      </c>
      <c r="AM321" s="175"/>
      <c r="AN321" s="175" t="s">
        <v>10</v>
      </c>
      <c r="AO321" s="175"/>
      <c r="AP321" s="175"/>
      <c r="AQ321" s="175">
        <f t="shared" si="56"/>
        <v>917</v>
      </c>
      <c r="AR321" s="175"/>
      <c r="AS321" s="175"/>
      <c r="AU321" s="175"/>
      <c r="AV321" s="175" t="s">
        <v>62</v>
      </c>
      <c r="AY321" s="176">
        <v>0.23880000000000001</v>
      </c>
      <c r="AZ321" s="176">
        <v>20</v>
      </c>
      <c r="BA321" s="177">
        <v>1.1940000000000001E-2</v>
      </c>
      <c r="BB321" s="177">
        <v>7.0101736772877352</v>
      </c>
      <c r="BC321" s="177"/>
      <c r="BD321" s="186"/>
      <c r="BE321" s="186"/>
      <c r="BF321" s="186"/>
      <c r="BG321" s="186"/>
      <c r="BJ321" s="186"/>
      <c r="BK321" s="186"/>
      <c r="BL321" s="186"/>
      <c r="BM321" s="218"/>
      <c r="BP321" s="186"/>
      <c r="BQ321" s="186"/>
      <c r="BR321" s="186"/>
      <c r="BS321" s="186"/>
      <c r="BT321" s="186"/>
      <c r="BU321" s="186"/>
      <c r="BV321" s="176" t="s">
        <v>395</v>
      </c>
      <c r="BW321" s="160" t="s">
        <v>1192</v>
      </c>
      <c r="BX321" s="176"/>
      <c r="BY321" s="176"/>
      <c r="BZ321" s="186">
        <f>I321</f>
        <v>917</v>
      </c>
      <c r="CA321" s="176"/>
      <c r="CB321" s="176"/>
      <c r="CC321" s="176"/>
      <c r="CD321" s="176"/>
      <c r="CE321" s="176" t="s">
        <v>62</v>
      </c>
      <c r="CF321" s="185">
        <v>160.24686957373621</v>
      </c>
      <c r="CI321" s="163">
        <v>462</v>
      </c>
      <c r="CJ321" s="163" t="s">
        <v>10</v>
      </c>
      <c r="CK321" s="163"/>
      <c r="CL321" s="163"/>
      <c r="CM321" s="186">
        <f>I321</f>
        <v>917</v>
      </c>
      <c r="CN321" s="163"/>
      <c r="CO321" s="163"/>
      <c r="CP321" s="163"/>
      <c r="CQ321" s="163"/>
      <c r="CR321" s="163"/>
      <c r="CS321" s="163" t="s">
        <v>62</v>
      </c>
      <c r="CT321" s="163">
        <v>6.1926930294200098</v>
      </c>
      <c r="CU321" s="171"/>
      <c r="CV321" s="171"/>
      <c r="CW321" s="163">
        <v>462</v>
      </c>
      <c r="CX321" s="163" t="s">
        <v>10</v>
      </c>
      <c r="CY321" s="163"/>
      <c r="CZ321" s="163"/>
      <c r="DA321" s="186">
        <f t="shared" si="49"/>
        <v>917</v>
      </c>
      <c r="DB321" s="163"/>
      <c r="DC321" s="163"/>
      <c r="DD321" s="163"/>
      <c r="DE321" s="163"/>
      <c r="DF321" s="163"/>
      <c r="DG321" s="163"/>
      <c r="DH321" s="176" t="s">
        <v>9</v>
      </c>
      <c r="DI321" s="233">
        <v>5.6568329999999998</v>
      </c>
      <c r="DJ321" s="233">
        <v>0.69670659999999995</v>
      </c>
      <c r="DK321" s="177">
        <f>DI321-DJ321</f>
        <v>4.9601264</v>
      </c>
      <c r="DL321" s="230">
        <v>0.40215159999999994</v>
      </c>
      <c r="DM321" s="230">
        <v>0.29455500000000001</v>
      </c>
      <c r="DQ321" s="160"/>
      <c r="ED321" s="149"/>
      <c r="EE321" s="149"/>
      <c r="EN321" s="68"/>
      <c r="EO321" s="68"/>
    </row>
    <row r="322" spans="1:145" s="169" customFormat="1" x14ac:dyDescent="0.25">
      <c r="A322" s="156">
        <v>464</v>
      </c>
      <c r="B322" s="157" t="s">
        <v>1505</v>
      </c>
      <c r="C322" s="160" t="s">
        <v>1163</v>
      </c>
      <c r="D322" s="160"/>
      <c r="E322" s="156" t="s">
        <v>1352</v>
      </c>
      <c r="F322" s="157">
        <v>-20.206617415</v>
      </c>
      <c r="G322" s="157">
        <v>-41.813259170999999</v>
      </c>
      <c r="H322" s="157"/>
      <c r="I322" s="156">
        <v>904</v>
      </c>
      <c r="J322" s="190"/>
      <c r="K322" s="190"/>
      <c r="L322" s="189" t="s">
        <v>1506</v>
      </c>
      <c r="M322" s="185">
        <v>6</v>
      </c>
      <c r="N322" s="185">
        <v>6</v>
      </c>
      <c r="O322" s="185">
        <v>6</v>
      </c>
      <c r="P322" s="185">
        <v>6.333333333333333</v>
      </c>
      <c r="Q322" s="185">
        <v>6.333333333333333</v>
      </c>
      <c r="R322" s="185">
        <v>6.333333333333333</v>
      </c>
      <c r="S322" s="185">
        <v>6</v>
      </c>
      <c r="T322" s="185">
        <v>6</v>
      </c>
      <c r="U322" s="191">
        <v>85</v>
      </c>
      <c r="V322" s="186"/>
      <c r="W322" s="190" t="s">
        <v>742</v>
      </c>
      <c r="X322" s="190">
        <v>904</v>
      </c>
      <c r="Y322" s="192" t="s">
        <v>8</v>
      </c>
      <c r="Z322" s="192"/>
      <c r="AA322" s="175"/>
      <c r="AB322" s="175">
        <f t="shared" si="55"/>
        <v>904</v>
      </c>
      <c r="AC322" s="175"/>
      <c r="AD322" s="175"/>
      <c r="AE322" s="192"/>
      <c r="AF322" s="193">
        <v>50.564823000000004</v>
      </c>
      <c r="AG322" s="193">
        <v>33.093088499999993</v>
      </c>
      <c r="AH322" s="193">
        <v>5.3225413499999998</v>
      </c>
      <c r="AI322" s="193">
        <v>13.6159605</v>
      </c>
      <c r="AJ322" s="193">
        <v>2.5826663361797495</v>
      </c>
      <c r="AK322" s="186"/>
      <c r="AL322" s="175" t="s">
        <v>110</v>
      </c>
      <c r="AM322" s="175"/>
      <c r="AN322" s="175" t="s">
        <v>8</v>
      </c>
      <c r="AO322" s="175"/>
      <c r="AP322" s="175"/>
      <c r="AQ322" s="175">
        <f t="shared" si="56"/>
        <v>904</v>
      </c>
      <c r="AR322" s="175"/>
      <c r="AS322" s="175"/>
      <c r="AU322" s="175"/>
      <c r="AV322" s="175" t="s">
        <v>62</v>
      </c>
      <c r="AY322" s="176">
        <v>0.2417</v>
      </c>
      <c r="AZ322" s="176">
        <v>20</v>
      </c>
      <c r="BA322" s="177">
        <v>1.2085E-2</v>
      </c>
      <c r="BB322" s="177">
        <v>6.6961050116769121</v>
      </c>
      <c r="BC322" s="177"/>
      <c r="BD322" s="186"/>
      <c r="BE322" s="186"/>
      <c r="BF322" s="186"/>
      <c r="BG322" s="186"/>
      <c r="BJ322" s="186"/>
      <c r="BK322" s="186"/>
      <c r="BL322" s="186"/>
      <c r="BM322" s="218"/>
      <c r="BP322" s="186"/>
      <c r="BQ322" s="186"/>
      <c r="BR322" s="186"/>
      <c r="BS322" s="186"/>
      <c r="BT322" s="186"/>
      <c r="BU322" s="186"/>
      <c r="BV322" s="186"/>
      <c r="BW322" s="160"/>
      <c r="BX322" s="186"/>
      <c r="BY322" s="186"/>
      <c r="BZ322" s="186"/>
      <c r="CA322" s="186"/>
      <c r="CB322" s="186"/>
      <c r="CC322" s="186"/>
      <c r="CD322" s="186"/>
      <c r="CE322" s="186"/>
      <c r="CF322" s="197"/>
      <c r="CI322" s="163">
        <v>464</v>
      </c>
      <c r="CJ322" s="163" t="s">
        <v>8</v>
      </c>
      <c r="CK322" s="163"/>
      <c r="CL322" s="163"/>
      <c r="CM322" s="186">
        <f>I322</f>
        <v>904</v>
      </c>
      <c r="CN322" s="163"/>
      <c r="CO322" s="163"/>
      <c r="CP322" s="163"/>
      <c r="CQ322" s="163"/>
      <c r="CR322" s="163"/>
      <c r="CS322" s="163" t="s">
        <v>62</v>
      </c>
      <c r="CT322" s="163">
        <v>6.4172177503668051</v>
      </c>
      <c r="CU322" s="171"/>
      <c r="CV322" s="171"/>
      <c r="CW322" s="190">
        <v>464</v>
      </c>
      <c r="CX322" s="228" t="s">
        <v>8</v>
      </c>
      <c r="CY322" s="228"/>
      <c r="CZ322" s="228"/>
      <c r="DA322" s="186">
        <f t="shared" si="49"/>
        <v>904</v>
      </c>
      <c r="DB322" s="228"/>
      <c r="DC322" s="228"/>
      <c r="DD322" s="228"/>
      <c r="DE322" s="228"/>
      <c r="DF322" s="228"/>
      <c r="DG322" s="228"/>
      <c r="DH322" s="228" t="s">
        <v>9</v>
      </c>
      <c r="DI322" s="230">
        <v>4.2904710000000001</v>
      </c>
      <c r="DJ322" s="230">
        <v>0.48359479999999999</v>
      </c>
      <c r="DK322" s="230">
        <v>3.8068762</v>
      </c>
      <c r="DL322" s="230">
        <v>0.19470299999999996</v>
      </c>
      <c r="DM322" s="230">
        <v>0.28889180000000003</v>
      </c>
      <c r="DO322" s="59" t="s">
        <v>110</v>
      </c>
      <c r="DP322" s="61" t="s">
        <v>8</v>
      </c>
      <c r="DQ322" s="160" t="s">
        <v>1163</v>
      </c>
      <c r="DR322" s="61"/>
      <c r="DS322" s="61"/>
      <c r="DT322" s="61"/>
      <c r="DU322" s="61"/>
      <c r="DV322" s="61"/>
      <c r="DW322" s="61"/>
      <c r="DX322" s="61" t="s">
        <v>62</v>
      </c>
      <c r="DY322" s="236">
        <v>0.31831436000000002</v>
      </c>
      <c r="DZ322" s="236">
        <v>3.1266780000000001E-2</v>
      </c>
      <c r="EA322" s="236">
        <v>9.0331599999999998E-2</v>
      </c>
      <c r="EB322" s="236">
        <v>0.19264735999999996</v>
      </c>
      <c r="EC322" s="236">
        <v>2.1681139999999998E-2</v>
      </c>
      <c r="ED322" s="149"/>
      <c r="EE322" s="149"/>
      <c r="EN322" s="68"/>
      <c r="EO322" s="68"/>
    </row>
    <row r="323" spans="1:145" s="169" customFormat="1" x14ac:dyDescent="0.25">
      <c r="A323" s="156">
        <v>465</v>
      </c>
      <c r="B323" s="157" t="s">
        <v>1505</v>
      </c>
      <c r="C323" s="160" t="s">
        <v>1173</v>
      </c>
      <c r="D323" s="160"/>
      <c r="E323" s="156" t="s">
        <v>1352</v>
      </c>
      <c r="F323" s="157">
        <v>-20.207625673999999</v>
      </c>
      <c r="G323" s="157">
        <v>-41.812946191000002</v>
      </c>
      <c r="H323" s="157"/>
      <c r="I323" s="156">
        <v>914</v>
      </c>
      <c r="J323" s="190"/>
      <c r="K323" s="190"/>
      <c r="L323" s="189" t="s">
        <v>1506</v>
      </c>
      <c r="M323" s="185">
        <v>6.666666666666667</v>
      </c>
      <c r="N323" s="185">
        <v>7</v>
      </c>
      <c r="O323" s="185">
        <v>6.333333333333333</v>
      </c>
      <c r="P323" s="185">
        <v>7</v>
      </c>
      <c r="Q323" s="185">
        <v>7</v>
      </c>
      <c r="R323" s="185">
        <v>6.666666666666667</v>
      </c>
      <c r="S323" s="185">
        <v>6.666666666666667</v>
      </c>
      <c r="T323" s="185">
        <v>6.666666666666667</v>
      </c>
      <c r="U323" s="191">
        <v>90</v>
      </c>
      <c r="V323" s="186"/>
      <c r="W323" s="190" t="s">
        <v>871</v>
      </c>
      <c r="X323" s="190">
        <v>914</v>
      </c>
      <c r="Y323" s="192" t="s">
        <v>286</v>
      </c>
      <c r="Z323" s="192"/>
      <c r="AA323" s="175"/>
      <c r="AB323" s="175">
        <f t="shared" si="55"/>
        <v>914</v>
      </c>
      <c r="AC323" s="175"/>
      <c r="AD323" s="175"/>
      <c r="AE323" s="192"/>
      <c r="AF323" s="193">
        <v>48.543508500000002</v>
      </c>
      <c r="AG323" s="193">
        <v>31.438787000000008</v>
      </c>
      <c r="AH323" s="193">
        <v>5.6334528499999994</v>
      </c>
      <c r="AI323" s="193">
        <v>12.14399195</v>
      </c>
      <c r="AJ323" s="193">
        <v>2.1650230658281981</v>
      </c>
      <c r="AK323" s="186"/>
      <c r="AL323" s="175" t="s">
        <v>197</v>
      </c>
      <c r="AM323" s="175"/>
      <c r="AN323" s="175" t="s">
        <v>286</v>
      </c>
      <c r="AO323" s="175"/>
      <c r="AP323" s="175"/>
      <c r="AQ323" s="175">
        <f t="shared" si="56"/>
        <v>914</v>
      </c>
      <c r="AR323" s="175"/>
      <c r="AS323" s="175"/>
      <c r="AU323" s="175"/>
      <c r="AV323" s="175" t="s">
        <v>62</v>
      </c>
      <c r="AY323" s="176">
        <v>0.20230000000000001</v>
      </c>
      <c r="AZ323" s="176">
        <v>20</v>
      </c>
      <c r="BA323" s="177">
        <v>1.0115000000000001E-2</v>
      </c>
      <c r="BB323" s="177">
        <v>5.7981907497382768</v>
      </c>
      <c r="BC323" s="177"/>
      <c r="BD323" s="186"/>
      <c r="BE323" s="186"/>
      <c r="BF323" s="186"/>
      <c r="BG323" s="186"/>
      <c r="BJ323" s="186"/>
      <c r="BK323" s="186"/>
      <c r="BL323" s="186"/>
      <c r="BM323" s="218"/>
      <c r="BP323" s="186"/>
      <c r="BQ323" s="186"/>
      <c r="BR323" s="186"/>
      <c r="BS323" s="186"/>
      <c r="BT323" s="186"/>
      <c r="BU323" s="186"/>
      <c r="BV323" s="186"/>
      <c r="BW323" s="160"/>
      <c r="BX323" s="186"/>
      <c r="BY323" s="186"/>
      <c r="BZ323" s="186"/>
      <c r="CA323" s="186"/>
      <c r="CB323" s="186"/>
      <c r="CC323" s="186"/>
      <c r="CD323" s="186"/>
      <c r="CE323" s="186"/>
      <c r="CF323" s="197"/>
      <c r="CI323" s="186"/>
      <c r="CJ323" s="186"/>
      <c r="CK323" s="186"/>
      <c r="CL323" s="186"/>
      <c r="CM323" s="186"/>
      <c r="CN323" s="186"/>
      <c r="CO323" s="186"/>
      <c r="CP323" s="186"/>
      <c r="CQ323" s="186"/>
      <c r="CR323" s="186"/>
      <c r="CS323" s="186"/>
      <c r="CT323" s="186"/>
      <c r="CU323" s="171"/>
      <c r="CV323" s="171"/>
      <c r="CW323" s="171"/>
      <c r="CX323" s="171"/>
      <c r="CY323" s="171"/>
      <c r="CZ323" s="171"/>
      <c r="DA323" s="186"/>
      <c r="DB323" s="171"/>
      <c r="DC323" s="171"/>
      <c r="DD323" s="171"/>
      <c r="DE323" s="171"/>
      <c r="DF323" s="171"/>
      <c r="DG323" s="171"/>
      <c r="DH323" s="171"/>
      <c r="DI323" s="171"/>
      <c r="DJ323" s="171"/>
      <c r="DK323" s="171"/>
      <c r="DL323" s="186"/>
      <c r="DM323" s="186"/>
      <c r="DO323" s="61" t="s">
        <v>197</v>
      </c>
      <c r="DP323" s="238" t="s">
        <v>286</v>
      </c>
      <c r="DQ323" s="242" t="s">
        <v>1173</v>
      </c>
      <c r="DR323" s="61"/>
      <c r="DS323" s="61"/>
      <c r="DT323" s="61"/>
      <c r="DU323" s="61"/>
      <c r="DV323" s="61"/>
      <c r="DW323" s="61"/>
      <c r="DX323" s="61" t="s">
        <v>20</v>
      </c>
      <c r="DY323" s="68">
        <v>0.29143136000000003</v>
      </c>
      <c r="DZ323" s="68">
        <v>2.6974940000000003E-2</v>
      </c>
      <c r="EA323" s="68">
        <v>6.3857579999999997E-2</v>
      </c>
      <c r="EB323" s="68">
        <v>0.18004288000000002</v>
      </c>
      <c r="EC323" s="68">
        <v>1.9439340000000003E-2</v>
      </c>
      <c r="ED323" s="149"/>
      <c r="EE323" s="149"/>
      <c r="EN323" s="68"/>
      <c r="EO323" s="68"/>
    </row>
    <row r="324" spans="1:145" s="169" customFormat="1" x14ac:dyDescent="0.25">
      <c r="A324" s="156">
        <v>467</v>
      </c>
      <c r="B324" s="157" t="s">
        <v>1507</v>
      </c>
      <c r="C324" s="160" t="s">
        <v>1194</v>
      </c>
      <c r="D324" s="160"/>
      <c r="E324" s="156" t="s">
        <v>1352</v>
      </c>
      <c r="F324" s="157">
        <v>-20.194972688</v>
      </c>
      <c r="G324" s="157">
        <v>-41.823577210000003</v>
      </c>
      <c r="H324" s="157"/>
      <c r="I324" s="156">
        <v>743</v>
      </c>
      <c r="J324" s="190"/>
      <c r="K324" s="190"/>
      <c r="L324" s="189" t="s">
        <v>1225</v>
      </c>
      <c r="M324" s="185">
        <v>6</v>
      </c>
      <c r="N324" s="185">
        <v>5.666666666666667</v>
      </c>
      <c r="O324" s="185">
        <v>6</v>
      </c>
      <c r="P324" s="185">
        <v>6</v>
      </c>
      <c r="Q324" s="185">
        <v>6.5</v>
      </c>
      <c r="R324" s="185">
        <v>6</v>
      </c>
      <c r="S324" s="185">
        <v>6</v>
      </c>
      <c r="T324" s="185">
        <v>6.166666666666667</v>
      </c>
      <c r="U324" s="191">
        <v>84.333333333333329</v>
      </c>
      <c r="V324" s="186"/>
      <c r="W324" s="190" t="s">
        <v>801</v>
      </c>
      <c r="X324" s="190">
        <v>743</v>
      </c>
      <c r="Y324" s="192" t="s">
        <v>201</v>
      </c>
      <c r="Z324" s="192"/>
      <c r="AA324" s="175"/>
      <c r="AB324" s="175">
        <f t="shared" si="55"/>
        <v>743</v>
      </c>
      <c r="AC324" s="175"/>
      <c r="AD324" s="175"/>
      <c r="AE324" s="192"/>
      <c r="AF324" s="193">
        <v>41.222506999999993</v>
      </c>
      <c r="AG324" s="193">
        <v>31.031952499999999</v>
      </c>
      <c r="AH324" s="193">
        <v>5.0974440000000003</v>
      </c>
      <c r="AI324" s="193">
        <v>11.543551600000001</v>
      </c>
      <c r="AJ324" s="193">
        <v>2.2906225109282494</v>
      </c>
      <c r="AK324" s="186"/>
      <c r="AL324" s="175" t="s">
        <v>198</v>
      </c>
      <c r="AM324" s="175"/>
      <c r="AN324" s="175" t="s">
        <v>201</v>
      </c>
      <c r="AO324" s="175"/>
      <c r="AP324" s="175"/>
      <c r="AQ324" s="175">
        <f t="shared" si="56"/>
        <v>743</v>
      </c>
      <c r="AR324" s="175"/>
      <c r="AS324" s="175"/>
      <c r="AU324" s="175"/>
      <c r="AV324" s="176" t="s">
        <v>20</v>
      </c>
      <c r="AY324" s="176">
        <v>0.2611</v>
      </c>
      <c r="AZ324" s="176">
        <v>20</v>
      </c>
      <c r="BA324" s="177">
        <v>1.3055000000000001E-2</v>
      </c>
      <c r="BB324" s="177">
        <v>6.9430649880546529</v>
      </c>
      <c r="BC324" s="177"/>
      <c r="BD324" s="186"/>
      <c r="BE324" s="186"/>
      <c r="BF324" s="186"/>
      <c r="BG324" s="186"/>
      <c r="BJ324" s="186"/>
      <c r="BK324" s="186"/>
      <c r="BL324" s="186"/>
      <c r="BM324" s="218"/>
      <c r="BP324" s="186"/>
      <c r="BQ324" s="186"/>
      <c r="BR324" s="186"/>
      <c r="BS324" s="186"/>
      <c r="BT324" s="186"/>
      <c r="BU324" s="186"/>
      <c r="BV324" s="186"/>
      <c r="BW324" s="160"/>
      <c r="BX324" s="186"/>
      <c r="BY324" s="186"/>
      <c r="BZ324" s="186"/>
      <c r="CA324" s="186"/>
      <c r="CB324" s="186"/>
      <c r="CC324" s="186"/>
      <c r="CD324" s="186"/>
      <c r="CE324" s="186"/>
      <c r="CF324" s="197"/>
      <c r="CI324" s="186"/>
      <c r="CJ324" s="186"/>
      <c r="CK324" s="186"/>
      <c r="CL324" s="186"/>
      <c r="CM324" s="186"/>
      <c r="CN324" s="186"/>
      <c r="CO324" s="186"/>
      <c r="CP324" s="186"/>
      <c r="CQ324" s="186"/>
      <c r="CR324" s="186"/>
      <c r="CS324" s="186"/>
      <c r="CT324" s="186"/>
      <c r="CU324" s="171"/>
      <c r="CV324" s="171"/>
      <c r="CW324" s="171"/>
      <c r="CX324" s="171"/>
      <c r="CY324" s="171"/>
      <c r="CZ324" s="171"/>
      <c r="DA324" s="186"/>
      <c r="DB324" s="171"/>
      <c r="DC324" s="171"/>
      <c r="DD324" s="171"/>
      <c r="DE324" s="171"/>
      <c r="DF324" s="171"/>
      <c r="DG324" s="171"/>
      <c r="DH324" s="171"/>
      <c r="DI324" s="171"/>
      <c r="DJ324" s="171"/>
      <c r="DK324" s="171"/>
      <c r="DL324" s="186"/>
      <c r="DM324" s="186"/>
      <c r="DO324" s="61" t="s">
        <v>198</v>
      </c>
      <c r="DP324" s="238" t="s">
        <v>201</v>
      </c>
      <c r="DQ324" s="242" t="s">
        <v>1194</v>
      </c>
      <c r="DR324" s="61"/>
      <c r="DS324" s="61"/>
      <c r="DT324" s="61"/>
      <c r="DU324" s="61"/>
      <c r="DV324" s="61"/>
      <c r="DW324" s="61"/>
      <c r="DX324" s="61" t="s">
        <v>20</v>
      </c>
      <c r="DY324" s="68">
        <v>0.26968967999999999</v>
      </c>
      <c r="DZ324" s="68">
        <v>2.7370040000000002E-2</v>
      </c>
      <c r="EA324" s="68">
        <v>6.3860059999999996E-2</v>
      </c>
      <c r="EB324" s="68">
        <v>0.16019702</v>
      </c>
      <c r="EC324" s="68">
        <v>1.7092760000000002E-2</v>
      </c>
      <c r="ED324" s="149"/>
      <c r="EE324" s="149"/>
      <c r="EN324" s="68"/>
      <c r="EO324" s="68"/>
    </row>
    <row r="325" spans="1:145" s="169" customFormat="1" x14ac:dyDescent="0.25">
      <c r="A325" s="156">
        <v>472</v>
      </c>
      <c r="B325" s="157" t="s">
        <v>1508</v>
      </c>
      <c r="C325" s="160" t="s">
        <v>1173</v>
      </c>
      <c r="D325" s="160"/>
      <c r="E325" s="156" t="s">
        <v>1352</v>
      </c>
      <c r="F325" s="157">
        <v>-20.244361376000001</v>
      </c>
      <c r="G325" s="157">
        <v>-41.801435658999999</v>
      </c>
      <c r="H325" s="157"/>
      <c r="I325" s="156">
        <v>901</v>
      </c>
      <c r="J325" s="190"/>
      <c r="K325" s="190"/>
      <c r="L325" s="189" t="s">
        <v>1210</v>
      </c>
      <c r="M325" s="185">
        <v>5.666666666666667</v>
      </c>
      <c r="N325" s="185">
        <v>5.666666666666667</v>
      </c>
      <c r="O325" s="185">
        <v>6.333333333333333</v>
      </c>
      <c r="P325" s="185">
        <v>6.666666666666667</v>
      </c>
      <c r="Q325" s="185">
        <v>5.666666666666667</v>
      </c>
      <c r="R325" s="185">
        <v>5.666666666666667</v>
      </c>
      <c r="S325" s="185">
        <v>6.333333333333333</v>
      </c>
      <c r="T325" s="185">
        <v>6</v>
      </c>
      <c r="U325" s="191">
        <v>83.333333333333329</v>
      </c>
      <c r="V325" s="186"/>
      <c r="W325" s="190" t="s">
        <v>872</v>
      </c>
      <c r="X325" s="190">
        <v>901</v>
      </c>
      <c r="Y325" s="192" t="s">
        <v>286</v>
      </c>
      <c r="Z325" s="192"/>
      <c r="AA325" s="175"/>
      <c r="AB325" s="175">
        <f t="shared" si="55"/>
        <v>901</v>
      </c>
      <c r="AC325" s="175"/>
      <c r="AD325" s="175"/>
      <c r="AE325" s="192"/>
      <c r="AF325" s="193">
        <v>50.780192</v>
      </c>
      <c r="AG325" s="193">
        <v>30.427087999999998</v>
      </c>
      <c r="AH325" s="193">
        <v>5.8479243500000004</v>
      </c>
      <c r="AI325" s="193">
        <v>11.76979175</v>
      </c>
      <c r="AJ325" s="193">
        <v>2.0297495435699231</v>
      </c>
      <c r="AK325" s="186"/>
      <c r="AL325" s="175" t="s">
        <v>235</v>
      </c>
      <c r="AM325" s="175"/>
      <c r="AN325" s="175" t="s">
        <v>286</v>
      </c>
      <c r="AO325" s="175"/>
      <c r="AP325" s="175"/>
      <c r="AQ325" s="175">
        <f t="shared" si="56"/>
        <v>901</v>
      </c>
      <c r="AR325" s="175"/>
      <c r="AS325" s="175"/>
      <c r="AU325" s="175"/>
      <c r="AV325" s="175" t="s">
        <v>62</v>
      </c>
      <c r="AY325" s="176">
        <v>0.19309999999999999</v>
      </c>
      <c r="AZ325" s="176">
        <v>20</v>
      </c>
      <c r="BA325" s="177">
        <v>9.6550000000000004E-3</v>
      </c>
      <c r="BB325" s="177">
        <v>5.1807908087939234</v>
      </c>
      <c r="BC325" s="177"/>
      <c r="BD325" s="186"/>
      <c r="BE325" s="186"/>
      <c r="BF325" s="186"/>
      <c r="BG325" s="186"/>
      <c r="BJ325" s="186"/>
      <c r="BK325" s="186"/>
      <c r="BL325" s="186"/>
      <c r="BM325" s="218"/>
      <c r="BP325" s="186"/>
      <c r="BQ325" s="186"/>
      <c r="BR325" s="186"/>
      <c r="BS325" s="186"/>
      <c r="BT325" s="186"/>
      <c r="BU325" s="186"/>
      <c r="BV325" s="186"/>
      <c r="BW325" s="160"/>
      <c r="BX325" s="186"/>
      <c r="BY325" s="186"/>
      <c r="BZ325" s="186"/>
      <c r="CA325" s="186"/>
      <c r="CB325" s="186"/>
      <c r="CC325" s="186"/>
      <c r="CD325" s="186"/>
      <c r="CE325" s="186"/>
      <c r="CF325" s="197"/>
      <c r="CI325" s="186"/>
      <c r="CJ325" s="186"/>
      <c r="CK325" s="186"/>
      <c r="CL325" s="186"/>
      <c r="CM325" s="186"/>
      <c r="CN325" s="186"/>
      <c r="CO325" s="186"/>
      <c r="CP325" s="186"/>
      <c r="CQ325" s="186"/>
      <c r="CR325" s="186"/>
      <c r="CS325" s="186"/>
      <c r="CT325" s="186"/>
      <c r="CU325" s="171"/>
      <c r="CV325" s="171"/>
      <c r="CW325" s="171"/>
      <c r="CX325" s="171"/>
      <c r="CY325" s="171"/>
      <c r="CZ325" s="171"/>
      <c r="DA325" s="186"/>
      <c r="DB325" s="171"/>
      <c r="DC325" s="171"/>
      <c r="DD325" s="171"/>
      <c r="DE325" s="171"/>
      <c r="DF325" s="171"/>
      <c r="DG325" s="171"/>
      <c r="DH325" s="171"/>
      <c r="DI325" s="171"/>
      <c r="DJ325" s="171"/>
      <c r="DK325" s="171"/>
      <c r="DL325" s="186"/>
      <c r="DM325" s="186"/>
      <c r="DO325" s="61" t="s">
        <v>235</v>
      </c>
      <c r="DP325" s="61" t="s">
        <v>286</v>
      </c>
      <c r="DQ325" s="160" t="s">
        <v>1173</v>
      </c>
      <c r="DR325" s="61"/>
      <c r="DS325" s="61"/>
      <c r="DT325" s="61"/>
      <c r="DU325" s="61"/>
      <c r="DV325" s="61"/>
      <c r="DW325" s="61"/>
      <c r="DX325" s="61" t="s">
        <v>62</v>
      </c>
      <c r="DY325" s="68">
        <v>0.23394317999999997</v>
      </c>
      <c r="DZ325" s="68">
        <v>2.5745200000000003E-2</v>
      </c>
      <c r="EA325" s="68">
        <v>3.4721500000000002E-2</v>
      </c>
      <c r="EB325" s="68">
        <v>0.15356092000000002</v>
      </c>
      <c r="EC325" s="68">
        <v>2.1247800000000001E-2</v>
      </c>
      <c r="ED325" s="149"/>
      <c r="EE325" s="149"/>
      <c r="EN325" s="68"/>
      <c r="EO325" s="68"/>
    </row>
    <row r="326" spans="1:145" s="169" customFormat="1" x14ac:dyDescent="0.25">
      <c r="A326" s="156">
        <v>475</v>
      </c>
      <c r="B326" s="157" t="s">
        <v>1511</v>
      </c>
      <c r="C326" s="160" t="s">
        <v>1194</v>
      </c>
      <c r="D326" s="160"/>
      <c r="E326" s="156" t="s">
        <v>1284</v>
      </c>
      <c r="F326" s="157">
        <v>-20.213504741000001</v>
      </c>
      <c r="G326" s="157">
        <v>-41.922503448999997</v>
      </c>
      <c r="H326" s="157"/>
      <c r="I326" s="156">
        <v>780</v>
      </c>
      <c r="J326" s="190"/>
      <c r="K326" s="190"/>
      <c r="L326" s="189" t="s">
        <v>1210</v>
      </c>
      <c r="M326" s="185">
        <v>6</v>
      </c>
      <c r="N326" s="185">
        <v>5.333333333333333</v>
      </c>
      <c r="O326" s="185">
        <v>5.666666666666667</v>
      </c>
      <c r="P326" s="185">
        <v>5.666666666666667</v>
      </c>
      <c r="Q326" s="185">
        <v>5.666666666666667</v>
      </c>
      <c r="R326" s="185">
        <v>5.666666666666667</v>
      </c>
      <c r="S326" s="185">
        <v>6</v>
      </c>
      <c r="T326" s="185">
        <v>5.666666666666667</v>
      </c>
      <c r="U326" s="191">
        <v>81.666666666666671</v>
      </c>
      <c r="V326" s="186"/>
      <c r="W326" s="186"/>
      <c r="X326" s="186"/>
      <c r="Y326" s="186"/>
      <c r="Z326" s="186"/>
      <c r="AA326" s="186"/>
      <c r="AB326" s="175"/>
      <c r="AC326" s="175"/>
      <c r="AD326" s="175"/>
      <c r="AE326" s="186"/>
      <c r="AF326" s="193"/>
      <c r="AG326" s="193"/>
      <c r="AH326" s="193"/>
      <c r="AI326" s="193"/>
      <c r="AJ326" s="193"/>
      <c r="AK326" s="186"/>
      <c r="AL326" s="186"/>
      <c r="AM326" s="186"/>
      <c r="AN326" s="186"/>
      <c r="AO326" s="186"/>
      <c r="AP326" s="186"/>
      <c r="AQ326" s="175"/>
      <c r="AR326" s="175"/>
      <c r="AS326" s="175"/>
      <c r="AU326" s="175"/>
      <c r="AV326" s="186"/>
      <c r="AY326" s="186"/>
      <c r="AZ326" s="186"/>
      <c r="BA326" s="186"/>
      <c r="BB326" s="186"/>
      <c r="BC326" s="186"/>
      <c r="BD326" s="186"/>
      <c r="BE326" s="186"/>
      <c r="BF326" s="186"/>
      <c r="BG326" s="186"/>
      <c r="BJ326" s="186"/>
      <c r="BK326" s="186"/>
      <c r="BL326" s="186"/>
      <c r="BM326" s="218"/>
      <c r="BP326" s="186"/>
      <c r="BQ326" s="186"/>
      <c r="BR326" s="186"/>
      <c r="BS326" s="186"/>
      <c r="BT326" s="186"/>
      <c r="BU326" s="186"/>
      <c r="BV326" s="176" t="s">
        <v>476</v>
      </c>
      <c r="BW326" s="160" t="s">
        <v>1194</v>
      </c>
      <c r="BX326" s="176"/>
      <c r="BY326" s="176"/>
      <c r="BZ326" s="186">
        <f>I326</f>
        <v>780</v>
      </c>
      <c r="CA326" s="176"/>
      <c r="CB326" s="176"/>
      <c r="CC326" s="176"/>
      <c r="CD326" s="176"/>
      <c r="CE326" s="176" t="s">
        <v>440</v>
      </c>
      <c r="CF326" s="185">
        <v>166.89701621265962</v>
      </c>
      <c r="CG326" s="178"/>
      <c r="CI326" s="186"/>
      <c r="CJ326" s="186"/>
      <c r="CK326" s="186"/>
      <c r="CL326" s="186"/>
      <c r="CM326" s="186"/>
      <c r="CN326" s="186"/>
      <c r="CO326" s="186"/>
      <c r="CP326" s="186"/>
      <c r="CQ326" s="186"/>
      <c r="CR326" s="186"/>
      <c r="CS326" s="186"/>
      <c r="CT326" s="186"/>
      <c r="CU326" s="171"/>
      <c r="CV326" s="171"/>
      <c r="CW326" s="171"/>
      <c r="CX326" s="171"/>
      <c r="CY326" s="171"/>
      <c r="CZ326" s="171"/>
      <c r="DA326" s="186"/>
      <c r="DB326" s="171"/>
      <c r="DC326" s="171"/>
      <c r="DD326" s="171"/>
      <c r="DE326" s="171"/>
      <c r="DF326" s="171"/>
      <c r="DG326" s="171"/>
      <c r="DH326" s="171"/>
      <c r="DI326" s="171"/>
      <c r="DJ326" s="171"/>
      <c r="DK326" s="171"/>
      <c r="DL326" s="186"/>
      <c r="DM326" s="186"/>
      <c r="DQ326" s="160"/>
      <c r="ED326" s="149"/>
      <c r="EE326" s="149"/>
      <c r="EN326" s="68"/>
      <c r="EO326" s="68"/>
    </row>
    <row r="327" spans="1:145" s="169" customFormat="1" x14ac:dyDescent="0.25">
      <c r="A327" s="156">
        <v>476</v>
      </c>
      <c r="B327" s="157" t="s">
        <v>1512</v>
      </c>
      <c r="C327" s="160" t="s">
        <v>1194</v>
      </c>
      <c r="D327" s="160"/>
      <c r="E327" s="156" t="s">
        <v>1284</v>
      </c>
      <c r="F327" s="157">
        <v>-20.254407255</v>
      </c>
      <c r="G327" s="157">
        <v>-41.902140369999998</v>
      </c>
      <c r="H327" s="157"/>
      <c r="I327" s="156">
        <v>926</v>
      </c>
      <c r="J327" s="190"/>
      <c r="K327" s="190"/>
      <c r="L327" s="189" t="s">
        <v>1210</v>
      </c>
      <c r="M327" s="185">
        <v>6</v>
      </c>
      <c r="N327" s="185">
        <v>6.333333333333333</v>
      </c>
      <c r="O327" s="185">
        <v>6</v>
      </c>
      <c r="P327" s="185">
        <v>6.333333333333333</v>
      </c>
      <c r="Q327" s="185">
        <v>6.333333333333333</v>
      </c>
      <c r="R327" s="185">
        <v>5.666666666666667</v>
      </c>
      <c r="S327" s="185">
        <v>6</v>
      </c>
      <c r="T327" s="185">
        <v>6</v>
      </c>
      <c r="U327" s="191">
        <v>84.666666666666671</v>
      </c>
      <c r="V327" s="186"/>
      <c r="W327" s="186"/>
      <c r="X327" s="186"/>
      <c r="Y327" s="186"/>
      <c r="Z327" s="186"/>
      <c r="AA327" s="186"/>
      <c r="AB327" s="175"/>
      <c r="AC327" s="175"/>
      <c r="AD327" s="175"/>
      <c r="AE327" s="186"/>
      <c r="AF327" s="193"/>
      <c r="AG327" s="193"/>
      <c r="AH327" s="193"/>
      <c r="AI327" s="193"/>
      <c r="AJ327" s="193"/>
      <c r="AK327" s="186"/>
      <c r="AL327" s="186"/>
      <c r="AM327" s="186"/>
      <c r="AN327" s="186"/>
      <c r="AO327" s="186"/>
      <c r="AP327" s="186"/>
      <c r="AQ327" s="175"/>
      <c r="AR327" s="175"/>
      <c r="AS327" s="175"/>
      <c r="AU327" s="175"/>
      <c r="AV327" s="186"/>
      <c r="AY327" s="186"/>
      <c r="AZ327" s="186"/>
      <c r="BA327" s="186"/>
      <c r="BB327" s="186"/>
      <c r="BC327" s="186"/>
      <c r="BD327" s="186"/>
      <c r="BE327" s="186"/>
      <c r="BF327" s="186"/>
      <c r="BG327" s="186"/>
      <c r="BJ327" s="186"/>
      <c r="BK327" s="186"/>
      <c r="BL327" s="186"/>
      <c r="BM327" s="218"/>
      <c r="BP327" s="186"/>
      <c r="BQ327" s="186"/>
      <c r="BR327" s="186"/>
      <c r="BS327" s="186"/>
      <c r="BT327" s="186"/>
      <c r="BU327" s="186"/>
      <c r="BV327" s="186"/>
      <c r="BW327" s="160"/>
      <c r="BX327" s="186"/>
      <c r="BY327" s="186"/>
      <c r="BZ327" s="186"/>
      <c r="CA327" s="186"/>
      <c r="CB327" s="186"/>
      <c r="CC327" s="186"/>
      <c r="CD327" s="186"/>
      <c r="CE327" s="186"/>
      <c r="CF327" s="197"/>
      <c r="CG327" s="178"/>
      <c r="CI327" s="186"/>
      <c r="CJ327" s="186"/>
      <c r="CK327" s="186"/>
      <c r="CL327" s="186"/>
      <c r="CM327" s="186"/>
      <c r="CN327" s="186"/>
      <c r="CO327" s="186"/>
      <c r="CP327" s="186"/>
      <c r="CQ327" s="186"/>
      <c r="CR327" s="186"/>
      <c r="CS327" s="186"/>
      <c r="CT327" s="186"/>
      <c r="CU327" s="171"/>
      <c r="CV327" s="171"/>
      <c r="CW327" s="171"/>
      <c r="CX327" s="171"/>
      <c r="CY327" s="171"/>
      <c r="CZ327" s="171"/>
      <c r="DA327" s="186"/>
      <c r="DB327" s="171"/>
      <c r="DC327" s="171"/>
      <c r="DD327" s="171"/>
      <c r="DE327" s="171"/>
      <c r="DF327" s="171"/>
      <c r="DG327" s="171"/>
      <c r="DH327" s="171"/>
      <c r="DI327" s="171"/>
      <c r="DJ327" s="171"/>
      <c r="DK327" s="171"/>
      <c r="DL327" s="186"/>
      <c r="DM327" s="186"/>
      <c r="DO327" s="61">
        <v>476</v>
      </c>
      <c r="DP327" s="61" t="s">
        <v>201</v>
      </c>
      <c r="DQ327" s="160" t="s">
        <v>1194</v>
      </c>
      <c r="DR327" s="61"/>
      <c r="DS327" s="61"/>
      <c r="DT327" s="61"/>
      <c r="DU327" s="61"/>
      <c r="DV327" s="61"/>
      <c r="DW327" s="61"/>
      <c r="DX327" s="61" t="s">
        <v>62</v>
      </c>
      <c r="DY327" s="68">
        <v>0.28113142000000002</v>
      </c>
      <c r="DZ327" s="68">
        <v>2.3569639999999999E-2</v>
      </c>
      <c r="EA327" s="68">
        <v>4.972948E-2</v>
      </c>
      <c r="EB327" s="68">
        <v>0.19086062000000001</v>
      </c>
      <c r="EC327" s="68">
        <v>1.6830119999999997E-2</v>
      </c>
      <c r="ED327" s="149"/>
      <c r="EE327" s="149"/>
      <c r="EN327" s="68"/>
      <c r="EO327" s="68"/>
    </row>
    <row r="328" spans="1:145" s="169" customFormat="1" x14ac:dyDescent="0.25">
      <c r="A328" s="156">
        <v>477</v>
      </c>
      <c r="B328" s="157" t="s">
        <v>1513</v>
      </c>
      <c r="C328" s="160" t="s">
        <v>1173</v>
      </c>
      <c r="D328" s="160"/>
      <c r="E328" s="156" t="s">
        <v>1284</v>
      </c>
      <c r="F328" s="157">
        <v>-20.252856350999998</v>
      </c>
      <c r="G328" s="157">
        <v>-41.904761557999997</v>
      </c>
      <c r="H328" s="157"/>
      <c r="I328" s="156">
        <v>923</v>
      </c>
      <c r="J328" s="190"/>
      <c r="K328" s="190"/>
      <c r="L328" s="189" t="s">
        <v>1225</v>
      </c>
      <c r="M328" s="185">
        <v>6</v>
      </c>
      <c r="N328" s="185">
        <v>6</v>
      </c>
      <c r="O328" s="185">
        <v>6.666666666666667</v>
      </c>
      <c r="P328" s="185">
        <v>6.166666666666667</v>
      </c>
      <c r="Q328" s="185">
        <v>6</v>
      </c>
      <c r="R328" s="185">
        <v>6.166666666666667</v>
      </c>
      <c r="S328" s="185">
        <v>6</v>
      </c>
      <c r="T328" s="185">
        <v>6.166666666666667</v>
      </c>
      <c r="U328" s="191">
        <v>85</v>
      </c>
      <c r="V328" s="186"/>
      <c r="W328" s="186"/>
      <c r="X328" s="186"/>
      <c r="Y328" s="186"/>
      <c r="Z328" s="186"/>
      <c r="AA328" s="186"/>
      <c r="AB328" s="175"/>
      <c r="AC328" s="175"/>
      <c r="AD328" s="175"/>
      <c r="AE328" s="186"/>
      <c r="AF328" s="193"/>
      <c r="AG328" s="193"/>
      <c r="AH328" s="193"/>
      <c r="AI328" s="193"/>
      <c r="AJ328" s="193"/>
      <c r="AK328" s="186"/>
      <c r="AL328" s="186"/>
      <c r="AM328" s="186"/>
      <c r="AN328" s="186"/>
      <c r="AO328" s="186"/>
      <c r="AP328" s="186"/>
      <c r="AQ328" s="175"/>
      <c r="AR328" s="175"/>
      <c r="AS328" s="175"/>
      <c r="AU328" s="175"/>
      <c r="AV328" s="186"/>
      <c r="AY328" s="186"/>
      <c r="AZ328" s="186"/>
      <c r="BA328" s="186"/>
      <c r="BB328" s="186"/>
      <c r="BC328" s="186"/>
      <c r="BD328" s="186"/>
      <c r="BE328" s="186"/>
      <c r="BF328" s="186"/>
      <c r="BG328" s="186"/>
      <c r="BJ328" s="186"/>
      <c r="BK328" s="186"/>
      <c r="BL328" s="186"/>
      <c r="BM328" s="218"/>
      <c r="BP328" s="186"/>
      <c r="BQ328" s="186"/>
      <c r="BR328" s="186"/>
      <c r="BS328" s="186"/>
      <c r="BT328" s="186"/>
      <c r="BU328" s="186"/>
      <c r="BV328" s="176" t="s">
        <v>394</v>
      </c>
      <c r="BW328" s="160" t="s">
        <v>1173</v>
      </c>
      <c r="BX328" s="176"/>
      <c r="BY328" s="176"/>
      <c r="BZ328" s="186">
        <f>I328</f>
        <v>923</v>
      </c>
      <c r="CA328" s="176"/>
      <c r="CB328" s="176"/>
      <c r="CC328" s="176"/>
      <c r="CD328" s="176"/>
      <c r="CE328" s="176" t="s">
        <v>62</v>
      </c>
      <c r="CF328" s="185">
        <v>109.88521596910475</v>
      </c>
      <c r="CG328" s="178"/>
      <c r="CI328" s="186"/>
      <c r="CJ328" s="186"/>
      <c r="CK328" s="186"/>
      <c r="CL328" s="186"/>
      <c r="CM328" s="186"/>
      <c r="CN328" s="186"/>
      <c r="CO328" s="186"/>
      <c r="CP328" s="186"/>
      <c r="CQ328" s="186"/>
      <c r="CR328" s="186"/>
      <c r="CS328" s="186"/>
      <c r="CT328" s="186"/>
      <c r="CU328" s="171"/>
      <c r="CV328" s="171"/>
      <c r="CW328" s="171"/>
      <c r="CX328" s="171"/>
      <c r="CY328" s="171"/>
      <c r="CZ328" s="171"/>
      <c r="DA328" s="186"/>
      <c r="DB328" s="171"/>
      <c r="DC328" s="171"/>
      <c r="DD328" s="171"/>
      <c r="DE328" s="171"/>
      <c r="DF328" s="171"/>
      <c r="DG328" s="171"/>
      <c r="DH328" s="171"/>
      <c r="DI328" s="171"/>
      <c r="DJ328" s="171"/>
      <c r="DK328" s="171"/>
      <c r="DL328" s="186"/>
      <c r="DM328" s="186"/>
      <c r="DO328" s="149"/>
      <c r="DP328" s="149"/>
      <c r="DQ328" s="160"/>
      <c r="DR328" s="149"/>
      <c r="DS328" s="149"/>
      <c r="DT328" s="149"/>
      <c r="DU328" s="149"/>
      <c r="DV328" s="149"/>
      <c r="DW328" s="149"/>
      <c r="DX328" s="149"/>
      <c r="DY328" s="149"/>
      <c r="DZ328" s="149"/>
      <c r="EA328" s="149"/>
      <c r="EB328" s="149"/>
      <c r="EC328" s="149"/>
      <c r="ED328" s="149"/>
      <c r="EE328" s="149"/>
      <c r="EN328" s="68"/>
      <c r="EO328" s="68"/>
    </row>
    <row r="329" spans="1:145" s="169" customFormat="1" x14ac:dyDescent="0.25">
      <c r="A329" s="156">
        <v>478</v>
      </c>
      <c r="B329" s="157" t="s">
        <v>1514</v>
      </c>
      <c r="C329" s="160" t="s">
        <v>1192</v>
      </c>
      <c r="D329" s="160"/>
      <c r="E329" s="156" t="s">
        <v>1284</v>
      </c>
      <c r="F329" s="157">
        <v>-20.281328252000002</v>
      </c>
      <c r="G329" s="157">
        <v>-41.914190529000003</v>
      </c>
      <c r="H329" s="157"/>
      <c r="I329" s="156">
        <v>755</v>
      </c>
      <c r="J329" s="190"/>
      <c r="K329" s="190"/>
      <c r="L329" s="189" t="s">
        <v>1225</v>
      </c>
      <c r="M329" s="185">
        <v>5.666666666666667</v>
      </c>
      <c r="N329" s="185">
        <v>5.333333333333333</v>
      </c>
      <c r="O329" s="185">
        <v>6</v>
      </c>
      <c r="P329" s="185">
        <v>5.333333333333333</v>
      </c>
      <c r="Q329" s="185">
        <v>5.333333333333333</v>
      </c>
      <c r="R329" s="185">
        <v>6</v>
      </c>
      <c r="S329" s="185">
        <v>5.666666666666667</v>
      </c>
      <c r="T329" s="185">
        <v>5.666666666666667</v>
      </c>
      <c r="U329" s="191">
        <v>80.666666666666671</v>
      </c>
      <c r="V329" s="186"/>
      <c r="W329" s="186"/>
      <c r="X329" s="186"/>
      <c r="Y329" s="186"/>
      <c r="Z329" s="186"/>
      <c r="AA329" s="186"/>
      <c r="AB329" s="175"/>
      <c r="AC329" s="175"/>
      <c r="AD329" s="175"/>
      <c r="AE329" s="186"/>
      <c r="AF329" s="193"/>
      <c r="AG329" s="193"/>
      <c r="AH329" s="193"/>
      <c r="AI329" s="193"/>
      <c r="AJ329" s="193"/>
      <c r="AK329" s="186"/>
      <c r="AL329" s="186"/>
      <c r="AM329" s="186"/>
      <c r="AN329" s="186"/>
      <c r="AO329" s="186"/>
      <c r="AP329" s="186"/>
      <c r="AQ329" s="175"/>
      <c r="AR329" s="175"/>
      <c r="AS329" s="175"/>
      <c r="AU329" s="175"/>
      <c r="AV329" s="186"/>
      <c r="AY329" s="186"/>
      <c r="AZ329" s="186"/>
      <c r="BA329" s="186"/>
      <c r="BB329" s="186"/>
      <c r="BC329" s="186"/>
      <c r="BD329" s="186"/>
      <c r="BE329" s="186"/>
      <c r="BF329" s="186"/>
      <c r="BG329" s="186"/>
      <c r="BJ329" s="186"/>
      <c r="BK329" s="186"/>
      <c r="BL329" s="186"/>
      <c r="BM329" s="218"/>
      <c r="BP329" s="186"/>
      <c r="BQ329" s="186"/>
      <c r="BR329" s="186"/>
      <c r="BS329" s="186"/>
      <c r="BT329" s="186"/>
      <c r="BU329" s="186"/>
      <c r="BV329" s="176" t="s">
        <v>292</v>
      </c>
      <c r="BW329" s="160" t="s">
        <v>1192</v>
      </c>
      <c r="BX329" s="176"/>
      <c r="BY329" s="176"/>
      <c r="BZ329" s="186">
        <f>I329</f>
        <v>755</v>
      </c>
      <c r="CA329" s="176"/>
      <c r="CB329" s="176"/>
      <c r="CC329" s="176"/>
      <c r="CD329" s="176"/>
      <c r="CE329" s="176" t="s">
        <v>20</v>
      </c>
      <c r="CF329" s="185">
        <v>193.60155720782046</v>
      </c>
      <c r="CG329" s="178"/>
      <c r="CI329" s="163">
        <v>478</v>
      </c>
      <c r="CJ329" s="163" t="s">
        <v>10</v>
      </c>
      <c r="CK329" s="163"/>
      <c r="CL329" s="163"/>
      <c r="CM329" s="186">
        <f>I329</f>
        <v>755</v>
      </c>
      <c r="CN329" s="163"/>
      <c r="CO329" s="163"/>
      <c r="CP329" s="163"/>
      <c r="CQ329" s="163"/>
      <c r="CR329" s="163"/>
      <c r="CS329" s="163" t="s">
        <v>20</v>
      </c>
      <c r="CT329" s="163">
        <v>7.1617242236745842</v>
      </c>
      <c r="CU329" s="171"/>
      <c r="CW329" s="190">
        <v>478</v>
      </c>
      <c r="CX329" s="228" t="s">
        <v>10</v>
      </c>
      <c r="CY329" s="228"/>
      <c r="CZ329" s="228"/>
      <c r="DA329" s="186">
        <f t="shared" ref="DA329:DA336" si="58">I329</f>
        <v>755</v>
      </c>
      <c r="DB329" s="228"/>
      <c r="DC329" s="228"/>
      <c r="DD329" s="228"/>
      <c r="DE329" s="228"/>
      <c r="DF329" s="228"/>
      <c r="DG329" s="228"/>
      <c r="DH329" s="228" t="s">
        <v>11</v>
      </c>
      <c r="DI329" s="171">
        <v>5.3306120000000004</v>
      </c>
      <c r="DJ329" s="171">
        <v>0.75736819999999994</v>
      </c>
      <c r="DK329" s="228">
        <f>DI329-DJ329</f>
        <v>4.5732438000000002</v>
      </c>
      <c r="DL329" s="228">
        <v>0.37664219999999993</v>
      </c>
      <c r="DM329" s="171">
        <v>0.38072600000000001</v>
      </c>
      <c r="DO329" s="61" t="s">
        <v>146</v>
      </c>
      <c r="DP329" s="61" t="s">
        <v>10</v>
      </c>
      <c r="DQ329" s="160" t="s">
        <v>1192</v>
      </c>
      <c r="DR329" s="61"/>
      <c r="DS329" s="61"/>
      <c r="DT329" s="61"/>
      <c r="DU329" s="61"/>
      <c r="DV329" s="61"/>
      <c r="DW329" s="61"/>
      <c r="DX329" s="61" t="s">
        <v>20</v>
      </c>
      <c r="DY329" s="68">
        <v>0.30974156000000003</v>
      </c>
      <c r="DZ329" s="68">
        <v>2.7920939999999998E-2</v>
      </c>
      <c r="EA329" s="68">
        <v>6.5990760000000009E-2</v>
      </c>
      <c r="EB329" s="68">
        <v>0.19949522</v>
      </c>
      <c r="EC329" s="68">
        <v>2.045276E-2</v>
      </c>
      <c r="ED329" s="149"/>
      <c r="EE329" s="149"/>
      <c r="EN329" s="68"/>
      <c r="EO329" s="68"/>
    </row>
    <row r="330" spans="1:145" s="169" customFormat="1" x14ac:dyDescent="0.25">
      <c r="A330" s="156">
        <v>479</v>
      </c>
      <c r="B330" s="157" t="s">
        <v>1505</v>
      </c>
      <c r="C330" s="160" t="s">
        <v>1173</v>
      </c>
      <c r="D330" s="160"/>
      <c r="E330" s="156" t="s">
        <v>1284</v>
      </c>
      <c r="F330" s="157">
        <v>-20.303311888</v>
      </c>
      <c r="G330" s="157">
        <v>-41.921170224000001</v>
      </c>
      <c r="H330" s="157"/>
      <c r="I330" s="156">
        <v>873</v>
      </c>
      <c r="J330" s="190"/>
      <c r="K330" s="190"/>
      <c r="L330" s="189" t="s">
        <v>1210</v>
      </c>
      <c r="M330" s="185">
        <v>6</v>
      </c>
      <c r="N330" s="185">
        <v>6</v>
      </c>
      <c r="O330" s="185">
        <v>6.333333333333333</v>
      </c>
      <c r="P330" s="185">
        <v>6.333333333333333</v>
      </c>
      <c r="Q330" s="185">
        <v>5.666666666666667</v>
      </c>
      <c r="R330" s="185">
        <v>6</v>
      </c>
      <c r="S330" s="185">
        <v>5.666666666666667</v>
      </c>
      <c r="T330" s="185">
        <v>5.666666666666667</v>
      </c>
      <c r="U330" s="191">
        <v>83.666666666666671</v>
      </c>
      <c r="V330" s="186"/>
      <c r="W330" s="186"/>
      <c r="X330" s="186"/>
      <c r="Y330" s="186"/>
      <c r="Z330" s="186"/>
      <c r="AA330" s="186"/>
      <c r="AB330" s="175"/>
      <c r="AC330" s="175"/>
      <c r="AD330" s="175"/>
      <c r="AE330" s="186"/>
      <c r="AF330" s="193"/>
      <c r="AG330" s="193"/>
      <c r="AH330" s="193"/>
      <c r="AI330" s="193"/>
      <c r="AJ330" s="193"/>
      <c r="AK330" s="186"/>
      <c r="AL330" s="186"/>
      <c r="AM330" s="186"/>
      <c r="AN330" s="186"/>
      <c r="AO330" s="186"/>
      <c r="AP330" s="186"/>
      <c r="AQ330" s="175"/>
      <c r="AR330" s="175"/>
      <c r="AS330" s="175"/>
      <c r="AU330" s="175"/>
      <c r="AV330" s="186"/>
      <c r="AY330" s="186"/>
      <c r="AZ330" s="186"/>
      <c r="BA330" s="186"/>
      <c r="BB330" s="186"/>
      <c r="BC330" s="186"/>
      <c r="BD330" s="186"/>
      <c r="BE330" s="186"/>
      <c r="BF330" s="186"/>
      <c r="BG330" s="186"/>
      <c r="BJ330" s="186"/>
      <c r="BK330" s="186"/>
      <c r="BL330" s="186"/>
      <c r="BM330" s="218"/>
      <c r="BP330" s="186"/>
      <c r="BQ330" s="186"/>
      <c r="BR330" s="186"/>
      <c r="BS330" s="186"/>
      <c r="BT330" s="186"/>
      <c r="BU330" s="186"/>
      <c r="BV330" s="186"/>
      <c r="BW330" s="160"/>
      <c r="BX330" s="186"/>
      <c r="BY330" s="186"/>
      <c r="BZ330" s="186"/>
      <c r="CA330" s="186"/>
      <c r="CB330" s="186"/>
      <c r="CC330" s="186"/>
      <c r="CD330" s="186"/>
      <c r="CE330" s="186"/>
      <c r="CF330" s="197"/>
      <c r="CG330" s="178"/>
      <c r="CI330" s="186"/>
      <c r="CJ330" s="186"/>
      <c r="CK330" s="186"/>
      <c r="CL330" s="186"/>
      <c r="CM330" s="186"/>
      <c r="CN330" s="186"/>
      <c r="CO330" s="186"/>
      <c r="CP330" s="186"/>
      <c r="CQ330" s="186"/>
      <c r="CR330" s="186"/>
      <c r="CS330" s="186"/>
      <c r="CT330" s="186"/>
      <c r="CU330" s="171"/>
      <c r="CW330" s="186"/>
      <c r="CX330" s="186"/>
      <c r="CY330" s="186"/>
      <c r="CZ330" s="186"/>
      <c r="DA330" s="186"/>
      <c r="DB330" s="186"/>
      <c r="DC330" s="186"/>
      <c r="DD330" s="186"/>
      <c r="DE330" s="186"/>
      <c r="DF330" s="186"/>
      <c r="DG330" s="186"/>
      <c r="DH330" s="186"/>
      <c r="DI330" s="186"/>
      <c r="DJ330" s="186"/>
      <c r="DK330" s="186"/>
      <c r="DL330" s="186"/>
      <c r="DM330" s="186"/>
      <c r="DO330" s="61" t="s">
        <v>147</v>
      </c>
      <c r="DP330" s="238" t="s">
        <v>286</v>
      </c>
      <c r="DQ330" s="242" t="s">
        <v>1173</v>
      </c>
      <c r="DR330" s="61"/>
      <c r="DS330" s="61"/>
      <c r="DT330" s="61"/>
      <c r="DU330" s="61"/>
      <c r="DV330" s="61"/>
      <c r="DW330" s="61"/>
      <c r="DX330" s="61" t="s">
        <v>20</v>
      </c>
      <c r="DY330" s="61">
        <v>0.26368907999999996</v>
      </c>
      <c r="DZ330" s="68">
        <v>2.7399319999999998E-2</v>
      </c>
      <c r="EA330" s="68">
        <v>5.094166E-2</v>
      </c>
      <c r="EB330" s="68">
        <v>0.174953</v>
      </c>
      <c r="EC330" s="68">
        <v>2.1697919999999999E-2</v>
      </c>
      <c r="ED330" s="149"/>
      <c r="EE330" s="149"/>
      <c r="EN330" s="68"/>
      <c r="EO330" s="68"/>
    </row>
    <row r="331" spans="1:145" s="169" customFormat="1" x14ac:dyDescent="0.25">
      <c r="A331" s="156">
        <v>480</v>
      </c>
      <c r="B331" s="157" t="s">
        <v>1505</v>
      </c>
      <c r="C331" s="160" t="s">
        <v>1163</v>
      </c>
      <c r="D331" s="160"/>
      <c r="E331" s="156" t="s">
        <v>1284</v>
      </c>
      <c r="F331" s="157">
        <v>-20.303898789000002</v>
      </c>
      <c r="G331" s="157">
        <v>-41.920666302999997</v>
      </c>
      <c r="H331" s="157"/>
      <c r="I331" s="156">
        <v>850</v>
      </c>
      <c r="J331" s="190"/>
      <c r="K331" s="190"/>
      <c r="L331" s="189" t="s">
        <v>1225</v>
      </c>
      <c r="M331" s="185">
        <v>6</v>
      </c>
      <c r="N331" s="185">
        <v>6.333333333333333</v>
      </c>
      <c r="O331" s="185">
        <v>6.666666666666667</v>
      </c>
      <c r="P331" s="185">
        <v>6</v>
      </c>
      <c r="Q331" s="185">
        <v>6.333333333333333</v>
      </c>
      <c r="R331" s="185">
        <v>6.5</v>
      </c>
      <c r="S331" s="185">
        <v>6</v>
      </c>
      <c r="T331" s="185">
        <v>6</v>
      </c>
      <c r="U331" s="191">
        <v>86</v>
      </c>
      <c r="V331" s="186"/>
      <c r="W331" s="186"/>
      <c r="X331" s="186"/>
      <c r="Y331" s="186"/>
      <c r="Z331" s="186"/>
      <c r="AA331" s="186"/>
      <c r="AB331" s="175"/>
      <c r="AC331" s="175"/>
      <c r="AD331" s="175"/>
      <c r="AE331" s="186"/>
      <c r="AF331" s="193"/>
      <c r="AG331" s="193"/>
      <c r="AH331" s="193"/>
      <c r="AI331" s="193"/>
      <c r="AJ331" s="193"/>
      <c r="AK331" s="186"/>
      <c r="AL331" s="186"/>
      <c r="AM331" s="186"/>
      <c r="AN331" s="186"/>
      <c r="AO331" s="186"/>
      <c r="AP331" s="186"/>
      <c r="AQ331" s="175"/>
      <c r="AR331" s="175"/>
      <c r="AS331" s="175"/>
      <c r="AU331" s="175"/>
      <c r="AV331" s="186"/>
      <c r="AY331" s="186"/>
      <c r="AZ331" s="186"/>
      <c r="BA331" s="186"/>
      <c r="BB331" s="186"/>
      <c r="BC331" s="186"/>
      <c r="BD331" s="186"/>
      <c r="BE331" s="186"/>
      <c r="BF331" s="186"/>
      <c r="BG331" s="186"/>
      <c r="BJ331" s="186"/>
      <c r="BK331" s="186"/>
      <c r="BL331" s="186"/>
      <c r="BM331" s="218"/>
      <c r="BP331" s="186"/>
      <c r="BQ331" s="186"/>
      <c r="BR331" s="186"/>
      <c r="BS331" s="186"/>
      <c r="BT331" s="186"/>
      <c r="BU331" s="186"/>
      <c r="BV331" s="186"/>
      <c r="BW331" s="160"/>
      <c r="BX331" s="186"/>
      <c r="BY331" s="186"/>
      <c r="BZ331" s="186"/>
      <c r="CA331" s="186"/>
      <c r="CB331" s="186"/>
      <c r="CC331" s="186"/>
      <c r="CD331" s="186"/>
      <c r="CE331" s="186"/>
      <c r="CF331" s="197"/>
      <c r="CG331" s="178"/>
      <c r="CI331" s="186"/>
      <c r="CJ331" s="186"/>
      <c r="CK331" s="186"/>
      <c r="CL331" s="186"/>
      <c r="CM331" s="186"/>
      <c r="CN331" s="186"/>
      <c r="CO331" s="186"/>
      <c r="CP331" s="186"/>
      <c r="CQ331" s="186"/>
      <c r="CR331" s="186"/>
      <c r="CS331" s="186"/>
      <c r="CT331" s="186"/>
      <c r="CU331" s="171"/>
      <c r="CV331" s="171"/>
      <c r="CW331" s="171"/>
      <c r="CX331" s="171"/>
      <c r="CY331" s="171"/>
      <c r="CZ331" s="171"/>
      <c r="DA331" s="186"/>
      <c r="DB331" s="171"/>
      <c r="DC331" s="171"/>
      <c r="DD331" s="171"/>
      <c r="DE331" s="171"/>
      <c r="DF331" s="171"/>
      <c r="DG331" s="171"/>
      <c r="DH331" s="171"/>
      <c r="DI331" s="171"/>
      <c r="DJ331" s="171"/>
      <c r="DK331" s="171"/>
      <c r="DL331" s="186"/>
      <c r="DM331" s="186"/>
      <c r="DO331" s="149"/>
      <c r="DP331" s="149"/>
      <c r="DQ331" s="160"/>
      <c r="DR331" s="149"/>
      <c r="DS331" s="149"/>
      <c r="DT331" s="149"/>
      <c r="DU331" s="149"/>
      <c r="DV331" s="149"/>
      <c r="DW331" s="149"/>
      <c r="DX331" s="149"/>
      <c r="DY331" s="149"/>
      <c r="DZ331" s="149"/>
      <c r="EA331" s="149"/>
      <c r="EB331" s="149"/>
      <c r="EC331" s="149"/>
      <c r="ED331" s="149"/>
      <c r="EE331" s="149"/>
      <c r="EN331" s="68"/>
      <c r="EO331" s="68"/>
    </row>
    <row r="332" spans="1:145" s="169" customFormat="1" x14ac:dyDescent="0.25">
      <c r="A332" s="156">
        <v>481</v>
      </c>
      <c r="B332" s="157" t="s">
        <v>1505</v>
      </c>
      <c r="C332" s="160" t="s">
        <v>1173</v>
      </c>
      <c r="D332" s="160"/>
      <c r="E332" s="156" t="s">
        <v>1284</v>
      </c>
      <c r="F332" s="157">
        <v>-20.308666918</v>
      </c>
      <c r="G332" s="157">
        <v>-41.922287949999998</v>
      </c>
      <c r="H332" s="157"/>
      <c r="I332" s="156">
        <v>920</v>
      </c>
      <c r="J332" s="190"/>
      <c r="K332" s="190"/>
      <c r="L332" s="189" t="s">
        <v>1210</v>
      </c>
      <c r="M332" s="185">
        <v>6</v>
      </c>
      <c r="N332" s="185">
        <v>6</v>
      </c>
      <c r="O332" s="185">
        <v>6.333333333333333</v>
      </c>
      <c r="P332" s="185">
        <v>6</v>
      </c>
      <c r="Q332" s="185">
        <v>6</v>
      </c>
      <c r="R332" s="185">
        <v>6.333333333333333</v>
      </c>
      <c r="S332" s="185">
        <v>6</v>
      </c>
      <c r="T332" s="185">
        <v>6</v>
      </c>
      <c r="U332" s="191">
        <v>84.666666666666671</v>
      </c>
      <c r="V332" s="186"/>
      <c r="W332" s="186"/>
      <c r="X332" s="186"/>
      <c r="Y332" s="186"/>
      <c r="Z332" s="186"/>
      <c r="AA332" s="186"/>
      <c r="AB332" s="175"/>
      <c r="AC332" s="175"/>
      <c r="AD332" s="175"/>
      <c r="AE332" s="186"/>
      <c r="AF332" s="193"/>
      <c r="AG332" s="193"/>
      <c r="AH332" s="193"/>
      <c r="AI332" s="193"/>
      <c r="AJ332" s="193"/>
      <c r="AK332" s="186"/>
      <c r="AL332" s="186"/>
      <c r="AM332" s="186"/>
      <c r="AN332" s="186"/>
      <c r="AO332" s="186"/>
      <c r="AP332" s="186"/>
      <c r="AQ332" s="175"/>
      <c r="AR332" s="175"/>
      <c r="AS332" s="175"/>
      <c r="AU332" s="175"/>
      <c r="AV332" s="186"/>
      <c r="AY332" s="186"/>
      <c r="AZ332" s="186"/>
      <c r="BA332" s="186"/>
      <c r="BB332" s="186"/>
      <c r="BC332" s="186"/>
      <c r="BD332" s="186"/>
      <c r="BE332" s="186"/>
      <c r="BF332" s="186"/>
      <c r="BG332" s="186"/>
      <c r="BJ332" s="186"/>
      <c r="BK332" s="186"/>
      <c r="BL332" s="186"/>
      <c r="BM332" s="218"/>
      <c r="BP332" s="186"/>
      <c r="BQ332" s="186"/>
      <c r="BR332" s="186"/>
      <c r="BS332" s="186"/>
      <c r="BT332" s="186"/>
      <c r="BU332" s="186"/>
      <c r="BV332" s="186"/>
      <c r="BW332" s="160"/>
      <c r="BX332" s="186"/>
      <c r="BY332" s="186"/>
      <c r="BZ332" s="186"/>
      <c r="CA332" s="186"/>
      <c r="CB332" s="186"/>
      <c r="CC332" s="186"/>
      <c r="CD332" s="186"/>
      <c r="CE332" s="186"/>
      <c r="CF332" s="197"/>
      <c r="CG332" s="178"/>
      <c r="CI332" s="186"/>
      <c r="CJ332" s="186"/>
      <c r="CK332" s="186"/>
      <c r="CL332" s="186"/>
      <c r="CM332" s="186"/>
      <c r="CN332" s="186"/>
      <c r="CO332" s="186"/>
      <c r="CP332" s="186"/>
      <c r="CQ332" s="186"/>
      <c r="CR332" s="186"/>
      <c r="CS332" s="186"/>
      <c r="CT332" s="186"/>
      <c r="CU332" s="171"/>
      <c r="CV332" s="171"/>
      <c r="CW332" s="171"/>
      <c r="CX332" s="171"/>
      <c r="CY332" s="171"/>
      <c r="CZ332" s="171"/>
      <c r="DA332" s="186"/>
      <c r="DB332" s="171"/>
      <c r="DC332" s="171"/>
      <c r="DD332" s="171"/>
      <c r="DE332" s="171"/>
      <c r="DF332" s="171"/>
      <c r="DG332" s="171"/>
      <c r="DH332" s="171"/>
      <c r="DI332" s="171"/>
      <c r="DJ332" s="171"/>
      <c r="DK332" s="171"/>
      <c r="DL332" s="186"/>
      <c r="DM332" s="186"/>
      <c r="DO332" s="61" t="s">
        <v>236</v>
      </c>
      <c r="DP332" s="61" t="s">
        <v>286</v>
      </c>
      <c r="DQ332" s="160" t="s">
        <v>1173</v>
      </c>
      <c r="DR332" s="61"/>
      <c r="DS332" s="61"/>
      <c r="DT332" s="61"/>
      <c r="DU332" s="61"/>
      <c r="DV332" s="61"/>
      <c r="DW332" s="61"/>
      <c r="DX332" s="61" t="s">
        <v>62</v>
      </c>
      <c r="DY332" s="68">
        <v>0.30491719999999994</v>
      </c>
      <c r="DZ332" s="68">
        <v>2.8459720000000001E-2</v>
      </c>
      <c r="EA332" s="68">
        <v>7.9515779999999994E-2</v>
      </c>
      <c r="EB332" s="68">
        <v>0.18678912</v>
      </c>
      <c r="EC332" s="68">
        <v>2.3030180000000001E-2</v>
      </c>
      <c r="ED332" s="149"/>
      <c r="EE332" s="149"/>
      <c r="EN332" s="68"/>
      <c r="EO332" s="68"/>
    </row>
    <row r="333" spans="1:145" s="169" customFormat="1" x14ac:dyDescent="0.25">
      <c r="A333" s="156">
        <v>482</v>
      </c>
      <c r="B333" s="157" t="s">
        <v>1515</v>
      </c>
      <c r="C333" s="160" t="s">
        <v>1163</v>
      </c>
      <c r="D333" s="160"/>
      <c r="E333" s="156" t="s">
        <v>1284</v>
      </c>
      <c r="F333" s="157">
        <v>-20.216424073999999</v>
      </c>
      <c r="G333" s="157">
        <v>-41.919325952999998</v>
      </c>
      <c r="H333" s="157"/>
      <c r="I333" s="156">
        <v>770</v>
      </c>
      <c r="J333" s="190"/>
      <c r="K333" s="190"/>
      <c r="L333" s="189" t="s">
        <v>1225</v>
      </c>
      <c r="M333" s="185">
        <v>6</v>
      </c>
      <c r="N333" s="185">
        <v>6.166666666666667</v>
      </c>
      <c r="O333" s="185">
        <v>6.333333333333333</v>
      </c>
      <c r="P333" s="185">
        <v>6</v>
      </c>
      <c r="Q333" s="185">
        <v>6.5</v>
      </c>
      <c r="R333" s="185">
        <v>6</v>
      </c>
      <c r="S333" s="185">
        <v>6</v>
      </c>
      <c r="T333" s="185">
        <v>6</v>
      </c>
      <c r="U333" s="191">
        <v>85</v>
      </c>
      <c r="V333" s="186"/>
      <c r="W333" s="186"/>
      <c r="X333" s="186"/>
      <c r="Y333" s="186"/>
      <c r="Z333" s="186"/>
      <c r="AA333" s="186"/>
      <c r="AB333" s="175"/>
      <c r="AC333" s="175"/>
      <c r="AD333" s="175"/>
      <c r="AE333" s="186"/>
      <c r="AF333" s="186"/>
      <c r="AG333" s="186"/>
      <c r="AH333" s="186"/>
      <c r="AI333" s="186"/>
      <c r="AJ333" s="186"/>
      <c r="AK333" s="186"/>
      <c r="AL333" s="186"/>
      <c r="AM333" s="186"/>
      <c r="AN333" s="186"/>
      <c r="AO333" s="186"/>
      <c r="AP333" s="186"/>
      <c r="AQ333" s="175"/>
      <c r="AR333" s="175"/>
      <c r="AS333" s="175"/>
      <c r="AU333" s="175"/>
      <c r="AV333" s="186"/>
      <c r="AY333" s="186"/>
      <c r="AZ333" s="186"/>
      <c r="BA333" s="186"/>
      <c r="BB333" s="186"/>
      <c r="BC333" s="186"/>
      <c r="BD333" s="186"/>
      <c r="BE333" s="186"/>
      <c r="BF333" s="186"/>
      <c r="BG333" s="186"/>
      <c r="BJ333" s="186"/>
      <c r="BK333" s="186"/>
      <c r="BL333" s="186"/>
      <c r="BM333" s="218"/>
      <c r="BP333" s="186"/>
      <c r="BQ333" s="186"/>
      <c r="BR333" s="186"/>
      <c r="BS333" s="186"/>
      <c r="BT333" s="186"/>
      <c r="BU333" s="186"/>
      <c r="BV333" s="176" t="s">
        <v>465</v>
      </c>
      <c r="BW333" s="160" t="s">
        <v>1163</v>
      </c>
      <c r="BX333" s="176"/>
      <c r="BY333" s="176"/>
      <c r="BZ333" s="186">
        <f>I333</f>
        <v>770</v>
      </c>
      <c r="CA333" s="176"/>
      <c r="CB333" s="176"/>
      <c r="CC333" s="176"/>
      <c r="CD333" s="176"/>
      <c r="CE333" s="176" t="s">
        <v>440</v>
      </c>
      <c r="CF333" s="185">
        <v>162.42745362388052</v>
      </c>
      <c r="CG333" s="178"/>
      <c r="CI333" s="186"/>
      <c r="CJ333" s="186"/>
      <c r="CK333" s="186"/>
      <c r="CL333" s="186"/>
      <c r="CM333" s="186"/>
      <c r="CN333" s="186"/>
      <c r="CO333" s="186"/>
      <c r="CP333" s="186"/>
      <c r="CQ333" s="186"/>
      <c r="CR333" s="186"/>
      <c r="CS333" s="186"/>
      <c r="CT333" s="186"/>
      <c r="CU333" s="171"/>
      <c r="CV333" s="171"/>
      <c r="CW333" s="171"/>
      <c r="CX333" s="171"/>
      <c r="CY333" s="171"/>
      <c r="CZ333" s="171"/>
      <c r="DA333" s="186"/>
      <c r="DB333" s="171"/>
      <c r="DC333" s="171"/>
      <c r="DD333" s="171"/>
      <c r="DE333" s="171"/>
      <c r="DF333" s="171"/>
      <c r="DG333" s="171"/>
      <c r="DH333" s="171"/>
      <c r="DI333" s="171"/>
      <c r="DJ333" s="171"/>
      <c r="DK333" s="171"/>
      <c r="DL333" s="186"/>
      <c r="DM333" s="186"/>
      <c r="DO333" s="149"/>
      <c r="DP333" s="149"/>
      <c r="DQ333" s="160"/>
      <c r="DR333" s="149"/>
      <c r="DS333" s="149"/>
      <c r="DT333" s="149"/>
      <c r="DU333" s="149"/>
      <c r="DV333" s="149"/>
      <c r="DW333" s="149"/>
      <c r="DX333" s="149"/>
      <c r="DY333" s="149"/>
      <c r="DZ333" s="149"/>
      <c r="EA333" s="149"/>
      <c r="EB333" s="149"/>
      <c r="EC333" s="149"/>
      <c r="ED333" s="149"/>
      <c r="EE333" s="149"/>
      <c r="EF333" s="149"/>
      <c r="EG333" s="149"/>
      <c r="EH333" s="61"/>
      <c r="EI333" s="68"/>
      <c r="EJ333" s="68"/>
      <c r="EK333" s="68"/>
      <c r="EL333" s="68"/>
      <c r="EM333" s="68"/>
      <c r="EN333" s="68"/>
      <c r="EO333" s="68"/>
    </row>
    <row r="334" spans="1:145" s="169" customFormat="1" x14ac:dyDescent="0.25">
      <c r="A334" s="156">
        <v>483</v>
      </c>
      <c r="B334" s="157" t="s">
        <v>1516</v>
      </c>
      <c r="C334" s="160" t="s">
        <v>1173</v>
      </c>
      <c r="D334" s="160"/>
      <c r="E334" s="156" t="s">
        <v>1284</v>
      </c>
      <c r="F334" s="157">
        <v>-20.232002595000001</v>
      </c>
      <c r="G334" s="157">
        <v>-41.937648291000002</v>
      </c>
      <c r="H334" s="157"/>
      <c r="I334" s="156">
        <v>854</v>
      </c>
      <c r="J334" s="190"/>
      <c r="K334" s="190"/>
      <c r="L334" s="189" t="s">
        <v>1225</v>
      </c>
      <c r="M334" s="185">
        <v>5.666666666666667</v>
      </c>
      <c r="N334" s="185">
        <v>5.666666666666667</v>
      </c>
      <c r="O334" s="185">
        <v>5.666666666666667</v>
      </c>
      <c r="P334" s="185">
        <v>6</v>
      </c>
      <c r="Q334" s="185">
        <v>5.666666666666667</v>
      </c>
      <c r="R334" s="185">
        <v>5.333333333333333</v>
      </c>
      <c r="S334" s="185">
        <v>5.666666666666667</v>
      </c>
      <c r="T334" s="185">
        <v>6</v>
      </c>
      <c r="U334" s="191">
        <v>81.666666666666671</v>
      </c>
      <c r="V334" s="186"/>
      <c r="W334" s="186"/>
      <c r="X334" s="186"/>
      <c r="Y334" s="186"/>
      <c r="Z334" s="186"/>
      <c r="AA334" s="186"/>
      <c r="AB334" s="175"/>
      <c r="AC334" s="175"/>
      <c r="AD334" s="175"/>
      <c r="AE334" s="186"/>
      <c r="AF334" s="186"/>
      <c r="AG334" s="186"/>
      <c r="AH334" s="186"/>
      <c r="AI334" s="186"/>
      <c r="AJ334" s="186"/>
      <c r="AK334" s="186"/>
      <c r="AL334" s="186"/>
      <c r="AM334" s="186"/>
      <c r="AN334" s="186"/>
      <c r="AO334" s="186"/>
      <c r="AP334" s="186"/>
      <c r="AQ334" s="175"/>
      <c r="AR334" s="175"/>
      <c r="AS334" s="175"/>
      <c r="AU334" s="175"/>
      <c r="AV334" s="186"/>
      <c r="AY334" s="186"/>
      <c r="AZ334" s="186"/>
      <c r="BA334" s="186"/>
      <c r="BB334" s="186"/>
      <c r="BC334" s="186"/>
      <c r="BD334" s="186"/>
      <c r="BE334" s="186"/>
      <c r="BF334" s="186"/>
      <c r="BG334" s="186"/>
      <c r="BJ334" s="186"/>
      <c r="BK334" s="186"/>
      <c r="BL334" s="186"/>
      <c r="BM334" s="218"/>
      <c r="BP334" s="186"/>
      <c r="BQ334" s="186"/>
      <c r="BR334" s="186"/>
      <c r="BS334" s="186"/>
      <c r="BT334" s="186"/>
      <c r="BU334" s="186"/>
      <c r="BV334" s="176" t="s">
        <v>485</v>
      </c>
      <c r="BW334" s="160" t="s">
        <v>1173</v>
      </c>
      <c r="BX334" s="176"/>
      <c r="BY334" s="176"/>
      <c r="BZ334" s="186">
        <f>I334</f>
        <v>854</v>
      </c>
      <c r="CA334" s="176"/>
      <c r="CB334" s="176"/>
      <c r="CC334" s="176"/>
      <c r="CD334" s="176"/>
      <c r="CE334" s="176" t="s">
        <v>440</v>
      </c>
      <c r="CF334" s="185">
        <v>144.74840630019338</v>
      </c>
      <c r="CG334" s="178"/>
      <c r="CI334" s="186"/>
      <c r="CJ334" s="186"/>
      <c r="CK334" s="186"/>
      <c r="CL334" s="186"/>
      <c r="CM334" s="186"/>
      <c r="CN334" s="186"/>
      <c r="CO334" s="186"/>
      <c r="CP334" s="186"/>
      <c r="CQ334" s="186"/>
      <c r="CR334" s="186"/>
      <c r="CS334" s="186"/>
      <c r="CT334" s="186"/>
      <c r="CU334" s="171"/>
      <c r="CV334" s="171"/>
      <c r="CW334" s="171"/>
      <c r="CX334" s="171"/>
      <c r="CY334" s="171"/>
      <c r="CZ334" s="171"/>
      <c r="DA334" s="186"/>
      <c r="DB334" s="171"/>
      <c r="DC334" s="171"/>
      <c r="DD334" s="171"/>
      <c r="DE334" s="171"/>
      <c r="DF334" s="171"/>
      <c r="DG334" s="171"/>
      <c r="DH334" s="171"/>
      <c r="DI334" s="171"/>
      <c r="DJ334" s="171"/>
      <c r="DK334" s="171"/>
      <c r="DL334" s="186"/>
      <c r="DM334" s="186"/>
      <c r="DO334" s="149"/>
      <c r="DP334" s="149"/>
      <c r="DQ334" s="160"/>
      <c r="DR334" s="149"/>
      <c r="DS334" s="149"/>
      <c r="DT334" s="149"/>
      <c r="DU334" s="149"/>
      <c r="DV334" s="149"/>
      <c r="DW334" s="149"/>
      <c r="DX334" s="149"/>
      <c r="DY334" s="149"/>
      <c r="DZ334" s="149"/>
      <c r="EA334" s="149"/>
      <c r="EB334" s="149"/>
      <c r="EC334" s="149"/>
      <c r="ED334" s="149"/>
      <c r="EE334" s="149"/>
      <c r="EF334" s="149"/>
      <c r="EG334" s="149"/>
      <c r="EH334" s="61"/>
      <c r="EI334" s="68"/>
      <c r="EJ334" s="68"/>
      <c r="EK334" s="68"/>
      <c r="EL334" s="68"/>
      <c r="EM334" s="68"/>
      <c r="EN334" s="68"/>
      <c r="EO334" s="68"/>
    </row>
    <row r="335" spans="1:145" s="169" customFormat="1" x14ac:dyDescent="0.25">
      <c r="A335" s="156">
        <v>484</v>
      </c>
      <c r="B335" s="157" t="s">
        <v>1517</v>
      </c>
      <c r="C335" s="160" t="s">
        <v>1173</v>
      </c>
      <c r="D335" s="160"/>
      <c r="E335" s="156" t="s">
        <v>1284</v>
      </c>
      <c r="F335" s="157">
        <v>-20.233304054000001</v>
      </c>
      <c r="G335" s="157">
        <v>-41.936684540000002</v>
      </c>
      <c r="H335" s="157"/>
      <c r="I335" s="156">
        <v>838</v>
      </c>
      <c r="J335" s="190"/>
      <c r="K335" s="190"/>
      <c r="L335" s="189" t="s">
        <v>1225</v>
      </c>
      <c r="M335" s="190">
        <v>6</v>
      </c>
      <c r="N335" s="190">
        <v>6</v>
      </c>
      <c r="O335" s="185">
        <v>6.333333333333333</v>
      </c>
      <c r="P335" s="190">
        <v>6</v>
      </c>
      <c r="Q335" s="185">
        <v>6.666666666666667</v>
      </c>
      <c r="R335" s="190">
        <v>6</v>
      </c>
      <c r="S335" s="190">
        <v>6</v>
      </c>
      <c r="T335" s="190">
        <v>6</v>
      </c>
      <c r="U335" s="196">
        <v>85</v>
      </c>
      <c r="V335" s="186"/>
      <c r="W335" s="186"/>
      <c r="X335" s="186"/>
      <c r="Y335" s="186"/>
      <c r="Z335" s="186"/>
      <c r="AA335" s="186"/>
      <c r="AB335" s="175"/>
      <c r="AC335" s="175"/>
      <c r="AD335" s="175"/>
      <c r="AE335" s="186"/>
      <c r="AF335" s="186"/>
      <c r="AG335" s="186"/>
      <c r="AH335" s="186"/>
      <c r="AI335" s="186"/>
      <c r="AJ335" s="186"/>
      <c r="AK335" s="186"/>
      <c r="AL335" s="186"/>
      <c r="AM335" s="186"/>
      <c r="AN335" s="186"/>
      <c r="AO335" s="186"/>
      <c r="AP335" s="186"/>
      <c r="AQ335" s="175"/>
      <c r="AR335" s="175"/>
      <c r="AS335" s="175"/>
      <c r="AU335" s="175"/>
      <c r="AV335" s="186"/>
      <c r="AY335" s="186"/>
      <c r="AZ335" s="186"/>
      <c r="BA335" s="186"/>
      <c r="BB335" s="186"/>
      <c r="BC335" s="186"/>
      <c r="BD335" s="186"/>
      <c r="BE335" s="186"/>
      <c r="BF335" s="186"/>
      <c r="BG335" s="186"/>
      <c r="BJ335" s="186"/>
      <c r="BK335" s="186"/>
      <c r="BL335" s="186"/>
      <c r="BM335" s="218"/>
      <c r="BP335" s="186"/>
      <c r="BQ335" s="186"/>
      <c r="BR335" s="186"/>
      <c r="BS335" s="186"/>
      <c r="BT335" s="186"/>
      <c r="BU335" s="186"/>
      <c r="BV335" s="176" t="s">
        <v>486</v>
      </c>
      <c r="BW335" s="160" t="s">
        <v>1173</v>
      </c>
      <c r="BX335" s="176"/>
      <c r="BY335" s="176"/>
      <c r="BZ335" s="186">
        <f>I335</f>
        <v>838</v>
      </c>
      <c r="CA335" s="176"/>
      <c r="CB335" s="176"/>
      <c r="CC335" s="176"/>
      <c r="CD335" s="176"/>
      <c r="CE335" s="176" t="s">
        <v>440</v>
      </c>
      <c r="CF335" s="185">
        <v>131.21665906860071</v>
      </c>
      <c r="CG335" s="178"/>
      <c r="CI335" s="186"/>
      <c r="CJ335" s="186"/>
      <c r="CK335" s="186"/>
      <c r="CL335" s="186"/>
      <c r="CM335" s="186"/>
      <c r="CN335" s="186"/>
      <c r="CO335" s="186"/>
      <c r="CP335" s="186"/>
      <c r="CQ335" s="186"/>
      <c r="CR335" s="186"/>
      <c r="CS335" s="186"/>
      <c r="CT335" s="186"/>
      <c r="CU335" s="171"/>
      <c r="CV335" s="171"/>
      <c r="CW335" s="171"/>
      <c r="CX335" s="171"/>
      <c r="CY335" s="171"/>
      <c r="CZ335" s="171"/>
      <c r="DA335" s="186"/>
      <c r="DB335" s="171"/>
      <c r="DC335" s="171"/>
      <c r="DD335" s="171"/>
      <c r="DE335" s="171"/>
      <c r="DF335" s="171"/>
      <c r="DG335" s="171"/>
      <c r="DH335" s="171"/>
      <c r="DI335" s="171"/>
      <c r="DJ335" s="171"/>
      <c r="DK335" s="171"/>
      <c r="DL335" s="186"/>
      <c r="DM335" s="186"/>
      <c r="DO335" s="149"/>
      <c r="DP335" s="149"/>
      <c r="DQ335" s="160"/>
      <c r="DR335" s="149"/>
      <c r="DS335" s="149"/>
      <c r="DT335" s="149"/>
      <c r="DU335" s="149"/>
      <c r="DV335" s="149"/>
      <c r="DW335" s="149"/>
      <c r="DX335" s="149"/>
      <c r="DY335" s="149"/>
      <c r="DZ335" s="149"/>
      <c r="EA335" s="149"/>
      <c r="EB335" s="149"/>
      <c r="EC335" s="149"/>
      <c r="ED335" s="149"/>
      <c r="EE335" s="149"/>
      <c r="EF335" s="149"/>
      <c r="EG335" s="149"/>
      <c r="EH335" s="61"/>
      <c r="EI335" s="68"/>
      <c r="EJ335" s="68"/>
      <c r="EK335" s="68"/>
      <c r="EL335" s="68"/>
      <c r="EM335" s="68"/>
      <c r="EN335" s="68"/>
      <c r="EO335" s="68"/>
    </row>
    <row r="336" spans="1:145" s="169" customFormat="1" x14ac:dyDescent="0.25">
      <c r="A336" s="156">
        <v>485</v>
      </c>
      <c r="B336" s="157" t="s">
        <v>1517</v>
      </c>
      <c r="C336" s="160" t="s">
        <v>1192</v>
      </c>
      <c r="D336" s="160"/>
      <c r="E336" s="156" t="s">
        <v>1284</v>
      </c>
      <c r="F336" s="157">
        <v>-20.229700506</v>
      </c>
      <c r="G336" s="157">
        <v>-41.927507697000003</v>
      </c>
      <c r="H336" s="157"/>
      <c r="I336" s="156">
        <v>726</v>
      </c>
      <c r="J336" s="190"/>
      <c r="K336" s="190"/>
      <c r="L336" s="189" t="s">
        <v>1225</v>
      </c>
      <c r="M336" s="185">
        <v>6.333333333333333</v>
      </c>
      <c r="N336" s="190">
        <v>6</v>
      </c>
      <c r="O336" s="190">
        <v>7</v>
      </c>
      <c r="P336" s="190">
        <v>6</v>
      </c>
      <c r="Q336" s="185">
        <v>6.333333333333333</v>
      </c>
      <c r="R336" s="185">
        <v>6.333333333333333</v>
      </c>
      <c r="S336" s="190">
        <v>6</v>
      </c>
      <c r="T336" s="190">
        <v>6</v>
      </c>
      <c r="U336" s="191">
        <v>86.333333333333329</v>
      </c>
      <c r="V336" s="186"/>
      <c r="W336" s="186"/>
      <c r="X336" s="186"/>
      <c r="Y336" s="186"/>
      <c r="Z336" s="186"/>
      <c r="AA336" s="186"/>
      <c r="AB336" s="175"/>
      <c r="AC336" s="175"/>
      <c r="AD336" s="175"/>
      <c r="AE336" s="186"/>
      <c r="AF336" s="186"/>
      <c r="AG336" s="186"/>
      <c r="AH336" s="186"/>
      <c r="AI336" s="186"/>
      <c r="AJ336" s="186"/>
      <c r="AK336" s="186"/>
      <c r="AL336" s="186"/>
      <c r="AM336" s="186"/>
      <c r="AN336" s="186"/>
      <c r="AO336" s="186"/>
      <c r="AP336" s="186"/>
      <c r="AQ336" s="175"/>
      <c r="AR336" s="175"/>
      <c r="AS336" s="175"/>
      <c r="AU336" s="175"/>
      <c r="AV336" s="186"/>
      <c r="AY336" s="186"/>
      <c r="AZ336" s="186"/>
      <c r="BA336" s="186"/>
      <c r="BB336" s="186"/>
      <c r="BC336" s="186"/>
      <c r="BD336" s="186"/>
      <c r="BE336" s="186"/>
      <c r="BF336" s="186"/>
      <c r="BG336" s="186"/>
      <c r="BJ336" s="186"/>
      <c r="BK336" s="186"/>
      <c r="BL336" s="186"/>
      <c r="BM336" s="218"/>
      <c r="BP336" s="186"/>
      <c r="BQ336" s="186"/>
      <c r="BR336" s="186"/>
      <c r="BS336" s="186"/>
      <c r="BT336" s="186"/>
      <c r="BU336" s="186"/>
      <c r="BV336" s="176" t="s">
        <v>293</v>
      </c>
      <c r="BW336" s="160" t="s">
        <v>1192</v>
      </c>
      <c r="BX336" s="176"/>
      <c r="BY336" s="176"/>
      <c r="BZ336" s="186">
        <f>I336</f>
        <v>726</v>
      </c>
      <c r="CA336" s="176"/>
      <c r="CB336" s="176"/>
      <c r="CC336" s="176"/>
      <c r="CD336" s="176"/>
      <c r="CE336" s="176" t="s">
        <v>20</v>
      </c>
      <c r="CF336" s="185">
        <v>188.16245083956255</v>
      </c>
      <c r="CG336" s="178"/>
      <c r="CI336" s="163">
        <v>485</v>
      </c>
      <c r="CJ336" s="163" t="s">
        <v>10</v>
      </c>
      <c r="CK336" s="163"/>
      <c r="CL336" s="163"/>
      <c r="CM336" s="186">
        <f>I336</f>
        <v>726</v>
      </c>
      <c r="CN336" s="163"/>
      <c r="CO336" s="163"/>
      <c r="CP336" s="163"/>
      <c r="CQ336" s="163"/>
      <c r="CR336" s="163"/>
      <c r="CS336" s="163" t="s">
        <v>20</v>
      </c>
      <c r="CT336" s="163">
        <v>7.4195827411277175</v>
      </c>
      <c r="CU336" s="171"/>
      <c r="CV336" s="171"/>
      <c r="CW336" s="190">
        <v>485</v>
      </c>
      <c r="CX336" s="228" t="s">
        <v>10</v>
      </c>
      <c r="CY336" s="228"/>
      <c r="CZ336" s="228"/>
      <c r="DA336" s="186">
        <f t="shared" si="58"/>
        <v>726</v>
      </c>
      <c r="DB336" s="228"/>
      <c r="DC336" s="228"/>
      <c r="DD336" s="228"/>
      <c r="DE336" s="228"/>
      <c r="DF336" s="228"/>
      <c r="DG336" s="228"/>
      <c r="DH336" s="228" t="s">
        <v>11</v>
      </c>
      <c r="DI336" s="171">
        <v>3.3901349999999999</v>
      </c>
      <c r="DJ336" s="171">
        <v>0.48521690000000001</v>
      </c>
      <c r="DK336" s="228">
        <f>DI336-DJ336</f>
        <v>2.9049180999999997</v>
      </c>
      <c r="DL336" s="228">
        <v>0.26186870000000001</v>
      </c>
      <c r="DM336" s="171">
        <v>0.2233482</v>
      </c>
      <c r="DO336" s="149"/>
      <c r="DP336" s="149"/>
      <c r="DQ336" s="160"/>
      <c r="DR336" s="149"/>
      <c r="DS336" s="149"/>
      <c r="DT336" s="149"/>
      <c r="DU336" s="149"/>
      <c r="DV336" s="149"/>
      <c r="DW336" s="149"/>
      <c r="DX336" s="149"/>
      <c r="DY336" s="149"/>
      <c r="DZ336" s="149"/>
      <c r="EA336" s="149"/>
      <c r="EB336" s="149"/>
      <c r="EC336" s="149"/>
      <c r="ED336" s="149"/>
      <c r="EE336" s="149"/>
      <c r="EF336" s="149"/>
      <c r="EG336" s="149"/>
      <c r="EH336" s="61"/>
      <c r="EI336" s="68"/>
      <c r="EJ336" s="68"/>
      <c r="EK336" s="68"/>
      <c r="EL336" s="68"/>
      <c r="EM336" s="68"/>
      <c r="EN336" s="68"/>
      <c r="EO336" s="68"/>
    </row>
    <row r="337" spans="1:145" s="169" customFormat="1" x14ac:dyDescent="0.25">
      <c r="A337" s="156">
        <v>486</v>
      </c>
      <c r="B337" s="157" t="s">
        <v>1511</v>
      </c>
      <c r="C337" s="160" t="s">
        <v>1194</v>
      </c>
      <c r="D337" s="160"/>
      <c r="E337" s="156" t="s">
        <v>1284</v>
      </c>
      <c r="F337" s="157">
        <v>-20.214613918000001</v>
      </c>
      <c r="G337" s="157">
        <v>-41.923094876</v>
      </c>
      <c r="H337" s="157"/>
      <c r="I337" s="156">
        <v>742</v>
      </c>
      <c r="J337" s="190"/>
      <c r="K337" s="190"/>
      <c r="L337" s="189" t="s">
        <v>1225</v>
      </c>
      <c r="M337" s="185">
        <v>6</v>
      </c>
      <c r="N337" s="185">
        <v>6</v>
      </c>
      <c r="O337" s="185">
        <v>6</v>
      </c>
      <c r="P337" s="185">
        <v>6</v>
      </c>
      <c r="Q337" s="185">
        <v>6.333333333333333</v>
      </c>
      <c r="R337" s="185">
        <v>6.166666666666667</v>
      </c>
      <c r="S337" s="185">
        <v>6</v>
      </c>
      <c r="T337" s="185">
        <v>6.166666666666667</v>
      </c>
      <c r="U337" s="191">
        <v>84.666666666666671</v>
      </c>
      <c r="V337" s="186"/>
      <c r="W337" s="186"/>
      <c r="X337" s="186"/>
      <c r="Y337" s="186"/>
      <c r="Z337" s="186"/>
      <c r="AA337" s="186"/>
      <c r="AB337" s="175"/>
      <c r="AC337" s="175"/>
      <c r="AD337" s="175"/>
      <c r="AE337" s="186"/>
      <c r="AF337" s="186"/>
      <c r="AG337" s="186"/>
      <c r="AH337" s="186"/>
      <c r="AI337" s="186"/>
      <c r="AJ337" s="186"/>
      <c r="AK337" s="186"/>
      <c r="AL337" s="186"/>
      <c r="AM337" s="186"/>
      <c r="AN337" s="186"/>
      <c r="AO337" s="186"/>
      <c r="AP337" s="186"/>
      <c r="AQ337" s="175"/>
      <c r="AR337" s="175"/>
      <c r="AS337" s="175"/>
      <c r="AU337" s="175"/>
      <c r="AV337" s="186"/>
      <c r="AY337" s="186"/>
      <c r="AZ337" s="186"/>
      <c r="BA337" s="186"/>
      <c r="BB337" s="186"/>
      <c r="BC337" s="186"/>
      <c r="BD337" s="186"/>
      <c r="BE337" s="186"/>
      <c r="BF337" s="186"/>
      <c r="BG337" s="186"/>
      <c r="BJ337" s="186"/>
      <c r="BK337" s="186"/>
      <c r="BL337" s="186"/>
      <c r="BM337" s="218"/>
      <c r="BP337" s="186"/>
      <c r="BQ337" s="186"/>
      <c r="BR337" s="186"/>
      <c r="BS337" s="186"/>
      <c r="BT337" s="186"/>
      <c r="BU337" s="186"/>
      <c r="BV337" s="176" t="s">
        <v>284</v>
      </c>
      <c r="BW337" s="160" t="s">
        <v>1194</v>
      </c>
      <c r="BX337" s="176"/>
      <c r="BY337" s="176"/>
      <c r="BZ337" s="186">
        <f>I337</f>
        <v>742</v>
      </c>
      <c r="CA337" s="176"/>
      <c r="CB337" s="176"/>
      <c r="CC337" s="176"/>
      <c r="CD337" s="176"/>
      <c r="CE337" s="176" t="s">
        <v>20</v>
      </c>
      <c r="CF337" s="185">
        <v>169.91956881795915</v>
      </c>
      <c r="CG337" s="178"/>
      <c r="CI337" s="186"/>
      <c r="CJ337" s="186"/>
      <c r="CK337" s="186"/>
      <c r="CL337" s="186"/>
      <c r="CM337" s="186"/>
      <c r="CN337" s="186"/>
      <c r="CO337" s="186"/>
      <c r="CP337" s="186"/>
      <c r="CQ337" s="186"/>
      <c r="CR337" s="186"/>
      <c r="CS337" s="186"/>
      <c r="CT337" s="186"/>
      <c r="CU337" s="171"/>
      <c r="CV337" s="171"/>
      <c r="CW337" s="171"/>
      <c r="CX337" s="171"/>
      <c r="CY337" s="171"/>
      <c r="CZ337" s="171"/>
      <c r="DA337" s="186"/>
      <c r="DB337" s="171"/>
      <c r="DC337" s="171"/>
      <c r="DD337" s="171"/>
      <c r="DE337" s="171"/>
      <c r="DF337" s="171"/>
      <c r="DG337" s="171"/>
      <c r="DH337" s="171"/>
      <c r="DI337" s="171"/>
      <c r="DJ337" s="171"/>
      <c r="DK337" s="171"/>
      <c r="DL337" s="186"/>
      <c r="DM337" s="186"/>
      <c r="DO337" s="149"/>
      <c r="DP337" s="149"/>
      <c r="DQ337" s="160"/>
      <c r="DR337" s="149"/>
      <c r="DS337" s="149"/>
      <c r="DT337" s="149"/>
      <c r="DU337" s="149"/>
      <c r="DV337" s="149"/>
      <c r="DW337" s="149"/>
      <c r="DX337" s="149"/>
      <c r="DY337" s="149"/>
      <c r="DZ337" s="149"/>
      <c r="EA337" s="149"/>
      <c r="EB337" s="149"/>
      <c r="EC337" s="149"/>
      <c r="ED337" s="149"/>
      <c r="EE337" s="149"/>
      <c r="EF337" s="149"/>
      <c r="EG337" s="149"/>
      <c r="EH337" s="61"/>
      <c r="EI337" s="68"/>
      <c r="EJ337" s="68"/>
      <c r="EK337" s="68"/>
      <c r="EL337" s="68"/>
      <c r="EM337" s="68"/>
      <c r="EN337" s="68"/>
      <c r="EO337" s="68"/>
    </row>
    <row r="338" spans="1:145" s="169" customFormat="1" x14ac:dyDescent="0.25">
      <c r="A338" s="156">
        <v>500</v>
      </c>
      <c r="B338" s="156" t="s">
        <v>1518</v>
      </c>
      <c r="C338" s="156" t="s">
        <v>1192</v>
      </c>
      <c r="D338" s="156"/>
      <c r="E338" s="156" t="s">
        <v>1520</v>
      </c>
      <c r="F338" s="156">
        <v>-20.829640000000001</v>
      </c>
      <c r="G338" s="156">
        <v>-42.918039999999998</v>
      </c>
      <c r="H338" s="156"/>
      <c r="I338" s="156">
        <v>703</v>
      </c>
      <c r="J338" s="190"/>
      <c r="K338" s="190"/>
      <c r="L338" s="186"/>
      <c r="M338" s="190">
        <v>6</v>
      </c>
      <c r="N338" s="185">
        <v>5.666666666666667</v>
      </c>
      <c r="O338" s="190">
        <v>6</v>
      </c>
      <c r="P338" s="190">
        <v>6</v>
      </c>
      <c r="Q338" s="185">
        <v>6.333333333333333</v>
      </c>
      <c r="R338" s="190">
        <v>6</v>
      </c>
      <c r="S338" s="190">
        <v>6</v>
      </c>
      <c r="T338" s="190">
        <v>6</v>
      </c>
      <c r="U338" s="196">
        <v>84</v>
      </c>
      <c r="V338" s="186"/>
      <c r="W338" s="186"/>
      <c r="X338" s="186"/>
      <c r="Y338" s="186"/>
      <c r="Z338" s="186"/>
      <c r="AA338" s="186"/>
      <c r="AB338" s="175"/>
      <c r="AC338" s="175"/>
      <c r="AD338" s="175"/>
      <c r="AE338" s="186"/>
      <c r="AF338" s="186"/>
      <c r="AG338" s="186"/>
      <c r="AH338" s="186"/>
      <c r="AI338" s="186"/>
      <c r="AJ338" s="186"/>
      <c r="AK338" s="186"/>
      <c r="AL338" s="186"/>
      <c r="AM338" s="186"/>
      <c r="AN338" s="186"/>
      <c r="AO338" s="186"/>
      <c r="AP338" s="186"/>
      <c r="AQ338" s="175"/>
      <c r="AR338" s="175"/>
      <c r="AS338" s="175"/>
      <c r="AU338" s="175"/>
      <c r="AV338" s="186"/>
      <c r="AY338" s="186"/>
      <c r="AZ338" s="186"/>
      <c r="BA338" s="186"/>
      <c r="BB338" s="186"/>
      <c r="BC338" s="186"/>
      <c r="BD338" s="186"/>
      <c r="BE338" s="186"/>
      <c r="BF338" s="186"/>
      <c r="BG338" s="186"/>
      <c r="BJ338" s="186"/>
      <c r="BK338" s="186"/>
      <c r="BL338" s="186"/>
      <c r="BM338" s="218"/>
      <c r="BP338" s="186"/>
      <c r="BQ338" s="186"/>
      <c r="BR338" s="186"/>
      <c r="BS338" s="186"/>
      <c r="BT338" s="186"/>
      <c r="BU338" s="186"/>
      <c r="BV338" s="186"/>
      <c r="BW338" s="156"/>
      <c r="BX338" s="186"/>
      <c r="BY338" s="186"/>
      <c r="BZ338" s="186"/>
      <c r="CA338" s="186"/>
      <c r="CB338" s="186"/>
      <c r="CC338" s="186"/>
      <c r="CD338" s="186"/>
      <c r="CE338" s="186"/>
      <c r="CF338" s="197"/>
      <c r="CG338" s="178"/>
      <c r="CI338" s="186"/>
      <c r="CJ338" s="186"/>
      <c r="CK338" s="186"/>
      <c r="CL338" s="186"/>
      <c r="CM338" s="186"/>
      <c r="CN338" s="186"/>
      <c r="CO338" s="186"/>
      <c r="CP338" s="186"/>
      <c r="CQ338" s="186"/>
      <c r="CR338" s="186"/>
      <c r="CS338" s="186"/>
      <c r="CT338" s="186"/>
      <c r="CU338" s="171"/>
      <c r="CV338" s="171"/>
      <c r="CW338" s="171"/>
      <c r="CX338" s="171"/>
      <c r="CY338" s="171"/>
      <c r="CZ338" s="171"/>
      <c r="DA338" s="186"/>
      <c r="DB338" s="171"/>
      <c r="DC338" s="171"/>
      <c r="DD338" s="171"/>
      <c r="DE338" s="171"/>
      <c r="DF338" s="171"/>
      <c r="DG338" s="171"/>
      <c r="DH338" s="171"/>
      <c r="DI338" s="171"/>
      <c r="DJ338" s="171"/>
      <c r="DK338" s="171"/>
      <c r="DL338" s="186"/>
      <c r="DM338" s="186"/>
      <c r="DO338" s="149"/>
      <c r="DP338" s="149"/>
      <c r="DQ338" s="156"/>
      <c r="DR338" s="149"/>
      <c r="DS338" s="149"/>
      <c r="DT338" s="149"/>
      <c r="DU338" s="149"/>
      <c r="DV338" s="149"/>
      <c r="DW338" s="149"/>
      <c r="DX338" s="149"/>
      <c r="DY338" s="149"/>
      <c r="DZ338" s="149"/>
      <c r="EA338" s="149"/>
      <c r="EB338" s="149"/>
      <c r="EC338" s="149"/>
      <c r="ED338" s="149"/>
      <c r="EE338" s="149"/>
      <c r="EF338" s="149"/>
      <c r="EG338" s="149"/>
      <c r="EH338" s="61"/>
      <c r="EI338" s="68"/>
      <c r="EJ338" s="68"/>
      <c r="EK338" s="68"/>
      <c r="EL338" s="68"/>
      <c r="EM338" s="68"/>
      <c r="EN338" s="68"/>
      <c r="EO338" s="68"/>
    </row>
    <row r="339" spans="1:145" s="169" customFormat="1" x14ac:dyDescent="0.25">
      <c r="A339" s="156">
        <v>501</v>
      </c>
      <c r="B339" s="170" t="s">
        <v>1521</v>
      </c>
      <c r="C339" s="156" t="s">
        <v>1522</v>
      </c>
      <c r="D339" s="156"/>
      <c r="E339" s="156" t="s">
        <v>1520</v>
      </c>
      <c r="F339" s="156">
        <v>-20.81521</v>
      </c>
      <c r="G339" s="156">
        <v>-43.002000000000002</v>
      </c>
      <c r="H339" s="156"/>
      <c r="I339" s="156">
        <v>738</v>
      </c>
      <c r="J339" s="190"/>
      <c r="K339" s="190"/>
      <c r="L339" s="186"/>
      <c r="M339" s="190">
        <v>6</v>
      </c>
      <c r="N339" s="190">
        <v>6</v>
      </c>
      <c r="O339" s="190">
        <v>6</v>
      </c>
      <c r="P339" s="185">
        <v>6.166666666666667</v>
      </c>
      <c r="Q339" s="185">
        <v>6.333333333333333</v>
      </c>
      <c r="R339" s="185">
        <v>6.166666666666667</v>
      </c>
      <c r="S339" s="190">
        <v>6</v>
      </c>
      <c r="T339" s="190">
        <v>6</v>
      </c>
      <c r="U339" s="191">
        <v>84.666666666666671</v>
      </c>
      <c r="V339" s="186"/>
      <c r="W339" s="186"/>
      <c r="X339" s="186"/>
      <c r="Y339" s="186"/>
      <c r="Z339" s="186"/>
      <c r="AA339" s="186"/>
      <c r="AB339" s="175"/>
      <c r="AC339" s="175"/>
      <c r="AD339" s="175"/>
      <c r="AE339" s="186"/>
      <c r="AF339" s="186"/>
      <c r="AG339" s="186"/>
      <c r="AH339" s="186"/>
      <c r="AI339" s="186"/>
      <c r="AJ339" s="186"/>
      <c r="AK339" s="186"/>
      <c r="AL339" s="186"/>
      <c r="AM339" s="186"/>
      <c r="AN339" s="186"/>
      <c r="AO339" s="186"/>
      <c r="AP339" s="186"/>
      <c r="AQ339" s="175"/>
      <c r="AR339" s="175"/>
      <c r="AS339" s="175"/>
      <c r="AU339" s="175"/>
      <c r="AV339" s="186"/>
      <c r="AY339" s="186"/>
      <c r="AZ339" s="186"/>
      <c r="BA339" s="186"/>
      <c r="BB339" s="186"/>
      <c r="BC339" s="186"/>
      <c r="BD339" s="186"/>
      <c r="BE339" s="186"/>
      <c r="BF339" s="186"/>
      <c r="BG339" s="186"/>
      <c r="BJ339" s="186"/>
      <c r="BK339" s="186"/>
      <c r="BL339" s="186"/>
      <c r="BM339" s="218"/>
      <c r="BP339" s="186"/>
      <c r="BQ339" s="186"/>
      <c r="BR339" s="186"/>
      <c r="BS339" s="186"/>
      <c r="BT339" s="186"/>
      <c r="BU339" s="186"/>
      <c r="BV339" s="186"/>
      <c r="BW339" s="156"/>
      <c r="BX339" s="186"/>
      <c r="BY339" s="186"/>
      <c r="BZ339" s="186"/>
      <c r="CA339" s="186"/>
      <c r="CB339" s="186"/>
      <c r="CC339" s="186"/>
      <c r="CD339" s="186"/>
      <c r="CE339" s="186"/>
      <c r="CF339" s="197"/>
      <c r="CG339" s="178"/>
      <c r="CI339" s="186"/>
      <c r="CJ339" s="186"/>
      <c r="CK339" s="186"/>
      <c r="CL339" s="186"/>
      <c r="CM339" s="186"/>
      <c r="CN339" s="186"/>
      <c r="CO339" s="186"/>
      <c r="CP339" s="186"/>
      <c r="CQ339" s="186"/>
      <c r="CR339" s="186"/>
      <c r="CS339" s="186"/>
      <c r="CT339" s="186"/>
      <c r="CU339" s="171"/>
      <c r="CV339" s="171"/>
      <c r="CW339" s="171"/>
      <c r="CX339" s="171"/>
      <c r="CY339" s="171"/>
      <c r="CZ339" s="171"/>
      <c r="DA339" s="186"/>
      <c r="DB339" s="171"/>
      <c r="DC339" s="171"/>
      <c r="DD339" s="171"/>
      <c r="DE339" s="171"/>
      <c r="DF339" s="171"/>
      <c r="DG339" s="171"/>
      <c r="DH339" s="171"/>
      <c r="DI339" s="171"/>
      <c r="DJ339" s="171"/>
      <c r="DK339" s="171"/>
      <c r="DL339" s="186"/>
      <c r="DM339" s="186"/>
      <c r="DO339" s="149"/>
      <c r="DP339" s="149"/>
      <c r="DQ339" s="156"/>
      <c r="DR339" s="149"/>
      <c r="DS339" s="149"/>
      <c r="DT339" s="149"/>
      <c r="DU339" s="149"/>
      <c r="DV339" s="149"/>
      <c r="DW339" s="149"/>
      <c r="DX339" s="149"/>
      <c r="DY339" s="149"/>
      <c r="DZ339" s="149"/>
      <c r="EA339" s="149"/>
      <c r="EB339" s="149"/>
      <c r="EC339" s="149"/>
      <c r="ED339" s="149"/>
      <c r="EE339" s="149"/>
      <c r="EF339" s="149"/>
      <c r="EG339" s="149"/>
      <c r="EH339" s="61"/>
      <c r="EI339" s="68"/>
      <c r="EJ339" s="68"/>
      <c r="EK339" s="68"/>
      <c r="EL339" s="68"/>
      <c r="EM339" s="68"/>
      <c r="EN339" s="68"/>
      <c r="EO339" s="68"/>
    </row>
    <row r="340" spans="1:145" s="169" customFormat="1" x14ac:dyDescent="0.25">
      <c r="A340" s="156">
        <v>502</v>
      </c>
      <c r="B340" s="170" t="s">
        <v>1523</v>
      </c>
      <c r="C340" s="156" t="s">
        <v>1522</v>
      </c>
      <c r="D340" s="156"/>
      <c r="E340" s="156" t="s">
        <v>1520</v>
      </c>
      <c r="F340" s="156">
        <v>-20.827249999999999</v>
      </c>
      <c r="G340" s="156">
        <v>-43.021459999999998</v>
      </c>
      <c r="H340" s="156"/>
      <c r="I340" s="156">
        <v>761</v>
      </c>
      <c r="J340" s="190"/>
      <c r="K340" s="190"/>
      <c r="L340" s="190"/>
      <c r="M340" s="185">
        <v>5.333333333333333</v>
      </c>
      <c r="N340" s="185">
        <v>5.666666666666667</v>
      </c>
      <c r="O340" s="185">
        <v>5.666666666666667</v>
      </c>
      <c r="P340" s="185">
        <v>5.666666666666667</v>
      </c>
      <c r="Q340" s="185">
        <v>5</v>
      </c>
      <c r="R340" s="185">
        <v>5.666666666666667</v>
      </c>
      <c r="S340" s="185">
        <v>5.666666666666667</v>
      </c>
      <c r="T340" s="185">
        <v>6.333333333333333</v>
      </c>
      <c r="U340" s="191">
        <v>81</v>
      </c>
      <c r="V340" s="186"/>
      <c r="W340" s="186"/>
      <c r="X340" s="186"/>
      <c r="Y340" s="186"/>
      <c r="Z340" s="186"/>
      <c r="AA340" s="186"/>
      <c r="AB340" s="175"/>
      <c r="AC340" s="175"/>
      <c r="AD340" s="175"/>
      <c r="AE340" s="186"/>
      <c r="AF340" s="186"/>
      <c r="AG340" s="186"/>
      <c r="AH340" s="186"/>
      <c r="AI340" s="186"/>
      <c r="AJ340" s="186"/>
      <c r="AK340" s="186"/>
      <c r="AL340" s="186"/>
      <c r="AM340" s="186"/>
      <c r="AN340" s="186"/>
      <c r="AO340" s="186"/>
      <c r="AP340" s="186"/>
      <c r="AQ340" s="175"/>
      <c r="AR340" s="175"/>
      <c r="AS340" s="175"/>
      <c r="AU340" s="175"/>
      <c r="AV340" s="186"/>
      <c r="AY340" s="186"/>
      <c r="AZ340" s="186"/>
      <c r="BA340" s="186"/>
      <c r="BB340" s="186"/>
      <c r="BC340" s="186"/>
      <c r="BD340" s="186"/>
      <c r="BE340" s="186"/>
      <c r="BF340" s="186"/>
      <c r="BG340" s="186"/>
      <c r="BJ340" s="186"/>
      <c r="BK340" s="186"/>
      <c r="BL340" s="186"/>
      <c r="BM340" s="218"/>
      <c r="BP340" s="186"/>
      <c r="BQ340" s="186"/>
      <c r="BR340" s="186"/>
      <c r="BS340" s="186"/>
      <c r="BT340" s="186"/>
      <c r="BU340" s="186"/>
      <c r="BV340" s="186"/>
      <c r="BW340" s="156"/>
      <c r="BX340" s="186"/>
      <c r="BY340" s="186"/>
      <c r="BZ340" s="186"/>
      <c r="CA340" s="186"/>
      <c r="CB340" s="186"/>
      <c r="CC340" s="186"/>
      <c r="CD340" s="186"/>
      <c r="CE340" s="186"/>
      <c r="CF340" s="197"/>
      <c r="CG340" s="178"/>
      <c r="CI340" s="186"/>
      <c r="CJ340" s="186"/>
      <c r="CK340" s="186"/>
      <c r="CL340" s="186"/>
      <c r="CM340" s="186"/>
      <c r="CN340" s="186"/>
      <c r="CO340" s="186"/>
      <c r="CP340" s="186"/>
      <c r="CQ340" s="186"/>
      <c r="CR340" s="186"/>
      <c r="CS340" s="186"/>
      <c r="CT340" s="186"/>
      <c r="CU340" s="171"/>
      <c r="CV340" s="171"/>
      <c r="CW340" s="171"/>
      <c r="CX340" s="171"/>
      <c r="CY340" s="171"/>
      <c r="CZ340" s="171"/>
      <c r="DA340" s="186"/>
      <c r="DB340" s="171"/>
      <c r="DC340" s="171"/>
      <c r="DD340" s="171"/>
      <c r="DE340" s="171"/>
      <c r="DF340" s="171"/>
      <c r="DG340" s="171"/>
      <c r="DH340" s="171"/>
      <c r="DI340" s="171"/>
      <c r="DJ340" s="171"/>
      <c r="DK340" s="171"/>
      <c r="DL340" s="186"/>
      <c r="DM340" s="186"/>
      <c r="DO340" s="149"/>
      <c r="DP340" s="149"/>
      <c r="DQ340" s="156"/>
      <c r="DR340" s="149"/>
      <c r="DS340" s="149"/>
      <c r="DT340" s="149"/>
      <c r="DU340" s="149"/>
      <c r="DV340" s="149"/>
      <c r="DW340" s="149"/>
      <c r="DX340" s="149"/>
      <c r="DY340" s="149"/>
      <c r="DZ340" s="149"/>
      <c r="EA340" s="149"/>
      <c r="EB340" s="149"/>
      <c r="EC340" s="149"/>
      <c r="ED340" s="149"/>
      <c r="EE340" s="149"/>
      <c r="EF340" s="149"/>
      <c r="EG340" s="149"/>
      <c r="EH340" s="61"/>
      <c r="EI340" s="68"/>
      <c r="EJ340" s="68"/>
      <c r="EK340" s="68"/>
      <c r="EL340" s="68"/>
      <c r="EM340" s="68"/>
      <c r="EN340" s="68"/>
      <c r="EO340" s="68"/>
    </row>
    <row r="341" spans="1:145" s="169" customFormat="1" x14ac:dyDescent="0.25">
      <c r="A341" s="156">
        <v>503</v>
      </c>
      <c r="B341" s="156" t="s">
        <v>1523</v>
      </c>
      <c r="C341" s="156" t="s">
        <v>1524</v>
      </c>
      <c r="D341" s="156"/>
      <c r="E341" s="156" t="s">
        <v>1520</v>
      </c>
      <c r="F341" s="156">
        <v>-20.825970000000002</v>
      </c>
      <c r="G341" s="156">
        <v>-43.022329999999997</v>
      </c>
      <c r="H341" s="156"/>
      <c r="I341" s="156">
        <v>755</v>
      </c>
      <c r="J341" s="190"/>
      <c r="K341" s="190"/>
      <c r="L341" s="186"/>
      <c r="M341" s="185">
        <v>6</v>
      </c>
      <c r="N341" s="185">
        <v>6.333333333333333</v>
      </c>
      <c r="O341" s="185">
        <v>6.5</v>
      </c>
      <c r="P341" s="185">
        <v>6.166666666666667</v>
      </c>
      <c r="Q341" s="185">
        <v>6.333333333333333</v>
      </c>
      <c r="R341" s="185">
        <v>6.166666666666667</v>
      </c>
      <c r="S341" s="185">
        <v>6.166666666666667</v>
      </c>
      <c r="T341" s="185">
        <v>6.333333333333333</v>
      </c>
      <c r="U341" s="191">
        <v>86</v>
      </c>
      <c r="V341" s="186"/>
      <c r="W341" s="186"/>
      <c r="X341" s="186"/>
      <c r="Y341" s="186"/>
      <c r="Z341" s="186"/>
      <c r="AA341" s="186"/>
      <c r="AB341" s="175"/>
      <c r="AC341" s="175"/>
      <c r="AD341" s="175"/>
      <c r="AE341" s="186"/>
      <c r="AF341" s="186"/>
      <c r="AG341" s="186"/>
      <c r="AH341" s="186"/>
      <c r="AI341" s="186"/>
      <c r="AJ341" s="186"/>
      <c r="AK341" s="186"/>
      <c r="AL341" s="186"/>
      <c r="AM341" s="186"/>
      <c r="AN341" s="186"/>
      <c r="AO341" s="186"/>
      <c r="AP341" s="186"/>
      <c r="AQ341" s="175"/>
      <c r="AR341" s="175"/>
      <c r="AS341" s="175"/>
      <c r="AU341" s="175"/>
      <c r="AV341" s="186"/>
      <c r="AY341" s="186"/>
      <c r="AZ341" s="186"/>
      <c r="BA341" s="186"/>
      <c r="BB341" s="186"/>
      <c r="BC341" s="186"/>
      <c r="BD341" s="186"/>
      <c r="BE341" s="186"/>
      <c r="BF341" s="186"/>
      <c r="BG341" s="186"/>
      <c r="BJ341" s="186"/>
      <c r="BK341" s="186"/>
      <c r="BL341" s="186"/>
      <c r="BM341" s="218"/>
      <c r="BP341" s="186"/>
      <c r="BQ341" s="186"/>
      <c r="BR341" s="186"/>
      <c r="BS341" s="186"/>
      <c r="BT341" s="186"/>
      <c r="BU341" s="186"/>
      <c r="BV341" s="186"/>
      <c r="BW341" s="156"/>
      <c r="BX341" s="186"/>
      <c r="BY341" s="186"/>
      <c r="BZ341" s="186"/>
      <c r="CA341" s="186"/>
      <c r="CB341" s="186"/>
      <c r="CC341" s="186"/>
      <c r="CD341" s="186"/>
      <c r="CE341" s="186"/>
      <c r="CF341" s="197"/>
      <c r="CG341" s="178"/>
      <c r="CI341" s="186"/>
      <c r="CJ341" s="186"/>
      <c r="CK341" s="186"/>
      <c r="CL341" s="186"/>
      <c r="CM341" s="186"/>
      <c r="CN341" s="186"/>
      <c r="CO341" s="186"/>
      <c r="CP341" s="186"/>
      <c r="CQ341" s="186"/>
      <c r="CR341" s="186"/>
      <c r="CS341" s="186"/>
      <c r="CT341" s="186"/>
      <c r="CU341" s="171"/>
      <c r="CV341" s="171"/>
      <c r="CW341" s="171"/>
      <c r="CX341" s="171"/>
      <c r="CY341" s="171"/>
      <c r="CZ341" s="171"/>
      <c r="DA341" s="186"/>
      <c r="DB341" s="171"/>
      <c r="DC341" s="171"/>
      <c r="DD341" s="171"/>
      <c r="DE341" s="171"/>
      <c r="DF341" s="171"/>
      <c r="DG341" s="171"/>
      <c r="DH341" s="171"/>
      <c r="DI341" s="171"/>
      <c r="DJ341" s="171"/>
      <c r="DK341" s="171"/>
      <c r="DL341" s="186"/>
      <c r="DM341" s="186"/>
      <c r="DO341" s="149"/>
      <c r="DP341" s="149"/>
      <c r="DQ341" s="156"/>
      <c r="DR341" s="149"/>
      <c r="DS341" s="149"/>
      <c r="DT341" s="149"/>
      <c r="DU341" s="149"/>
      <c r="DV341" s="149"/>
      <c r="DW341" s="149"/>
      <c r="DX341" s="149"/>
      <c r="DY341" s="149"/>
      <c r="DZ341" s="149"/>
      <c r="EA341" s="149"/>
      <c r="EB341" s="149"/>
      <c r="EC341" s="149"/>
      <c r="ED341" s="149"/>
      <c r="EE341" s="149"/>
      <c r="EF341" s="149"/>
      <c r="EG341" s="149"/>
      <c r="EH341" s="61"/>
      <c r="EI341" s="68"/>
      <c r="EJ341" s="68"/>
      <c r="EK341" s="68"/>
      <c r="EL341" s="68"/>
      <c r="EM341" s="68"/>
      <c r="EN341" s="68"/>
      <c r="EO341" s="68"/>
    </row>
    <row r="342" spans="1:145" s="169" customFormat="1" x14ac:dyDescent="0.25">
      <c r="A342" s="156">
        <v>504</v>
      </c>
      <c r="B342" s="170" t="s">
        <v>1525</v>
      </c>
      <c r="C342" s="156" t="s">
        <v>1522</v>
      </c>
      <c r="D342" s="156"/>
      <c r="E342" s="156" t="s">
        <v>1520</v>
      </c>
      <c r="F342" s="156">
        <v>-20.814609999999998</v>
      </c>
      <c r="G342" s="156">
        <v>-42.977809999999998</v>
      </c>
      <c r="H342" s="156"/>
      <c r="I342" s="156">
        <v>675</v>
      </c>
      <c r="J342" s="190"/>
      <c r="K342" s="190"/>
      <c r="L342" s="186"/>
      <c r="M342" s="185">
        <v>6</v>
      </c>
      <c r="N342" s="185">
        <v>5.833333333333333</v>
      </c>
      <c r="O342" s="185">
        <v>6</v>
      </c>
      <c r="P342" s="185">
        <v>6.166666666666667</v>
      </c>
      <c r="Q342" s="185">
        <v>6.333333333333333</v>
      </c>
      <c r="R342" s="185">
        <v>6</v>
      </c>
      <c r="S342" s="185">
        <v>6.333333333333333</v>
      </c>
      <c r="T342" s="185">
        <v>6.333333333333333</v>
      </c>
      <c r="U342" s="191">
        <v>85</v>
      </c>
      <c r="V342" s="186"/>
      <c r="W342" s="186"/>
      <c r="X342" s="186"/>
      <c r="Y342" s="186"/>
      <c r="Z342" s="186"/>
      <c r="AA342" s="186"/>
      <c r="AB342" s="175"/>
      <c r="AC342" s="175"/>
      <c r="AD342" s="175"/>
      <c r="AE342" s="186"/>
      <c r="AF342" s="186"/>
      <c r="AG342" s="186"/>
      <c r="AH342" s="186"/>
      <c r="AI342" s="186"/>
      <c r="AJ342" s="186"/>
      <c r="AK342" s="186"/>
      <c r="AL342" s="186"/>
      <c r="AM342" s="186"/>
      <c r="AN342" s="186"/>
      <c r="AO342" s="186"/>
      <c r="AP342" s="186"/>
      <c r="AQ342" s="175"/>
      <c r="AR342" s="175"/>
      <c r="AS342" s="175"/>
      <c r="AU342" s="175"/>
      <c r="AV342" s="186"/>
      <c r="AY342" s="186"/>
      <c r="AZ342" s="186"/>
      <c r="BA342" s="186"/>
      <c r="BB342" s="186"/>
      <c r="BC342" s="186"/>
      <c r="BD342" s="186"/>
      <c r="BE342" s="186"/>
      <c r="BF342" s="186"/>
      <c r="BG342" s="186"/>
      <c r="BJ342" s="186"/>
      <c r="BK342" s="186"/>
      <c r="BL342" s="186"/>
      <c r="BM342" s="218"/>
      <c r="BP342" s="186"/>
      <c r="BQ342" s="186"/>
      <c r="BR342" s="186"/>
      <c r="BS342" s="186"/>
      <c r="BT342" s="186"/>
      <c r="BU342" s="186"/>
      <c r="BV342" s="186"/>
      <c r="BW342" s="156"/>
      <c r="BX342" s="186"/>
      <c r="BY342" s="186"/>
      <c r="BZ342" s="186"/>
      <c r="CA342" s="186"/>
      <c r="CB342" s="186"/>
      <c r="CC342" s="186"/>
      <c r="CD342" s="186"/>
      <c r="CE342" s="186"/>
      <c r="CF342" s="197"/>
      <c r="CG342" s="178"/>
      <c r="CI342" s="186"/>
      <c r="CJ342" s="186"/>
      <c r="CK342" s="186"/>
      <c r="CL342" s="186"/>
      <c r="CM342" s="186"/>
      <c r="CN342" s="186"/>
      <c r="CO342" s="186"/>
      <c r="CP342" s="186"/>
      <c r="CQ342" s="186"/>
      <c r="CR342" s="186"/>
      <c r="CS342" s="186"/>
      <c r="CT342" s="186"/>
      <c r="CU342" s="171"/>
      <c r="CV342" s="171"/>
      <c r="CW342" s="171"/>
      <c r="CX342" s="171"/>
      <c r="CY342" s="171"/>
      <c r="CZ342" s="171"/>
      <c r="DA342" s="186"/>
      <c r="DB342" s="171"/>
      <c r="DC342" s="171"/>
      <c r="DD342" s="171"/>
      <c r="DE342" s="171"/>
      <c r="DF342" s="171"/>
      <c r="DG342" s="171"/>
      <c r="DH342" s="171"/>
      <c r="DI342" s="171"/>
      <c r="DJ342" s="171"/>
      <c r="DK342" s="171"/>
      <c r="DL342" s="186"/>
      <c r="DM342" s="186"/>
      <c r="DO342" s="149"/>
      <c r="DP342" s="149"/>
      <c r="DQ342" s="156"/>
      <c r="DR342" s="149"/>
      <c r="DS342" s="149"/>
      <c r="DT342" s="149"/>
      <c r="DU342" s="149"/>
      <c r="DV342" s="149"/>
      <c r="DW342" s="149"/>
      <c r="DX342" s="149"/>
      <c r="DY342" s="149"/>
      <c r="DZ342" s="149"/>
      <c r="EA342" s="149"/>
      <c r="EB342" s="149"/>
      <c r="EC342" s="149"/>
      <c r="ED342" s="149"/>
      <c r="EE342" s="149"/>
      <c r="EF342" s="149"/>
      <c r="EG342" s="149"/>
      <c r="EH342" s="61"/>
      <c r="EI342" s="68"/>
      <c r="EJ342" s="68"/>
      <c r="EK342" s="68"/>
      <c r="EL342" s="68"/>
      <c r="EM342" s="68"/>
      <c r="EN342" s="68"/>
      <c r="EO342" s="68"/>
    </row>
    <row r="343" spans="1:145" s="169" customFormat="1" x14ac:dyDescent="0.25">
      <c r="A343" s="156">
        <v>505</v>
      </c>
      <c r="B343" s="170" t="s">
        <v>1526</v>
      </c>
      <c r="C343" s="156" t="s">
        <v>1524</v>
      </c>
      <c r="D343" s="156"/>
      <c r="E343" s="156" t="s">
        <v>1520</v>
      </c>
      <c r="F343" s="156">
        <v>-20.80491</v>
      </c>
      <c r="G343" s="156">
        <v>-42.981409999999997</v>
      </c>
      <c r="H343" s="156"/>
      <c r="I343" s="156">
        <v>775</v>
      </c>
      <c r="J343" s="190"/>
      <c r="K343" s="190"/>
      <c r="L343" s="186"/>
      <c r="M343" s="185">
        <v>5.666666666666667</v>
      </c>
      <c r="N343" s="185">
        <v>5.666666666666667</v>
      </c>
      <c r="O343" s="185">
        <v>5.666666666666667</v>
      </c>
      <c r="P343" s="185">
        <v>5.666666666666667</v>
      </c>
      <c r="Q343" s="185">
        <v>5.333333333333333</v>
      </c>
      <c r="R343" s="185">
        <v>5.333333333333333</v>
      </c>
      <c r="S343" s="185">
        <v>5.666666666666667</v>
      </c>
      <c r="T343" s="185">
        <v>5.666666666666667</v>
      </c>
      <c r="U343" s="191">
        <v>80.666666666666671</v>
      </c>
      <c r="V343" s="186"/>
      <c r="W343" s="186"/>
      <c r="X343" s="186"/>
      <c r="Y343" s="186"/>
      <c r="Z343" s="186"/>
      <c r="AA343" s="186"/>
      <c r="AB343" s="175"/>
      <c r="AC343" s="175"/>
      <c r="AD343" s="175"/>
      <c r="AE343" s="186"/>
      <c r="AF343" s="186"/>
      <c r="AG343" s="186"/>
      <c r="AH343" s="186"/>
      <c r="AI343" s="186"/>
      <c r="AJ343" s="186"/>
      <c r="AK343" s="186"/>
      <c r="AL343" s="186"/>
      <c r="AM343" s="186"/>
      <c r="AN343" s="186"/>
      <c r="AO343" s="186"/>
      <c r="AP343" s="186"/>
      <c r="AQ343" s="175"/>
      <c r="AR343" s="175"/>
      <c r="AS343" s="175"/>
      <c r="AU343" s="175"/>
      <c r="AV343" s="186"/>
      <c r="AY343" s="186"/>
      <c r="AZ343" s="186"/>
      <c r="BA343" s="186"/>
      <c r="BB343" s="186"/>
      <c r="BC343" s="186"/>
      <c r="BD343" s="186"/>
      <c r="BE343" s="186"/>
      <c r="BF343" s="186"/>
      <c r="BG343" s="186"/>
      <c r="BJ343" s="186"/>
      <c r="BK343" s="186"/>
      <c r="BL343" s="186"/>
      <c r="BM343" s="218"/>
      <c r="BP343" s="186"/>
      <c r="BQ343" s="186"/>
      <c r="BR343" s="186"/>
      <c r="BS343" s="186"/>
      <c r="BT343" s="186"/>
      <c r="BU343" s="186"/>
      <c r="BV343" s="186"/>
      <c r="BW343" s="156"/>
      <c r="BX343" s="186"/>
      <c r="BY343" s="186"/>
      <c r="BZ343" s="186"/>
      <c r="CA343" s="186"/>
      <c r="CB343" s="186"/>
      <c r="CC343" s="186"/>
      <c r="CD343" s="186"/>
      <c r="CE343" s="186"/>
      <c r="CF343" s="197"/>
      <c r="CG343" s="178"/>
      <c r="CI343" s="186"/>
      <c r="CJ343" s="186"/>
      <c r="CK343" s="186"/>
      <c r="CL343" s="186"/>
      <c r="CM343" s="186"/>
      <c r="CN343" s="186"/>
      <c r="CO343" s="186"/>
      <c r="CP343" s="186"/>
      <c r="CQ343" s="186"/>
      <c r="CR343" s="186"/>
      <c r="CS343" s="186"/>
      <c r="CT343" s="186"/>
      <c r="CU343" s="171"/>
      <c r="CV343" s="171"/>
      <c r="CW343" s="171"/>
      <c r="CX343" s="171"/>
      <c r="CY343" s="171"/>
      <c r="CZ343" s="171"/>
      <c r="DA343" s="186"/>
      <c r="DB343" s="171"/>
      <c r="DC343" s="171"/>
      <c r="DD343" s="171"/>
      <c r="DE343" s="171"/>
      <c r="DF343" s="171"/>
      <c r="DG343" s="171"/>
      <c r="DH343" s="171"/>
      <c r="DI343" s="171"/>
      <c r="DJ343" s="171"/>
      <c r="DK343" s="171"/>
      <c r="DL343" s="186"/>
      <c r="DM343" s="186"/>
      <c r="DO343" s="149"/>
      <c r="DP343" s="149"/>
      <c r="DQ343" s="156"/>
      <c r="DR343" s="149"/>
      <c r="DS343" s="149"/>
      <c r="DT343" s="149"/>
      <c r="DU343" s="149"/>
      <c r="DV343" s="149"/>
      <c r="DW343" s="149"/>
      <c r="DX343" s="149"/>
      <c r="DY343" s="149"/>
      <c r="DZ343" s="149"/>
      <c r="EA343" s="149"/>
      <c r="EB343" s="149"/>
      <c r="EC343" s="149"/>
      <c r="ED343" s="149"/>
      <c r="EE343" s="149"/>
      <c r="EF343" s="149"/>
      <c r="EG343" s="149"/>
      <c r="EH343" s="61"/>
      <c r="EI343" s="68"/>
      <c r="EJ343" s="68"/>
      <c r="EK343" s="68"/>
      <c r="EL343" s="68"/>
      <c r="EM343" s="68"/>
      <c r="EN343" s="68"/>
      <c r="EO343" s="68"/>
    </row>
    <row r="344" spans="1:145" s="169" customFormat="1" x14ac:dyDescent="0.25">
      <c r="A344" s="156">
        <v>506</v>
      </c>
      <c r="B344" s="170" t="s">
        <v>1527</v>
      </c>
      <c r="C344" s="156" t="s">
        <v>1522</v>
      </c>
      <c r="D344" s="156"/>
      <c r="E344" s="156" t="s">
        <v>1520</v>
      </c>
      <c r="F344" s="156">
        <v>-20.794229999999999</v>
      </c>
      <c r="G344" s="156">
        <v>-42.969859999999997</v>
      </c>
      <c r="H344" s="156"/>
      <c r="I344" s="156">
        <v>710</v>
      </c>
      <c r="J344" s="190"/>
      <c r="K344" s="190"/>
      <c r="L344" s="189"/>
      <c r="M344" s="185">
        <v>6</v>
      </c>
      <c r="N344" s="185">
        <v>5.666666666666667</v>
      </c>
      <c r="O344" s="185">
        <v>6</v>
      </c>
      <c r="P344" s="185">
        <v>5.666666666666667</v>
      </c>
      <c r="Q344" s="185">
        <v>6</v>
      </c>
      <c r="R344" s="185">
        <v>6</v>
      </c>
      <c r="S344" s="185">
        <v>6</v>
      </c>
      <c r="T344" s="185">
        <v>6</v>
      </c>
      <c r="U344" s="191">
        <v>83.333333333333329</v>
      </c>
      <c r="V344" s="186"/>
      <c r="W344" s="186"/>
      <c r="X344" s="186"/>
      <c r="Y344" s="186"/>
      <c r="Z344" s="186"/>
      <c r="AA344" s="186"/>
      <c r="AB344" s="175"/>
      <c r="AC344" s="175"/>
      <c r="AD344" s="175"/>
      <c r="AE344" s="186"/>
      <c r="AF344" s="186"/>
      <c r="AG344" s="186"/>
      <c r="AH344" s="186"/>
      <c r="AI344" s="186"/>
      <c r="AJ344" s="186"/>
      <c r="AK344" s="186"/>
      <c r="AL344" s="186"/>
      <c r="AM344" s="186"/>
      <c r="AN344" s="186"/>
      <c r="AO344" s="186"/>
      <c r="AP344" s="186"/>
      <c r="AQ344" s="175"/>
      <c r="AR344" s="175"/>
      <c r="AS344" s="175"/>
      <c r="AU344" s="175"/>
      <c r="AV344" s="186"/>
      <c r="AY344" s="186"/>
      <c r="AZ344" s="186"/>
      <c r="BA344" s="186"/>
      <c r="BB344" s="186"/>
      <c r="BC344" s="186"/>
      <c r="BD344" s="186"/>
      <c r="BE344" s="186"/>
      <c r="BF344" s="186"/>
      <c r="BG344" s="186"/>
      <c r="BJ344" s="186"/>
      <c r="BK344" s="186"/>
      <c r="BL344" s="186"/>
      <c r="BM344" s="218"/>
      <c r="BP344" s="186"/>
      <c r="BQ344" s="186"/>
      <c r="BR344" s="186"/>
      <c r="BS344" s="186"/>
      <c r="BT344" s="186"/>
      <c r="BU344" s="186"/>
      <c r="BV344" s="186"/>
      <c r="BW344" s="156"/>
      <c r="BX344" s="186"/>
      <c r="BY344" s="186"/>
      <c r="BZ344" s="186"/>
      <c r="CA344" s="186"/>
      <c r="CB344" s="186"/>
      <c r="CC344" s="186"/>
      <c r="CD344" s="186"/>
      <c r="CE344" s="186"/>
      <c r="CF344" s="197"/>
      <c r="CG344" s="178"/>
      <c r="CI344" s="186"/>
      <c r="CJ344" s="186"/>
      <c r="CK344" s="186"/>
      <c r="CL344" s="186"/>
      <c r="CM344" s="186"/>
      <c r="CN344" s="186"/>
      <c r="CO344" s="186"/>
      <c r="CP344" s="186"/>
      <c r="CQ344" s="186"/>
      <c r="CR344" s="186"/>
      <c r="CS344" s="186"/>
      <c r="CT344" s="186"/>
      <c r="CU344" s="171"/>
      <c r="CV344" s="171"/>
      <c r="CW344" s="171"/>
      <c r="CX344" s="171"/>
      <c r="CY344" s="171"/>
      <c r="CZ344" s="171"/>
      <c r="DA344" s="186"/>
      <c r="DB344" s="171"/>
      <c r="DC344" s="171"/>
      <c r="DD344" s="171"/>
      <c r="DE344" s="171"/>
      <c r="DF344" s="171"/>
      <c r="DG344" s="171"/>
      <c r="DH344" s="171"/>
      <c r="DI344" s="171"/>
      <c r="DJ344" s="171"/>
      <c r="DK344" s="171"/>
      <c r="DL344" s="186"/>
      <c r="DM344" s="186"/>
      <c r="DO344" s="149"/>
      <c r="DP344" s="149"/>
      <c r="DQ344" s="156"/>
      <c r="DR344" s="149"/>
      <c r="DS344" s="149"/>
      <c r="DT344" s="149"/>
      <c r="DU344" s="149"/>
      <c r="DV344" s="149"/>
      <c r="DW344" s="149"/>
      <c r="DX344" s="149"/>
      <c r="DY344" s="149"/>
      <c r="DZ344" s="149"/>
      <c r="EA344" s="149"/>
      <c r="EB344" s="149"/>
      <c r="EC344" s="149"/>
      <c r="ED344" s="149"/>
      <c r="EE344" s="149"/>
      <c r="EF344" s="149"/>
      <c r="EG344" s="149"/>
      <c r="EH344" s="61"/>
      <c r="EI344" s="68"/>
      <c r="EJ344" s="68"/>
      <c r="EK344" s="68"/>
      <c r="EL344" s="68"/>
      <c r="EM344" s="68"/>
      <c r="EN344" s="68"/>
      <c r="EO344" s="68"/>
    </row>
    <row r="345" spans="1:145" s="169" customFormat="1" x14ac:dyDescent="0.25">
      <c r="A345" s="156">
        <v>507</v>
      </c>
      <c r="B345" s="156" t="s">
        <v>1528</v>
      </c>
      <c r="C345" s="156" t="s">
        <v>1522</v>
      </c>
      <c r="D345" s="156"/>
      <c r="E345" s="170" t="s">
        <v>1529</v>
      </c>
      <c r="F345" s="156">
        <v>-20.78604</v>
      </c>
      <c r="G345" s="156">
        <v>-42.905999999999999</v>
      </c>
      <c r="H345" s="156"/>
      <c r="I345" s="170">
        <v>768</v>
      </c>
      <c r="J345" s="176"/>
      <c r="K345" s="176"/>
      <c r="L345" s="186"/>
      <c r="M345" s="190">
        <v>5.5</v>
      </c>
      <c r="N345" s="190">
        <v>5.5</v>
      </c>
      <c r="O345" s="190">
        <v>5.5</v>
      </c>
      <c r="P345" s="190">
        <v>6</v>
      </c>
      <c r="Q345" s="190">
        <v>5.5</v>
      </c>
      <c r="R345" s="190">
        <v>5.5</v>
      </c>
      <c r="S345" s="190">
        <v>5.5</v>
      </c>
      <c r="T345" s="190">
        <v>6</v>
      </c>
      <c r="U345" s="191">
        <v>80.333333333333329</v>
      </c>
      <c r="V345" s="186"/>
      <c r="W345" s="186"/>
      <c r="X345" s="186"/>
      <c r="Y345" s="186"/>
      <c r="Z345" s="186"/>
      <c r="AA345" s="186"/>
      <c r="AB345" s="175"/>
      <c r="AC345" s="175"/>
      <c r="AD345" s="175"/>
      <c r="AE345" s="186"/>
      <c r="AF345" s="186"/>
      <c r="AG345" s="186"/>
      <c r="AH345" s="186"/>
      <c r="AI345" s="186"/>
      <c r="AJ345" s="186"/>
      <c r="AK345" s="186"/>
      <c r="AL345" s="186"/>
      <c r="AM345" s="186"/>
      <c r="AN345" s="186"/>
      <c r="AO345" s="186"/>
      <c r="AP345" s="186"/>
      <c r="AQ345" s="175"/>
      <c r="AR345" s="175"/>
      <c r="AS345" s="175"/>
      <c r="AU345" s="175"/>
      <c r="AV345" s="186"/>
      <c r="AY345" s="186"/>
      <c r="AZ345" s="186"/>
      <c r="BA345" s="186"/>
      <c r="BB345" s="186"/>
      <c r="BC345" s="186"/>
      <c r="BD345" s="186"/>
      <c r="BE345" s="186"/>
      <c r="BF345" s="186"/>
      <c r="BG345" s="186"/>
      <c r="BJ345" s="186"/>
      <c r="BK345" s="186"/>
      <c r="BL345" s="186"/>
      <c r="BM345" s="218"/>
      <c r="BP345" s="186"/>
      <c r="BQ345" s="186"/>
      <c r="BR345" s="186"/>
      <c r="BS345" s="186"/>
      <c r="BT345" s="186"/>
      <c r="BU345" s="186"/>
      <c r="BV345" s="186"/>
      <c r="BW345" s="156"/>
      <c r="BX345" s="186"/>
      <c r="BY345" s="186"/>
      <c r="BZ345" s="186"/>
      <c r="CA345" s="186"/>
      <c r="CB345" s="186"/>
      <c r="CC345" s="186"/>
      <c r="CD345" s="186"/>
      <c r="CE345" s="186"/>
      <c r="CF345" s="197"/>
      <c r="CG345" s="178"/>
      <c r="CI345" s="186"/>
      <c r="CJ345" s="186"/>
      <c r="CK345" s="186"/>
      <c r="CL345" s="186"/>
      <c r="CM345" s="186"/>
      <c r="CN345" s="186"/>
      <c r="CO345" s="186"/>
      <c r="CP345" s="186"/>
      <c r="CQ345" s="186"/>
      <c r="CR345" s="186"/>
      <c r="CS345" s="186"/>
      <c r="CT345" s="186"/>
      <c r="CU345" s="171"/>
      <c r="CV345" s="171"/>
      <c r="CW345" s="171"/>
      <c r="CX345" s="171"/>
      <c r="CY345" s="171"/>
      <c r="CZ345" s="171"/>
      <c r="DA345" s="186"/>
      <c r="DB345" s="171"/>
      <c r="DC345" s="171"/>
      <c r="DD345" s="171"/>
      <c r="DE345" s="171"/>
      <c r="DF345" s="171"/>
      <c r="DG345" s="171"/>
      <c r="DH345" s="171"/>
      <c r="DI345" s="171"/>
      <c r="DJ345" s="171"/>
      <c r="DK345" s="171"/>
      <c r="DL345" s="186"/>
      <c r="DM345" s="186"/>
      <c r="DO345" s="149"/>
      <c r="DP345" s="149"/>
      <c r="DQ345" s="156"/>
      <c r="DR345" s="149"/>
      <c r="DS345" s="149"/>
      <c r="DT345" s="149"/>
      <c r="DU345" s="149"/>
      <c r="DV345" s="149"/>
      <c r="DW345" s="149"/>
      <c r="DX345" s="149"/>
      <c r="DY345" s="149"/>
      <c r="DZ345" s="149"/>
      <c r="EA345" s="149"/>
      <c r="EB345" s="149"/>
      <c r="EC345" s="149"/>
      <c r="ED345" s="149"/>
      <c r="EE345" s="149"/>
      <c r="EF345" s="149"/>
      <c r="EG345" s="149"/>
      <c r="EH345" s="61"/>
      <c r="EI345" s="68"/>
      <c r="EJ345" s="68"/>
      <c r="EK345" s="68"/>
      <c r="EL345" s="68"/>
      <c r="EM345" s="68"/>
      <c r="EN345" s="68"/>
      <c r="EO345" s="68"/>
    </row>
    <row r="346" spans="1:145" s="169" customFormat="1" x14ac:dyDescent="0.25">
      <c r="A346" s="156">
        <v>508</v>
      </c>
      <c r="B346" s="156" t="s">
        <v>1528</v>
      </c>
      <c r="C346" s="156" t="s">
        <v>1524</v>
      </c>
      <c r="D346" s="156"/>
      <c r="E346" s="170" t="s">
        <v>1529</v>
      </c>
      <c r="F346" s="156">
        <v>-20.785240000000002</v>
      </c>
      <c r="G346" s="156">
        <v>-42.909649999999999</v>
      </c>
      <c r="H346" s="156"/>
      <c r="I346" s="156">
        <v>736</v>
      </c>
      <c r="J346" s="190"/>
      <c r="K346" s="190"/>
      <c r="L346" s="190"/>
      <c r="M346" s="185">
        <v>5.666666666666667</v>
      </c>
      <c r="N346" s="185">
        <v>5.333333333333333</v>
      </c>
      <c r="O346" s="185">
        <v>6</v>
      </c>
      <c r="P346" s="185">
        <v>6</v>
      </c>
      <c r="Q346" s="185">
        <v>5.333333333333333</v>
      </c>
      <c r="R346" s="185">
        <v>5.666666666666667</v>
      </c>
      <c r="S346" s="185">
        <v>5.666666666666667</v>
      </c>
      <c r="T346" s="185">
        <v>5.666666666666667</v>
      </c>
      <c r="U346" s="191">
        <v>81.333333333333329</v>
      </c>
      <c r="V346" s="186"/>
      <c r="W346" s="186"/>
      <c r="X346" s="186"/>
      <c r="Y346" s="186"/>
      <c r="Z346" s="186"/>
      <c r="AA346" s="186"/>
      <c r="AB346" s="175"/>
      <c r="AC346" s="175"/>
      <c r="AD346" s="175"/>
      <c r="AE346" s="186"/>
      <c r="AF346" s="186"/>
      <c r="AG346" s="186"/>
      <c r="AH346" s="186"/>
      <c r="AI346" s="186"/>
      <c r="AJ346" s="186"/>
      <c r="AK346" s="186"/>
      <c r="AL346" s="186"/>
      <c r="AM346" s="186"/>
      <c r="AN346" s="186"/>
      <c r="AO346" s="186"/>
      <c r="AP346" s="186"/>
      <c r="AQ346" s="175"/>
      <c r="AR346" s="175"/>
      <c r="AS346" s="175"/>
      <c r="AU346" s="175"/>
      <c r="AV346" s="186"/>
      <c r="AY346" s="186"/>
      <c r="AZ346" s="186"/>
      <c r="BA346" s="186"/>
      <c r="BB346" s="186"/>
      <c r="BC346" s="186"/>
      <c r="BD346" s="186"/>
      <c r="BE346" s="186"/>
      <c r="BF346" s="186"/>
      <c r="BG346" s="186"/>
      <c r="BJ346" s="186"/>
      <c r="BK346" s="186"/>
      <c r="BL346" s="186"/>
      <c r="BM346" s="218"/>
      <c r="BP346" s="186"/>
      <c r="BQ346" s="186"/>
      <c r="BR346" s="186"/>
      <c r="BS346" s="186"/>
      <c r="BT346" s="186"/>
      <c r="BU346" s="186"/>
      <c r="BV346" s="186"/>
      <c r="BW346" s="156"/>
      <c r="BX346" s="186"/>
      <c r="BY346" s="186"/>
      <c r="BZ346" s="186"/>
      <c r="CA346" s="186"/>
      <c r="CB346" s="186"/>
      <c r="CC346" s="186"/>
      <c r="CD346" s="186"/>
      <c r="CE346" s="186"/>
      <c r="CF346" s="197"/>
      <c r="CG346" s="178"/>
      <c r="CI346" s="186"/>
      <c r="CJ346" s="186"/>
      <c r="CK346" s="186"/>
      <c r="CL346" s="186"/>
      <c r="CM346" s="186"/>
      <c r="CN346" s="186"/>
      <c r="CO346" s="186"/>
      <c r="CP346" s="186"/>
      <c r="CQ346" s="186"/>
      <c r="CR346" s="186"/>
      <c r="CS346" s="186"/>
      <c r="CT346" s="186"/>
      <c r="CU346" s="171"/>
      <c r="CV346" s="171"/>
      <c r="CW346" s="171"/>
      <c r="CX346" s="171"/>
      <c r="CY346" s="171"/>
      <c r="CZ346" s="171"/>
      <c r="DA346" s="186"/>
      <c r="DB346" s="171"/>
      <c r="DC346" s="171"/>
      <c r="DD346" s="171"/>
      <c r="DE346" s="171"/>
      <c r="DF346" s="171"/>
      <c r="DG346" s="171"/>
      <c r="DH346" s="171"/>
      <c r="DI346" s="171"/>
      <c r="DJ346" s="171"/>
      <c r="DK346" s="171"/>
      <c r="DL346" s="186"/>
      <c r="DM346" s="186"/>
      <c r="DO346" s="149"/>
      <c r="DP346" s="149"/>
      <c r="DQ346" s="156"/>
      <c r="DR346" s="149"/>
      <c r="DS346" s="149"/>
      <c r="DT346" s="149"/>
      <c r="DU346" s="149"/>
      <c r="DV346" s="149"/>
      <c r="DW346" s="149"/>
      <c r="DX346" s="149"/>
      <c r="DY346" s="149"/>
      <c r="DZ346" s="149"/>
      <c r="EA346" s="149"/>
      <c r="EB346" s="149"/>
      <c r="EC346" s="149"/>
      <c r="ED346" s="149"/>
      <c r="EE346" s="149"/>
      <c r="EF346" s="149"/>
      <c r="EG346" s="149"/>
      <c r="EH346" s="61"/>
      <c r="EI346" s="68"/>
      <c r="EJ346" s="68"/>
      <c r="EK346" s="68"/>
      <c r="EL346" s="68"/>
      <c r="EM346" s="68"/>
      <c r="EN346" s="68"/>
      <c r="EO346" s="68"/>
    </row>
    <row r="347" spans="1:145" s="169" customFormat="1" x14ac:dyDescent="0.25">
      <c r="A347" s="156">
        <v>509</v>
      </c>
      <c r="B347" s="170" t="s">
        <v>1530</v>
      </c>
      <c r="C347" s="156" t="s">
        <v>1522</v>
      </c>
      <c r="D347" s="156"/>
      <c r="E347" s="170" t="s">
        <v>1529</v>
      </c>
      <c r="F347" s="156">
        <v>-20.792110000000001</v>
      </c>
      <c r="G347" s="156">
        <v>-42.906889999999997</v>
      </c>
      <c r="H347" s="156"/>
      <c r="I347" s="156">
        <v>728</v>
      </c>
      <c r="J347" s="190"/>
      <c r="K347" s="190"/>
      <c r="L347" s="186"/>
      <c r="M347" s="190">
        <v>6</v>
      </c>
      <c r="N347" s="190">
        <v>6</v>
      </c>
      <c r="O347" s="190">
        <v>6.5</v>
      </c>
      <c r="P347" s="190">
        <v>6.5</v>
      </c>
      <c r="Q347" s="185">
        <v>5.833333333333333</v>
      </c>
      <c r="R347" s="185">
        <v>6.166666666666667</v>
      </c>
      <c r="S347" s="185">
        <v>6.166666666666667</v>
      </c>
      <c r="T347" s="185">
        <v>6.166666666666667</v>
      </c>
      <c r="U347" s="191">
        <v>85.333333333333329</v>
      </c>
      <c r="V347" s="186"/>
      <c r="W347" s="186"/>
      <c r="X347" s="186"/>
      <c r="Y347" s="186"/>
      <c r="Z347" s="186"/>
      <c r="AA347" s="186"/>
      <c r="AB347" s="175"/>
      <c r="AC347" s="175"/>
      <c r="AD347" s="175"/>
      <c r="AE347" s="186"/>
      <c r="AF347" s="186"/>
      <c r="AG347" s="186"/>
      <c r="AH347" s="186"/>
      <c r="AI347" s="186"/>
      <c r="AJ347" s="186"/>
      <c r="AK347" s="186"/>
      <c r="AL347" s="186"/>
      <c r="AM347" s="186"/>
      <c r="AN347" s="186"/>
      <c r="AO347" s="186"/>
      <c r="AP347" s="186"/>
      <c r="AQ347" s="175"/>
      <c r="AR347" s="175"/>
      <c r="AS347" s="175"/>
      <c r="AU347" s="175"/>
      <c r="AV347" s="186"/>
      <c r="AY347" s="186"/>
      <c r="AZ347" s="186"/>
      <c r="BA347" s="186"/>
      <c r="BB347" s="186"/>
      <c r="BC347" s="186"/>
      <c r="BD347" s="186"/>
      <c r="BE347" s="186"/>
      <c r="BF347" s="186"/>
      <c r="BG347" s="186"/>
      <c r="BJ347" s="186"/>
      <c r="BK347" s="186"/>
      <c r="BL347" s="186"/>
      <c r="BM347" s="218"/>
      <c r="BP347" s="186"/>
      <c r="BQ347" s="186"/>
      <c r="BR347" s="186"/>
      <c r="BS347" s="186"/>
      <c r="BT347" s="186"/>
      <c r="BU347" s="186"/>
      <c r="BV347" s="186"/>
      <c r="BW347" s="156"/>
      <c r="BX347" s="186"/>
      <c r="BY347" s="186"/>
      <c r="BZ347" s="186"/>
      <c r="CA347" s="186"/>
      <c r="CB347" s="186"/>
      <c r="CC347" s="186"/>
      <c r="CD347" s="186"/>
      <c r="CE347" s="186"/>
      <c r="CF347" s="197"/>
      <c r="CG347" s="178"/>
      <c r="CI347" s="186"/>
      <c r="CJ347" s="186"/>
      <c r="CK347" s="186"/>
      <c r="CL347" s="186"/>
      <c r="CM347" s="186"/>
      <c r="CN347" s="186"/>
      <c r="CO347" s="186"/>
      <c r="CP347" s="186"/>
      <c r="CQ347" s="186"/>
      <c r="CR347" s="186"/>
      <c r="CS347" s="186"/>
      <c r="CT347" s="186"/>
      <c r="CU347" s="171"/>
      <c r="CV347" s="171"/>
      <c r="CW347" s="171"/>
      <c r="CX347" s="171"/>
      <c r="CY347" s="171"/>
      <c r="CZ347" s="171"/>
      <c r="DA347" s="186"/>
      <c r="DB347" s="171"/>
      <c r="DC347" s="171"/>
      <c r="DD347" s="171"/>
      <c r="DE347" s="171"/>
      <c r="DF347" s="171"/>
      <c r="DG347" s="171"/>
      <c r="DH347" s="171"/>
      <c r="DI347" s="171"/>
      <c r="DJ347" s="171"/>
      <c r="DK347" s="171"/>
      <c r="DL347" s="186"/>
      <c r="DM347" s="186"/>
      <c r="DO347" s="149"/>
      <c r="DP347" s="149"/>
      <c r="DQ347" s="156"/>
      <c r="DR347" s="149"/>
      <c r="DS347" s="149"/>
      <c r="DT347" s="149"/>
      <c r="DU347" s="149"/>
      <c r="DV347" s="149"/>
      <c r="DW347" s="149"/>
      <c r="DX347" s="149"/>
      <c r="DY347" s="149"/>
      <c r="DZ347" s="149"/>
      <c r="EA347" s="149"/>
      <c r="EB347" s="149"/>
      <c r="EC347" s="149"/>
      <c r="ED347" s="149"/>
      <c r="EE347" s="149"/>
      <c r="EF347" s="149"/>
      <c r="EG347" s="149"/>
      <c r="EH347" s="61"/>
      <c r="EI347" s="68"/>
      <c r="EJ347" s="68"/>
      <c r="EK347" s="68"/>
      <c r="EL347" s="68"/>
      <c r="EM347" s="68"/>
      <c r="EN347" s="68"/>
      <c r="EO347" s="68"/>
    </row>
    <row r="348" spans="1:145" s="169" customFormat="1" x14ac:dyDescent="0.25">
      <c r="A348" s="156">
        <v>510</v>
      </c>
      <c r="B348" s="170" t="s">
        <v>1531</v>
      </c>
      <c r="C348" s="156" t="s">
        <v>1522</v>
      </c>
      <c r="D348" s="156"/>
      <c r="E348" s="170" t="s">
        <v>1529</v>
      </c>
      <c r="F348" s="156">
        <v>-20.783819999999999</v>
      </c>
      <c r="G348" s="156">
        <v>-42.911290000000001</v>
      </c>
      <c r="H348" s="156"/>
      <c r="I348" s="156">
        <v>733</v>
      </c>
      <c r="J348" s="190"/>
      <c r="K348" s="190"/>
      <c r="L348" s="186"/>
      <c r="M348" s="185">
        <v>6</v>
      </c>
      <c r="N348" s="185">
        <v>5.666666666666667</v>
      </c>
      <c r="O348" s="185">
        <v>6</v>
      </c>
      <c r="P348" s="185">
        <v>5.666666666666667</v>
      </c>
      <c r="Q348" s="185">
        <v>5.666666666666667</v>
      </c>
      <c r="R348" s="185">
        <v>5.666666666666667</v>
      </c>
      <c r="S348" s="185">
        <v>5.666666666666667</v>
      </c>
      <c r="T348" s="185">
        <v>6</v>
      </c>
      <c r="U348" s="191">
        <v>82.333333333333329</v>
      </c>
      <c r="V348" s="186"/>
      <c r="W348" s="186"/>
      <c r="X348" s="186"/>
      <c r="Y348" s="186"/>
      <c r="Z348" s="186"/>
      <c r="AA348" s="186"/>
      <c r="AB348" s="175"/>
      <c r="AC348" s="175"/>
      <c r="AD348" s="175"/>
      <c r="AE348" s="186"/>
      <c r="AF348" s="186"/>
      <c r="AG348" s="186"/>
      <c r="AH348" s="186"/>
      <c r="AI348" s="186"/>
      <c r="AJ348" s="186"/>
      <c r="AK348" s="186"/>
      <c r="AL348" s="186"/>
      <c r="AM348" s="186"/>
      <c r="AN348" s="186"/>
      <c r="AO348" s="186"/>
      <c r="AP348" s="186"/>
      <c r="AQ348" s="175"/>
      <c r="AR348" s="175"/>
      <c r="AS348" s="175"/>
      <c r="AU348" s="175"/>
      <c r="AV348" s="186"/>
      <c r="AY348" s="186"/>
      <c r="AZ348" s="186"/>
      <c r="BA348" s="186"/>
      <c r="BB348" s="186"/>
      <c r="BC348" s="186"/>
      <c r="BD348" s="186"/>
      <c r="BE348" s="186"/>
      <c r="BF348" s="186"/>
      <c r="BG348" s="186"/>
      <c r="BJ348" s="186"/>
      <c r="BK348" s="186"/>
      <c r="BL348" s="186"/>
      <c r="BM348" s="218"/>
      <c r="BP348" s="186"/>
      <c r="BQ348" s="186"/>
      <c r="BR348" s="186"/>
      <c r="BS348" s="186"/>
      <c r="BT348" s="186"/>
      <c r="BU348" s="186"/>
      <c r="BV348" s="186"/>
      <c r="BW348" s="156"/>
      <c r="BX348" s="186"/>
      <c r="BY348" s="186"/>
      <c r="BZ348" s="186"/>
      <c r="CA348" s="186"/>
      <c r="CB348" s="186"/>
      <c r="CC348" s="186"/>
      <c r="CD348" s="186"/>
      <c r="CE348" s="186"/>
      <c r="CF348" s="197"/>
      <c r="CG348" s="178"/>
      <c r="CI348" s="186"/>
      <c r="CJ348" s="186"/>
      <c r="CK348" s="186"/>
      <c r="CL348" s="186"/>
      <c r="CM348" s="186"/>
      <c r="CN348" s="186"/>
      <c r="CO348" s="186"/>
      <c r="CP348" s="186"/>
      <c r="CQ348" s="186"/>
      <c r="CR348" s="186"/>
      <c r="CS348" s="186"/>
      <c r="CT348" s="186"/>
      <c r="CU348" s="171"/>
      <c r="CV348" s="171"/>
      <c r="CW348" s="171"/>
      <c r="CX348" s="171"/>
      <c r="CY348" s="171"/>
      <c r="CZ348" s="171"/>
      <c r="DA348" s="186"/>
      <c r="DB348" s="171"/>
      <c r="DC348" s="171"/>
      <c r="DD348" s="171"/>
      <c r="DE348" s="171"/>
      <c r="DF348" s="171"/>
      <c r="DG348" s="171"/>
      <c r="DH348" s="171"/>
      <c r="DI348" s="171"/>
      <c r="DJ348" s="171"/>
      <c r="DK348" s="171"/>
      <c r="DL348" s="186"/>
      <c r="DM348" s="186"/>
      <c r="DO348" s="149"/>
      <c r="DP348" s="149"/>
      <c r="DQ348" s="156"/>
      <c r="DR348" s="149"/>
      <c r="DS348" s="149"/>
      <c r="DT348" s="149"/>
      <c r="DU348" s="149"/>
      <c r="DV348" s="149"/>
      <c r="DW348" s="149"/>
      <c r="DX348" s="149"/>
      <c r="DY348" s="149"/>
      <c r="DZ348" s="149"/>
      <c r="EA348" s="149"/>
      <c r="EB348" s="149"/>
      <c r="EC348" s="149"/>
      <c r="ED348" s="149"/>
      <c r="EE348" s="149"/>
      <c r="EF348" s="149"/>
      <c r="EG348" s="149"/>
      <c r="EH348" s="61"/>
      <c r="EI348" s="68"/>
      <c r="EJ348" s="68"/>
      <c r="EK348" s="68"/>
      <c r="EL348" s="68"/>
      <c r="EM348" s="68"/>
      <c r="EN348" s="68"/>
      <c r="EO348" s="68"/>
    </row>
    <row r="349" spans="1:145" s="169" customFormat="1" x14ac:dyDescent="0.25">
      <c r="A349" s="156">
        <v>511</v>
      </c>
      <c r="B349" s="156" t="s">
        <v>1531</v>
      </c>
      <c r="C349" s="156" t="s">
        <v>1524</v>
      </c>
      <c r="D349" s="156"/>
      <c r="E349" s="170" t="s">
        <v>1529</v>
      </c>
      <c r="F349" s="156">
        <v>-20.784800000000001</v>
      </c>
      <c r="G349" s="156">
        <v>-42.910449999999997</v>
      </c>
      <c r="H349" s="156"/>
      <c r="I349" s="156">
        <v>744</v>
      </c>
      <c r="J349" s="190"/>
      <c r="K349" s="190"/>
      <c r="L349" s="186"/>
      <c r="M349" s="190">
        <v>6</v>
      </c>
      <c r="N349" s="185">
        <v>5.666666666666667</v>
      </c>
      <c r="O349" s="185">
        <v>5.666666666666667</v>
      </c>
      <c r="P349" s="185">
        <v>5.333333333333333</v>
      </c>
      <c r="Q349" s="185">
        <v>5.666666666666667</v>
      </c>
      <c r="R349" s="185">
        <v>5.666666666666667</v>
      </c>
      <c r="S349" s="190">
        <v>6</v>
      </c>
      <c r="T349" s="185">
        <v>5.666666666666667</v>
      </c>
      <c r="U349" s="196">
        <v>81</v>
      </c>
      <c r="V349" s="186"/>
      <c r="W349" s="186"/>
      <c r="X349" s="186"/>
      <c r="Y349" s="186"/>
      <c r="Z349" s="186"/>
      <c r="AA349" s="186"/>
      <c r="AB349" s="175"/>
      <c r="AC349" s="175"/>
      <c r="AD349" s="175"/>
      <c r="AE349" s="186"/>
      <c r="AF349" s="186"/>
      <c r="AG349" s="186"/>
      <c r="AH349" s="186"/>
      <c r="AI349" s="186"/>
      <c r="AJ349" s="186"/>
      <c r="AK349" s="186"/>
      <c r="AL349" s="186"/>
      <c r="AM349" s="186"/>
      <c r="AN349" s="186"/>
      <c r="AO349" s="186"/>
      <c r="AP349" s="186"/>
      <c r="AQ349" s="175"/>
      <c r="AR349" s="175"/>
      <c r="AS349" s="175"/>
      <c r="AU349" s="175"/>
      <c r="AV349" s="186"/>
      <c r="AY349" s="186"/>
      <c r="AZ349" s="186"/>
      <c r="BA349" s="186"/>
      <c r="BB349" s="186"/>
      <c r="BC349" s="186"/>
      <c r="BD349" s="186"/>
      <c r="BE349" s="186"/>
      <c r="BF349" s="186"/>
      <c r="BG349" s="186"/>
      <c r="BJ349" s="186"/>
      <c r="BK349" s="186"/>
      <c r="BL349" s="186"/>
      <c r="BM349" s="218"/>
      <c r="BP349" s="186"/>
      <c r="BQ349" s="186"/>
      <c r="BR349" s="186"/>
      <c r="BS349" s="186"/>
      <c r="BT349" s="186"/>
      <c r="BU349" s="186"/>
      <c r="BV349" s="186"/>
      <c r="BW349" s="156"/>
      <c r="BX349" s="186"/>
      <c r="BY349" s="186"/>
      <c r="BZ349" s="186"/>
      <c r="CA349" s="186"/>
      <c r="CB349" s="186"/>
      <c r="CC349" s="186"/>
      <c r="CD349" s="186"/>
      <c r="CE349" s="186"/>
      <c r="CF349" s="197"/>
      <c r="CG349" s="178"/>
      <c r="CI349" s="186"/>
      <c r="CJ349" s="186"/>
      <c r="CK349" s="186"/>
      <c r="CL349" s="186"/>
      <c r="CM349" s="186"/>
      <c r="CN349" s="186"/>
      <c r="CO349" s="186"/>
      <c r="CP349" s="186"/>
      <c r="CQ349" s="186"/>
      <c r="CR349" s="186"/>
      <c r="CS349" s="186"/>
      <c r="CT349" s="186"/>
      <c r="CU349" s="171"/>
      <c r="CV349" s="171"/>
      <c r="CW349" s="171"/>
      <c r="CX349" s="171"/>
      <c r="CY349" s="171"/>
      <c r="CZ349" s="171"/>
      <c r="DA349" s="186"/>
      <c r="DB349" s="171"/>
      <c r="DC349" s="171"/>
      <c r="DD349" s="171"/>
      <c r="DE349" s="171"/>
      <c r="DF349" s="171"/>
      <c r="DG349" s="171"/>
      <c r="DH349" s="171"/>
      <c r="DI349" s="171"/>
      <c r="DJ349" s="171"/>
      <c r="DK349" s="171"/>
      <c r="DL349" s="186"/>
      <c r="DM349" s="186"/>
      <c r="DO349" s="149"/>
      <c r="DP349" s="149"/>
      <c r="DQ349" s="156"/>
      <c r="DR349" s="149"/>
      <c r="DS349" s="149"/>
      <c r="DT349" s="149"/>
      <c r="DU349" s="149"/>
      <c r="DV349" s="149"/>
      <c r="DW349" s="149"/>
      <c r="DX349" s="149"/>
      <c r="DY349" s="149"/>
      <c r="DZ349" s="149"/>
      <c r="EA349" s="149"/>
      <c r="EB349" s="149"/>
      <c r="EC349" s="149"/>
      <c r="ED349" s="149"/>
      <c r="EE349" s="149"/>
      <c r="EF349" s="149"/>
      <c r="EG349" s="149"/>
      <c r="EH349" s="61"/>
      <c r="EI349" s="68"/>
      <c r="EJ349" s="68"/>
      <c r="EK349" s="68"/>
      <c r="EL349" s="68"/>
      <c r="EM349" s="68"/>
      <c r="EN349" s="68"/>
      <c r="EO349" s="68"/>
    </row>
    <row r="350" spans="1:145" s="169" customFormat="1" x14ac:dyDescent="0.25">
      <c r="A350" s="156">
        <v>512</v>
      </c>
      <c r="B350" s="156" t="s">
        <v>1531</v>
      </c>
      <c r="C350" s="170" t="s">
        <v>1522</v>
      </c>
      <c r="D350" s="170"/>
      <c r="E350" s="170" t="s">
        <v>1529</v>
      </c>
      <c r="F350" s="156">
        <v>-20.783819999999999</v>
      </c>
      <c r="G350" s="156">
        <v>-42.911290000000001</v>
      </c>
      <c r="H350" s="156"/>
      <c r="I350" s="156">
        <v>733</v>
      </c>
      <c r="J350" s="190"/>
      <c r="K350" s="190"/>
      <c r="L350" s="190"/>
      <c r="M350" s="185">
        <v>5.666666666666667</v>
      </c>
      <c r="N350" s="185">
        <v>5.666666666666667</v>
      </c>
      <c r="O350" s="185">
        <v>5.666666666666667</v>
      </c>
      <c r="P350" s="185">
        <v>5.666666666666667</v>
      </c>
      <c r="Q350" s="185">
        <v>5.333333333333333</v>
      </c>
      <c r="R350" s="185">
        <v>5.333333333333333</v>
      </c>
      <c r="S350" s="185">
        <v>5.666666666666667</v>
      </c>
      <c r="T350" s="185">
        <v>5.666666666666667</v>
      </c>
      <c r="U350" s="191">
        <v>80.666666666666671</v>
      </c>
      <c r="V350" s="186"/>
      <c r="W350" s="186"/>
      <c r="X350" s="186"/>
      <c r="Y350" s="186"/>
      <c r="Z350" s="186"/>
      <c r="AA350" s="186"/>
      <c r="AB350" s="175"/>
      <c r="AC350" s="175"/>
      <c r="AD350" s="175"/>
      <c r="AE350" s="186"/>
      <c r="AF350" s="186"/>
      <c r="AG350" s="186"/>
      <c r="AH350" s="186"/>
      <c r="AI350" s="186"/>
      <c r="AJ350" s="186"/>
      <c r="AK350" s="186"/>
      <c r="AL350" s="186"/>
      <c r="AM350" s="186"/>
      <c r="AN350" s="186"/>
      <c r="AO350" s="186"/>
      <c r="AP350" s="186"/>
      <c r="AQ350" s="175"/>
      <c r="AR350" s="175"/>
      <c r="AS350" s="175"/>
      <c r="AU350" s="175"/>
      <c r="AV350" s="186"/>
      <c r="AY350" s="186"/>
      <c r="AZ350" s="186"/>
      <c r="BA350" s="186"/>
      <c r="BB350" s="186"/>
      <c r="BC350" s="186"/>
      <c r="BD350" s="186"/>
      <c r="BE350" s="186"/>
      <c r="BF350" s="186"/>
      <c r="BG350" s="186"/>
      <c r="BJ350" s="186"/>
      <c r="BK350" s="186"/>
      <c r="BL350" s="186"/>
      <c r="BM350" s="218"/>
      <c r="BP350" s="186"/>
      <c r="BQ350" s="186"/>
      <c r="BR350" s="186"/>
      <c r="BS350" s="186"/>
      <c r="BT350" s="186"/>
      <c r="BU350" s="186"/>
      <c r="BV350" s="186"/>
      <c r="BW350" s="170"/>
      <c r="BX350" s="186"/>
      <c r="BY350" s="186"/>
      <c r="BZ350" s="186"/>
      <c r="CA350" s="186"/>
      <c r="CB350" s="186"/>
      <c r="CC350" s="186"/>
      <c r="CD350" s="186"/>
      <c r="CE350" s="186"/>
      <c r="CF350" s="197"/>
      <c r="CG350" s="178"/>
      <c r="CI350" s="186"/>
      <c r="CJ350" s="186"/>
      <c r="CK350" s="186"/>
      <c r="CL350" s="186"/>
      <c r="CM350" s="186"/>
      <c r="CN350" s="186"/>
      <c r="CO350" s="186"/>
      <c r="CP350" s="186"/>
      <c r="CQ350" s="186"/>
      <c r="CR350" s="186"/>
      <c r="CS350" s="186"/>
      <c r="CT350" s="186"/>
      <c r="CU350" s="171"/>
      <c r="CV350" s="171"/>
      <c r="CW350" s="171"/>
      <c r="CX350" s="171"/>
      <c r="CY350" s="171"/>
      <c r="CZ350" s="171"/>
      <c r="DA350" s="186"/>
      <c r="DB350" s="171"/>
      <c r="DC350" s="171"/>
      <c r="DD350" s="171"/>
      <c r="DE350" s="171"/>
      <c r="DF350" s="171"/>
      <c r="DG350" s="171"/>
      <c r="DH350" s="171"/>
      <c r="DI350" s="171"/>
      <c r="DJ350" s="171"/>
      <c r="DK350" s="171"/>
      <c r="DL350" s="186"/>
      <c r="DM350" s="186"/>
      <c r="DO350" s="149"/>
      <c r="DP350" s="149"/>
      <c r="DQ350" s="170"/>
      <c r="DR350" s="149"/>
      <c r="DS350" s="149"/>
      <c r="DT350" s="149"/>
      <c r="DU350" s="149"/>
      <c r="DV350" s="149"/>
      <c r="DW350" s="149"/>
      <c r="DX350" s="149"/>
      <c r="DY350" s="149"/>
      <c r="DZ350" s="149"/>
      <c r="EA350" s="149"/>
      <c r="EB350" s="149"/>
      <c r="EC350" s="149"/>
      <c r="ED350" s="149"/>
      <c r="EE350" s="149"/>
      <c r="EF350" s="149"/>
      <c r="EG350" s="149"/>
      <c r="EH350" s="61"/>
      <c r="EI350" s="68"/>
      <c r="EJ350" s="68"/>
      <c r="EK350" s="68"/>
      <c r="EL350" s="68"/>
      <c r="EM350" s="68"/>
      <c r="EN350" s="68"/>
      <c r="EO350" s="68"/>
    </row>
    <row r="351" spans="1:145" s="169" customFormat="1" x14ac:dyDescent="0.25">
      <c r="A351" s="156">
        <v>513</v>
      </c>
      <c r="B351" s="156" t="s">
        <v>1532</v>
      </c>
      <c r="C351" s="156" t="s">
        <v>1524</v>
      </c>
      <c r="D351" s="156"/>
      <c r="E351" s="170" t="s">
        <v>1529</v>
      </c>
      <c r="F351" s="156">
        <v>-20.788661000000001</v>
      </c>
      <c r="G351" s="156">
        <v>-42.919939999999997</v>
      </c>
      <c r="H351" s="156"/>
      <c r="I351" s="156">
        <v>752</v>
      </c>
      <c r="J351" s="190"/>
      <c r="K351" s="190"/>
      <c r="L351" s="190"/>
      <c r="M351" s="185">
        <v>6</v>
      </c>
      <c r="N351" s="185">
        <v>6</v>
      </c>
      <c r="O351" s="185">
        <v>6.166666666666667</v>
      </c>
      <c r="P351" s="185">
        <v>6.333333333333333</v>
      </c>
      <c r="Q351" s="185">
        <v>6.166666666666667</v>
      </c>
      <c r="R351" s="185">
        <v>6</v>
      </c>
      <c r="S351" s="185">
        <v>6.166666666666667</v>
      </c>
      <c r="T351" s="185">
        <v>6.166666666666667</v>
      </c>
      <c r="U351" s="191">
        <v>84.666666666666671</v>
      </c>
      <c r="V351" s="186"/>
      <c r="W351" s="186"/>
      <c r="X351" s="186"/>
      <c r="Y351" s="186"/>
      <c r="Z351" s="186"/>
      <c r="AA351" s="186"/>
      <c r="AB351" s="175"/>
      <c r="AC351" s="175"/>
      <c r="AD351" s="175"/>
      <c r="AE351" s="186"/>
      <c r="AF351" s="186"/>
      <c r="AG351" s="186"/>
      <c r="AH351" s="186"/>
      <c r="AI351" s="186"/>
      <c r="AJ351" s="186"/>
      <c r="AK351" s="186"/>
      <c r="AL351" s="186"/>
      <c r="AM351" s="186"/>
      <c r="AN351" s="186"/>
      <c r="AO351" s="186"/>
      <c r="AP351" s="186"/>
      <c r="AQ351" s="175"/>
      <c r="AR351" s="175"/>
      <c r="AS351" s="175"/>
      <c r="AU351" s="175"/>
      <c r="AV351" s="186"/>
      <c r="AY351" s="186"/>
      <c r="AZ351" s="186"/>
      <c r="BA351" s="186"/>
      <c r="BB351" s="186"/>
      <c r="BC351" s="186"/>
      <c r="BD351" s="186"/>
      <c r="BE351" s="186"/>
      <c r="BF351" s="186"/>
      <c r="BG351" s="186"/>
      <c r="BJ351" s="186"/>
      <c r="BK351" s="186"/>
      <c r="BL351" s="186"/>
      <c r="BM351" s="218"/>
      <c r="BP351" s="186"/>
      <c r="BQ351" s="186"/>
      <c r="BR351" s="186"/>
      <c r="BS351" s="186"/>
      <c r="BT351" s="186"/>
      <c r="BU351" s="186"/>
      <c r="BV351" s="186"/>
      <c r="BW351" s="156"/>
      <c r="BX351" s="186"/>
      <c r="BY351" s="186"/>
      <c r="BZ351" s="186"/>
      <c r="CA351" s="186"/>
      <c r="CB351" s="186"/>
      <c r="CC351" s="186"/>
      <c r="CD351" s="186"/>
      <c r="CE351" s="186"/>
      <c r="CF351" s="197"/>
      <c r="CG351" s="178"/>
      <c r="CI351" s="186"/>
      <c r="CJ351" s="186"/>
      <c r="CK351" s="186"/>
      <c r="CL351" s="186"/>
      <c r="CM351" s="186"/>
      <c r="CN351" s="186"/>
      <c r="CO351" s="186"/>
      <c r="CP351" s="186"/>
      <c r="CQ351" s="186"/>
      <c r="CR351" s="186"/>
      <c r="CS351" s="186"/>
      <c r="CT351" s="186"/>
      <c r="CU351" s="171"/>
      <c r="CV351" s="171"/>
      <c r="CW351" s="171"/>
      <c r="CX351" s="171"/>
      <c r="CY351" s="171"/>
      <c r="CZ351" s="171"/>
      <c r="DA351" s="186"/>
      <c r="DB351" s="171"/>
      <c r="DC351" s="171"/>
      <c r="DD351" s="171"/>
      <c r="DE351" s="171"/>
      <c r="DF351" s="171"/>
      <c r="DG351" s="171"/>
      <c r="DH351" s="171"/>
      <c r="DI351" s="171"/>
      <c r="DJ351" s="171"/>
      <c r="DK351" s="171"/>
      <c r="DL351" s="186"/>
      <c r="DM351" s="186"/>
      <c r="DO351" s="149"/>
      <c r="DP351" s="149"/>
      <c r="DQ351" s="156"/>
      <c r="DR351" s="149"/>
      <c r="DS351" s="149"/>
      <c r="DT351" s="149"/>
      <c r="DU351" s="149"/>
      <c r="DV351" s="149"/>
      <c r="DW351" s="149"/>
      <c r="DX351" s="149"/>
      <c r="DY351" s="149"/>
      <c r="DZ351" s="149"/>
      <c r="EA351" s="149"/>
      <c r="EB351" s="149"/>
      <c r="EC351" s="149"/>
      <c r="ED351" s="149"/>
      <c r="EE351" s="149"/>
      <c r="EF351" s="149"/>
      <c r="EG351" s="149"/>
      <c r="EH351" s="61"/>
      <c r="EI351" s="68"/>
      <c r="EJ351" s="68"/>
      <c r="EK351" s="68"/>
      <c r="EL351" s="68"/>
      <c r="EM351" s="68"/>
      <c r="EN351" s="68"/>
      <c r="EO351" s="68"/>
    </row>
    <row r="352" spans="1:145" s="169" customFormat="1" x14ac:dyDescent="0.25">
      <c r="A352" s="156">
        <v>514</v>
      </c>
      <c r="B352" s="156" t="s">
        <v>1533</v>
      </c>
      <c r="C352" s="170" t="s">
        <v>1522</v>
      </c>
      <c r="D352" s="170"/>
      <c r="E352" s="170" t="s">
        <v>1529</v>
      </c>
      <c r="F352" s="156">
        <v>-20.735469999999999</v>
      </c>
      <c r="G352" s="156">
        <v>-42.760890000000003</v>
      </c>
      <c r="H352" s="156"/>
      <c r="I352" s="156">
        <v>836</v>
      </c>
      <c r="J352" s="190"/>
      <c r="K352" s="190"/>
      <c r="L352" s="186"/>
      <c r="M352" s="185">
        <v>6</v>
      </c>
      <c r="N352" s="185">
        <v>6</v>
      </c>
      <c r="O352" s="185">
        <v>6.166666666666667</v>
      </c>
      <c r="P352" s="185">
        <v>6</v>
      </c>
      <c r="Q352" s="185">
        <v>6</v>
      </c>
      <c r="R352" s="185">
        <v>6.166666666666667</v>
      </c>
      <c r="S352" s="185">
        <v>6.166666666666667</v>
      </c>
      <c r="T352" s="185">
        <v>6.166666666666667</v>
      </c>
      <c r="U352" s="191">
        <v>84.666666666666671</v>
      </c>
      <c r="V352" s="186"/>
      <c r="W352" s="186"/>
      <c r="X352" s="186"/>
      <c r="Y352" s="186"/>
      <c r="Z352" s="186"/>
      <c r="AA352" s="186"/>
      <c r="AB352" s="175"/>
      <c r="AC352" s="175"/>
      <c r="AD352" s="175"/>
      <c r="AE352" s="186"/>
      <c r="AF352" s="186"/>
      <c r="AG352" s="186"/>
      <c r="AH352" s="186"/>
      <c r="AI352" s="186"/>
      <c r="AJ352" s="186"/>
      <c r="AK352" s="186"/>
      <c r="AL352" s="186"/>
      <c r="AM352" s="186"/>
      <c r="AN352" s="186"/>
      <c r="AO352" s="186"/>
      <c r="AP352" s="186"/>
      <c r="AQ352" s="175"/>
      <c r="AR352" s="175"/>
      <c r="AS352" s="175"/>
      <c r="AU352" s="175"/>
      <c r="AV352" s="186"/>
      <c r="AY352" s="186"/>
      <c r="AZ352" s="186"/>
      <c r="BA352" s="186"/>
      <c r="BB352" s="186"/>
      <c r="BC352" s="186"/>
      <c r="BD352" s="186"/>
      <c r="BE352" s="186"/>
      <c r="BF352" s="186"/>
      <c r="BG352" s="186"/>
      <c r="BJ352" s="186"/>
      <c r="BK352" s="186"/>
      <c r="BL352" s="186"/>
      <c r="BM352" s="218"/>
      <c r="BP352" s="186"/>
      <c r="BQ352" s="186"/>
      <c r="BR352" s="186"/>
      <c r="BS352" s="186"/>
      <c r="BT352" s="186"/>
      <c r="BU352" s="186"/>
      <c r="BV352" s="186"/>
      <c r="BW352" s="170"/>
      <c r="BX352" s="186"/>
      <c r="BY352" s="186"/>
      <c r="BZ352" s="186"/>
      <c r="CA352" s="186"/>
      <c r="CB352" s="186"/>
      <c r="CC352" s="186"/>
      <c r="CD352" s="186"/>
      <c r="CE352" s="186"/>
      <c r="CF352" s="197"/>
      <c r="CG352" s="178"/>
      <c r="CI352" s="186"/>
      <c r="CJ352" s="186"/>
      <c r="CK352" s="186"/>
      <c r="CL352" s="186"/>
      <c r="CM352" s="186"/>
      <c r="CN352" s="186"/>
      <c r="CO352" s="186"/>
      <c r="CP352" s="186"/>
      <c r="CQ352" s="186"/>
      <c r="CR352" s="186"/>
      <c r="CS352" s="186"/>
      <c r="CT352" s="186"/>
      <c r="CU352" s="171"/>
      <c r="CV352" s="171"/>
      <c r="CW352" s="171"/>
      <c r="CX352" s="171"/>
      <c r="CY352" s="171"/>
      <c r="CZ352" s="171"/>
      <c r="DA352" s="186"/>
      <c r="DB352" s="171"/>
      <c r="DC352" s="171"/>
      <c r="DD352" s="171"/>
      <c r="DE352" s="171"/>
      <c r="DF352" s="171"/>
      <c r="DG352" s="171"/>
      <c r="DH352" s="171"/>
      <c r="DI352" s="171"/>
      <c r="DJ352" s="171"/>
      <c r="DK352" s="171"/>
      <c r="DL352" s="186"/>
      <c r="DM352" s="186"/>
      <c r="DO352" s="149"/>
      <c r="DP352" s="149"/>
      <c r="DQ352" s="170"/>
      <c r="DR352" s="149"/>
      <c r="DS352" s="149"/>
      <c r="DT352" s="149"/>
      <c r="DU352" s="149"/>
      <c r="DV352" s="149"/>
      <c r="DW352" s="149"/>
      <c r="DX352" s="149"/>
      <c r="DY352" s="149"/>
      <c r="DZ352" s="149"/>
      <c r="EA352" s="149"/>
      <c r="EB352" s="149"/>
      <c r="EC352" s="149"/>
      <c r="ED352" s="149"/>
      <c r="EE352" s="149"/>
      <c r="EF352" s="149"/>
      <c r="EG352" s="149"/>
      <c r="EH352" s="61"/>
      <c r="EI352" s="68"/>
      <c r="EJ352" s="68"/>
      <c r="EK352" s="68"/>
      <c r="EL352" s="68"/>
      <c r="EM352" s="68"/>
      <c r="EN352" s="68"/>
      <c r="EO352" s="68"/>
    </row>
    <row r="353" spans="1:153" s="169" customFormat="1" x14ac:dyDescent="0.25">
      <c r="A353" s="156">
        <v>515</v>
      </c>
      <c r="B353" s="156" t="s">
        <v>1534</v>
      </c>
      <c r="C353" s="170" t="s">
        <v>1522</v>
      </c>
      <c r="D353" s="170"/>
      <c r="E353" s="170" t="s">
        <v>1529</v>
      </c>
      <c r="F353" s="156">
        <v>-20.737179999999999</v>
      </c>
      <c r="G353" s="156">
        <v>-42.768540000000002</v>
      </c>
      <c r="H353" s="156"/>
      <c r="I353" s="156">
        <v>740</v>
      </c>
      <c r="J353" s="190"/>
      <c r="K353" s="190"/>
      <c r="L353" s="190"/>
      <c r="M353" s="185">
        <v>6.166666666666667</v>
      </c>
      <c r="N353" s="185">
        <v>6.166666666666667</v>
      </c>
      <c r="O353" s="185">
        <v>6.166666666666667</v>
      </c>
      <c r="P353" s="185">
        <v>6.166666666666667</v>
      </c>
      <c r="Q353" s="185">
        <v>6.333333333333333</v>
      </c>
      <c r="R353" s="185">
        <v>6.5</v>
      </c>
      <c r="S353" s="185">
        <v>6</v>
      </c>
      <c r="T353" s="185">
        <v>6.166666666666667</v>
      </c>
      <c r="U353" s="191">
        <v>85.666666666666671</v>
      </c>
      <c r="V353" s="186"/>
      <c r="W353" s="186"/>
      <c r="X353" s="186"/>
      <c r="Y353" s="186"/>
      <c r="Z353" s="186"/>
      <c r="AA353" s="186"/>
      <c r="AB353" s="175"/>
      <c r="AC353" s="175"/>
      <c r="AD353" s="175"/>
      <c r="AE353" s="186"/>
      <c r="AF353" s="186"/>
      <c r="AG353" s="186"/>
      <c r="AH353" s="186"/>
      <c r="AI353" s="186"/>
      <c r="AJ353" s="186"/>
      <c r="AK353" s="186"/>
      <c r="AL353" s="186"/>
      <c r="AM353" s="186"/>
      <c r="AN353" s="186"/>
      <c r="AO353" s="186"/>
      <c r="AP353" s="186"/>
      <c r="AQ353" s="175"/>
      <c r="AR353" s="175"/>
      <c r="AS353" s="175"/>
      <c r="AU353" s="175"/>
      <c r="AV353" s="186"/>
      <c r="AY353" s="186"/>
      <c r="AZ353" s="186"/>
      <c r="BA353" s="186"/>
      <c r="BB353" s="186"/>
      <c r="BC353" s="186"/>
      <c r="BD353" s="186"/>
      <c r="BE353" s="186"/>
      <c r="BF353" s="186"/>
      <c r="BG353" s="186"/>
      <c r="BJ353" s="186"/>
      <c r="BK353" s="186"/>
      <c r="BL353" s="186"/>
      <c r="BM353" s="218"/>
      <c r="BP353" s="186"/>
      <c r="BQ353" s="186"/>
      <c r="BR353" s="186"/>
      <c r="BS353" s="186"/>
      <c r="BT353" s="186"/>
      <c r="BU353" s="186"/>
      <c r="BV353" s="186"/>
      <c r="BW353" s="170"/>
      <c r="BX353" s="186"/>
      <c r="BY353" s="186"/>
      <c r="BZ353" s="186"/>
      <c r="CA353" s="186"/>
      <c r="CB353" s="186"/>
      <c r="CC353" s="186"/>
      <c r="CD353" s="186"/>
      <c r="CE353" s="186"/>
      <c r="CF353" s="197"/>
      <c r="CG353" s="178"/>
      <c r="CI353" s="176"/>
      <c r="CJ353" s="176"/>
      <c r="CK353" s="176"/>
      <c r="CL353" s="176"/>
      <c r="CM353" s="186"/>
      <c r="CN353" s="176"/>
      <c r="CO353" s="176"/>
      <c r="CP353" s="176"/>
      <c r="CQ353" s="176"/>
      <c r="CR353" s="176"/>
      <c r="CS353" s="176"/>
      <c r="CT353" s="186"/>
      <c r="CU353" s="171"/>
      <c r="CV353" s="171"/>
      <c r="CW353" s="171"/>
      <c r="CX353" s="171"/>
      <c r="CY353" s="171"/>
      <c r="CZ353" s="171"/>
      <c r="DA353" s="186"/>
      <c r="DB353" s="171"/>
      <c r="DC353" s="171"/>
      <c r="DD353" s="171"/>
      <c r="DE353" s="171"/>
      <c r="DF353" s="171"/>
      <c r="DG353" s="171"/>
      <c r="DH353" s="171"/>
      <c r="DI353" s="171"/>
      <c r="DJ353" s="171"/>
      <c r="DK353" s="171"/>
      <c r="DL353" s="186"/>
      <c r="DM353" s="186"/>
      <c r="DO353" s="149"/>
      <c r="DP353" s="149"/>
      <c r="DQ353" s="170"/>
      <c r="DR353" s="149"/>
      <c r="DS353" s="149"/>
      <c r="DT353" s="149"/>
      <c r="DU353" s="149"/>
      <c r="DV353" s="149"/>
      <c r="DW353" s="149"/>
      <c r="DX353" s="149"/>
      <c r="DY353" s="149"/>
      <c r="DZ353" s="149"/>
      <c r="EA353" s="149"/>
      <c r="EB353" s="149"/>
      <c r="EC353" s="149"/>
      <c r="ED353" s="149"/>
      <c r="EE353" s="149"/>
      <c r="EF353" s="149"/>
      <c r="EG353" s="149"/>
      <c r="EH353" s="61"/>
      <c r="EI353" s="68"/>
      <c r="EJ353" s="68"/>
      <c r="EK353" s="68"/>
      <c r="EL353" s="68"/>
      <c r="EM353" s="68"/>
      <c r="EN353" s="68"/>
      <c r="EO353" s="68"/>
    </row>
    <row r="354" spans="1:153" s="169" customFormat="1" x14ac:dyDescent="0.25">
      <c r="A354" s="156">
        <v>516</v>
      </c>
      <c r="B354" s="156" t="s">
        <v>1535</v>
      </c>
      <c r="C354" s="170" t="s">
        <v>1522</v>
      </c>
      <c r="D354" s="170"/>
      <c r="E354" s="170" t="s">
        <v>1529</v>
      </c>
      <c r="F354" s="156">
        <v>-20.75685</v>
      </c>
      <c r="G354" s="156">
        <v>-42.806379999999997</v>
      </c>
      <c r="H354" s="156"/>
      <c r="I354" s="156">
        <v>682</v>
      </c>
      <c r="J354" s="190"/>
      <c r="K354" s="190"/>
      <c r="L354" s="186"/>
      <c r="M354" s="185">
        <v>6.333333333333333</v>
      </c>
      <c r="N354" s="185">
        <v>6.333333333333333</v>
      </c>
      <c r="O354" s="185">
        <v>6.666666666666667</v>
      </c>
      <c r="P354" s="192">
        <v>6</v>
      </c>
      <c r="Q354" s="185">
        <v>6.333333333333333</v>
      </c>
      <c r="R354" s="185">
        <v>6.666666666666667</v>
      </c>
      <c r="S354" s="185">
        <v>6.666666666666667</v>
      </c>
      <c r="T354" s="185">
        <v>6.666666666666667</v>
      </c>
      <c r="U354" s="191">
        <v>87.666666666666671</v>
      </c>
      <c r="V354" s="186"/>
      <c r="W354" s="186"/>
      <c r="X354" s="186"/>
      <c r="Y354" s="186"/>
      <c r="Z354" s="186"/>
      <c r="AA354" s="186"/>
      <c r="AB354" s="175"/>
      <c r="AC354" s="175"/>
      <c r="AD354" s="175"/>
      <c r="AE354" s="186"/>
      <c r="AF354" s="186"/>
      <c r="AG354" s="186"/>
      <c r="AH354" s="186"/>
      <c r="AI354" s="186"/>
      <c r="AJ354" s="186"/>
      <c r="AK354" s="186"/>
      <c r="AL354" s="186"/>
      <c r="AM354" s="186"/>
      <c r="AN354" s="186"/>
      <c r="AO354" s="186"/>
      <c r="AP354" s="186"/>
      <c r="AQ354" s="175"/>
      <c r="AR354" s="175"/>
      <c r="AS354" s="175"/>
      <c r="AU354" s="175"/>
      <c r="AV354" s="186"/>
      <c r="AY354" s="186"/>
      <c r="AZ354" s="186"/>
      <c r="BA354" s="186"/>
      <c r="BB354" s="186"/>
      <c r="BC354" s="186"/>
      <c r="BD354" s="186"/>
      <c r="BE354" s="186"/>
      <c r="BF354" s="186"/>
      <c r="BG354" s="186"/>
      <c r="BJ354" s="186"/>
      <c r="BK354" s="186"/>
      <c r="BL354" s="186"/>
      <c r="BM354" s="218"/>
      <c r="BP354" s="186"/>
      <c r="BQ354" s="186"/>
      <c r="BR354" s="186"/>
      <c r="BS354" s="186"/>
      <c r="BT354" s="186"/>
      <c r="BU354" s="186"/>
      <c r="BV354" s="186"/>
      <c r="BW354" s="170"/>
      <c r="BX354" s="186"/>
      <c r="BY354" s="186"/>
      <c r="BZ354" s="186"/>
      <c r="CA354" s="186"/>
      <c r="CB354" s="186"/>
      <c r="CC354" s="186"/>
      <c r="CD354" s="186"/>
      <c r="CE354" s="186"/>
      <c r="CF354" s="197"/>
      <c r="CG354" s="178"/>
      <c r="CI354" s="176"/>
      <c r="CJ354" s="176"/>
      <c r="CK354" s="176"/>
      <c r="CL354" s="176"/>
      <c r="CM354" s="186"/>
      <c r="CN354" s="176"/>
      <c r="CO354" s="176"/>
      <c r="CP354" s="176"/>
      <c r="CQ354" s="176"/>
      <c r="CR354" s="176"/>
      <c r="CS354" s="176"/>
      <c r="CT354" s="186"/>
      <c r="CU354" s="171"/>
      <c r="CV354" s="171"/>
      <c r="CW354" s="171"/>
      <c r="CX354" s="171"/>
      <c r="CY354" s="171"/>
      <c r="CZ354" s="171"/>
      <c r="DA354" s="186"/>
      <c r="DB354" s="171"/>
      <c r="DC354" s="171"/>
      <c r="DD354" s="171"/>
      <c r="DE354" s="171"/>
      <c r="DF354" s="171"/>
      <c r="DG354" s="171"/>
      <c r="DH354" s="171"/>
      <c r="DI354" s="171"/>
      <c r="DJ354" s="171"/>
      <c r="DK354" s="171"/>
      <c r="DL354" s="186"/>
      <c r="DM354" s="186"/>
      <c r="DO354" s="149"/>
      <c r="DP354" s="149"/>
      <c r="DQ354" s="170"/>
      <c r="DR354" s="149"/>
      <c r="DS354" s="149"/>
      <c r="DT354" s="149"/>
      <c r="DU354" s="149"/>
      <c r="DV354" s="149"/>
      <c r="DW354" s="149"/>
      <c r="DX354" s="149"/>
      <c r="DY354" s="149"/>
      <c r="DZ354" s="149"/>
      <c r="EA354" s="149"/>
      <c r="EB354" s="149"/>
      <c r="EC354" s="149"/>
      <c r="ED354" s="149"/>
      <c r="EE354" s="149"/>
      <c r="EF354" s="149"/>
      <c r="EG354" s="149"/>
      <c r="EH354" s="61"/>
      <c r="EI354" s="68"/>
      <c r="EJ354" s="68"/>
      <c r="EK354" s="68"/>
      <c r="EL354" s="68"/>
      <c r="EM354" s="68"/>
      <c r="EN354" s="68"/>
      <c r="EO354" s="68"/>
      <c r="EV354" s="68"/>
    </row>
    <row r="355" spans="1:153" s="169" customFormat="1" x14ac:dyDescent="0.25">
      <c r="A355" s="156">
        <v>517</v>
      </c>
      <c r="B355" s="156" t="s">
        <v>1536</v>
      </c>
      <c r="C355" s="170" t="s">
        <v>1522</v>
      </c>
      <c r="D355" s="170"/>
      <c r="E355" s="170" t="s">
        <v>1537</v>
      </c>
      <c r="F355" s="156">
        <v>-20.722049999999999</v>
      </c>
      <c r="G355" s="156">
        <v>-42.598999999999997</v>
      </c>
      <c r="H355" s="156"/>
      <c r="I355" s="156">
        <v>831</v>
      </c>
      <c r="J355" s="190"/>
      <c r="K355" s="190"/>
      <c r="L355" s="190"/>
      <c r="M355" s="185">
        <v>5.666666666666667</v>
      </c>
      <c r="N355" s="185">
        <v>5.666666666666667</v>
      </c>
      <c r="O355" s="185">
        <v>6</v>
      </c>
      <c r="P355" s="185">
        <v>5.666666666666667</v>
      </c>
      <c r="Q355" s="185">
        <v>6.333333333333333</v>
      </c>
      <c r="R355" s="185">
        <v>6</v>
      </c>
      <c r="S355" s="185">
        <v>5.666666666666667</v>
      </c>
      <c r="T355" s="185">
        <v>5.666666666666667</v>
      </c>
      <c r="U355" s="191">
        <v>82.666666666666671</v>
      </c>
      <c r="V355" s="186"/>
      <c r="W355" s="186"/>
      <c r="X355" s="186"/>
      <c r="Y355" s="186"/>
      <c r="Z355" s="186"/>
      <c r="AA355" s="186"/>
      <c r="AB355" s="175"/>
      <c r="AC355" s="175"/>
      <c r="AD355" s="175"/>
      <c r="AE355" s="186"/>
      <c r="AF355" s="186"/>
      <c r="AG355" s="186"/>
      <c r="AH355" s="186"/>
      <c r="AI355" s="186"/>
      <c r="AJ355" s="186"/>
      <c r="AK355" s="186"/>
      <c r="AL355" s="186"/>
      <c r="AM355" s="186"/>
      <c r="AN355" s="186"/>
      <c r="AO355" s="186"/>
      <c r="AP355" s="186"/>
      <c r="AQ355" s="175"/>
      <c r="AR355" s="175"/>
      <c r="AS355" s="175"/>
      <c r="AU355" s="175"/>
      <c r="AV355" s="186"/>
      <c r="AY355" s="186"/>
      <c r="AZ355" s="186"/>
      <c r="BA355" s="186"/>
      <c r="BB355" s="186"/>
      <c r="BC355" s="186"/>
      <c r="BD355" s="186"/>
      <c r="BE355" s="186"/>
      <c r="BF355" s="186"/>
      <c r="BG355" s="186"/>
      <c r="BJ355" s="186"/>
      <c r="BK355" s="186"/>
      <c r="BL355" s="186"/>
      <c r="BM355" s="218"/>
      <c r="BP355" s="186"/>
      <c r="BQ355" s="186"/>
      <c r="BR355" s="186"/>
      <c r="BS355" s="186"/>
      <c r="BT355" s="186"/>
      <c r="BU355" s="186"/>
      <c r="BV355" s="186"/>
      <c r="BW355" s="170"/>
      <c r="BX355" s="186"/>
      <c r="BY355" s="186"/>
      <c r="BZ355" s="186"/>
      <c r="CA355" s="186"/>
      <c r="CB355" s="186"/>
      <c r="CC355" s="186"/>
      <c r="CD355" s="186"/>
      <c r="CE355" s="186"/>
      <c r="CF355" s="197"/>
      <c r="CG355" s="178"/>
      <c r="CI355" s="176"/>
      <c r="CJ355" s="176"/>
      <c r="CK355" s="176"/>
      <c r="CL355" s="176"/>
      <c r="CM355" s="186"/>
      <c r="CN355" s="176"/>
      <c r="CO355" s="176"/>
      <c r="CP355" s="176"/>
      <c r="CQ355" s="176"/>
      <c r="CR355" s="176"/>
      <c r="CS355" s="176"/>
      <c r="CT355" s="186"/>
      <c r="CU355" s="171"/>
      <c r="CV355" s="171"/>
      <c r="CW355" s="171"/>
      <c r="CX355" s="171"/>
      <c r="CY355" s="171"/>
      <c r="CZ355" s="171"/>
      <c r="DA355" s="186"/>
      <c r="DB355" s="171"/>
      <c r="DC355" s="171"/>
      <c r="DD355" s="171"/>
      <c r="DE355" s="171"/>
      <c r="DF355" s="171"/>
      <c r="DG355" s="171"/>
      <c r="DH355" s="171"/>
      <c r="DI355" s="171"/>
      <c r="DJ355" s="171"/>
      <c r="DK355" s="171"/>
      <c r="DL355" s="186"/>
      <c r="DM355" s="186"/>
      <c r="DO355" s="149"/>
      <c r="DP355" s="149"/>
      <c r="DQ355" s="170"/>
      <c r="DR355" s="149"/>
      <c r="DS355" s="149"/>
      <c r="DT355" s="149"/>
      <c r="DU355" s="149"/>
      <c r="DV355" s="149"/>
      <c r="DW355" s="149"/>
      <c r="DX355" s="149"/>
      <c r="DY355" s="149"/>
      <c r="DZ355" s="149"/>
      <c r="EA355" s="149"/>
      <c r="EB355" s="149"/>
      <c r="EC355" s="149"/>
      <c r="ED355" s="149"/>
      <c r="EE355" s="149"/>
      <c r="EF355" s="149"/>
      <c r="EG355" s="149"/>
      <c r="EH355" s="61"/>
      <c r="EI355" s="68"/>
      <c r="EJ355" s="68"/>
      <c r="EK355" s="68"/>
      <c r="EL355" s="68"/>
      <c r="EM355" s="68"/>
      <c r="EN355" s="68"/>
      <c r="EO355" s="68"/>
    </row>
    <row r="356" spans="1:153" s="169" customFormat="1" x14ac:dyDescent="0.25">
      <c r="A356" s="156">
        <v>518</v>
      </c>
      <c r="B356" s="156" t="s">
        <v>1538</v>
      </c>
      <c r="C356" s="170" t="s">
        <v>1522</v>
      </c>
      <c r="D356" s="170"/>
      <c r="E356" s="170" t="s">
        <v>1537</v>
      </c>
      <c r="F356" s="156">
        <v>-20.696280000000002</v>
      </c>
      <c r="G356" s="156">
        <v>-42.594200000000001</v>
      </c>
      <c r="H356" s="156"/>
      <c r="I356" s="156">
        <v>820</v>
      </c>
      <c r="J356" s="190"/>
      <c r="K356" s="190"/>
      <c r="L356" s="186"/>
      <c r="M356" s="190">
        <v>6</v>
      </c>
      <c r="N356" s="185">
        <v>7.333333333333333</v>
      </c>
      <c r="O356" s="185">
        <v>6.666666666666667</v>
      </c>
      <c r="P356" s="192">
        <v>6</v>
      </c>
      <c r="Q356" s="185">
        <v>6.666666666666667</v>
      </c>
      <c r="R356" s="185">
        <v>6.666666666666667</v>
      </c>
      <c r="S356" s="185">
        <v>6.166666666666667</v>
      </c>
      <c r="T356" s="185">
        <v>6.5</v>
      </c>
      <c r="U356" s="191">
        <v>88.333333333333329</v>
      </c>
      <c r="V356" s="186"/>
      <c r="W356" s="186"/>
      <c r="X356" s="186"/>
      <c r="Y356" s="186"/>
      <c r="Z356" s="186"/>
      <c r="AA356" s="186"/>
      <c r="AB356" s="175"/>
      <c r="AC356" s="175"/>
      <c r="AD356" s="175"/>
      <c r="AE356" s="186"/>
      <c r="AF356" s="186"/>
      <c r="AG356" s="186"/>
      <c r="AH356" s="186"/>
      <c r="AI356" s="186"/>
      <c r="AJ356" s="186"/>
      <c r="AK356" s="186"/>
      <c r="AL356" s="186"/>
      <c r="AM356" s="186"/>
      <c r="AN356" s="186"/>
      <c r="AO356" s="186"/>
      <c r="AP356" s="186"/>
      <c r="AQ356" s="175"/>
      <c r="AR356" s="175"/>
      <c r="AS356" s="175"/>
      <c r="AU356" s="175"/>
      <c r="AV356" s="186"/>
      <c r="AY356" s="186"/>
      <c r="AZ356" s="186"/>
      <c r="BA356" s="186"/>
      <c r="BB356" s="186"/>
      <c r="BC356" s="186"/>
      <c r="BD356" s="186"/>
      <c r="BE356" s="186"/>
      <c r="BF356" s="186"/>
      <c r="BG356" s="186"/>
      <c r="BJ356" s="186"/>
      <c r="BK356" s="186"/>
      <c r="BL356" s="186"/>
      <c r="BM356" s="218"/>
      <c r="BP356" s="186"/>
      <c r="BQ356" s="186"/>
      <c r="BR356" s="186"/>
      <c r="BS356" s="186"/>
      <c r="BT356" s="186"/>
      <c r="BU356" s="186"/>
      <c r="BV356" s="186"/>
      <c r="BW356" s="170"/>
      <c r="BX356" s="186"/>
      <c r="BY356" s="186"/>
      <c r="BZ356" s="186"/>
      <c r="CA356" s="186"/>
      <c r="CB356" s="186"/>
      <c r="CC356" s="186"/>
      <c r="CD356" s="186"/>
      <c r="CE356" s="186"/>
      <c r="CF356" s="197"/>
      <c r="CG356" s="178"/>
      <c r="CI356" s="176"/>
      <c r="CJ356" s="176"/>
      <c r="CK356" s="176"/>
      <c r="CL356" s="176"/>
      <c r="CM356" s="186"/>
      <c r="CN356" s="176"/>
      <c r="CO356" s="176"/>
      <c r="CP356" s="176"/>
      <c r="CQ356" s="176"/>
      <c r="CR356" s="176"/>
      <c r="CS356" s="176"/>
      <c r="CT356" s="186"/>
      <c r="CU356" s="171"/>
      <c r="CV356" s="171"/>
      <c r="CW356" s="171"/>
      <c r="CX356" s="171"/>
      <c r="CY356" s="171"/>
      <c r="CZ356" s="171"/>
      <c r="DA356" s="186"/>
      <c r="DB356" s="171"/>
      <c r="DC356" s="171"/>
      <c r="DD356" s="171"/>
      <c r="DE356" s="171"/>
      <c r="DF356" s="171"/>
      <c r="DG356" s="171"/>
      <c r="DH356" s="171"/>
      <c r="DI356" s="171"/>
      <c r="DJ356" s="171"/>
      <c r="DK356" s="171"/>
      <c r="DL356" s="186"/>
      <c r="DM356" s="186"/>
      <c r="DO356" s="149"/>
      <c r="DP356" s="149"/>
      <c r="DQ356" s="170"/>
      <c r="DR356" s="149"/>
      <c r="DS356" s="149"/>
      <c r="DT356" s="149"/>
      <c r="DU356" s="149"/>
      <c r="DV356" s="149"/>
      <c r="DW356" s="149"/>
      <c r="DX356" s="149"/>
      <c r="DY356" s="149"/>
      <c r="DZ356" s="149"/>
      <c r="EA356" s="149"/>
      <c r="EB356" s="149"/>
      <c r="EC356" s="149"/>
      <c r="ED356" s="149"/>
      <c r="EE356" s="149"/>
      <c r="EF356" s="149"/>
      <c r="EG356" s="149"/>
      <c r="EH356" s="61"/>
      <c r="EI356" s="68"/>
      <c r="EJ356" s="68"/>
      <c r="EK356" s="68"/>
      <c r="EL356" s="68"/>
      <c r="EM356" s="68"/>
      <c r="EN356" s="68"/>
      <c r="EO356" s="68"/>
    </row>
    <row r="357" spans="1:153" s="169" customFormat="1" x14ac:dyDescent="0.25">
      <c r="A357" s="156">
        <v>519</v>
      </c>
      <c r="B357" s="156" t="s">
        <v>1539</v>
      </c>
      <c r="C357" s="170" t="s">
        <v>1522</v>
      </c>
      <c r="D357" s="170"/>
      <c r="E357" s="170" t="s">
        <v>1537</v>
      </c>
      <c r="F357" s="156">
        <v>-20.70627</v>
      </c>
      <c r="G357" s="156">
        <v>-42.581769999999999</v>
      </c>
      <c r="H357" s="156"/>
      <c r="I357" s="156">
        <v>878</v>
      </c>
      <c r="J357" s="190"/>
      <c r="K357" s="190"/>
      <c r="L357" s="186"/>
      <c r="M357" s="190">
        <v>6</v>
      </c>
      <c r="N357" s="190">
        <v>6</v>
      </c>
      <c r="O357" s="190">
        <v>6</v>
      </c>
      <c r="P357" s="185">
        <v>6.333333333333333</v>
      </c>
      <c r="Q357" s="190">
        <v>6</v>
      </c>
      <c r="R357" s="185">
        <v>5.666666666666667</v>
      </c>
      <c r="S357" s="190">
        <v>6</v>
      </c>
      <c r="T357" s="190">
        <v>6</v>
      </c>
      <c r="U357" s="191">
        <v>84.333333333333329</v>
      </c>
      <c r="V357" s="186"/>
      <c r="W357" s="186"/>
      <c r="X357" s="186"/>
      <c r="Y357" s="186"/>
      <c r="Z357" s="186"/>
      <c r="AA357" s="186"/>
      <c r="AB357" s="175"/>
      <c r="AC357" s="175"/>
      <c r="AD357" s="175"/>
      <c r="AE357" s="186"/>
      <c r="AF357" s="186"/>
      <c r="AG357" s="186"/>
      <c r="AH357" s="186"/>
      <c r="AI357" s="186"/>
      <c r="AJ357" s="186"/>
      <c r="AK357" s="186"/>
      <c r="AL357" s="186"/>
      <c r="AM357" s="186"/>
      <c r="AN357" s="186"/>
      <c r="AO357" s="186"/>
      <c r="AP357" s="186"/>
      <c r="AQ357" s="175"/>
      <c r="AR357" s="175"/>
      <c r="AS357" s="175"/>
      <c r="AU357" s="175"/>
      <c r="AV357" s="186"/>
      <c r="AY357" s="186"/>
      <c r="AZ357" s="186"/>
      <c r="BA357" s="186"/>
      <c r="BB357" s="186"/>
      <c r="BC357" s="186"/>
      <c r="BD357" s="186"/>
      <c r="BE357" s="186"/>
      <c r="BF357" s="186"/>
      <c r="BG357" s="186"/>
      <c r="BJ357" s="186"/>
      <c r="BK357" s="186"/>
      <c r="BL357" s="186"/>
      <c r="BM357" s="218"/>
      <c r="BP357" s="186"/>
      <c r="BQ357" s="186"/>
      <c r="BR357" s="186"/>
      <c r="BS357" s="186"/>
      <c r="BT357" s="186"/>
      <c r="BU357" s="186"/>
      <c r="BV357" s="186"/>
      <c r="BW357" s="170"/>
      <c r="BX357" s="186"/>
      <c r="BY357" s="186"/>
      <c r="BZ357" s="186"/>
      <c r="CA357" s="186"/>
      <c r="CB357" s="186"/>
      <c r="CC357" s="186"/>
      <c r="CD357" s="186"/>
      <c r="CE357" s="186"/>
      <c r="CF357" s="197"/>
      <c r="CG357" s="178"/>
      <c r="CI357" s="176"/>
      <c r="CJ357" s="176"/>
      <c r="CK357" s="176"/>
      <c r="CL357" s="176"/>
      <c r="CM357" s="186"/>
      <c r="CN357" s="176"/>
      <c r="CO357" s="176"/>
      <c r="CP357" s="176"/>
      <c r="CQ357" s="176"/>
      <c r="CR357" s="176"/>
      <c r="CS357" s="176"/>
      <c r="CT357" s="186"/>
      <c r="CU357" s="171"/>
      <c r="CV357" s="171"/>
      <c r="CW357" s="171"/>
      <c r="CX357" s="171"/>
      <c r="CY357" s="171"/>
      <c r="CZ357" s="171"/>
      <c r="DA357" s="186"/>
      <c r="DB357" s="171"/>
      <c r="DC357" s="171"/>
      <c r="DD357" s="171"/>
      <c r="DE357" s="171"/>
      <c r="DF357" s="171"/>
      <c r="DG357" s="171"/>
      <c r="DH357" s="171"/>
      <c r="DI357" s="171"/>
      <c r="DJ357" s="171"/>
      <c r="DK357" s="171"/>
      <c r="DL357" s="186"/>
      <c r="DM357" s="186"/>
      <c r="DO357" s="149"/>
      <c r="DP357" s="149"/>
      <c r="DQ357" s="170"/>
      <c r="DR357" s="149"/>
      <c r="DS357" s="149"/>
      <c r="DT357" s="149"/>
      <c r="DU357" s="149"/>
      <c r="DV357" s="149"/>
      <c r="DW357" s="149"/>
      <c r="DX357" s="149"/>
      <c r="DY357" s="149"/>
      <c r="DZ357" s="149"/>
      <c r="EA357" s="149"/>
      <c r="EB357" s="149"/>
      <c r="EC357" s="149"/>
      <c r="ED357" s="149"/>
      <c r="EE357" s="149"/>
      <c r="EF357" s="149"/>
      <c r="EG357" s="149"/>
      <c r="EH357" s="61"/>
      <c r="EI357" s="68"/>
      <c r="EJ357" s="68"/>
      <c r="EK357" s="68"/>
      <c r="EL357" s="68"/>
      <c r="EM357" s="68"/>
      <c r="EN357" s="68"/>
      <c r="EO357" s="68"/>
    </row>
    <row r="358" spans="1:153" s="169" customFormat="1" x14ac:dyDescent="0.25">
      <c r="A358" s="156">
        <v>520</v>
      </c>
      <c r="B358" s="156" t="s">
        <v>1539</v>
      </c>
      <c r="C358" s="156" t="s">
        <v>1524</v>
      </c>
      <c r="D358" s="156"/>
      <c r="E358" s="170" t="s">
        <v>1537</v>
      </c>
      <c r="F358" s="156">
        <v>-20.70815</v>
      </c>
      <c r="G358" s="156">
        <v>-42.577950000000001</v>
      </c>
      <c r="H358" s="156"/>
      <c r="I358" s="156">
        <v>853</v>
      </c>
      <c r="J358" s="190"/>
      <c r="K358" s="190"/>
      <c r="L358" s="190"/>
      <c r="M358" s="185">
        <v>5.333333333333333</v>
      </c>
      <c r="N358" s="185">
        <v>5.333333333333333</v>
      </c>
      <c r="O358" s="185">
        <v>5.666666666666667</v>
      </c>
      <c r="P358" s="185">
        <v>5.666666666666667</v>
      </c>
      <c r="Q358" s="185">
        <v>5</v>
      </c>
      <c r="R358" s="185">
        <v>5.333333333333333</v>
      </c>
      <c r="S358" s="185">
        <v>5.333333333333333</v>
      </c>
      <c r="T358" s="185">
        <v>5.333333333333333</v>
      </c>
      <c r="U358" s="191">
        <v>79</v>
      </c>
      <c r="V358" s="186"/>
      <c r="W358" s="186"/>
      <c r="X358" s="186"/>
      <c r="Y358" s="186"/>
      <c r="Z358" s="186"/>
      <c r="AA358" s="186"/>
      <c r="AB358" s="175"/>
      <c r="AC358" s="175"/>
      <c r="AD358" s="175"/>
      <c r="AE358" s="186"/>
      <c r="AF358" s="186"/>
      <c r="AG358" s="186"/>
      <c r="AH358" s="186"/>
      <c r="AI358" s="186"/>
      <c r="AJ358" s="186"/>
      <c r="AK358" s="186"/>
      <c r="AL358" s="186"/>
      <c r="AM358" s="186"/>
      <c r="AN358" s="186"/>
      <c r="AO358" s="186"/>
      <c r="AP358" s="186"/>
      <c r="AQ358" s="175"/>
      <c r="AR358" s="175"/>
      <c r="AS358" s="175"/>
      <c r="AU358" s="175"/>
      <c r="AV358" s="186"/>
      <c r="AY358" s="186"/>
      <c r="AZ358" s="186"/>
      <c r="BA358" s="186"/>
      <c r="BB358" s="186"/>
      <c r="BC358" s="186"/>
      <c r="BD358" s="186"/>
      <c r="BE358" s="186"/>
      <c r="BF358" s="186"/>
      <c r="BG358" s="186"/>
      <c r="BJ358" s="186"/>
      <c r="BK358" s="186"/>
      <c r="BL358" s="186"/>
      <c r="BM358" s="218"/>
      <c r="BP358" s="186"/>
      <c r="BQ358" s="186"/>
      <c r="BR358" s="186"/>
      <c r="BS358" s="186"/>
      <c r="BT358" s="186"/>
      <c r="BU358" s="186"/>
      <c r="BV358" s="186"/>
      <c r="BW358" s="156"/>
      <c r="BX358" s="186"/>
      <c r="BY358" s="186"/>
      <c r="BZ358" s="186"/>
      <c r="CA358" s="186"/>
      <c r="CB358" s="186"/>
      <c r="CC358" s="186"/>
      <c r="CD358" s="186"/>
      <c r="CE358" s="186"/>
      <c r="CF358" s="197"/>
      <c r="CG358" s="178"/>
      <c r="CI358" s="176"/>
      <c r="CJ358" s="176"/>
      <c r="CK358" s="176"/>
      <c r="CL358" s="176"/>
      <c r="CM358" s="186"/>
      <c r="CN358" s="176"/>
      <c r="CO358" s="176"/>
      <c r="CP358" s="176"/>
      <c r="CQ358" s="176"/>
      <c r="CR358" s="176"/>
      <c r="CS358" s="176"/>
      <c r="CT358" s="186"/>
      <c r="CU358" s="171"/>
      <c r="CV358" s="171"/>
      <c r="CW358" s="171"/>
      <c r="CX358" s="171"/>
      <c r="CY358" s="171"/>
      <c r="CZ358" s="171"/>
      <c r="DA358" s="186"/>
      <c r="DB358" s="171"/>
      <c r="DC358" s="171"/>
      <c r="DD358" s="171"/>
      <c r="DE358" s="171"/>
      <c r="DF358" s="171"/>
      <c r="DG358" s="171"/>
      <c r="DH358" s="171"/>
      <c r="DI358" s="171"/>
      <c r="DJ358" s="171"/>
      <c r="DK358" s="171"/>
      <c r="DL358" s="186"/>
      <c r="DM358" s="186"/>
      <c r="DO358" s="149"/>
      <c r="DP358" s="149"/>
      <c r="DQ358" s="156"/>
      <c r="DR358" s="149"/>
      <c r="DS358" s="149"/>
      <c r="DT358" s="149"/>
      <c r="DU358" s="149"/>
      <c r="DV358" s="149"/>
      <c r="DW358" s="149"/>
      <c r="DX358" s="149"/>
      <c r="DY358" s="149"/>
      <c r="DZ358" s="149"/>
      <c r="EA358" s="149"/>
      <c r="EB358" s="149"/>
      <c r="EC358" s="149"/>
      <c r="ED358" s="149"/>
      <c r="EE358" s="149"/>
      <c r="EF358" s="149"/>
      <c r="EG358" s="149"/>
      <c r="EH358" s="61"/>
      <c r="EI358" s="68"/>
      <c r="EJ358" s="68"/>
      <c r="EK358" s="68"/>
      <c r="EL358" s="68"/>
      <c r="EM358" s="68"/>
      <c r="EN358" s="68"/>
      <c r="EO358" s="68"/>
      <c r="EV358" s="173"/>
    </row>
    <row r="359" spans="1:153" s="169" customFormat="1" x14ac:dyDescent="0.25">
      <c r="A359" s="156">
        <v>521</v>
      </c>
      <c r="B359" s="170" t="s">
        <v>1540</v>
      </c>
      <c r="C359" s="170" t="s">
        <v>1522</v>
      </c>
      <c r="D359" s="170"/>
      <c r="E359" s="170" t="s">
        <v>1537</v>
      </c>
      <c r="F359" s="156">
        <v>-20.617039999999999</v>
      </c>
      <c r="G359" s="156">
        <v>-42.592950000000002</v>
      </c>
      <c r="H359" s="156"/>
      <c r="I359" s="156">
        <v>755</v>
      </c>
      <c r="J359" s="190"/>
      <c r="K359" s="190"/>
      <c r="L359" s="186"/>
      <c r="M359" s="185">
        <v>5.666666666666667</v>
      </c>
      <c r="N359" s="185">
        <v>5.666666666666667</v>
      </c>
      <c r="O359" s="185">
        <v>5.666666666666667</v>
      </c>
      <c r="P359" s="190">
        <v>6</v>
      </c>
      <c r="Q359" s="185">
        <v>5.333333333333333</v>
      </c>
      <c r="R359" s="190">
        <v>6</v>
      </c>
      <c r="S359" s="190">
        <v>6</v>
      </c>
      <c r="T359" s="185">
        <v>5.666666666666667</v>
      </c>
      <c r="U359" s="196">
        <v>82</v>
      </c>
      <c r="V359" s="186"/>
      <c r="W359" s="186"/>
      <c r="X359" s="186"/>
      <c r="Y359" s="186"/>
      <c r="Z359" s="186"/>
      <c r="AA359" s="186"/>
      <c r="AB359" s="175"/>
      <c r="AC359" s="175"/>
      <c r="AD359" s="175"/>
      <c r="AE359" s="186"/>
      <c r="AF359" s="186"/>
      <c r="AG359" s="186"/>
      <c r="AH359" s="186"/>
      <c r="AI359" s="186"/>
      <c r="AJ359" s="186"/>
      <c r="AK359" s="186"/>
      <c r="AL359" s="186"/>
      <c r="AM359" s="186"/>
      <c r="AN359" s="186"/>
      <c r="AO359" s="186"/>
      <c r="AP359" s="186"/>
      <c r="AQ359" s="175"/>
      <c r="AR359" s="175"/>
      <c r="AS359" s="175"/>
      <c r="AU359" s="175"/>
      <c r="AV359" s="186"/>
      <c r="AY359" s="186"/>
      <c r="AZ359" s="186"/>
      <c r="BA359" s="186"/>
      <c r="BB359" s="186"/>
      <c r="BC359" s="186"/>
      <c r="BD359" s="186"/>
      <c r="BE359" s="186"/>
      <c r="BF359" s="186"/>
      <c r="BG359" s="186"/>
      <c r="BJ359" s="186"/>
      <c r="BK359" s="186"/>
      <c r="BL359" s="186"/>
      <c r="BM359" s="218"/>
      <c r="BP359" s="186"/>
      <c r="BQ359" s="186"/>
      <c r="BR359" s="186"/>
      <c r="BS359" s="186"/>
      <c r="BT359" s="186"/>
      <c r="BU359" s="186"/>
      <c r="BV359" s="186"/>
      <c r="BW359" s="170"/>
      <c r="BX359" s="186"/>
      <c r="BY359" s="186"/>
      <c r="BZ359" s="186"/>
      <c r="CA359" s="186"/>
      <c r="CB359" s="186"/>
      <c r="CC359" s="186"/>
      <c r="CD359" s="186"/>
      <c r="CE359" s="186"/>
      <c r="CF359" s="197"/>
      <c r="CG359" s="178"/>
      <c r="CI359" s="176"/>
      <c r="CJ359" s="176"/>
      <c r="CK359" s="176"/>
      <c r="CL359" s="176"/>
      <c r="CM359" s="186"/>
      <c r="CN359" s="176"/>
      <c r="CO359" s="176"/>
      <c r="CP359" s="176"/>
      <c r="CQ359" s="176"/>
      <c r="CR359" s="176"/>
      <c r="CS359" s="176"/>
      <c r="CT359" s="186"/>
      <c r="CU359" s="171"/>
      <c r="CV359" s="171"/>
      <c r="CW359" s="171"/>
      <c r="CX359" s="171"/>
      <c r="CY359" s="171"/>
      <c r="CZ359" s="171"/>
      <c r="DA359" s="186"/>
      <c r="DB359" s="171"/>
      <c r="DC359" s="171"/>
      <c r="DD359" s="171"/>
      <c r="DE359" s="171"/>
      <c r="DF359" s="171"/>
      <c r="DG359" s="171"/>
      <c r="DH359" s="171"/>
      <c r="DI359" s="171"/>
      <c r="DJ359" s="171"/>
      <c r="DK359" s="171"/>
      <c r="DL359" s="186"/>
      <c r="DM359" s="186"/>
      <c r="DO359" s="149"/>
      <c r="DP359" s="149"/>
      <c r="DQ359" s="170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 s="149"/>
      <c r="EB359" s="149"/>
      <c r="EC359" s="149"/>
      <c r="ED359" s="149"/>
      <c r="EE359" s="149"/>
      <c r="EF359" s="149"/>
      <c r="EG359" s="149"/>
      <c r="EH359" s="61"/>
      <c r="EI359" s="68"/>
      <c r="EJ359" s="68"/>
      <c r="EK359" s="68"/>
      <c r="EL359" s="68"/>
      <c r="EM359" s="68"/>
      <c r="EN359" s="68"/>
      <c r="EO359" s="68"/>
      <c r="EV359" s="173"/>
    </row>
    <row r="360" spans="1:153" s="169" customFormat="1" x14ac:dyDescent="0.25">
      <c r="A360" s="156">
        <v>522</v>
      </c>
      <c r="B360" s="170" t="s">
        <v>1540</v>
      </c>
      <c r="C360" s="156" t="s">
        <v>1524</v>
      </c>
      <c r="D360" s="156"/>
      <c r="E360" s="170" t="s">
        <v>1537</v>
      </c>
      <c r="F360" s="156">
        <v>-20.62839</v>
      </c>
      <c r="G360" s="156">
        <v>-42.577759999999998</v>
      </c>
      <c r="H360" s="156"/>
      <c r="I360" s="156">
        <v>788</v>
      </c>
      <c r="J360" s="190"/>
      <c r="K360" s="190"/>
      <c r="L360" s="190"/>
      <c r="M360" s="185">
        <v>6</v>
      </c>
      <c r="N360" s="185">
        <v>5.666666666666667</v>
      </c>
      <c r="O360" s="185">
        <v>5.666666666666667</v>
      </c>
      <c r="P360" s="185">
        <v>6</v>
      </c>
      <c r="Q360" s="185">
        <v>6.333333333333333</v>
      </c>
      <c r="R360" s="185">
        <v>6</v>
      </c>
      <c r="S360" s="185">
        <v>6</v>
      </c>
      <c r="T360" s="185">
        <v>6</v>
      </c>
      <c r="U360" s="191">
        <v>83.666666666666671</v>
      </c>
      <c r="V360" s="186"/>
      <c r="W360" s="186"/>
      <c r="X360" s="186"/>
      <c r="Y360" s="186"/>
      <c r="Z360" s="186"/>
      <c r="AA360" s="186"/>
      <c r="AB360" s="175"/>
      <c r="AC360" s="175"/>
      <c r="AD360" s="175"/>
      <c r="AE360" s="186"/>
      <c r="AF360" s="186"/>
      <c r="AG360" s="186"/>
      <c r="AH360" s="186"/>
      <c r="AI360" s="186"/>
      <c r="AJ360" s="186"/>
      <c r="AK360" s="186"/>
      <c r="AL360" s="186"/>
      <c r="AM360" s="186"/>
      <c r="AN360" s="186"/>
      <c r="AO360" s="186"/>
      <c r="AP360" s="186"/>
      <c r="AQ360" s="175"/>
      <c r="AR360" s="175"/>
      <c r="AS360" s="175"/>
      <c r="AU360" s="175"/>
      <c r="AV360" s="186"/>
      <c r="AY360" s="186"/>
      <c r="AZ360" s="186"/>
      <c r="BA360" s="186"/>
      <c r="BB360" s="186"/>
      <c r="BC360" s="186"/>
      <c r="BD360" s="186"/>
      <c r="BE360" s="186"/>
      <c r="BF360" s="186"/>
      <c r="BG360" s="186"/>
      <c r="BJ360" s="186"/>
      <c r="BK360" s="186"/>
      <c r="BL360" s="186"/>
      <c r="BM360" s="218"/>
      <c r="BP360" s="186"/>
      <c r="BQ360" s="186"/>
      <c r="BR360" s="186"/>
      <c r="BS360" s="186"/>
      <c r="BT360" s="186"/>
      <c r="BU360" s="186"/>
      <c r="BV360" s="186"/>
      <c r="BW360" s="156"/>
      <c r="BX360" s="186"/>
      <c r="BY360" s="186"/>
      <c r="BZ360" s="186"/>
      <c r="CA360" s="186"/>
      <c r="CB360" s="186"/>
      <c r="CC360" s="186"/>
      <c r="CD360" s="186"/>
      <c r="CE360" s="186"/>
      <c r="CF360" s="197"/>
      <c r="CG360" s="178"/>
      <c r="CI360" s="176"/>
      <c r="CJ360" s="176"/>
      <c r="CK360" s="176"/>
      <c r="CL360" s="176"/>
      <c r="CM360" s="186"/>
      <c r="CN360" s="176"/>
      <c r="CO360" s="176"/>
      <c r="CP360" s="176"/>
      <c r="CQ360" s="176"/>
      <c r="CR360" s="176"/>
      <c r="CS360" s="176"/>
      <c r="CT360" s="186"/>
      <c r="CU360" s="171"/>
      <c r="CV360" s="171"/>
      <c r="CW360" s="171"/>
      <c r="CX360" s="171"/>
      <c r="CY360" s="171"/>
      <c r="CZ360" s="171"/>
      <c r="DA360" s="186"/>
      <c r="DB360" s="171"/>
      <c r="DC360" s="171"/>
      <c r="DD360" s="171"/>
      <c r="DE360" s="171"/>
      <c r="DF360" s="171"/>
      <c r="DG360" s="171"/>
      <c r="DH360" s="171"/>
      <c r="DI360" s="171"/>
      <c r="DJ360" s="171"/>
      <c r="DK360" s="171"/>
      <c r="DL360" s="186"/>
      <c r="DM360" s="186"/>
      <c r="DO360" s="149"/>
      <c r="DP360" s="149"/>
      <c r="DQ360" s="156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 s="149"/>
      <c r="EB360" s="149"/>
      <c r="EC360" s="149"/>
      <c r="ED360" s="149"/>
      <c r="EE360" s="149"/>
      <c r="EF360" s="149"/>
      <c r="EG360" s="149"/>
      <c r="EH360" s="61"/>
      <c r="EI360" s="68"/>
      <c r="EJ360" s="68"/>
      <c r="EK360" s="68"/>
      <c r="EL360" s="68"/>
      <c r="EM360" s="68"/>
      <c r="EN360" s="68"/>
      <c r="EO360" s="68"/>
      <c r="EV360" s="173"/>
    </row>
    <row r="361" spans="1:153" s="169" customFormat="1" x14ac:dyDescent="0.25">
      <c r="A361" s="156">
        <v>523</v>
      </c>
      <c r="B361" s="170" t="s">
        <v>1541</v>
      </c>
      <c r="C361" s="170" t="s">
        <v>1522</v>
      </c>
      <c r="D361" s="170"/>
      <c r="E361" s="170" t="s">
        <v>1537</v>
      </c>
      <c r="F361" s="156">
        <v>-20.70112</v>
      </c>
      <c r="G361" s="156">
        <v>-42.609470000000002</v>
      </c>
      <c r="H361" s="156"/>
      <c r="I361" s="156">
        <v>769</v>
      </c>
      <c r="J361" s="190"/>
      <c r="K361" s="190"/>
      <c r="L361" s="176"/>
      <c r="M361" s="190">
        <v>6</v>
      </c>
      <c r="N361" s="185">
        <v>6.333333333333333</v>
      </c>
      <c r="O361" s="185">
        <v>6.333333333333333</v>
      </c>
      <c r="P361" s="185">
        <v>6</v>
      </c>
      <c r="Q361" s="185">
        <v>6.333333333333333</v>
      </c>
      <c r="R361" s="185">
        <v>6.166666666666667</v>
      </c>
      <c r="S361" s="185">
        <v>6</v>
      </c>
      <c r="T361" s="185">
        <v>6.166666666666667</v>
      </c>
      <c r="U361" s="191">
        <v>85.333333333333329</v>
      </c>
      <c r="V361" s="186"/>
      <c r="W361" s="186"/>
      <c r="X361" s="186"/>
      <c r="Y361" s="186"/>
      <c r="Z361" s="186"/>
      <c r="AA361" s="186"/>
      <c r="AB361" s="175"/>
      <c r="AC361" s="175"/>
      <c r="AD361" s="175"/>
      <c r="AE361" s="186"/>
      <c r="AF361" s="186"/>
      <c r="AG361" s="186"/>
      <c r="AH361" s="186"/>
      <c r="AI361" s="186"/>
      <c r="AJ361" s="186"/>
      <c r="AK361" s="186"/>
      <c r="AL361" s="186"/>
      <c r="AM361" s="186"/>
      <c r="AN361" s="186"/>
      <c r="AO361" s="186"/>
      <c r="AP361" s="186"/>
      <c r="AQ361" s="175"/>
      <c r="AR361" s="175"/>
      <c r="AS361" s="175"/>
      <c r="AU361" s="175"/>
      <c r="AV361" s="186"/>
      <c r="AY361" s="186"/>
      <c r="AZ361" s="186"/>
      <c r="BA361" s="186"/>
      <c r="BB361" s="186"/>
      <c r="BC361" s="186"/>
      <c r="BD361" s="186"/>
      <c r="BE361" s="186"/>
      <c r="BF361" s="186"/>
      <c r="BG361" s="186"/>
      <c r="BJ361" s="186"/>
      <c r="BK361" s="186"/>
      <c r="BL361" s="186"/>
      <c r="BM361" s="218"/>
      <c r="BP361" s="186"/>
      <c r="BQ361" s="186"/>
      <c r="BR361" s="186"/>
      <c r="BS361" s="186"/>
      <c r="BT361" s="186"/>
      <c r="BU361" s="186"/>
      <c r="BV361" s="186"/>
      <c r="BW361" s="170"/>
      <c r="BX361" s="186"/>
      <c r="BY361" s="186"/>
      <c r="BZ361" s="186"/>
      <c r="CA361" s="186"/>
      <c r="CB361" s="186"/>
      <c r="CC361" s="186"/>
      <c r="CD361" s="186"/>
      <c r="CE361" s="186"/>
      <c r="CF361" s="197"/>
      <c r="CG361" s="178"/>
      <c r="CI361" s="176"/>
      <c r="CJ361" s="176"/>
      <c r="CK361" s="176"/>
      <c r="CL361" s="176"/>
      <c r="CM361" s="186"/>
      <c r="CN361" s="176"/>
      <c r="CO361" s="176"/>
      <c r="CP361" s="176"/>
      <c r="CQ361" s="176"/>
      <c r="CR361" s="176"/>
      <c r="CS361" s="176"/>
      <c r="CT361" s="186"/>
      <c r="CU361" s="171"/>
      <c r="CV361" s="171"/>
      <c r="CW361" s="171"/>
      <c r="CX361" s="171"/>
      <c r="CY361" s="171"/>
      <c r="CZ361" s="171"/>
      <c r="DA361" s="186"/>
      <c r="DB361" s="171"/>
      <c r="DC361" s="171"/>
      <c r="DD361" s="171"/>
      <c r="DE361" s="171"/>
      <c r="DF361" s="171"/>
      <c r="DG361" s="171"/>
      <c r="DH361" s="171"/>
      <c r="DI361" s="171"/>
      <c r="DJ361" s="171"/>
      <c r="DK361" s="171"/>
      <c r="DL361" s="186"/>
      <c r="DM361" s="186"/>
      <c r="DO361" s="149"/>
      <c r="DP361" s="149"/>
      <c r="DQ361" s="170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 s="149"/>
      <c r="EB361" s="149"/>
      <c r="EC361" s="149"/>
      <c r="ED361" s="149"/>
      <c r="EE361" s="149"/>
      <c r="EF361" s="149"/>
      <c r="EG361" s="149"/>
      <c r="EH361" s="61"/>
      <c r="EI361" s="68"/>
      <c r="EJ361" s="68"/>
      <c r="EK361" s="68"/>
      <c r="EL361" s="68"/>
      <c r="EM361" s="68"/>
      <c r="EN361" s="68"/>
      <c r="EO361" s="68"/>
      <c r="EV361" s="173"/>
      <c r="EW361" s="68"/>
    </row>
    <row r="362" spans="1:153" s="169" customFormat="1" x14ac:dyDescent="0.25">
      <c r="A362" s="156">
        <v>524</v>
      </c>
      <c r="B362" s="156" t="s">
        <v>1541</v>
      </c>
      <c r="C362" s="156" t="s">
        <v>1524</v>
      </c>
      <c r="D362" s="156"/>
      <c r="E362" s="170" t="s">
        <v>1537</v>
      </c>
      <c r="F362" s="156">
        <v>-20.701989999999999</v>
      </c>
      <c r="G362" s="156">
        <v>-42.610039999999998</v>
      </c>
      <c r="H362" s="156"/>
      <c r="I362" s="156">
        <v>751</v>
      </c>
      <c r="J362" s="190"/>
      <c r="K362" s="190"/>
      <c r="L362" s="190"/>
      <c r="M362" s="185">
        <v>6.666666666666667</v>
      </c>
      <c r="N362" s="185">
        <v>7</v>
      </c>
      <c r="O362" s="185">
        <v>7.333333333333333</v>
      </c>
      <c r="P362" s="185">
        <v>6.333333333333333</v>
      </c>
      <c r="Q362" s="185">
        <v>6.666666666666667</v>
      </c>
      <c r="R362" s="185">
        <v>6.5</v>
      </c>
      <c r="S362" s="185">
        <v>6.333333333333333</v>
      </c>
      <c r="T362" s="185">
        <v>6.5</v>
      </c>
      <c r="U362" s="191">
        <v>89.333333333333329</v>
      </c>
      <c r="V362" s="186"/>
      <c r="W362" s="186"/>
      <c r="X362" s="186"/>
      <c r="Y362" s="186"/>
      <c r="Z362" s="186"/>
      <c r="AA362" s="186"/>
      <c r="AB362" s="175" t="s">
        <v>1564</v>
      </c>
      <c r="AC362" s="175"/>
      <c r="AD362" s="175"/>
      <c r="AE362" s="186"/>
      <c r="AF362" s="186"/>
      <c r="AG362" s="186"/>
      <c r="AH362" s="186"/>
      <c r="AI362" s="186"/>
      <c r="AJ362" s="186"/>
      <c r="AK362" s="186"/>
      <c r="AL362" s="186"/>
      <c r="AM362" s="186"/>
      <c r="AN362" s="186"/>
      <c r="AO362" s="186"/>
      <c r="AP362" s="186"/>
      <c r="AQ362" s="175" t="s">
        <v>1564</v>
      </c>
      <c r="AR362" s="175"/>
      <c r="AS362" s="175"/>
      <c r="AU362" s="175"/>
      <c r="AV362" s="186"/>
      <c r="AY362" s="186"/>
      <c r="AZ362" s="186"/>
      <c r="BA362" s="186"/>
      <c r="BB362" s="186"/>
      <c r="BC362" s="186"/>
      <c r="BD362" s="186"/>
      <c r="BE362" s="186"/>
      <c r="BF362" s="186"/>
      <c r="BG362" s="186"/>
      <c r="BJ362" s="186"/>
      <c r="BK362" s="186"/>
      <c r="BL362" s="186"/>
      <c r="BM362" s="218"/>
      <c r="BP362" s="186"/>
      <c r="BQ362" s="186"/>
      <c r="BR362" s="186"/>
      <c r="BS362" s="186"/>
      <c r="BT362" s="186"/>
      <c r="BU362" s="186"/>
      <c r="BV362" s="186"/>
      <c r="BW362" s="156"/>
      <c r="BX362" s="186"/>
      <c r="BY362" s="186"/>
      <c r="BZ362" s="186"/>
      <c r="CA362" s="186"/>
      <c r="CB362" s="186"/>
      <c r="CC362" s="186"/>
      <c r="CD362" s="186"/>
      <c r="CE362" s="186"/>
      <c r="CF362" s="197"/>
      <c r="CG362" s="178"/>
      <c r="CI362" s="176"/>
      <c r="CJ362" s="176"/>
      <c r="CK362" s="176"/>
      <c r="CL362" s="176"/>
      <c r="CM362" s="186"/>
      <c r="CN362" s="176"/>
      <c r="CO362" s="176"/>
      <c r="CP362" s="176"/>
      <c r="CQ362" s="176"/>
      <c r="CR362" s="176"/>
      <c r="CS362" s="176"/>
      <c r="CT362" s="186"/>
      <c r="CU362" s="171"/>
      <c r="CV362" s="171"/>
      <c r="CW362" s="171"/>
      <c r="CX362" s="171"/>
      <c r="CY362" s="171"/>
      <c r="CZ362" s="171"/>
      <c r="DA362" s="186"/>
      <c r="DB362" s="171"/>
      <c r="DC362" s="171"/>
      <c r="DD362" s="171"/>
      <c r="DE362" s="171"/>
      <c r="DF362" s="171"/>
      <c r="DG362" s="171"/>
      <c r="DH362" s="171"/>
      <c r="DI362" s="171"/>
      <c r="DJ362" s="171"/>
      <c r="DK362" s="171"/>
      <c r="DL362" s="186"/>
      <c r="DM362" s="186"/>
      <c r="DO362" s="149"/>
      <c r="DP362" s="149"/>
      <c r="DQ362" s="156"/>
      <c r="DR362" s="149"/>
      <c r="DS362" s="149"/>
      <c r="DT362" s="149"/>
      <c r="DU362" s="149"/>
      <c r="DV362" s="149"/>
      <c r="DW362" s="149"/>
      <c r="DX362" s="149"/>
      <c r="DY362" s="149"/>
      <c r="DZ362" s="149"/>
      <c r="EA362" s="149"/>
      <c r="EB362" s="149"/>
      <c r="EC362" s="149"/>
      <c r="ED362" s="149"/>
      <c r="EE362" s="149"/>
      <c r="EF362" s="149"/>
      <c r="EG362" s="149"/>
      <c r="EH362" s="61"/>
      <c r="EI362" s="68"/>
      <c r="EJ362" s="68"/>
      <c r="EK362" s="68"/>
      <c r="EL362" s="68"/>
      <c r="EM362" s="68"/>
      <c r="EN362" s="68"/>
      <c r="EO362" s="68"/>
      <c r="EV362" s="173"/>
    </row>
    <row r="363" spans="1:153" s="169" customFormat="1" x14ac:dyDescent="0.25">
      <c r="A363" s="156">
        <v>550</v>
      </c>
      <c r="B363" s="157" t="s">
        <v>1542</v>
      </c>
      <c r="C363" s="160" t="s">
        <v>1192</v>
      </c>
      <c r="D363" s="160"/>
      <c r="E363" s="156" t="s">
        <v>1304</v>
      </c>
      <c r="F363" s="157">
        <v>-20.465428708000001</v>
      </c>
      <c r="G363" s="157">
        <v>-41.939610913000003</v>
      </c>
      <c r="H363" s="157"/>
      <c r="I363" s="156">
        <v>799</v>
      </c>
      <c r="J363" s="190"/>
      <c r="K363" s="190"/>
      <c r="L363" s="189" t="s">
        <v>1225</v>
      </c>
      <c r="M363" s="185">
        <v>5.333333333333333</v>
      </c>
      <c r="N363" s="185">
        <v>6</v>
      </c>
      <c r="O363" s="185">
        <v>5.666666666666667</v>
      </c>
      <c r="P363" s="185">
        <v>6</v>
      </c>
      <c r="Q363" s="185">
        <v>5.333333333333333</v>
      </c>
      <c r="R363" s="185">
        <v>6</v>
      </c>
      <c r="S363" s="185">
        <v>5.333333333333333</v>
      </c>
      <c r="T363" s="185">
        <v>5.666666666666667</v>
      </c>
      <c r="U363" s="191">
        <v>81.333333333333329</v>
      </c>
      <c r="V363" s="186"/>
      <c r="W363" s="186"/>
      <c r="X363" s="186"/>
      <c r="Y363" s="186"/>
      <c r="Z363" s="186"/>
      <c r="AA363" s="186"/>
      <c r="AB363" s="175"/>
      <c r="AC363" s="175"/>
      <c r="AD363" s="175"/>
      <c r="AE363" s="186"/>
      <c r="AF363" s="186"/>
      <c r="AG363" s="186"/>
      <c r="AH363" s="186"/>
      <c r="AI363" s="186"/>
      <c r="AJ363" s="186"/>
      <c r="AK363" s="186"/>
      <c r="AL363" s="186"/>
      <c r="AM363" s="186"/>
      <c r="AN363" s="186"/>
      <c r="AO363" s="186"/>
      <c r="AP363" s="186"/>
      <c r="AQ363" s="175"/>
      <c r="AR363" s="175"/>
      <c r="AS363" s="175"/>
      <c r="AU363" s="175"/>
      <c r="AV363" s="186"/>
      <c r="AY363" s="186"/>
      <c r="AZ363" s="186"/>
      <c r="BA363" s="186"/>
      <c r="BB363" s="186"/>
      <c r="BC363" s="186"/>
      <c r="BD363" s="186"/>
      <c r="BE363" s="186"/>
      <c r="BF363" s="186"/>
      <c r="BG363" s="186"/>
      <c r="BJ363" s="186"/>
      <c r="BK363" s="186"/>
      <c r="BL363" s="186"/>
      <c r="BM363" s="218"/>
      <c r="BP363" s="186"/>
      <c r="BQ363" s="186"/>
      <c r="BR363" s="186"/>
      <c r="BS363" s="186"/>
      <c r="BT363" s="186"/>
      <c r="BU363" s="186"/>
      <c r="BV363" s="186"/>
      <c r="BW363" s="160"/>
      <c r="BX363" s="186"/>
      <c r="BY363" s="186"/>
      <c r="BZ363" s="186"/>
      <c r="CA363" s="186"/>
      <c r="CB363" s="186"/>
      <c r="CC363" s="186"/>
      <c r="CD363" s="186"/>
      <c r="CE363" s="186"/>
      <c r="CF363" s="197"/>
      <c r="CG363" s="178"/>
      <c r="CI363" s="176"/>
      <c r="CJ363" s="176"/>
      <c r="CK363" s="176"/>
      <c r="CL363" s="176"/>
      <c r="CM363" s="186"/>
      <c r="CN363" s="176"/>
      <c r="CO363" s="176"/>
      <c r="CP363" s="176"/>
      <c r="CQ363" s="176"/>
      <c r="CR363" s="176"/>
      <c r="CS363" s="176"/>
      <c r="CT363" s="186"/>
      <c r="CU363" s="171"/>
      <c r="CV363" s="171"/>
      <c r="CW363" s="171"/>
      <c r="CX363" s="171"/>
      <c r="CY363" s="171"/>
      <c r="CZ363" s="171"/>
      <c r="DA363" s="186"/>
      <c r="DB363" s="171"/>
      <c r="DC363" s="171"/>
      <c r="DD363" s="171"/>
      <c r="DE363" s="171"/>
      <c r="DF363" s="171"/>
      <c r="DG363" s="171"/>
      <c r="DH363" s="171"/>
      <c r="DI363" s="171"/>
      <c r="DJ363" s="171"/>
      <c r="DK363" s="171"/>
      <c r="DL363" s="186"/>
      <c r="DM363" s="186"/>
      <c r="DO363" s="149"/>
      <c r="DP363" s="149"/>
      <c r="DQ363" s="160"/>
      <c r="DR363" s="149"/>
      <c r="DS363" s="149"/>
      <c r="DT363" s="149"/>
      <c r="DU363" s="149"/>
      <c r="DV363" s="149"/>
      <c r="DW363" s="149"/>
      <c r="DX363" s="149"/>
      <c r="DY363" s="149"/>
      <c r="DZ363" s="149"/>
      <c r="EA363" s="149"/>
      <c r="EB363" s="149"/>
      <c r="EC363" s="149"/>
      <c r="ED363" s="149"/>
      <c r="EE363" s="149"/>
      <c r="EF363" s="149"/>
      <c r="EG363" s="149"/>
      <c r="EH363" s="61"/>
      <c r="EI363" s="68"/>
      <c r="EJ363" s="68"/>
      <c r="EK363" s="68"/>
      <c r="EL363" s="68"/>
      <c r="EM363" s="68"/>
      <c r="EN363" s="68"/>
      <c r="EO363" s="68"/>
    </row>
    <row r="364" spans="1:153" s="169" customFormat="1" x14ac:dyDescent="0.25">
      <c r="A364" s="156" t="s">
        <v>1543</v>
      </c>
      <c r="B364" s="157" t="s">
        <v>1322</v>
      </c>
      <c r="C364" s="160" t="s">
        <v>1192</v>
      </c>
      <c r="D364" s="160"/>
      <c r="E364" s="157" t="s">
        <v>1317</v>
      </c>
      <c r="F364" s="157">
        <v>-20.393980443</v>
      </c>
      <c r="G364" s="157">
        <v>-42.059531640000003</v>
      </c>
      <c r="H364" s="157"/>
      <c r="I364" s="156">
        <v>924</v>
      </c>
      <c r="J364" s="156"/>
      <c r="K364" s="156"/>
      <c r="L364" s="162" t="s">
        <v>1225</v>
      </c>
      <c r="M364" s="158">
        <v>6.666666666666667</v>
      </c>
      <c r="N364" s="156">
        <v>7</v>
      </c>
      <c r="O364" s="158">
        <v>6.666666666666667</v>
      </c>
      <c r="P364" s="156">
        <v>7</v>
      </c>
      <c r="Q364" s="158">
        <v>6.666666666666667</v>
      </c>
      <c r="R364" s="156">
        <v>7</v>
      </c>
      <c r="S364" s="158">
        <v>6.666666666666667</v>
      </c>
      <c r="T364" s="156">
        <v>7</v>
      </c>
      <c r="U364" s="159">
        <v>90.666666666666671</v>
      </c>
      <c r="AB364" s="175"/>
      <c r="AC364" s="175"/>
      <c r="AD364" s="175"/>
      <c r="AQ364" s="175"/>
      <c r="AR364" s="175"/>
      <c r="AS364" s="175"/>
      <c r="AU364" s="175"/>
      <c r="BM364" s="220"/>
      <c r="BW364" s="160"/>
      <c r="BZ364" s="186"/>
      <c r="CI364" s="176"/>
      <c r="CJ364" s="176"/>
      <c r="CK364" s="176"/>
      <c r="CL364" s="176"/>
      <c r="CM364" s="186"/>
      <c r="CN364" s="176"/>
      <c r="CO364" s="176"/>
      <c r="CP364" s="176"/>
      <c r="CQ364" s="176"/>
      <c r="CR364" s="176"/>
      <c r="CS364" s="176"/>
      <c r="CT364" s="186"/>
      <c r="CU364" s="171"/>
      <c r="CV364" s="171"/>
      <c r="CW364" s="171"/>
      <c r="CX364" s="171"/>
      <c r="CY364" s="171"/>
      <c r="CZ364" s="171"/>
      <c r="DA364" s="186"/>
      <c r="DB364" s="171"/>
      <c r="DC364" s="171"/>
      <c r="DD364" s="171"/>
      <c r="DE364" s="171"/>
      <c r="DF364" s="171"/>
      <c r="DG364" s="171"/>
      <c r="DH364" s="171"/>
      <c r="DI364" s="171"/>
      <c r="DJ364" s="171"/>
      <c r="DK364" s="171"/>
      <c r="DL364" s="186"/>
      <c r="DM364" s="186"/>
      <c r="DO364" s="149"/>
      <c r="DP364" s="149"/>
      <c r="DQ364" s="160"/>
      <c r="DR364" s="149"/>
      <c r="DS364" s="149"/>
      <c r="DT364" s="149"/>
      <c r="DU364" s="149"/>
      <c r="DV364" s="149"/>
      <c r="DW364" s="149"/>
      <c r="DX364" s="149"/>
      <c r="DY364" s="149"/>
      <c r="DZ364" s="149"/>
      <c r="EA364" s="149"/>
      <c r="EB364" s="149"/>
      <c r="EC364" s="149"/>
      <c r="ED364" s="149"/>
      <c r="EE364" s="149"/>
      <c r="EF364" s="149"/>
      <c r="EG364" s="149"/>
      <c r="EH364" s="61"/>
      <c r="EI364" s="68"/>
      <c r="EJ364" s="68"/>
      <c r="EK364" s="68"/>
      <c r="EL364" s="68"/>
      <c r="EM364" s="68"/>
      <c r="EN364" s="68"/>
      <c r="EO364" s="68"/>
    </row>
    <row r="365" spans="1:153" s="173" customFormat="1" x14ac:dyDescent="0.25">
      <c r="U365" s="173">
        <f>COUNT(U2:U364)</f>
        <v>363</v>
      </c>
      <c r="AJ365" s="173">
        <f>COUNT(AJ2:AJ364)</f>
        <v>291</v>
      </c>
      <c r="BB365" s="173">
        <f>COUNT(BB2:BB364)</f>
        <v>291</v>
      </c>
      <c r="BM365" s="221">
        <f>COUNT(BM2:BM364)</f>
        <v>112</v>
      </c>
      <c r="CF365" s="173">
        <f>COUNT(CF2:CF364)</f>
        <v>198</v>
      </c>
      <c r="CI365" s="215"/>
      <c r="CJ365" s="215"/>
      <c r="CK365" s="215"/>
      <c r="CL365" s="215"/>
      <c r="CM365" s="215"/>
      <c r="CN365" s="215"/>
      <c r="CO365" s="215"/>
      <c r="CP365" s="215"/>
      <c r="CQ365" s="215"/>
      <c r="CR365" s="215"/>
      <c r="CS365" s="215"/>
      <c r="CT365" s="210">
        <f>COUNT(CT2:CT364)</f>
        <v>125</v>
      </c>
      <c r="CU365" s="226"/>
      <c r="CV365" s="226"/>
      <c r="CW365" s="226"/>
      <c r="CX365" s="226"/>
      <c r="CY365" s="226"/>
      <c r="CZ365" s="226"/>
      <c r="DA365" s="226"/>
      <c r="DB365" s="226"/>
      <c r="DC365" s="226"/>
      <c r="DD365" s="226"/>
      <c r="DE365" s="226"/>
      <c r="DF365" s="226"/>
      <c r="DG365" s="226"/>
      <c r="DH365" s="226"/>
      <c r="DI365" s="210">
        <f>COUNT(DI2:DI364)</f>
        <v>95</v>
      </c>
      <c r="DJ365" s="226"/>
      <c r="DK365" s="226"/>
      <c r="DL365" s="210"/>
      <c r="DM365" s="210"/>
      <c r="DO365" s="227"/>
      <c r="DP365" s="227"/>
      <c r="DR365" s="227"/>
      <c r="DS365" s="227"/>
      <c r="DT365" s="227"/>
      <c r="DU365" s="227"/>
      <c r="DV365" s="227"/>
      <c r="DW365" s="227"/>
      <c r="DX365" s="227"/>
      <c r="DY365" s="210">
        <f>COUNT(DY2:DY364)</f>
        <v>185</v>
      </c>
      <c r="DZ365" s="227"/>
      <c r="EA365" s="227"/>
      <c r="EB365" s="227"/>
      <c r="EC365" s="227"/>
      <c r="ED365" s="227"/>
      <c r="EE365" s="227"/>
      <c r="EF365" s="227"/>
      <c r="EG365" s="227"/>
      <c r="EH365" s="61"/>
      <c r="EI365" s="68"/>
      <c r="EJ365" s="68"/>
      <c r="EK365" s="68"/>
      <c r="EL365" s="68"/>
      <c r="EM365" s="68"/>
      <c r="EN365" s="68"/>
      <c r="EO365" s="68"/>
      <c r="EP365" s="169"/>
      <c r="EQ365" s="169"/>
      <c r="ER365" s="169"/>
      <c r="ES365" s="169"/>
      <c r="ET365" s="169"/>
      <c r="EU365" s="169"/>
      <c r="EV365" s="169"/>
    </row>
    <row r="366" spans="1:153" s="173" customFormat="1" x14ac:dyDescent="0.25">
      <c r="C366" s="173" t="s">
        <v>8</v>
      </c>
      <c r="D366" s="173">
        <f>COUNTIF(C2:C364,"Noruega Fria")</f>
        <v>133</v>
      </c>
      <c r="H366" s="173" t="s">
        <v>1547</v>
      </c>
      <c r="I366" s="173">
        <f>COUNTIF(I2:I364,"&lt;700")</f>
        <v>35</v>
      </c>
      <c r="J366" s="174" t="s">
        <v>1547</v>
      </c>
      <c r="K366" s="173">
        <f>COUNTIF(I2:I364,"&lt;700")</f>
        <v>35</v>
      </c>
      <c r="Y366" s="173" t="s">
        <v>8</v>
      </c>
      <c r="Z366" s="173">
        <f>COUNTIF(Y2:Y364,"NF")</f>
        <v>112</v>
      </c>
      <c r="AA366" s="173" t="s">
        <v>1547</v>
      </c>
      <c r="AB366" s="173">
        <f>COUNTIF(AB2:AB364,"&lt;700")</f>
        <v>32</v>
      </c>
      <c r="AC366" s="174" t="s">
        <v>1547</v>
      </c>
      <c r="AD366" s="173">
        <f>COUNTIF(AB2:AB364,"&lt;700")</f>
        <v>32</v>
      </c>
      <c r="AN366" s="173" t="s">
        <v>8</v>
      </c>
      <c r="AO366" s="173">
        <f>COUNTIF(AN2:AN364,"NF")</f>
        <v>112</v>
      </c>
      <c r="AP366" s="173" t="s">
        <v>1547</v>
      </c>
      <c r="AQ366" s="173">
        <f>COUNTIF(AQ2:AQ364,"&lt;700")</f>
        <v>32</v>
      </c>
      <c r="AR366" s="174" t="s">
        <v>1547</v>
      </c>
      <c r="AS366" s="173">
        <f>COUNTIF(AQ2:AQ364,"&lt;700")</f>
        <v>32</v>
      </c>
      <c r="BE366" s="173" t="s">
        <v>8</v>
      </c>
      <c r="BF366" s="173">
        <f>COUNTIF(BE2:BE364,"NF")</f>
        <v>43</v>
      </c>
      <c r="BG366" s="173" t="s">
        <v>1547</v>
      </c>
      <c r="BH366" s="173">
        <f>COUNTIF(BH2:BH364,"&lt;700")</f>
        <v>9</v>
      </c>
      <c r="BI366" s="174" t="s">
        <v>1547</v>
      </c>
      <c r="BJ366" s="173">
        <f>COUNTIF(BH2:BH364,"&lt;700")</f>
        <v>9</v>
      </c>
      <c r="BM366" s="221"/>
      <c r="BW366" s="173" t="s">
        <v>8</v>
      </c>
      <c r="BX366" s="173">
        <f>COUNTIF(BW2:BW364,"Noruega Fria")</f>
        <v>87</v>
      </c>
      <c r="BY366" s="173" t="s">
        <v>1547</v>
      </c>
      <c r="BZ366" s="173">
        <f>COUNTIF(BZ2:BZ364,"&lt;700")</f>
        <v>28</v>
      </c>
      <c r="CA366" s="174" t="s">
        <v>1547</v>
      </c>
      <c r="CB366" s="173">
        <f>COUNTIF(BZ2:BZ364,"&lt;700")</f>
        <v>28</v>
      </c>
      <c r="CI366" s="215"/>
      <c r="CJ366" s="173" t="s">
        <v>8</v>
      </c>
      <c r="CK366" s="173">
        <f>COUNTIF(CJ2:CJ364,"NF")</f>
        <v>70</v>
      </c>
      <c r="CL366" s="173" t="s">
        <v>1547</v>
      </c>
      <c r="CM366" s="173">
        <f>COUNTIF(CM2:CM364,"&lt;700")</f>
        <v>23</v>
      </c>
      <c r="CN366" s="174" t="s">
        <v>1547</v>
      </c>
      <c r="CO366" s="173">
        <f>COUNTIF(CM2:CM364,"&lt;700")</f>
        <v>23</v>
      </c>
      <c r="CS366" s="215"/>
      <c r="CT366" s="210"/>
      <c r="CU366" s="226"/>
      <c r="CV366" s="226"/>
      <c r="CW366" s="226"/>
      <c r="CX366" s="210" t="s">
        <v>8</v>
      </c>
      <c r="CY366" s="210">
        <f>COUNTIF(CX2:CX364,"NF")</f>
        <v>45</v>
      </c>
      <c r="CZ366" s="210" t="s">
        <v>1547</v>
      </c>
      <c r="DA366" s="210">
        <f>COUNTIF(DA2:DA364,"&lt;700")</f>
        <v>13</v>
      </c>
      <c r="DB366" s="211" t="s">
        <v>1547</v>
      </c>
      <c r="DC366" s="210">
        <f>COUNTIF(DA2:DA364,"&lt;700")</f>
        <v>13</v>
      </c>
      <c r="DD366" s="226"/>
      <c r="DE366" s="226"/>
      <c r="DF366" s="226"/>
      <c r="DG366" s="226"/>
      <c r="DH366" s="226"/>
      <c r="DI366" s="226"/>
      <c r="DJ366" s="226"/>
      <c r="DK366" s="226"/>
      <c r="DL366" s="210"/>
      <c r="DM366" s="210"/>
      <c r="DO366" s="227"/>
      <c r="DP366" s="210" t="s">
        <v>8</v>
      </c>
      <c r="DQ366" s="210">
        <f>COUNTIF(DP2:DP364,"NF")</f>
        <v>67</v>
      </c>
      <c r="DR366" s="227"/>
      <c r="DS366" s="227"/>
      <c r="DT366" s="227"/>
      <c r="DU366" s="227"/>
      <c r="DV366" s="227"/>
      <c r="DW366" s="227"/>
      <c r="DX366" s="227"/>
      <c r="DY366" s="227"/>
      <c r="DZ366" s="227"/>
      <c r="EA366" s="227"/>
      <c r="EB366" s="227"/>
      <c r="EC366" s="227"/>
      <c r="ED366" s="227"/>
      <c r="EE366" s="227"/>
      <c r="EF366" s="227"/>
      <c r="EG366" s="227"/>
      <c r="EH366" s="61"/>
      <c r="EI366" s="68"/>
      <c r="EJ366" s="68"/>
      <c r="EK366" s="68"/>
      <c r="EL366" s="68"/>
      <c r="EM366" s="68"/>
      <c r="EN366" s="68"/>
      <c r="EO366" s="68"/>
      <c r="EP366" s="169"/>
      <c r="EQ366" s="169"/>
      <c r="ER366" s="169"/>
      <c r="ES366" s="169"/>
      <c r="ET366" s="169"/>
      <c r="EU366" s="169"/>
      <c r="EV366" s="169"/>
    </row>
    <row r="367" spans="1:153" s="173" customFormat="1" x14ac:dyDescent="0.25">
      <c r="C367" s="173" t="s">
        <v>201</v>
      </c>
      <c r="D367" s="173">
        <f>COUNTIF(C2:C364,"Noruega quente")</f>
        <v>53</v>
      </c>
      <c r="H367" s="173" t="s">
        <v>1546</v>
      </c>
      <c r="I367" s="173">
        <f>COUNTIF(I2:I364,"&lt;800")</f>
        <v>118</v>
      </c>
      <c r="J367" s="174" t="s">
        <v>1554</v>
      </c>
      <c r="K367" s="173">
        <f>I367-I366</f>
        <v>83</v>
      </c>
      <c r="Y367" s="173" t="s">
        <v>201</v>
      </c>
      <c r="Z367" s="173">
        <f>COUNTIF(Y2:Y364,"Nq")</f>
        <v>46</v>
      </c>
      <c r="AA367" s="173" t="s">
        <v>1546</v>
      </c>
      <c r="AB367" s="173">
        <f>COUNTIF(AB2:AB364,"&lt;800")</f>
        <v>85</v>
      </c>
      <c r="AC367" s="174" t="s">
        <v>1554</v>
      </c>
      <c r="AD367" s="173">
        <f>AB367-AB366</f>
        <v>53</v>
      </c>
      <c r="AN367" s="173" t="s">
        <v>201</v>
      </c>
      <c r="AO367" s="173">
        <f>COUNTIF(AN2:AN364,"Nq")</f>
        <v>46</v>
      </c>
      <c r="AP367" s="173" t="s">
        <v>1546</v>
      </c>
      <c r="AQ367" s="173">
        <f>COUNTIF(AQ2:AQ364,"&lt;800")</f>
        <v>85</v>
      </c>
      <c r="AR367" s="174" t="s">
        <v>1554</v>
      </c>
      <c r="AS367" s="173">
        <f>AQ367-AQ366</f>
        <v>53</v>
      </c>
      <c r="BE367" s="173" t="s">
        <v>201</v>
      </c>
      <c r="BF367" s="173">
        <f>COUNTIF(BE2:BE364,"Nq")</f>
        <v>14</v>
      </c>
      <c r="BG367" s="173" t="s">
        <v>1546</v>
      </c>
      <c r="BH367" s="173">
        <f>COUNTIF(BH2:BH364,"&lt;800")</f>
        <v>25</v>
      </c>
      <c r="BI367" s="174" t="s">
        <v>1554</v>
      </c>
      <c r="BJ367" s="173">
        <f>BH367-BH366</f>
        <v>16</v>
      </c>
      <c r="BM367" s="221"/>
      <c r="BW367" s="173" t="s">
        <v>201</v>
      </c>
      <c r="BX367" s="173">
        <f>COUNTIF(BW2:BW364,"Noruega quente")</f>
        <v>22</v>
      </c>
      <c r="BY367" s="173" t="s">
        <v>1546</v>
      </c>
      <c r="BZ367" s="173">
        <f>COUNTIF(BZ2:BZ364,"&lt;800")</f>
        <v>68</v>
      </c>
      <c r="CA367" s="174" t="s">
        <v>1554</v>
      </c>
      <c r="CB367" s="173">
        <f>BZ367-BZ366</f>
        <v>40</v>
      </c>
      <c r="CI367" s="215"/>
      <c r="CJ367" s="173" t="s">
        <v>201</v>
      </c>
      <c r="CK367" s="173">
        <f>COUNTIF(CJ2:CJ364,"Nq")</f>
        <v>0</v>
      </c>
      <c r="CL367" s="173" t="s">
        <v>1546</v>
      </c>
      <c r="CM367" s="173">
        <f>COUNTIF(CM2:CM364,"&lt;800")</f>
        <v>47</v>
      </c>
      <c r="CN367" s="174" t="s">
        <v>1554</v>
      </c>
      <c r="CO367" s="173">
        <f>CM367-CM366</f>
        <v>24</v>
      </c>
      <c r="CS367" s="215"/>
      <c r="CT367" s="210"/>
      <c r="CU367" s="226"/>
      <c r="CV367" s="226"/>
      <c r="CW367" s="226"/>
      <c r="CX367" s="210" t="s">
        <v>201</v>
      </c>
      <c r="CY367" s="210">
        <f>COUNTIF(CX2:CX364,"Nq")</f>
        <v>0</v>
      </c>
      <c r="CZ367" s="210" t="s">
        <v>1546</v>
      </c>
      <c r="DA367" s="210">
        <f>COUNTIF(DA2:DA364,"&lt;800")</f>
        <v>19</v>
      </c>
      <c r="DB367" s="211" t="s">
        <v>1554</v>
      </c>
      <c r="DC367" s="210">
        <f>DA367-DA366</f>
        <v>6</v>
      </c>
      <c r="DD367" s="226"/>
      <c r="DE367" s="226"/>
      <c r="DF367" s="226"/>
      <c r="DG367" s="226"/>
      <c r="DH367" s="226"/>
      <c r="DI367" s="226"/>
      <c r="DJ367" s="226"/>
      <c r="DK367" s="226"/>
      <c r="DL367" s="210"/>
      <c r="DM367" s="210"/>
      <c r="DO367" s="227"/>
      <c r="DP367" s="210" t="s">
        <v>201</v>
      </c>
      <c r="DQ367" s="210">
        <f>COUNTIF(DP2:DP364,"Nq")</f>
        <v>32</v>
      </c>
      <c r="DR367" s="227"/>
      <c r="DS367" s="227"/>
      <c r="DT367" s="227"/>
      <c r="DU367" s="227"/>
      <c r="DV367" s="227"/>
      <c r="DW367" s="227"/>
      <c r="DX367" s="227"/>
      <c r="DY367" s="227"/>
      <c r="DZ367" s="227"/>
      <c r="EA367" s="227"/>
      <c r="EB367" s="227"/>
      <c r="EC367" s="227"/>
      <c r="ED367" s="227"/>
      <c r="EE367" s="227"/>
      <c r="EF367" s="227"/>
      <c r="EG367" s="227"/>
      <c r="EH367" s="61"/>
      <c r="EI367" s="68"/>
      <c r="EJ367" s="68"/>
      <c r="EK367" s="68"/>
      <c r="EL367" s="68"/>
      <c r="EM367" s="68"/>
      <c r="EN367" s="68"/>
      <c r="EO367" s="68"/>
      <c r="EP367" s="169"/>
      <c r="EQ367" s="169"/>
      <c r="ER367" s="169"/>
      <c r="ES367" s="169"/>
      <c r="ET367" s="169"/>
      <c r="EU367" s="169"/>
      <c r="EV367" s="169"/>
    </row>
    <row r="368" spans="1:153" s="173" customFormat="1" x14ac:dyDescent="0.25">
      <c r="C368" s="173" t="s">
        <v>286</v>
      </c>
      <c r="D368" s="173">
        <f>COUNTIF(C2:C364,"Soalheira Fria")</f>
        <v>60</v>
      </c>
      <c r="H368" s="173" t="s">
        <v>1548</v>
      </c>
      <c r="I368" s="173">
        <f>COUNTIF(I2:I364,"&lt;900")</f>
        <v>226</v>
      </c>
      <c r="J368" s="174" t="s">
        <v>1555</v>
      </c>
      <c r="K368" s="173">
        <f>I368-I367</f>
        <v>108</v>
      </c>
      <c r="Y368" s="173" t="s">
        <v>286</v>
      </c>
      <c r="Z368" s="173">
        <f>COUNTIF(Y2:Y364,"SF")</f>
        <v>49</v>
      </c>
      <c r="AA368" s="173" t="s">
        <v>1548</v>
      </c>
      <c r="AB368" s="173">
        <f>COUNTIF(AB2:AB364,"&lt;900")</f>
        <v>169</v>
      </c>
      <c r="AC368" s="174" t="s">
        <v>1555</v>
      </c>
      <c r="AD368" s="173">
        <f>AB368-AB367</f>
        <v>84</v>
      </c>
      <c r="AN368" s="173" t="s">
        <v>286</v>
      </c>
      <c r="AO368" s="173">
        <f>COUNTIF(AN2:AN364,"SF")</f>
        <v>49</v>
      </c>
      <c r="AP368" s="173" t="s">
        <v>1548</v>
      </c>
      <c r="AQ368" s="173">
        <f>COUNTIF(AQ2:AQ364,"&lt;900")</f>
        <v>169</v>
      </c>
      <c r="AR368" s="174" t="s">
        <v>1555</v>
      </c>
      <c r="AS368" s="173">
        <f>AQ368-AQ367</f>
        <v>84</v>
      </c>
      <c r="BE368" s="173" t="s">
        <v>286</v>
      </c>
      <c r="BF368" s="173">
        <f>COUNTIF(BE2:BE364,"SF")</f>
        <v>19</v>
      </c>
      <c r="BG368" s="173" t="s">
        <v>1548</v>
      </c>
      <c r="BH368" s="173">
        <f>COUNTIF(BH2:BH364,"&lt;900")</f>
        <v>69</v>
      </c>
      <c r="BI368" s="174" t="s">
        <v>1555</v>
      </c>
      <c r="BJ368" s="173">
        <f>BH368-BH367</f>
        <v>44</v>
      </c>
      <c r="BM368" s="221"/>
      <c r="BW368" s="173" t="s">
        <v>286</v>
      </c>
      <c r="BX368" s="173">
        <f>COUNTIF(BW2:BW364,"Soalheira Fria")</f>
        <v>19</v>
      </c>
      <c r="BY368" s="173" t="s">
        <v>1548</v>
      </c>
      <c r="BZ368" s="173">
        <f>COUNTIF(BZ2:BZ364,"&lt;900")</f>
        <v>107</v>
      </c>
      <c r="CA368" s="174" t="s">
        <v>1555</v>
      </c>
      <c r="CB368" s="173">
        <f>BZ368-BZ367</f>
        <v>39</v>
      </c>
      <c r="CI368" s="215"/>
      <c r="CJ368" s="173" t="s">
        <v>286</v>
      </c>
      <c r="CK368" s="173">
        <f>COUNTIF(CJ2:CJ364,"SF")</f>
        <v>0</v>
      </c>
      <c r="CL368" s="173" t="s">
        <v>1548</v>
      </c>
      <c r="CM368" s="173">
        <f>COUNTIF(CM2:CM364,"&lt;900")</f>
        <v>55</v>
      </c>
      <c r="CN368" s="174" t="s">
        <v>1555</v>
      </c>
      <c r="CO368" s="173">
        <f>CM368-CM367</f>
        <v>8</v>
      </c>
      <c r="CS368" s="215"/>
      <c r="CT368" s="210"/>
      <c r="CU368" s="226"/>
      <c r="CV368" s="226"/>
      <c r="CW368" s="226"/>
      <c r="CX368" s="210" t="s">
        <v>286</v>
      </c>
      <c r="CY368" s="210">
        <f>COUNTIF(CX2:CX364,"SF")</f>
        <v>0</v>
      </c>
      <c r="CZ368" s="210" t="s">
        <v>1548</v>
      </c>
      <c r="DA368" s="210">
        <f>COUNTIF(DA2:DA364,"&lt;900")</f>
        <v>26</v>
      </c>
      <c r="DB368" s="211" t="s">
        <v>1555</v>
      </c>
      <c r="DC368" s="210">
        <f>DA368-DA367</f>
        <v>7</v>
      </c>
      <c r="DD368" s="226"/>
      <c r="DE368" s="226"/>
      <c r="DF368" s="226"/>
      <c r="DG368" s="226"/>
      <c r="DH368" s="226"/>
      <c r="DI368" s="226"/>
      <c r="DJ368" s="226"/>
      <c r="DK368" s="226"/>
      <c r="DL368" s="210"/>
      <c r="DM368" s="210"/>
      <c r="DO368" s="227"/>
      <c r="DP368" s="210" t="s">
        <v>286</v>
      </c>
      <c r="DQ368" s="210">
        <f>COUNTIF(DP2:DP364,"SF")</f>
        <v>33</v>
      </c>
      <c r="DR368" s="227"/>
      <c r="DS368" s="227"/>
      <c r="DT368" s="227"/>
      <c r="DU368" s="227"/>
      <c r="DV368" s="227"/>
      <c r="DW368" s="227"/>
      <c r="DX368" s="227"/>
      <c r="DY368" s="227"/>
      <c r="DZ368" s="227"/>
      <c r="EA368" s="227"/>
      <c r="EB368" s="227"/>
      <c r="EC368" s="227"/>
      <c r="ED368" s="227"/>
      <c r="EE368" s="227"/>
      <c r="EF368" s="227"/>
      <c r="EG368" s="227"/>
      <c r="EH368" s="61"/>
      <c r="EI368" s="68"/>
      <c r="EJ368" s="68"/>
      <c r="EK368" s="68"/>
      <c r="EL368" s="68"/>
      <c r="EM368" s="68"/>
      <c r="EN368" s="68"/>
      <c r="EO368" s="68"/>
      <c r="EP368" s="169"/>
      <c r="EQ368" s="169"/>
      <c r="ER368" s="169"/>
      <c r="ES368" s="169"/>
      <c r="ET368" s="169"/>
      <c r="EU368" s="169"/>
      <c r="EV368" s="169"/>
    </row>
    <row r="369" spans="1:152" s="173" customFormat="1" x14ac:dyDescent="0.25">
      <c r="C369" s="173" t="s">
        <v>10</v>
      </c>
      <c r="D369" s="173">
        <f>COUNTIF(C2:C364,"Soalheira quente")</f>
        <v>117</v>
      </c>
      <c r="H369" s="173" t="s">
        <v>1549</v>
      </c>
      <c r="I369" s="173">
        <f>COUNTIF(I2:I364,"&lt;1000")</f>
        <v>307</v>
      </c>
      <c r="J369" s="174" t="s">
        <v>1556</v>
      </c>
      <c r="K369" s="173">
        <f>I369-I368</f>
        <v>81</v>
      </c>
      <c r="U369" s="173">
        <f>SUM(D366:D369)</f>
        <v>363</v>
      </c>
      <c r="Y369" s="173" t="s">
        <v>10</v>
      </c>
      <c r="Z369" s="173">
        <f>COUNTIF(Y2:Y364,"Sq")</f>
        <v>84</v>
      </c>
      <c r="AA369" s="173" t="s">
        <v>1549</v>
      </c>
      <c r="AB369" s="173">
        <f>COUNTIF(AB2:AB364,"&lt;1000")</f>
        <v>242</v>
      </c>
      <c r="AC369" s="174" t="s">
        <v>1556</v>
      </c>
      <c r="AD369" s="173">
        <f>AB369-AB368</f>
        <v>73</v>
      </c>
      <c r="AJ369" s="173">
        <f>SUM(Z366:Z369)</f>
        <v>291</v>
      </c>
      <c r="AN369" s="173" t="s">
        <v>10</v>
      </c>
      <c r="AO369" s="173">
        <f>COUNTIF(AN2:AN364,"Sq")</f>
        <v>84</v>
      </c>
      <c r="AP369" s="173" t="s">
        <v>1549</v>
      </c>
      <c r="AQ369" s="173">
        <f>COUNTIF(AQ2:AQ364,"&lt;1000")</f>
        <v>242</v>
      </c>
      <c r="AR369" s="174" t="s">
        <v>1556</v>
      </c>
      <c r="AS369" s="173">
        <f>AQ369-AQ368</f>
        <v>73</v>
      </c>
      <c r="BB369" s="173">
        <f>SUM(AO366:AO369)</f>
        <v>291</v>
      </c>
      <c r="BE369" s="173" t="s">
        <v>10</v>
      </c>
      <c r="BF369" s="173">
        <f>COUNTIF(BE2:BE364,"Sq")</f>
        <v>36</v>
      </c>
      <c r="BG369" s="173" t="s">
        <v>1549</v>
      </c>
      <c r="BH369" s="173">
        <f>COUNTIF(BH2:BH364,"&lt;1000")</f>
        <v>95</v>
      </c>
      <c r="BI369" s="174" t="s">
        <v>1556</v>
      </c>
      <c r="BJ369" s="173">
        <f>BH369-BH368</f>
        <v>26</v>
      </c>
      <c r="BM369" s="173">
        <f>SUM(BF366:BF369)</f>
        <v>112</v>
      </c>
      <c r="BW369" s="173" t="s">
        <v>10</v>
      </c>
      <c r="BX369" s="173">
        <f>COUNTIF(BW2:BW364,"Soalheira quente")</f>
        <v>70</v>
      </c>
      <c r="BY369" s="173" t="s">
        <v>1549</v>
      </c>
      <c r="BZ369" s="173">
        <f>COUNTIF(BZ2:BZ364,"&lt;1000")</f>
        <v>160</v>
      </c>
      <c r="CA369" s="174" t="s">
        <v>1556</v>
      </c>
      <c r="CB369" s="173">
        <f>BZ369-BZ368</f>
        <v>53</v>
      </c>
      <c r="CF369" s="173">
        <f>SUM(BX366:BX369)</f>
        <v>198</v>
      </c>
      <c r="CI369" s="215"/>
      <c r="CJ369" s="173" t="s">
        <v>10</v>
      </c>
      <c r="CK369" s="173">
        <f>COUNTIF(CJ2:CJ364,"Sq")</f>
        <v>55</v>
      </c>
      <c r="CL369" s="173" t="s">
        <v>1549</v>
      </c>
      <c r="CM369" s="173">
        <f>COUNTIF(CM2:CM364,"&lt;1000")</f>
        <v>97</v>
      </c>
      <c r="CN369" s="174" t="s">
        <v>1556</v>
      </c>
      <c r="CO369" s="173">
        <f>CM369-CM368</f>
        <v>42</v>
      </c>
      <c r="CS369" s="215"/>
      <c r="CT369" s="173">
        <f>SUM(CK366:CK369)</f>
        <v>125</v>
      </c>
      <c r="CU369" s="226"/>
      <c r="CV369" s="226"/>
      <c r="CW369" s="226"/>
      <c r="CX369" s="210" t="s">
        <v>10</v>
      </c>
      <c r="CY369" s="210">
        <f>COUNTIF(CX2:CX364,"Sq")</f>
        <v>50</v>
      </c>
      <c r="CZ369" s="210" t="s">
        <v>1549</v>
      </c>
      <c r="DA369" s="210">
        <f>COUNTIF(DA2:DA364,"&lt;1000")</f>
        <v>70</v>
      </c>
      <c r="DB369" s="211" t="s">
        <v>1556</v>
      </c>
      <c r="DC369" s="210">
        <f>DA369-DA368</f>
        <v>44</v>
      </c>
      <c r="DD369" s="226"/>
      <c r="DE369" s="226"/>
      <c r="DF369" s="226"/>
      <c r="DG369" s="226"/>
      <c r="DH369" s="226"/>
      <c r="DI369" s="210">
        <f>SUM(CY366:CY369)</f>
        <v>95</v>
      </c>
      <c r="DJ369" s="226"/>
      <c r="DK369" s="226"/>
      <c r="DL369" s="210"/>
      <c r="DM369" s="210"/>
      <c r="DO369" s="227"/>
      <c r="DP369" s="210" t="s">
        <v>10</v>
      </c>
      <c r="DQ369" s="210">
        <f>COUNTIF(DP2:DP364,"Sq")</f>
        <v>53</v>
      </c>
      <c r="DR369" s="227"/>
      <c r="DS369" s="227"/>
      <c r="DT369" s="227"/>
      <c r="DU369" s="227"/>
      <c r="DV369" s="227"/>
      <c r="DW369" s="227"/>
      <c r="DX369" s="227"/>
      <c r="DY369" s="210">
        <f>SUM(DQ366:DQ369)</f>
        <v>185</v>
      </c>
      <c r="DZ369" s="227"/>
      <c r="EA369" s="227"/>
      <c r="EH369" s="61"/>
      <c r="EI369" s="68"/>
      <c r="EJ369" s="68"/>
      <c r="EK369" s="68"/>
      <c r="EL369" s="68"/>
      <c r="EM369" s="68"/>
      <c r="EN369" s="68"/>
      <c r="EO369" s="68"/>
      <c r="EP369" s="169"/>
      <c r="EQ369" s="169"/>
      <c r="ER369" s="169"/>
      <c r="ES369" s="169"/>
      <c r="ET369" s="169"/>
      <c r="EU369" s="169"/>
      <c r="EV369" s="169"/>
    </row>
    <row r="370" spans="1:152" s="169" customFormat="1" x14ac:dyDescent="0.25">
      <c r="A370" s="186"/>
      <c r="B370" s="186"/>
      <c r="C370" s="186"/>
      <c r="D370" s="186"/>
      <c r="E370" s="186"/>
      <c r="F370" s="186"/>
      <c r="G370" s="186"/>
      <c r="H370" s="210" t="s">
        <v>1550</v>
      </c>
      <c r="I370" s="210">
        <f>COUNTIF(I2:I364,"&lt;1100")</f>
        <v>338</v>
      </c>
      <c r="J370" s="211" t="s">
        <v>1557</v>
      </c>
      <c r="K370" s="210">
        <f>I370-I369</f>
        <v>31</v>
      </c>
      <c r="L370" s="186"/>
      <c r="M370" s="186"/>
      <c r="N370" s="186"/>
      <c r="O370" s="186"/>
      <c r="P370" s="186"/>
      <c r="Q370" s="186"/>
      <c r="R370" s="186"/>
      <c r="S370" s="186"/>
      <c r="T370" s="186"/>
      <c r="U370" s="212"/>
      <c r="V370" s="186"/>
      <c r="W370" s="186"/>
      <c r="X370" s="186"/>
      <c r="Y370" s="186"/>
      <c r="Z370" s="186"/>
      <c r="AA370" s="210" t="s">
        <v>1550</v>
      </c>
      <c r="AB370" s="210">
        <f>COUNTIF(AB2:AB364,"&lt;1100")</f>
        <v>269</v>
      </c>
      <c r="AC370" s="211" t="s">
        <v>1557</v>
      </c>
      <c r="AD370" s="210">
        <f>AB370-AB369</f>
        <v>27</v>
      </c>
      <c r="AE370" s="186"/>
      <c r="AF370" s="186"/>
      <c r="AG370" s="186"/>
      <c r="AH370" s="186"/>
      <c r="AI370" s="186"/>
      <c r="AJ370" s="186"/>
      <c r="AK370" s="186"/>
      <c r="AL370" s="186"/>
      <c r="AM370" s="186"/>
      <c r="AN370" s="186"/>
      <c r="AO370" s="186"/>
      <c r="AP370" s="210" t="s">
        <v>1550</v>
      </c>
      <c r="AQ370" s="210">
        <f>COUNTIF(AQ2:AQ364,"&lt;1100")</f>
        <v>269</v>
      </c>
      <c r="AR370" s="211" t="s">
        <v>1557</v>
      </c>
      <c r="AS370" s="210">
        <f>AQ370-AQ369</f>
        <v>27</v>
      </c>
      <c r="AU370" s="186"/>
      <c r="AV370" s="186"/>
      <c r="AY370" s="186"/>
      <c r="AZ370" s="186"/>
      <c r="BA370" s="186"/>
      <c r="BB370" s="186"/>
      <c r="BC370" s="186"/>
      <c r="BD370" s="186"/>
      <c r="BE370" s="186"/>
      <c r="BF370" s="186"/>
      <c r="BG370" s="210" t="s">
        <v>1550</v>
      </c>
      <c r="BH370" s="210">
        <f>COUNTIF(BH2:BH364,"&lt;1100")</f>
        <v>106</v>
      </c>
      <c r="BI370" s="211" t="s">
        <v>1557</v>
      </c>
      <c r="BJ370" s="210">
        <f>BH370-BH369</f>
        <v>11</v>
      </c>
      <c r="BK370" s="186"/>
      <c r="BL370" s="186"/>
      <c r="BM370" s="218"/>
      <c r="BP370" s="186"/>
      <c r="BQ370" s="186"/>
      <c r="BR370" s="186"/>
      <c r="BS370" s="186"/>
      <c r="BT370" s="186"/>
      <c r="BU370" s="186"/>
      <c r="BV370" s="186"/>
      <c r="BW370" s="186"/>
      <c r="BX370" s="186"/>
      <c r="BY370" s="210" t="s">
        <v>1550</v>
      </c>
      <c r="BZ370" s="210">
        <f>COUNTIF(BZ2:BZ364,"&lt;1100")</f>
        <v>178</v>
      </c>
      <c r="CA370" s="211" t="s">
        <v>1557</v>
      </c>
      <c r="CB370" s="210">
        <f>BZ370-BZ369</f>
        <v>18</v>
      </c>
      <c r="CC370" s="186"/>
      <c r="CD370" s="186"/>
      <c r="CE370" s="186"/>
      <c r="CF370" s="186"/>
      <c r="CI370" s="176"/>
      <c r="CJ370" s="176"/>
      <c r="CK370" s="176"/>
      <c r="CL370" s="210" t="s">
        <v>1550</v>
      </c>
      <c r="CM370" s="210">
        <f>COUNTIF(CM2:CM364,"&lt;1100")</f>
        <v>112</v>
      </c>
      <c r="CN370" s="211" t="s">
        <v>1557</v>
      </c>
      <c r="CO370" s="210">
        <f>CM370-CM369</f>
        <v>15</v>
      </c>
      <c r="CP370" s="176"/>
      <c r="CQ370" s="176"/>
      <c r="CR370" s="176"/>
      <c r="CS370" s="176"/>
      <c r="CT370" s="186"/>
      <c r="CU370" s="171"/>
      <c r="CV370" s="171"/>
      <c r="CW370" s="171"/>
      <c r="CX370" s="171"/>
      <c r="CY370" s="171"/>
      <c r="CZ370" s="210" t="s">
        <v>1550</v>
      </c>
      <c r="DA370" s="210">
        <f>COUNTIF(DA2:DA364,"&lt;1100")</f>
        <v>83</v>
      </c>
      <c r="DB370" s="211" t="s">
        <v>1557</v>
      </c>
      <c r="DC370" s="210">
        <f>DA370-DA369</f>
        <v>13</v>
      </c>
      <c r="DD370" s="171"/>
      <c r="DE370" s="171"/>
      <c r="DF370" s="171"/>
      <c r="DG370" s="171"/>
      <c r="DH370" s="171"/>
      <c r="DI370" s="171"/>
      <c r="DJ370" s="171"/>
      <c r="DK370" s="186"/>
      <c r="DL370" s="186"/>
      <c r="DM370" s="186"/>
      <c r="DQ370" s="186"/>
      <c r="DZ370" s="149"/>
      <c r="EA370" s="149"/>
      <c r="EH370" s="61"/>
      <c r="EI370" s="68"/>
      <c r="EJ370" s="68"/>
      <c r="EK370" s="68"/>
      <c r="EL370" s="68"/>
      <c r="EM370" s="68"/>
      <c r="EN370" s="68"/>
      <c r="EO370" s="68"/>
    </row>
    <row r="371" spans="1:152" s="169" customFormat="1" x14ac:dyDescent="0.25">
      <c r="A371" s="186"/>
      <c r="B371" s="186"/>
      <c r="C371" s="186"/>
      <c r="D371" s="186"/>
      <c r="E371" s="186"/>
      <c r="F371" s="186"/>
      <c r="G371" s="186"/>
      <c r="H371" s="210" t="s">
        <v>1551</v>
      </c>
      <c r="I371" s="210">
        <f>COUNTIF(I2:I364,"&lt;1200")</f>
        <v>358</v>
      </c>
      <c r="J371" s="211" t="s">
        <v>1558</v>
      </c>
      <c r="K371" s="210">
        <f>I373-I370</f>
        <v>25</v>
      </c>
      <c r="L371" s="186"/>
      <c r="M371" s="186"/>
      <c r="N371" s="186"/>
      <c r="O371" s="186"/>
      <c r="P371" s="186"/>
      <c r="Q371" s="186"/>
      <c r="R371" s="186"/>
      <c r="S371" s="186"/>
      <c r="T371" s="186"/>
      <c r="U371" s="212"/>
      <c r="V371" s="186"/>
      <c r="W371" s="190" t="s">
        <v>874</v>
      </c>
      <c r="X371" s="190">
        <v>876</v>
      </c>
      <c r="Y371" s="192" t="s">
        <v>10</v>
      </c>
      <c r="Z371" s="192"/>
      <c r="AA371" s="210" t="s">
        <v>1551</v>
      </c>
      <c r="AB371" s="210">
        <f>COUNTIF(AB2:AB364,"&lt;1200")</f>
        <v>287</v>
      </c>
      <c r="AC371" s="211" t="s">
        <v>1558</v>
      </c>
      <c r="AD371" s="210">
        <f>AB373-AB370</f>
        <v>22</v>
      </c>
      <c r="AE371" s="192"/>
      <c r="AF371" s="193">
        <v>41.326093</v>
      </c>
      <c r="AG371" s="193">
        <v>28.956047999999999</v>
      </c>
      <c r="AH371" s="193">
        <v>4.9694656500000001</v>
      </c>
      <c r="AI371" s="193">
        <v>11.634119999999998</v>
      </c>
      <c r="AJ371" s="193">
        <v>2.3430306813245263</v>
      </c>
      <c r="AK371" s="186"/>
      <c r="AL371" s="175" t="s">
        <v>1136</v>
      </c>
      <c r="AM371" s="175"/>
      <c r="AN371" s="175" t="s">
        <v>10</v>
      </c>
      <c r="AO371" s="175"/>
      <c r="AP371" s="210" t="s">
        <v>1551</v>
      </c>
      <c r="AQ371" s="210">
        <f>COUNTIF(AQ2:AQ364,"&lt;1200")</f>
        <v>287</v>
      </c>
      <c r="AR371" s="211" t="s">
        <v>1558</v>
      </c>
      <c r="AS371" s="210">
        <f>AQ373-AQ370</f>
        <v>22</v>
      </c>
      <c r="AU371" s="175"/>
      <c r="AV371" s="175" t="s">
        <v>440</v>
      </c>
      <c r="AY371" s="176">
        <v>0.2102</v>
      </c>
      <c r="AZ371" s="176">
        <v>20</v>
      </c>
      <c r="BA371" s="177">
        <v>1.051E-2</v>
      </c>
      <c r="BB371" s="177">
        <v>5.8223498778621856</v>
      </c>
      <c r="BC371" s="186"/>
      <c r="BD371" s="194" t="s">
        <v>541</v>
      </c>
      <c r="BE371" s="194" t="s">
        <v>201</v>
      </c>
      <c r="BF371" s="194"/>
      <c r="BG371" s="210" t="s">
        <v>1551</v>
      </c>
      <c r="BH371" s="210">
        <f>COUNTIF(BH2:BH364,"&lt;1200")</f>
        <v>111</v>
      </c>
      <c r="BI371" s="211" t="s">
        <v>1558</v>
      </c>
      <c r="BJ371" s="210">
        <f>BH373-BH370</f>
        <v>6</v>
      </c>
      <c r="BK371" s="194"/>
      <c r="BL371" s="194"/>
      <c r="BM371" s="217">
        <v>647.61199999999997</v>
      </c>
      <c r="BP371" s="194"/>
      <c r="BQ371" s="213">
        <v>3340.166667</v>
      </c>
      <c r="BR371" s="213"/>
      <c r="BS371" s="213"/>
      <c r="BT371" s="213"/>
      <c r="BU371" s="186"/>
      <c r="BV371" s="176" t="s">
        <v>489</v>
      </c>
      <c r="BW371" s="176"/>
      <c r="BX371" s="176"/>
      <c r="BY371" s="210" t="s">
        <v>1551</v>
      </c>
      <c r="BZ371" s="210">
        <f>COUNTIF(BZ2:BZ364,"&lt;1200")</f>
        <v>194</v>
      </c>
      <c r="CA371" s="211" t="s">
        <v>1558</v>
      </c>
      <c r="CB371" s="210">
        <f>BZ373-BZ370</f>
        <v>20</v>
      </c>
      <c r="CC371" s="176"/>
      <c r="CD371" s="176"/>
      <c r="CE371" s="176" t="s">
        <v>440</v>
      </c>
      <c r="CF371" s="185">
        <v>167.35715432485773</v>
      </c>
      <c r="CI371" s="163">
        <v>29</v>
      </c>
      <c r="CJ371" s="163" t="s">
        <v>10</v>
      </c>
      <c r="CK371" s="163"/>
      <c r="CL371" s="210" t="s">
        <v>1551</v>
      </c>
      <c r="CM371" s="210">
        <f>COUNTIF(CM2:CM364,"&lt;1200")</f>
        <v>123</v>
      </c>
      <c r="CN371" s="211" t="s">
        <v>1558</v>
      </c>
      <c r="CO371" s="210">
        <f>CM373-CM370</f>
        <v>13</v>
      </c>
      <c r="CP371" s="163"/>
      <c r="CQ371" s="163"/>
      <c r="CR371" s="163"/>
      <c r="CS371" s="163" t="s">
        <v>62</v>
      </c>
      <c r="CT371" s="163">
        <v>7.5640603678692289</v>
      </c>
      <c r="CU371" s="171"/>
      <c r="CV371" s="171"/>
      <c r="CW371" s="228">
        <v>95</v>
      </c>
      <c r="CX371" s="228" t="s">
        <v>10</v>
      </c>
      <c r="CY371" s="228"/>
      <c r="CZ371" s="210" t="s">
        <v>1551</v>
      </c>
      <c r="DA371" s="210">
        <f>COUNTIF(DA2:DA364,"&lt;1200")</f>
        <v>95</v>
      </c>
      <c r="DB371" s="211" t="s">
        <v>1558</v>
      </c>
      <c r="DC371" s="210">
        <f>DA373-DA370</f>
        <v>12</v>
      </c>
      <c r="DD371" s="228"/>
      <c r="DE371" s="228"/>
      <c r="DF371" s="228"/>
      <c r="DG371" s="228"/>
      <c r="DH371" s="228" t="s">
        <v>11</v>
      </c>
      <c r="DI371" s="228">
        <v>2.699646</v>
      </c>
      <c r="DJ371" s="228">
        <v>0.3571313000000001</v>
      </c>
      <c r="DK371" s="228">
        <f>DI371-DJ371</f>
        <v>2.3425146999999997</v>
      </c>
      <c r="DL371" s="228">
        <v>0.19969260000000008</v>
      </c>
      <c r="DM371" s="228">
        <v>0.15743870000000001</v>
      </c>
      <c r="DO371" s="238" t="s">
        <v>205</v>
      </c>
      <c r="DP371" s="238" t="s">
        <v>202</v>
      </c>
      <c r="DQ371" s="186"/>
      <c r="DR371" s="238"/>
      <c r="DS371" s="238"/>
      <c r="DT371" s="238"/>
      <c r="DU371" s="238"/>
      <c r="DV371" s="238"/>
      <c r="DW371" s="238"/>
      <c r="DX371" s="238" t="s">
        <v>62</v>
      </c>
      <c r="DY371" s="239">
        <v>0.29519631999999996</v>
      </c>
      <c r="DZ371" s="239">
        <v>2.6109359999999998E-2</v>
      </c>
      <c r="EA371" s="239">
        <v>6.0254019999999998E-2</v>
      </c>
      <c r="EB371" s="239">
        <v>0.18752181999999998</v>
      </c>
      <c r="EC371" s="239">
        <v>2.0774399999999998E-2</v>
      </c>
      <c r="EH371" s="61"/>
      <c r="EI371" s="68"/>
      <c r="EJ371" s="68"/>
      <c r="EK371" s="68"/>
      <c r="EL371" s="68"/>
      <c r="EM371" s="68"/>
      <c r="EN371" s="68"/>
      <c r="EO371" s="68"/>
    </row>
    <row r="372" spans="1:152" s="169" customFormat="1" x14ac:dyDescent="0.25">
      <c r="A372" s="186"/>
      <c r="B372" s="186"/>
      <c r="C372" s="186"/>
      <c r="D372" s="186"/>
      <c r="E372" s="186"/>
      <c r="F372" s="186"/>
      <c r="G372" s="186"/>
      <c r="H372" s="210" t="s">
        <v>1552</v>
      </c>
      <c r="I372" s="210">
        <f>COUNTIF(I2:I364,"&lt;1300")</f>
        <v>362</v>
      </c>
      <c r="J372" s="210"/>
      <c r="K372" s="210"/>
      <c r="L372" s="186"/>
      <c r="M372" s="186"/>
      <c r="N372" s="186"/>
      <c r="O372" s="186"/>
      <c r="P372" s="186"/>
      <c r="Q372" s="186"/>
      <c r="R372" s="186"/>
      <c r="S372" s="186"/>
      <c r="T372" s="186"/>
      <c r="U372" s="212"/>
      <c r="V372" s="186"/>
      <c r="W372" s="190" t="s">
        <v>878</v>
      </c>
      <c r="X372" s="190">
        <v>1272</v>
      </c>
      <c r="Y372" s="192" t="s">
        <v>10</v>
      </c>
      <c r="Z372" s="192"/>
      <c r="AA372" s="210" t="s">
        <v>1552</v>
      </c>
      <c r="AB372" s="210">
        <f>COUNTIF(AB2:AB364,"&lt;1300")</f>
        <v>290</v>
      </c>
      <c r="AC372" s="210"/>
      <c r="AD372" s="210"/>
      <c r="AE372" s="192"/>
      <c r="AF372" s="193">
        <v>49.432260499999998</v>
      </c>
      <c r="AG372" s="193">
        <v>30.117124999999998</v>
      </c>
      <c r="AH372" s="193">
        <v>5.5745856999999983</v>
      </c>
      <c r="AI372" s="193">
        <v>11.9261447</v>
      </c>
      <c r="AJ372" s="193">
        <v>2.1380505628895401</v>
      </c>
      <c r="AK372" s="186"/>
      <c r="AL372" s="175" t="s">
        <v>149</v>
      </c>
      <c r="AM372" s="175"/>
      <c r="AN372" s="175" t="s">
        <v>10</v>
      </c>
      <c r="AO372" s="175"/>
      <c r="AP372" s="210" t="s">
        <v>1552</v>
      </c>
      <c r="AQ372" s="210">
        <f>COUNTIF(AQ2:AQ364,"&lt;1300")</f>
        <v>290</v>
      </c>
      <c r="AR372" s="210"/>
      <c r="AS372" s="210"/>
      <c r="AU372" s="175"/>
      <c r="AV372" s="175" t="s">
        <v>62</v>
      </c>
      <c r="AY372" s="176">
        <v>0.2487</v>
      </c>
      <c r="AZ372" s="176">
        <v>20</v>
      </c>
      <c r="BA372" s="177">
        <v>1.2435E-2</v>
      </c>
      <c r="BB372" s="177">
        <v>6.6061793681045824</v>
      </c>
      <c r="BC372" s="186"/>
      <c r="BD372" s="194" t="s">
        <v>521</v>
      </c>
      <c r="BE372" s="194" t="s">
        <v>8</v>
      </c>
      <c r="BF372" s="194"/>
      <c r="BG372" s="210" t="s">
        <v>1552</v>
      </c>
      <c r="BH372" s="210">
        <f>COUNTIF(BH2:BH364,"&lt;1300")</f>
        <v>112</v>
      </c>
      <c r="BI372" s="210"/>
      <c r="BJ372" s="210"/>
      <c r="BK372" s="194"/>
      <c r="BL372" s="194"/>
      <c r="BM372" s="217">
        <v>759.88499999999999</v>
      </c>
      <c r="BP372" s="194"/>
      <c r="BQ372" s="213">
        <v>3778.333333</v>
      </c>
      <c r="BR372" s="213"/>
      <c r="BS372" s="213"/>
      <c r="BT372" s="213"/>
      <c r="BU372" s="186"/>
      <c r="BV372" s="176" t="s">
        <v>398</v>
      </c>
      <c r="BW372" s="176"/>
      <c r="BX372" s="176"/>
      <c r="BY372" s="210" t="s">
        <v>1552</v>
      </c>
      <c r="BZ372" s="210">
        <f>COUNTIF(BZ2:BZ364,"&lt;1300")</f>
        <v>197</v>
      </c>
      <c r="CA372" s="210"/>
      <c r="CB372" s="210"/>
      <c r="CC372" s="176"/>
      <c r="CD372" s="176"/>
      <c r="CE372" s="176" t="s">
        <v>62</v>
      </c>
      <c r="CF372" s="185">
        <v>158.86037130671565</v>
      </c>
      <c r="CI372" s="163">
        <v>41</v>
      </c>
      <c r="CJ372" s="163" t="s">
        <v>8</v>
      </c>
      <c r="CK372" s="163"/>
      <c r="CL372" s="210" t="s">
        <v>1552</v>
      </c>
      <c r="CM372" s="210">
        <f>COUNTIF(CM2:CM364,"&lt;1300")</f>
        <v>124</v>
      </c>
      <c r="CN372" s="210"/>
      <c r="CO372" s="210"/>
      <c r="CP372" s="163"/>
      <c r="CQ372" s="163"/>
      <c r="CR372" s="163"/>
      <c r="CS372" s="163" t="s">
        <v>20</v>
      </c>
      <c r="CT372" s="163">
        <v>7.1267895459215085</v>
      </c>
      <c r="CU372" s="171"/>
      <c r="CV372" s="171"/>
      <c r="CW372" s="190">
        <v>127</v>
      </c>
      <c r="CX372" s="228" t="s">
        <v>8</v>
      </c>
      <c r="CY372" s="228"/>
      <c r="CZ372" s="210" t="s">
        <v>1552</v>
      </c>
      <c r="DA372" s="210">
        <f>COUNTIF(DA2:DA364,"&lt;1300")</f>
        <v>95</v>
      </c>
      <c r="DB372" s="210"/>
      <c r="DC372" s="210"/>
      <c r="DD372" s="228"/>
      <c r="DE372" s="228"/>
      <c r="DF372" s="228"/>
      <c r="DG372" s="228"/>
      <c r="DH372" s="228" t="s">
        <v>9</v>
      </c>
      <c r="DI372" s="230">
        <v>5.5433750000000002</v>
      </c>
      <c r="DJ372" s="230">
        <v>0.9664625</v>
      </c>
      <c r="DK372" s="230">
        <v>4.5769125000000006</v>
      </c>
      <c r="DL372" s="230">
        <v>0.59809240000000008</v>
      </c>
      <c r="DM372" s="230">
        <v>0.36837009999999998</v>
      </c>
      <c r="DO372" s="238">
        <v>28</v>
      </c>
      <c r="DP372" s="238" t="s">
        <v>202</v>
      </c>
      <c r="DQ372" s="186"/>
      <c r="DR372" s="238"/>
      <c r="DS372" s="238"/>
      <c r="DT372" s="238"/>
      <c r="DU372" s="238"/>
      <c r="DV372" s="238"/>
      <c r="DW372" s="238"/>
      <c r="DX372" s="238" t="s">
        <v>20</v>
      </c>
      <c r="DY372" s="239">
        <v>0.26966782</v>
      </c>
      <c r="DZ372" s="239">
        <v>3.0761799999999999E-2</v>
      </c>
      <c r="EA372" s="239">
        <v>7.251539999999998E-2</v>
      </c>
      <c r="EB372" s="239">
        <v>0.15070971999999999</v>
      </c>
      <c r="EC372" s="239">
        <v>1.6851560000000002E-2</v>
      </c>
      <c r="EH372" s="61"/>
      <c r="EI372" s="68"/>
      <c r="EJ372" s="68"/>
      <c r="EK372" s="68"/>
      <c r="EL372" s="68"/>
      <c r="EM372" s="68"/>
      <c r="EN372" s="68"/>
      <c r="EO372" s="68"/>
    </row>
    <row r="373" spans="1:152" s="169" customFormat="1" x14ac:dyDescent="0.25">
      <c r="A373" s="186"/>
      <c r="B373" s="186"/>
      <c r="C373" s="186"/>
      <c r="D373" s="186"/>
      <c r="E373" s="186"/>
      <c r="F373" s="186"/>
      <c r="G373" s="186"/>
      <c r="H373" s="210" t="s">
        <v>1553</v>
      </c>
      <c r="I373" s="210">
        <f>COUNTIF(I2:I364,"&lt;1400")</f>
        <v>363</v>
      </c>
      <c r="J373" s="210"/>
      <c r="K373" s="210"/>
      <c r="L373" s="186"/>
      <c r="M373" s="186"/>
      <c r="N373" s="186"/>
      <c r="O373" s="186"/>
      <c r="P373" s="186"/>
      <c r="Q373" s="186"/>
      <c r="R373" s="186"/>
      <c r="S373" s="186"/>
      <c r="T373" s="186"/>
      <c r="U373" s="212"/>
      <c r="V373" s="186"/>
      <c r="W373" s="190" t="s">
        <v>612</v>
      </c>
      <c r="X373" s="190">
        <v>702</v>
      </c>
      <c r="Y373" s="192" t="s">
        <v>8</v>
      </c>
      <c r="Z373" s="192"/>
      <c r="AA373" s="210" t="s">
        <v>1553</v>
      </c>
      <c r="AB373" s="210">
        <f>COUNTIF(AB2:AB364,"&lt;1400")</f>
        <v>291</v>
      </c>
      <c r="AC373" s="210"/>
      <c r="AD373" s="210"/>
      <c r="AE373" s="192"/>
      <c r="AF373" s="193">
        <v>45.118646999999996</v>
      </c>
      <c r="AG373" s="193">
        <v>31.3068825</v>
      </c>
      <c r="AH373" s="193">
        <v>5.1640599500000004</v>
      </c>
      <c r="AI373" s="193">
        <v>12.670333999999999</v>
      </c>
      <c r="AJ373" s="193">
        <v>2.4569377859149468</v>
      </c>
      <c r="AK373" s="186"/>
      <c r="AL373" s="175" t="s">
        <v>21</v>
      </c>
      <c r="AM373" s="175"/>
      <c r="AN373" s="175" t="s">
        <v>8</v>
      </c>
      <c r="AO373" s="175"/>
      <c r="AP373" s="210" t="s">
        <v>1553</v>
      </c>
      <c r="AQ373" s="210">
        <f>COUNTIF(AQ2:AQ364,"&lt;1400")</f>
        <v>291</v>
      </c>
      <c r="AR373" s="210"/>
      <c r="AS373" s="210"/>
      <c r="AU373" s="175"/>
      <c r="AV373" s="176" t="s">
        <v>20</v>
      </c>
      <c r="AY373" s="176">
        <v>0.1996</v>
      </c>
      <c r="AZ373" s="176">
        <v>20</v>
      </c>
      <c r="BA373" s="177">
        <v>9.9799999999999993E-3</v>
      </c>
      <c r="BB373" s="177">
        <v>5.5793131787011481</v>
      </c>
      <c r="BC373" s="186"/>
      <c r="BD373" s="194" t="s">
        <v>113</v>
      </c>
      <c r="BE373" s="194" t="s">
        <v>10</v>
      </c>
      <c r="BF373" s="194"/>
      <c r="BG373" s="210" t="s">
        <v>1553</v>
      </c>
      <c r="BH373" s="210">
        <f>COUNTIF(BH2:BH364,"&lt;1400")</f>
        <v>112</v>
      </c>
      <c r="BI373" s="210"/>
      <c r="BJ373" s="210"/>
      <c r="BK373" s="194"/>
      <c r="BL373" s="194"/>
      <c r="BM373" s="217">
        <v>720.99900000000002</v>
      </c>
      <c r="BP373" s="194"/>
      <c r="BQ373" s="213">
        <v>1364.953667</v>
      </c>
      <c r="BR373" s="213"/>
      <c r="BS373" s="213"/>
      <c r="BT373" s="213"/>
      <c r="BU373" s="186"/>
      <c r="BV373" s="176" t="s">
        <v>385</v>
      </c>
      <c r="BW373" s="176"/>
      <c r="BX373" s="176"/>
      <c r="BY373" s="210" t="s">
        <v>1553</v>
      </c>
      <c r="BZ373" s="210">
        <f>COUNTIF(BZ2:BZ364,"&lt;1400")</f>
        <v>198</v>
      </c>
      <c r="CA373" s="210"/>
      <c r="CB373" s="210"/>
      <c r="CC373" s="176"/>
      <c r="CD373" s="176"/>
      <c r="CE373" s="176" t="s">
        <v>62</v>
      </c>
      <c r="CF373" s="185">
        <v>171.9970169926504</v>
      </c>
      <c r="CI373" s="163">
        <v>46</v>
      </c>
      <c r="CJ373" s="163" t="s">
        <v>8</v>
      </c>
      <c r="CK373" s="163"/>
      <c r="CL373" s="210" t="s">
        <v>1553</v>
      </c>
      <c r="CM373" s="210">
        <f>COUNTIF(CM2:CM364,"&lt;1400")</f>
        <v>125</v>
      </c>
      <c r="CN373" s="210"/>
      <c r="CO373" s="210"/>
      <c r="CP373" s="163"/>
      <c r="CQ373" s="163"/>
      <c r="CR373" s="163"/>
      <c r="CS373" s="163" t="s">
        <v>20</v>
      </c>
      <c r="CT373" s="163">
        <v>8.1625311319777811</v>
      </c>
      <c r="CU373" s="171"/>
      <c r="CV373" s="171"/>
      <c r="CW373" s="228">
        <v>146</v>
      </c>
      <c r="CX373" s="228" t="s">
        <v>10</v>
      </c>
      <c r="CY373" s="228"/>
      <c r="CZ373" s="210" t="s">
        <v>1553</v>
      </c>
      <c r="DA373" s="210">
        <f>COUNTIF(DA2:DA364,"&lt;1400")</f>
        <v>95</v>
      </c>
      <c r="DB373" s="210"/>
      <c r="DC373" s="210"/>
      <c r="DD373" s="228"/>
      <c r="DE373" s="228"/>
      <c r="DF373" s="228"/>
      <c r="DG373" s="228"/>
      <c r="DH373" s="228" t="s">
        <v>11</v>
      </c>
      <c r="DI373" s="228">
        <v>5.3219760000000003</v>
      </c>
      <c r="DJ373" s="228">
        <v>0.52096319999999996</v>
      </c>
      <c r="DK373" s="228">
        <f t="shared" ref="DK373:DK378" si="59">DI373-DJ373</f>
        <v>4.8010128000000005</v>
      </c>
      <c r="DL373" s="228">
        <v>0.31229009999999996</v>
      </c>
      <c r="DM373" s="228">
        <v>0.2086731</v>
      </c>
      <c r="DO373" s="61" t="s">
        <v>149</v>
      </c>
      <c r="DP373" s="61" t="s">
        <v>10</v>
      </c>
      <c r="DQ373" s="186"/>
      <c r="DR373" s="61"/>
      <c r="DS373" s="61"/>
      <c r="DT373" s="61"/>
      <c r="DU373" s="61"/>
      <c r="DV373" s="61"/>
      <c r="DW373" s="61"/>
      <c r="DX373" s="61" t="s">
        <v>62</v>
      </c>
      <c r="DY373" s="68">
        <v>0.30954219999999999</v>
      </c>
      <c r="DZ373" s="68">
        <v>3.1509920000000004E-2</v>
      </c>
      <c r="EA373" s="68">
        <v>5.8708700000000003E-2</v>
      </c>
      <c r="EB373" s="68">
        <v>0.20441506000000001</v>
      </c>
      <c r="EC373" s="68">
        <v>1.7897260000000002E-2</v>
      </c>
      <c r="EH373" s="61"/>
      <c r="EI373" s="68"/>
      <c r="EJ373" s="68"/>
      <c r="EK373" s="68"/>
      <c r="EL373" s="68"/>
      <c r="EM373" s="68"/>
      <c r="EN373" s="68"/>
      <c r="EO373" s="68"/>
    </row>
    <row r="374" spans="1:152" s="169" customFormat="1" x14ac:dyDescent="0.25">
      <c r="A374" s="186"/>
      <c r="B374" s="186"/>
      <c r="C374" s="186"/>
      <c r="D374" s="186"/>
      <c r="E374" s="186"/>
      <c r="F374" s="186"/>
      <c r="G374" s="186"/>
      <c r="H374" s="186"/>
      <c r="I374" s="186"/>
      <c r="J374" s="186"/>
      <c r="K374" s="186"/>
      <c r="L374" s="186"/>
      <c r="M374" s="186"/>
      <c r="N374" s="186"/>
      <c r="O374" s="186"/>
      <c r="P374" s="186"/>
      <c r="Q374" s="186"/>
      <c r="R374" s="186"/>
      <c r="S374" s="186"/>
      <c r="T374" s="186"/>
      <c r="U374" s="212"/>
      <c r="V374" s="186"/>
      <c r="W374" s="190" t="s">
        <v>749</v>
      </c>
      <c r="X374" s="190">
        <v>654</v>
      </c>
      <c r="Y374" s="192" t="s">
        <v>201</v>
      </c>
      <c r="Z374" s="192"/>
      <c r="AA374" s="175"/>
      <c r="AB374" s="175"/>
      <c r="AC374" s="175"/>
      <c r="AD374" s="175"/>
      <c r="AE374" s="192"/>
      <c r="AF374" s="193">
        <v>37.649123999999993</v>
      </c>
      <c r="AG374" s="193">
        <v>26.874282000000001</v>
      </c>
      <c r="AH374" s="193">
        <v>4.7446921499999997</v>
      </c>
      <c r="AI374" s="193">
        <v>10.935590850000001</v>
      </c>
      <c r="AJ374" s="193">
        <v>2.3140093647840034</v>
      </c>
      <c r="AK374" s="186"/>
      <c r="AL374" s="175" t="s">
        <v>541</v>
      </c>
      <c r="AM374" s="175"/>
      <c r="AN374" s="175" t="s">
        <v>201</v>
      </c>
      <c r="AO374" s="175"/>
      <c r="AP374" s="175"/>
      <c r="AQ374" s="175"/>
      <c r="AR374" s="175"/>
      <c r="AS374" s="175"/>
      <c r="AU374" s="175"/>
      <c r="AV374" s="176" t="s">
        <v>20</v>
      </c>
      <c r="AY374" s="176">
        <v>0.20849999999999999</v>
      </c>
      <c r="AZ374" s="176">
        <v>20</v>
      </c>
      <c r="BA374" s="177">
        <v>1.0425E-2</v>
      </c>
      <c r="BB374" s="177">
        <v>5.8330872681394794</v>
      </c>
      <c r="BC374" s="186"/>
      <c r="BD374" s="194" t="s">
        <v>185</v>
      </c>
      <c r="BE374" s="194" t="s">
        <v>201</v>
      </c>
      <c r="BF374" s="194"/>
      <c r="BG374" s="194"/>
      <c r="BJ374" s="194"/>
      <c r="BK374" s="194"/>
      <c r="BL374" s="194"/>
      <c r="BM374" s="217">
        <v>756.197</v>
      </c>
      <c r="BP374" s="194"/>
      <c r="BQ374" s="213">
        <v>2075.1350000000002</v>
      </c>
      <c r="BR374" s="213"/>
      <c r="BS374" s="213"/>
      <c r="BT374" s="213"/>
      <c r="BU374" s="186"/>
      <c r="BV374" s="176" t="s">
        <v>442</v>
      </c>
      <c r="BW374" s="176"/>
      <c r="BX374" s="176"/>
      <c r="BY374" s="176"/>
      <c r="BZ374" s="176"/>
      <c r="CA374" s="176"/>
      <c r="CB374" s="176"/>
      <c r="CC374" s="176"/>
      <c r="CD374" s="176"/>
      <c r="CE374" s="176" t="s">
        <v>440</v>
      </c>
      <c r="CF374" s="185">
        <v>118.28286241000107</v>
      </c>
      <c r="CI374" s="163">
        <v>65</v>
      </c>
      <c r="CJ374" s="163" t="s">
        <v>8</v>
      </c>
      <c r="CK374" s="163"/>
      <c r="CL374" s="176"/>
      <c r="CM374" s="176"/>
      <c r="CN374" s="176"/>
      <c r="CO374" s="176"/>
      <c r="CP374" s="163"/>
      <c r="CQ374" s="163"/>
      <c r="CR374" s="163"/>
      <c r="CS374" s="163" t="s">
        <v>20</v>
      </c>
      <c r="CT374" s="163">
        <v>8.4775605549227926</v>
      </c>
      <c r="CU374" s="171"/>
      <c r="CV374" s="171"/>
      <c r="CW374" s="228">
        <v>152</v>
      </c>
      <c r="CX374" s="228" t="s">
        <v>10</v>
      </c>
      <c r="CY374" s="228"/>
      <c r="CZ374" s="228"/>
      <c r="DA374" s="228"/>
      <c r="DB374" s="228"/>
      <c r="DC374" s="228"/>
      <c r="DD374" s="228"/>
      <c r="DE374" s="228"/>
      <c r="DF374" s="228"/>
      <c r="DG374" s="228"/>
      <c r="DH374" s="228" t="s">
        <v>11</v>
      </c>
      <c r="DI374" s="228">
        <v>6.1755959999999996</v>
      </c>
      <c r="DJ374" s="228">
        <v>0.65827020000000003</v>
      </c>
      <c r="DK374" s="228">
        <f t="shared" si="59"/>
        <v>5.5173258000000001</v>
      </c>
      <c r="DL374" s="228">
        <v>0.39095110000000005</v>
      </c>
      <c r="DM374" s="228">
        <v>0.26731909999999998</v>
      </c>
      <c r="DO374" s="61" t="s">
        <v>21</v>
      </c>
      <c r="DP374" s="61" t="s">
        <v>8</v>
      </c>
      <c r="DQ374" s="186"/>
      <c r="DR374" s="61"/>
      <c r="DS374" s="61"/>
      <c r="DT374" s="61"/>
      <c r="DU374" s="61"/>
      <c r="DV374" s="61"/>
      <c r="DW374" s="61"/>
      <c r="DX374" s="61" t="s">
        <v>20</v>
      </c>
      <c r="DY374" s="68">
        <v>0.23139114000000002</v>
      </c>
      <c r="DZ374" s="68">
        <v>2.33948E-2</v>
      </c>
      <c r="EA374" s="68">
        <v>4.9533099999999997E-2</v>
      </c>
      <c r="EB374" s="68">
        <v>0.15099386000000001</v>
      </c>
      <c r="EC374" s="68">
        <v>2.0133539999999998E-2</v>
      </c>
      <c r="EH374" s="61"/>
      <c r="EI374" s="68"/>
      <c r="EJ374" s="68"/>
      <c r="EK374" s="68"/>
      <c r="EL374" s="68"/>
      <c r="EM374" s="68"/>
      <c r="EN374" s="68"/>
      <c r="EO374" s="68"/>
    </row>
    <row r="375" spans="1:152" s="169" customFormat="1" x14ac:dyDescent="0.25">
      <c r="A375" s="186"/>
      <c r="B375" s="186"/>
      <c r="C375" s="186"/>
      <c r="D375" s="186"/>
      <c r="E375" s="186"/>
      <c r="F375" s="186"/>
      <c r="G375" s="186"/>
      <c r="H375" s="186"/>
      <c r="I375" s="186"/>
      <c r="J375" s="186"/>
      <c r="K375" s="186"/>
      <c r="L375" s="186"/>
      <c r="M375" s="186"/>
      <c r="N375" s="186"/>
      <c r="O375" s="186"/>
      <c r="P375" s="186"/>
      <c r="Q375" s="186"/>
      <c r="R375" s="186"/>
      <c r="S375" s="186"/>
      <c r="T375" s="186"/>
      <c r="U375" s="212"/>
      <c r="V375" s="186"/>
      <c r="W375" s="190" t="s">
        <v>616</v>
      </c>
      <c r="X375" s="190">
        <v>762</v>
      </c>
      <c r="Y375" s="192" t="s">
        <v>8</v>
      </c>
      <c r="Z375" s="192"/>
      <c r="AA375" s="175"/>
      <c r="AB375" s="175"/>
      <c r="AC375" s="175"/>
      <c r="AD375" s="175"/>
      <c r="AE375" s="192"/>
      <c r="AF375" s="193">
        <v>41.099261499999997</v>
      </c>
      <c r="AG375" s="193">
        <v>29.818316499999998</v>
      </c>
      <c r="AH375" s="193">
        <v>4.8860363499999995</v>
      </c>
      <c r="AI375" s="193">
        <v>11.873209900000001</v>
      </c>
      <c r="AJ375" s="193">
        <v>2.4331481965734092</v>
      </c>
      <c r="AK375" s="186"/>
      <c r="AL375" s="175" t="s">
        <v>521</v>
      </c>
      <c r="AM375" s="175"/>
      <c r="AN375" s="175" t="s">
        <v>8</v>
      </c>
      <c r="AO375" s="175"/>
      <c r="AP375" s="175"/>
      <c r="AQ375" s="175"/>
      <c r="AR375" s="175"/>
      <c r="AS375" s="175"/>
      <c r="AU375" s="175"/>
      <c r="AV375" s="176" t="s">
        <v>20</v>
      </c>
      <c r="AY375" s="176">
        <v>0.24279999999999999</v>
      </c>
      <c r="AZ375" s="176">
        <v>20</v>
      </c>
      <c r="BA375" s="177">
        <v>1.214E-2</v>
      </c>
      <c r="BB375" s="177">
        <v>6.3041902665557137</v>
      </c>
      <c r="BC375" s="186"/>
      <c r="BD375" s="194" t="s">
        <v>572</v>
      </c>
      <c r="BE375" s="194" t="s">
        <v>10</v>
      </c>
      <c r="BF375" s="194"/>
      <c r="BG375" s="194"/>
      <c r="BJ375" s="194"/>
      <c r="BK375" s="194"/>
      <c r="BL375" s="194"/>
      <c r="BM375" s="217">
        <v>757.66899999999998</v>
      </c>
      <c r="BP375" s="194"/>
      <c r="BQ375" s="213">
        <v>751.89166699999998</v>
      </c>
      <c r="BR375" s="213"/>
      <c r="BS375" s="213"/>
      <c r="BT375" s="213"/>
      <c r="BU375" s="186"/>
      <c r="BV375" s="176" t="s">
        <v>296</v>
      </c>
      <c r="BW375" s="176"/>
      <c r="BX375" s="176"/>
      <c r="BY375" s="176"/>
      <c r="BZ375" s="176"/>
      <c r="CA375" s="176"/>
      <c r="CB375" s="176"/>
      <c r="CC375" s="176"/>
      <c r="CD375" s="176"/>
      <c r="CE375" s="176" t="s">
        <v>20</v>
      </c>
      <c r="CF375" s="185">
        <v>158.83431287944038</v>
      </c>
      <c r="CI375" s="163">
        <v>67</v>
      </c>
      <c r="CJ375" s="163" t="s">
        <v>10</v>
      </c>
      <c r="CK375" s="163"/>
      <c r="CL375" s="163"/>
      <c r="CM375" s="163"/>
      <c r="CN375" s="163"/>
      <c r="CO375" s="163"/>
      <c r="CP375" s="163"/>
      <c r="CQ375" s="163"/>
      <c r="CR375" s="163"/>
      <c r="CS375" s="163" t="s">
        <v>20</v>
      </c>
      <c r="CT375" s="163">
        <v>9.9537864956990063</v>
      </c>
      <c r="CU375" s="171"/>
      <c r="CV375" s="171"/>
      <c r="CW375" s="190">
        <v>156</v>
      </c>
      <c r="CX375" s="228" t="s">
        <v>10</v>
      </c>
      <c r="CY375" s="228"/>
      <c r="CZ375" s="228"/>
      <c r="DA375" s="228"/>
      <c r="DB375" s="228"/>
      <c r="DC375" s="228"/>
      <c r="DD375" s="228"/>
      <c r="DE375" s="228"/>
      <c r="DF375" s="228"/>
      <c r="DG375" s="228"/>
      <c r="DH375" s="228" t="s">
        <v>11</v>
      </c>
      <c r="DI375" s="228">
        <v>4.1092519999999997</v>
      </c>
      <c r="DJ375" s="228">
        <v>0.50418260000000004</v>
      </c>
      <c r="DK375" s="228">
        <f t="shared" si="59"/>
        <v>3.6050693999999996</v>
      </c>
      <c r="DL375" s="228">
        <v>0.2194797</v>
      </c>
      <c r="DM375" s="228">
        <v>0.28470290000000004</v>
      </c>
      <c r="DO375" s="61">
        <v>82</v>
      </c>
      <c r="DP375" s="61" t="s">
        <v>202</v>
      </c>
      <c r="DQ375" s="186"/>
      <c r="DR375" s="61"/>
      <c r="DS375" s="61"/>
      <c r="DT375" s="61"/>
      <c r="DU375" s="61"/>
      <c r="DV375" s="61"/>
      <c r="DW375" s="61"/>
      <c r="DX375" s="61" t="s">
        <v>20</v>
      </c>
      <c r="DY375" s="68">
        <v>0.25691394000000001</v>
      </c>
      <c r="DZ375" s="68">
        <v>2.6105440000000001E-2</v>
      </c>
      <c r="EA375" s="68">
        <v>5.4659579999999999E-2</v>
      </c>
      <c r="EB375" s="68">
        <v>0.15479503999999999</v>
      </c>
      <c r="EC375" s="68">
        <v>1.9607819999999998E-2</v>
      </c>
      <c r="EH375" s="61"/>
      <c r="EI375" s="68"/>
      <c r="EJ375" s="68"/>
      <c r="EK375" s="68"/>
      <c r="EL375" s="68"/>
      <c r="EM375" s="68"/>
      <c r="EN375" s="68"/>
      <c r="EO375" s="68"/>
    </row>
    <row r="376" spans="1:152" s="169" customFormat="1" x14ac:dyDescent="0.25">
      <c r="A376" s="186"/>
      <c r="B376" s="186"/>
      <c r="C376" s="186"/>
      <c r="D376" s="186"/>
      <c r="E376" s="186"/>
      <c r="F376" s="186"/>
      <c r="G376" s="186"/>
      <c r="H376" s="186"/>
      <c r="I376" s="186"/>
      <c r="J376" s="186"/>
      <c r="K376" s="186"/>
      <c r="L376" s="186"/>
      <c r="M376" s="186"/>
      <c r="N376" s="186"/>
      <c r="O376" s="186"/>
      <c r="P376" s="186"/>
      <c r="Q376" s="186"/>
      <c r="R376" s="186"/>
      <c r="S376" s="186"/>
      <c r="T376" s="186"/>
      <c r="U376" s="212"/>
      <c r="V376" s="186"/>
      <c r="W376" s="190" t="s">
        <v>619</v>
      </c>
      <c r="X376" s="190">
        <v>861</v>
      </c>
      <c r="Y376" s="192" t="s">
        <v>8</v>
      </c>
      <c r="Z376" s="192"/>
      <c r="AA376" s="175"/>
      <c r="AB376" s="175"/>
      <c r="AC376" s="175"/>
      <c r="AD376" s="175"/>
      <c r="AE376" s="192"/>
      <c r="AF376" s="193">
        <v>29.536913500000004</v>
      </c>
      <c r="AG376" s="193">
        <v>23.450755000000001</v>
      </c>
      <c r="AH376" s="193">
        <v>4.1630893000000002</v>
      </c>
      <c r="AI376" s="193">
        <v>9.7987419500000019</v>
      </c>
      <c r="AJ376" s="193">
        <v>2.3683529297685073</v>
      </c>
      <c r="AK376" s="186"/>
      <c r="AL376" s="175" t="s">
        <v>1036</v>
      </c>
      <c r="AM376" s="175"/>
      <c r="AN376" s="175" t="s">
        <v>8</v>
      </c>
      <c r="AO376" s="175"/>
      <c r="AP376" s="175"/>
      <c r="AQ376" s="175"/>
      <c r="AR376" s="175"/>
      <c r="AS376" s="175"/>
      <c r="AU376" s="175"/>
      <c r="AV376" s="175" t="s">
        <v>440</v>
      </c>
      <c r="AY376" s="176">
        <v>0.21940000000000001</v>
      </c>
      <c r="AZ376" s="176">
        <v>20</v>
      </c>
      <c r="BA376" s="177">
        <v>1.0970000000000001E-2</v>
      </c>
      <c r="BB376" s="177">
        <v>5.7941642283842913</v>
      </c>
      <c r="BC376" s="186"/>
      <c r="BD376" s="194" t="s">
        <v>555</v>
      </c>
      <c r="BE376" s="194" t="s">
        <v>286</v>
      </c>
      <c r="BF376" s="194"/>
      <c r="BG376" s="194"/>
      <c r="BJ376" s="194"/>
      <c r="BK376" s="194"/>
      <c r="BL376" s="194"/>
      <c r="BM376" s="217">
        <v>739.38599999999997</v>
      </c>
      <c r="BP376" s="194"/>
      <c r="BQ376" s="213">
        <v>2783.333333</v>
      </c>
      <c r="BR376" s="213"/>
      <c r="BS376" s="213"/>
      <c r="BT376" s="213"/>
      <c r="BU376" s="186"/>
      <c r="BV376" s="176" t="s">
        <v>297</v>
      </c>
      <c r="BW376" s="176"/>
      <c r="BX376" s="176"/>
      <c r="BY376" s="176"/>
      <c r="BZ376" s="176"/>
      <c r="CA376" s="176"/>
      <c r="CB376" s="176"/>
      <c r="CC376" s="176"/>
      <c r="CD376" s="176"/>
      <c r="CE376" s="176" t="s">
        <v>20</v>
      </c>
      <c r="CF376" s="185">
        <v>175.59058377768648</v>
      </c>
      <c r="CI376" s="163">
        <v>103</v>
      </c>
      <c r="CJ376" s="163" t="s">
        <v>10</v>
      </c>
      <c r="CK376" s="163"/>
      <c r="CL376" s="163"/>
      <c r="CM376" s="163"/>
      <c r="CN376" s="163"/>
      <c r="CO376" s="163"/>
      <c r="CP376" s="163"/>
      <c r="CQ376" s="163"/>
      <c r="CR376" s="163"/>
      <c r="CS376" s="163" t="s">
        <v>20</v>
      </c>
      <c r="CT376" s="163">
        <v>7.8184910110585024</v>
      </c>
      <c r="CU376" s="171"/>
      <c r="CV376" s="171"/>
      <c r="CW376" s="190">
        <v>166</v>
      </c>
      <c r="CX376" s="228" t="s">
        <v>10</v>
      </c>
      <c r="CY376" s="228"/>
      <c r="CZ376" s="228"/>
      <c r="DA376" s="228"/>
      <c r="DB376" s="228"/>
      <c r="DC376" s="228"/>
      <c r="DD376" s="228"/>
      <c r="DE376" s="228"/>
      <c r="DF376" s="228"/>
      <c r="DG376" s="228"/>
      <c r="DH376" s="228" t="s">
        <v>11</v>
      </c>
      <c r="DI376" s="230">
        <v>5.1706310000000002</v>
      </c>
      <c r="DJ376" s="230">
        <v>0.60224979999999995</v>
      </c>
      <c r="DK376" s="230">
        <f t="shared" si="59"/>
        <v>4.5683812000000001</v>
      </c>
      <c r="DL376" s="230">
        <v>0.36363809999999996</v>
      </c>
      <c r="DM376" s="230">
        <v>0.23861169999999998</v>
      </c>
      <c r="DO376" s="61" t="s">
        <v>112</v>
      </c>
      <c r="DP376" s="61" t="s">
        <v>10</v>
      </c>
      <c r="DQ376" s="186"/>
      <c r="DR376" s="61"/>
      <c r="DS376" s="61"/>
      <c r="DT376" s="61"/>
      <c r="DU376" s="61"/>
      <c r="DV376" s="61"/>
      <c r="DW376" s="61"/>
      <c r="DX376" s="61" t="s">
        <v>20</v>
      </c>
      <c r="DY376" s="68">
        <v>0.30456804000000004</v>
      </c>
      <c r="DZ376" s="68">
        <v>2.9961500000000002E-2</v>
      </c>
      <c r="EA376" s="68">
        <v>6.2229720000000009E-2</v>
      </c>
      <c r="EB376" s="68">
        <v>0.20561111999999998</v>
      </c>
      <c r="EC376" s="68">
        <v>2.0178600000000001E-2</v>
      </c>
      <c r="EH376" s="61"/>
      <c r="EI376" s="68"/>
      <c r="EJ376" s="68"/>
      <c r="EK376" s="68"/>
      <c r="EL376" s="68"/>
      <c r="EM376" s="68"/>
      <c r="EN376" s="68"/>
      <c r="EO376" s="68"/>
    </row>
    <row r="377" spans="1:152" s="169" customFormat="1" x14ac:dyDescent="0.25">
      <c r="A377" s="186"/>
      <c r="B377" s="186"/>
      <c r="C377" s="186"/>
      <c r="D377" s="186"/>
      <c r="E377" s="186"/>
      <c r="F377" s="186"/>
      <c r="G377" s="186"/>
      <c r="H377" s="186"/>
      <c r="I377" s="186"/>
      <c r="J377" s="186"/>
      <c r="K377" s="186"/>
      <c r="L377" s="186"/>
      <c r="M377" s="186"/>
      <c r="N377" s="186"/>
      <c r="O377" s="186"/>
      <c r="P377" s="186"/>
      <c r="Q377" s="186"/>
      <c r="R377" s="186"/>
      <c r="S377" s="186"/>
      <c r="T377" s="186"/>
      <c r="U377" s="212"/>
      <c r="V377" s="186"/>
      <c r="W377" s="190" t="s">
        <v>623</v>
      </c>
      <c r="X377" s="190">
        <v>761</v>
      </c>
      <c r="Y377" s="192" t="s">
        <v>8</v>
      </c>
      <c r="Z377" s="192"/>
      <c r="AA377" s="175"/>
      <c r="AB377" s="175"/>
      <c r="AC377" s="175"/>
      <c r="AD377" s="175"/>
      <c r="AE377" s="192"/>
      <c r="AF377" s="193">
        <v>27.584057499999993</v>
      </c>
      <c r="AG377" s="193">
        <v>23.649870999999997</v>
      </c>
      <c r="AH377" s="193">
        <v>4.1387686500000003</v>
      </c>
      <c r="AI377" s="193">
        <v>9.2150393000000008</v>
      </c>
      <c r="AJ377" s="193">
        <v>2.2348564838309324</v>
      </c>
      <c r="AK377" s="186"/>
      <c r="AL377" s="175" t="s">
        <v>1001</v>
      </c>
      <c r="AM377" s="175"/>
      <c r="AN377" s="175" t="s">
        <v>8</v>
      </c>
      <c r="AO377" s="175"/>
      <c r="AP377" s="175"/>
      <c r="AQ377" s="175"/>
      <c r="AR377" s="175"/>
      <c r="AS377" s="175"/>
      <c r="AU377" s="175"/>
      <c r="AV377" s="176" t="s">
        <v>20</v>
      </c>
      <c r="AY377" s="176">
        <v>0.25380000000000003</v>
      </c>
      <c r="AZ377" s="176">
        <v>20</v>
      </c>
      <c r="BA377" s="177">
        <v>1.2690000000000002E-2</v>
      </c>
      <c r="BB377" s="177">
        <v>6.6826832738302961</v>
      </c>
      <c r="BC377" s="186"/>
      <c r="BD377" s="194" t="s">
        <v>556</v>
      </c>
      <c r="BE377" s="194" t="s">
        <v>286</v>
      </c>
      <c r="BF377" s="194"/>
      <c r="BG377" s="194"/>
      <c r="BJ377" s="194"/>
      <c r="BK377" s="194"/>
      <c r="BL377" s="194"/>
      <c r="BM377" s="217">
        <v>758.69500000000005</v>
      </c>
      <c r="BP377" s="194"/>
      <c r="BQ377" s="213">
        <v>4482.5</v>
      </c>
      <c r="BR377" s="213"/>
      <c r="BS377" s="213"/>
      <c r="BT377" s="213"/>
      <c r="BU377" s="186"/>
      <c r="BV377" s="176" t="s">
        <v>490</v>
      </c>
      <c r="BW377" s="176"/>
      <c r="BX377" s="176"/>
      <c r="BY377" s="176"/>
      <c r="BZ377" s="176"/>
      <c r="CA377" s="176"/>
      <c r="CB377" s="176"/>
      <c r="CC377" s="176"/>
      <c r="CD377" s="176"/>
      <c r="CE377" s="176" t="s">
        <v>440</v>
      </c>
      <c r="CF377" s="185">
        <v>176.56450615062712</v>
      </c>
      <c r="CI377" s="163">
        <v>127</v>
      </c>
      <c r="CJ377" s="163" t="s">
        <v>8</v>
      </c>
      <c r="CK377" s="163"/>
      <c r="CL377" s="163"/>
      <c r="CM377" s="163"/>
      <c r="CN377" s="163"/>
      <c r="CO377" s="163"/>
      <c r="CP377" s="163"/>
      <c r="CQ377" s="163"/>
      <c r="CR377" s="163"/>
      <c r="CS377" s="163" t="s">
        <v>62</v>
      </c>
      <c r="CT377" s="163">
        <v>8.3537595497655577</v>
      </c>
      <c r="CU377" s="171"/>
      <c r="CV377" s="171"/>
      <c r="CW377" s="190">
        <v>197</v>
      </c>
      <c r="CX377" s="228" t="s">
        <v>10</v>
      </c>
      <c r="CY377" s="228"/>
      <c r="CZ377" s="228"/>
      <c r="DA377" s="228"/>
      <c r="DB377" s="228"/>
      <c r="DC377" s="228"/>
      <c r="DD377" s="228"/>
      <c r="DE377" s="228"/>
      <c r="DF377" s="228"/>
      <c r="DG377" s="228"/>
      <c r="DH377" s="228" t="s">
        <v>11</v>
      </c>
      <c r="DI377" s="230">
        <v>5.08148</v>
      </c>
      <c r="DJ377" s="230">
        <v>0.6831853</v>
      </c>
      <c r="DK377" s="230">
        <f t="shared" si="59"/>
        <v>4.3982947000000001</v>
      </c>
      <c r="DL377" s="230">
        <v>0.35611579999999998</v>
      </c>
      <c r="DM377" s="230">
        <v>0.32706950000000001</v>
      </c>
      <c r="DO377" s="61" t="s">
        <v>113</v>
      </c>
      <c r="DP377" s="61" t="s">
        <v>10</v>
      </c>
      <c r="DQ377" s="186"/>
      <c r="DR377" s="61"/>
      <c r="DS377" s="61"/>
      <c r="DT377" s="61"/>
      <c r="DU377" s="61"/>
      <c r="DV377" s="61"/>
      <c r="DW377" s="61"/>
      <c r="DX377" s="61" t="s">
        <v>20</v>
      </c>
      <c r="DY377" s="61">
        <v>0.23787777999999998</v>
      </c>
      <c r="DZ377" s="68">
        <v>3.0400679999999996E-2</v>
      </c>
      <c r="EA377" s="68">
        <v>5.4936940000000004E-2</v>
      </c>
      <c r="EB377" s="68">
        <v>0.13609994</v>
      </c>
      <c r="EC377" s="68">
        <v>1.8493139999999998E-2</v>
      </c>
      <c r="EH377" s="61"/>
      <c r="EI377" s="68"/>
      <c r="EJ377" s="68"/>
      <c r="EK377" s="68"/>
      <c r="EL377" s="68"/>
      <c r="EM377" s="68"/>
      <c r="EN377" s="68"/>
      <c r="EO377" s="68"/>
    </row>
    <row r="378" spans="1:152" s="169" customFormat="1" x14ac:dyDescent="0.25">
      <c r="A378" s="186"/>
      <c r="B378" s="186"/>
      <c r="C378" s="186"/>
      <c r="D378" s="186"/>
      <c r="E378" s="186"/>
      <c r="F378" s="186"/>
      <c r="G378" s="186"/>
      <c r="H378" s="186"/>
      <c r="I378" s="186"/>
      <c r="J378" s="186"/>
      <c r="K378" s="186"/>
      <c r="L378" s="186"/>
      <c r="M378" s="186"/>
      <c r="N378" s="186"/>
      <c r="O378" s="186"/>
      <c r="P378" s="186"/>
      <c r="Q378" s="186"/>
      <c r="R378" s="186"/>
      <c r="S378" s="186"/>
      <c r="T378" s="186"/>
      <c r="U378" s="212"/>
      <c r="V378" s="186"/>
      <c r="W378" s="190" t="s">
        <v>885</v>
      </c>
      <c r="X378" s="190">
        <v>676</v>
      </c>
      <c r="Y378" s="192" t="s">
        <v>10</v>
      </c>
      <c r="Z378" s="192"/>
      <c r="AA378" s="175"/>
      <c r="AB378" s="175"/>
      <c r="AC378" s="175"/>
      <c r="AD378" s="175"/>
      <c r="AE378" s="192"/>
      <c r="AF378" s="193">
        <v>35.893223000000013</v>
      </c>
      <c r="AG378" s="193">
        <v>26.672923500000003</v>
      </c>
      <c r="AH378" s="193">
        <v>4.6807920999999997</v>
      </c>
      <c r="AI378" s="193">
        <v>10.92255615</v>
      </c>
      <c r="AJ378" s="193">
        <v>2.3476350843370253</v>
      </c>
      <c r="AK378" s="186"/>
      <c r="AL378" s="175" t="s">
        <v>112</v>
      </c>
      <c r="AM378" s="175"/>
      <c r="AN378" s="175" t="s">
        <v>10</v>
      </c>
      <c r="AO378" s="175"/>
      <c r="AP378" s="175"/>
      <c r="AQ378" s="175"/>
      <c r="AR378" s="175"/>
      <c r="AS378" s="175"/>
      <c r="AU378" s="175"/>
      <c r="AV378" s="176" t="s">
        <v>20</v>
      </c>
      <c r="AY378" s="176">
        <v>0.23119999999999999</v>
      </c>
      <c r="AZ378" s="176">
        <v>20</v>
      </c>
      <c r="BA378" s="177">
        <v>1.1559999999999999E-2</v>
      </c>
      <c r="BB378" s="177">
        <v>6.7108689233081904</v>
      </c>
      <c r="BC378" s="186"/>
      <c r="BD378" s="194" t="s">
        <v>557</v>
      </c>
      <c r="BE378" s="194" t="s">
        <v>286</v>
      </c>
      <c r="BF378" s="194"/>
      <c r="BG378" s="194"/>
      <c r="BJ378" s="194"/>
      <c r="BK378" s="194"/>
      <c r="BL378" s="194"/>
      <c r="BM378" s="217">
        <v>797.33699999999999</v>
      </c>
      <c r="BP378" s="194"/>
      <c r="BQ378" s="213">
        <v>889.48</v>
      </c>
      <c r="BR378" s="213"/>
      <c r="BS378" s="213"/>
      <c r="BT378" s="213"/>
      <c r="BU378" s="186"/>
      <c r="BV378" s="176" t="s">
        <v>491</v>
      </c>
      <c r="BW378" s="176"/>
      <c r="BX378" s="176"/>
      <c r="BY378" s="176"/>
      <c r="BZ378" s="176"/>
      <c r="CA378" s="176"/>
      <c r="CB378" s="176"/>
      <c r="CC378" s="176"/>
      <c r="CD378" s="176"/>
      <c r="CE378" s="176" t="s">
        <v>440</v>
      </c>
      <c r="CF378" s="185">
        <v>170.6817184956129</v>
      </c>
      <c r="CI378" s="163">
        <v>143</v>
      </c>
      <c r="CJ378" s="163" t="s">
        <v>10</v>
      </c>
      <c r="CK378" s="163"/>
      <c r="CL378" s="163"/>
      <c r="CM378" s="163"/>
      <c r="CN378" s="163"/>
      <c r="CO378" s="163"/>
      <c r="CP378" s="163"/>
      <c r="CQ378" s="163"/>
      <c r="CR378" s="163"/>
      <c r="CS378" s="163" t="s">
        <v>20</v>
      </c>
      <c r="CT378" s="163">
        <v>6.9804480298321057</v>
      </c>
      <c r="CU378" s="171"/>
      <c r="CV378" s="171"/>
      <c r="CW378" s="190">
        <v>166</v>
      </c>
      <c r="CX378" s="228" t="s">
        <v>10</v>
      </c>
      <c r="CY378" s="228"/>
      <c r="CZ378" s="228"/>
      <c r="DA378" s="228"/>
      <c r="DB378" s="228"/>
      <c r="DC378" s="228"/>
      <c r="DD378" s="228"/>
      <c r="DE378" s="228"/>
      <c r="DF378" s="228"/>
      <c r="DG378" s="228"/>
      <c r="DH378" s="228" t="s">
        <v>11</v>
      </c>
      <c r="DI378" s="171">
        <v>5.1706310000000002</v>
      </c>
      <c r="DJ378" s="228">
        <v>0.60224979999999995</v>
      </c>
      <c r="DK378" s="228">
        <f t="shared" si="59"/>
        <v>4.5683812000000001</v>
      </c>
      <c r="DL378" s="228">
        <v>0.36363809999999996</v>
      </c>
      <c r="DM378" s="228">
        <v>0.23861169999999998</v>
      </c>
      <c r="DO378" s="61" t="s">
        <v>156</v>
      </c>
      <c r="DP378" s="61" t="s">
        <v>10</v>
      </c>
      <c r="DQ378" s="186"/>
      <c r="DR378" s="61"/>
      <c r="DS378" s="61"/>
      <c r="DT378" s="61"/>
      <c r="DU378" s="61"/>
      <c r="DV378" s="61"/>
      <c r="DW378" s="61"/>
      <c r="DX378" s="61" t="s">
        <v>62</v>
      </c>
      <c r="DY378" s="68">
        <v>0.29956934000000002</v>
      </c>
      <c r="DZ378" s="68">
        <v>2.415192E-2</v>
      </c>
      <c r="EA378" s="68">
        <v>5.51397E-2</v>
      </c>
      <c r="EB378" s="68">
        <v>0.21753612000000003</v>
      </c>
      <c r="EC378" s="68">
        <v>1.8436260000000003E-2</v>
      </c>
      <c r="EH378" s="61"/>
      <c r="EI378" s="68"/>
      <c r="EJ378" s="68"/>
      <c r="EK378" s="68"/>
      <c r="EL378" s="68"/>
      <c r="EM378" s="68"/>
      <c r="EN378" s="68"/>
      <c r="EO378" s="68"/>
    </row>
    <row r="379" spans="1:152" s="169" customFormat="1" x14ac:dyDescent="0.25">
      <c r="A379" s="186"/>
      <c r="B379" s="186"/>
      <c r="C379" s="186"/>
      <c r="D379" s="186"/>
      <c r="E379" s="186"/>
      <c r="F379" s="186"/>
      <c r="G379" s="186"/>
      <c r="H379" s="186"/>
      <c r="I379" s="186"/>
      <c r="J379" s="186"/>
      <c r="K379" s="186"/>
      <c r="L379" s="186"/>
      <c r="M379" s="186"/>
      <c r="N379" s="186"/>
      <c r="O379" s="186"/>
      <c r="P379" s="186"/>
      <c r="Q379" s="186"/>
      <c r="R379" s="186"/>
      <c r="S379" s="186"/>
      <c r="T379" s="186"/>
      <c r="U379" s="212"/>
      <c r="V379" s="186"/>
      <c r="W379" s="186"/>
      <c r="X379" s="186"/>
      <c r="Y379" s="192" t="s">
        <v>201</v>
      </c>
      <c r="Z379" s="192"/>
      <c r="AA379" s="175"/>
      <c r="AB379" s="175"/>
      <c r="AC379" s="175"/>
      <c r="AD379" s="175"/>
      <c r="AE379" s="192"/>
      <c r="AF379" s="198">
        <v>50.334559000000006</v>
      </c>
      <c r="AG379" s="198">
        <v>30.997265499999997</v>
      </c>
      <c r="AH379" s="198">
        <v>5.6216236000000013</v>
      </c>
      <c r="AI379" s="198">
        <v>12.736055000000002</v>
      </c>
      <c r="AJ379" s="198">
        <v>2.2792005435139773</v>
      </c>
      <c r="AK379" s="186"/>
      <c r="AL379" s="175" t="s">
        <v>542</v>
      </c>
      <c r="AM379" s="175"/>
      <c r="AN379" s="175" t="s">
        <v>201</v>
      </c>
      <c r="AO379" s="175"/>
      <c r="AP379" s="175"/>
      <c r="AQ379" s="175"/>
      <c r="AR379" s="175"/>
      <c r="AS379" s="175"/>
      <c r="AU379" s="175"/>
      <c r="AV379" s="175" t="s">
        <v>440</v>
      </c>
      <c r="AY379" s="176">
        <v>0.18090000000000001</v>
      </c>
      <c r="AZ379" s="176">
        <v>19</v>
      </c>
      <c r="BA379" s="177">
        <v>9.5210526315789475E-3</v>
      </c>
      <c r="BB379" s="177">
        <v>5.3273974837338862</v>
      </c>
      <c r="BC379" s="186"/>
      <c r="BD379" s="194" t="s">
        <v>542</v>
      </c>
      <c r="BE379" s="194" t="s">
        <v>201</v>
      </c>
      <c r="BF379" s="194"/>
      <c r="BG379" s="194"/>
      <c r="BJ379" s="194"/>
      <c r="BK379" s="194"/>
      <c r="BL379" s="194"/>
      <c r="BM379" s="217">
        <v>792.43100000000004</v>
      </c>
      <c r="BP379" s="194"/>
      <c r="BQ379" s="213">
        <v>1897.333333</v>
      </c>
      <c r="BR379" s="213"/>
      <c r="BS379" s="213"/>
      <c r="BT379" s="213"/>
      <c r="BU379" s="186"/>
      <c r="BV379" s="176" t="s">
        <v>492</v>
      </c>
      <c r="BW379" s="176"/>
      <c r="BX379" s="176"/>
      <c r="BY379" s="176"/>
      <c r="BZ379" s="176"/>
      <c r="CA379" s="176"/>
      <c r="CB379" s="176"/>
      <c r="CC379" s="176"/>
      <c r="CD379" s="176"/>
      <c r="CE379" s="176" t="s">
        <v>440</v>
      </c>
      <c r="CF379" s="185">
        <v>142.67849447206603</v>
      </c>
      <c r="CI379" s="163">
        <v>144</v>
      </c>
      <c r="CJ379" s="163" t="s">
        <v>8</v>
      </c>
      <c r="CK379" s="163"/>
      <c r="CL379" s="163"/>
      <c r="CM379" s="163"/>
      <c r="CN379" s="163"/>
      <c r="CO379" s="163"/>
      <c r="CP379" s="163"/>
      <c r="CQ379" s="163"/>
      <c r="CR379" s="163"/>
      <c r="CS379" s="163" t="s">
        <v>20</v>
      </c>
      <c r="CT379" s="163">
        <v>7.0014339568562436</v>
      </c>
      <c r="CU379" s="171"/>
      <c r="CV379" s="171"/>
      <c r="CW379" s="190">
        <v>189</v>
      </c>
      <c r="CX379" s="228" t="s">
        <v>8</v>
      </c>
      <c r="CY379" s="228"/>
      <c r="CZ379" s="228"/>
      <c r="DA379" s="228"/>
      <c r="DB379" s="228"/>
      <c r="DC379" s="228"/>
      <c r="DD379" s="228"/>
      <c r="DE379" s="228"/>
      <c r="DF379" s="228"/>
      <c r="DG379" s="228"/>
      <c r="DH379" s="228" t="s">
        <v>9</v>
      </c>
      <c r="DI379" s="231">
        <v>6.7020730000000004</v>
      </c>
      <c r="DJ379" s="230">
        <v>0.81571550000000004</v>
      </c>
      <c r="DK379" s="230">
        <v>5.8863575000000008</v>
      </c>
      <c r="DL379" s="230">
        <v>0.42800660000000007</v>
      </c>
      <c r="DM379" s="230">
        <v>0.38770889999999997</v>
      </c>
      <c r="DO379" s="61" t="s">
        <v>185</v>
      </c>
      <c r="DP379" s="61" t="s">
        <v>8</v>
      </c>
      <c r="DQ379" s="186"/>
      <c r="DR379" s="61"/>
      <c r="DS379" s="61"/>
      <c r="DT379" s="61"/>
      <c r="DU379" s="61"/>
      <c r="DV379" s="61"/>
      <c r="DW379" s="61"/>
      <c r="DX379" s="61" t="s">
        <v>20</v>
      </c>
      <c r="DY379" s="68">
        <v>0.25906442000000002</v>
      </c>
      <c r="DZ379" s="68">
        <v>2.3553919999999999E-2</v>
      </c>
      <c r="EA379" s="68">
        <v>5.7063540000000003E-2</v>
      </c>
      <c r="EB379" s="68">
        <v>0.15843964000000002</v>
      </c>
      <c r="EC379" s="68">
        <v>1.9429120000000001E-2</v>
      </c>
      <c r="EH379" s="61"/>
      <c r="EI379" s="68"/>
      <c r="EJ379" s="68"/>
      <c r="EK379" s="68"/>
      <c r="EL379" s="68"/>
      <c r="EM379" s="68"/>
      <c r="EN379" s="68"/>
      <c r="EO379" s="68"/>
    </row>
    <row r="380" spans="1:152" s="169" customFormat="1" x14ac:dyDescent="0.25">
      <c r="A380" s="186"/>
      <c r="B380" s="186"/>
      <c r="C380" s="186"/>
      <c r="D380" s="186"/>
      <c r="E380" s="186"/>
      <c r="F380" s="186"/>
      <c r="G380" s="186"/>
      <c r="H380" s="186"/>
      <c r="I380" s="186"/>
      <c r="J380" s="186"/>
      <c r="K380" s="186"/>
      <c r="L380" s="186"/>
      <c r="M380" s="186"/>
      <c r="N380" s="186"/>
      <c r="O380" s="186"/>
      <c r="P380" s="186"/>
      <c r="Q380" s="186"/>
      <c r="R380" s="186"/>
      <c r="S380" s="186"/>
      <c r="T380" s="186"/>
      <c r="U380" s="212"/>
      <c r="V380" s="186"/>
      <c r="W380" s="186"/>
      <c r="X380" s="186"/>
      <c r="Y380" s="192" t="s">
        <v>201</v>
      </c>
      <c r="Z380" s="192"/>
      <c r="AA380" s="175"/>
      <c r="AB380" s="175"/>
      <c r="AC380" s="175"/>
      <c r="AD380" s="175"/>
      <c r="AE380" s="192"/>
      <c r="AF380" s="198">
        <v>39.639527999999999</v>
      </c>
      <c r="AG380" s="198">
        <v>27.406646000000002</v>
      </c>
      <c r="AH380" s="198">
        <v>5.1124123000000008</v>
      </c>
      <c r="AI380" s="198">
        <v>10.799186900000004</v>
      </c>
      <c r="AJ380" s="198">
        <v>2.1294716598105579</v>
      </c>
      <c r="AK380" s="186"/>
      <c r="AL380" s="175" t="s">
        <v>1067</v>
      </c>
      <c r="AM380" s="175"/>
      <c r="AN380" s="175" t="s">
        <v>201</v>
      </c>
      <c r="AO380" s="175"/>
      <c r="AP380" s="175"/>
      <c r="AQ380" s="175"/>
      <c r="AR380" s="175"/>
      <c r="AS380" s="175"/>
      <c r="AU380" s="175"/>
      <c r="AV380" s="175" t="s">
        <v>62</v>
      </c>
      <c r="AY380" s="176">
        <v>0.29559999999999997</v>
      </c>
      <c r="AZ380" s="176">
        <v>20</v>
      </c>
      <c r="BA380" s="179">
        <v>1.4779999999999998E-2</v>
      </c>
      <c r="BB380" s="177">
        <v>7.3390062545298358</v>
      </c>
      <c r="BC380" s="186"/>
      <c r="BD380" s="194" t="s">
        <v>68</v>
      </c>
      <c r="BE380" s="194" t="s">
        <v>8</v>
      </c>
      <c r="BF380" s="194"/>
      <c r="BG380" s="194"/>
      <c r="BJ380" s="194"/>
      <c r="BK380" s="194"/>
      <c r="BL380" s="194"/>
      <c r="BM380" s="217">
        <v>904.29700000000003</v>
      </c>
      <c r="BP380" s="194"/>
      <c r="BQ380" s="213">
        <v>2306.8316669999999</v>
      </c>
      <c r="BR380" s="213"/>
      <c r="BS380" s="213"/>
      <c r="BT380" s="213"/>
      <c r="BU380" s="186"/>
      <c r="BV380" s="176" t="s">
        <v>493</v>
      </c>
      <c r="BW380" s="176"/>
      <c r="BX380" s="176"/>
      <c r="BY380" s="176"/>
      <c r="BZ380" s="176"/>
      <c r="CA380" s="176"/>
      <c r="CB380" s="176"/>
      <c r="CC380" s="176"/>
      <c r="CD380" s="176"/>
      <c r="CE380" s="176" t="s">
        <v>440</v>
      </c>
      <c r="CF380" s="185">
        <v>174.22812115440144</v>
      </c>
      <c r="CI380" s="163">
        <v>156</v>
      </c>
      <c r="CJ380" s="163" t="s">
        <v>10</v>
      </c>
      <c r="CK380" s="163"/>
      <c r="CL380" s="163"/>
      <c r="CM380" s="163"/>
      <c r="CN380" s="163"/>
      <c r="CO380" s="163"/>
      <c r="CP380" s="163"/>
      <c r="CQ380" s="163"/>
      <c r="CR380" s="163"/>
      <c r="CS380" s="163" t="s">
        <v>20</v>
      </c>
      <c r="CT380" s="163">
        <v>7.880726662376766</v>
      </c>
      <c r="CU380" s="171"/>
      <c r="CV380" s="171"/>
      <c r="CW380" s="190">
        <v>197</v>
      </c>
      <c r="CX380" s="228" t="s">
        <v>10</v>
      </c>
      <c r="CY380" s="228"/>
      <c r="CZ380" s="228"/>
      <c r="DA380" s="228"/>
      <c r="DB380" s="228"/>
      <c r="DC380" s="228"/>
      <c r="DD380" s="228"/>
      <c r="DE380" s="228"/>
      <c r="DF380" s="228"/>
      <c r="DG380" s="228"/>
      <c r="DH380" s="228" t="s">
        <v>11</v>
      </c>
      <c r="DI380" s="228">
        <v>5.08148</v>
      </c>
      <c r="DJ380" s="228">
        <v>0.6831853</v>
      </c>
      <c r="DK380" s="228">
        <f t="shared" ref="DK380:DK385" si="60">DI380-DJ380</f>
        <v>4.3982947000000001</v>
      </c>
      <c r="DL380" s="228">
        <v>0.35611579999999998</v>
      </c>
      <c r="DM380" s="228">
        <v>0.32706950000000001</v>
      </c>
      <c r="DO380" s="61">
        <v>115</v>
      </c>
      <c r="DP380" s="61" t="s">
        <v>202</v>
      </c>
      <c r="DQ380" s="186"/>
      <c r="DR380" s="61"/>
      <c r="DS380" s="61"/>
      <c r="DT380" s="61"/>
      <c r="DU380" s="61"/>
      <c r="DV380" s="61"/>
      <c r="DW380" s="61"/>
      <c r="DX380" s="61" t="s">
        <v>20</v>
      </c>
      <c r="DY380" s="68">
        <v>0.28532269999999998</v>
      </c>
      <c r="DZ380" s="68">
        <v>2.3067539999999997E-2</v>
      </c>
      <c r="EA380" s="68">
        <v>6.4240199999999997E-2</v>
      </c>
      <c r="EB380" s="68">
        <v>0.1817947</v>
      </c>
      <c r="EC380" s="68">
        <v>1.9432700000000001E-2</v>
      </c>
      <c r="EH380" s="61"/>
      <c r="EI380" s="68"/>
      <c r="EJ380" s="68"/>
      <c r="EK380" s="68"/>
      <c r="EL380" s="68"/>
      <c r="EM380" s="68"/>
      <c r="EN380" s="68"/>
      <c r="EO380" s="68"/>
    </row>
    <row r="381" spans="1:152" s="169" customFormat="1" x14ac:dyDescent="0.25">
      <c r="A381" s="186"/>
      <c r="B381" s="186"/>
      <c r="C381" s="186"/>
      <c r="D381" s="186"/>
      <c r="E381" s="186"/>
      <c r="F381" s="186"/>
      <c r="G381" s="186"/>
      <c r="H381" s="186"/>
      <c r="I381" s="186"/>
      <c r="J381" s="186"/>
      <c r="K381" s="186"/>
      <c r="L381" s="186"/>
      <c r="M381" s="186"/>
      <c r="N381" s="186"/>
      <c r="O381" s="186"/>
      <c r="P381" s="186"/>
      <c r="Q381" s="186"/>
      <c r="R381" s="186"/>
      <c r="S381" s="186"/>
      <c r="T381" s="186"/>
      <c r="U381" s="212"/>
      <c r="V381" s="186"/>
      <c r="W381" s="186"/>
      <c r="X381" s="186"/>
      <c r="Y381" s="192" t="s">
        <v>201</v>
      </c>
      <c r="Z381" s="192"/>
      <c r="AA381" s="175"/>
      <c r="AB381" s="175"/>
      <c r="AC381" s="175"/>
      <c r="AD381" s="175"/>
      <c r="AE381" s="192"/>
      <c r="AF381" s="198">
        <v>34.525897000000001</v>
      </c>
      <c r="AG381" s="198">
        <v>25.602415499999996</v>
      </c>
      <c r="AH381" s="198">
        <v>4.741707400000001</v>
      </c>
      <c r="AI381" s="198">
        <v>10.0070587</v>
      </c>
      <c r="AJ381" s="198">
        <v>2.1189850279666507</v>
      </c>
      <c r="AK381" s="186"/>
      <c r="AL381" s="175" t="s">
        <v>187</v>
      </c>
      <c r="AM381" s="175"/>
      <c r="AN381" s="175" t="s">
        <v>201</v>
      </c>
      <c r="AO381" s="175"/>
      <c r="AP381" s="175"/>
      <c r="AQ381" s="175"/>
      <c r="AR381" s="175"/>
      <c r="AS381" s="175"/>
      <c r="AU381" s="175"/>
      <c r="AV381" s="176" t="s">
        <v>20</v>
      </c>
      <c r="AY381" s="176">
        <v>0.20830000000000001</v>
      </c>
      <c r="AZ381" s="176">
        <v>20</v>
      </c>
      <c r="BA381" s="179">
        <v>1.0415000000000001E-2</v>
      </c>
      <c r="BB381" s="177">
        <v>5.5029125171127156</v>
      </c>
      <c r="BC381" s="186"/>
      <c r="BD381" s="194" t="s">
        <v>574</v>
      </c>
      <c r="BE381" s="194" t="s">
        <v>10</v>
      </c>
      <c r="BF381" s="194"/>
      <c r="BG381" s="194"/>
      <c r="BJ381" s="194"/>
      <c r="BK381" s="194"/>
      <c r="BL381" s="194"/>
      <c r="BM381" s="217">
        <v>881.59100000000001</v>
      </c>
      <c r="BP381" s="194"/>
      <c r="BQ381" s="213">
        <v>4352.4943329999996</v>
      </c>
      <c r="BR381" s="213"/>
      <c r="BS381" s="213"/>
      <c r="BT381" s="213"/>
      <c r="BU381" s="186"/>
      <c r="BV381" s="176" t="s">
        <v>445</v>
      </c>
      <c r="BW381" s="176"/>
      <c r="BX381" s="176"/>
      <c r="BY381" s="176"/>
      <c r="BZ381" s="176"/>
      <c r="CA381" s="176"/>
      <c r="CB381" s="176"/>
      <c r="CC381" s="176"/>
      <c r="CD381" s="176"/>
      <c r="CE381" s="176" t="s">
        <v>440</v>
      </c>
      <c r="CF381" s="185">
        <v>183.12216416902533</v>
      </c>
      <c r="CI381" s="163">
        <v>157</v>
      </c>
      <c r="CJ381" s="163" t="s">
        <v>8</v>
      </c>
      <c r="CK381" s="163"/>
      <c r="CL381" s="163"/>
      <c r="CM381" s="163"/>
      <c r="CN381" s="163"/>
      <c r="CO381" s="163"/>
      <c r="CP381" s="163"/>
      <c r="CQ381" s="163"/>
      <c r="CR381" s="163"/>
      <c r="CS381" s="163" t="s">
        <v>20</v>
      </c>
      <c r="CT381" s="163">
        <v>7.0181945679967326</v>
      </c>
      <c r="CU381" s="171"/>
      <c r="CV381" s="171"/>
      <c r="CW381" s="163">
        <v>218</v>
      </c>
      <c r="CX381" s="163" t="s">
        <v>10</v>
      </c>
      <c r="CY381" s="163"/>
      <c r="CZ381" s="163"/>
      <c r="DA381" s="163"/>
      <c r="DB381" s="163"/>
      <c r="DC381" s="163"/>
      <c r="DD381" s="163"/>
      <c r="DE381" s="163"/>
      <c r="DF381" s="163"/>
      <c r="DG381" s="163"/>
      <c r="DH381" s="176" t="s">
        <v>9</v>
      </c>
      <c r="DI381" s="233">
        <v>4.4871590000000001</v>
      </c>
      <c r="DJ381" s="233">
        <v>0.62076019999999998</v>
      </c>
      <c r="DK381" s="177">
        <f t="shared" si="60"/>
        <v>3.8663988000000002</v>
      </c>
      <c r="DL381" s="230">
        <v>0.40029619999999999</v>
      </c>
      <c r="DM381" s="230">
        <v>0.22046399999999997</v>
      </c>
      <c r="DO381" s="59" t="s">
        <v>68</v>
      </c>
      <c r="DP381" s="61" t="s">
        <v>8</v>
      </c>
      <c r="DQ381" s="186"/>
      <c r="DR381" s="61"/>
      <c r="DS381" s="61"/>
      <c r="DT381" s="61"/>
      <c r="DU381" s="61"/>
      <c r="DV381" s="61"/>
      <c r="DW381" s="61"/>
      <c r="DX381" s="61" t="s">
        <v>62</v>
      </c>
      <c r="DY381" s="236">
        <v>0.25084499999999998</v>
      </c>
      <c r="DZ381" s="236">
        <v>3.0854840000000001E-2</v>
      </c>
      <c r="EA381" s="236">
        <v>5.6007000000000001E-2</v>
      </c>
      <c r="EB381" s="236">
        <v>0.20584098000000001</v>
      </c>
      <c r="EC381" s="236">
        <v>1.6464280000000001E-2</v>
      </c>
      <c r="EH381" s="61"/>
      <c r="EI381" s="68"/>
      <c r="EJ381" s="68"/>
      <c r="EK381" s="68"/>
      <c r="EL381" s="68"/>
      <c r="EM381" s="68"/>
      <c r="EN381" s="68"/>
      <c r="EO381" s="68"/>
    </row>
    <row r="382" spans="1:152" s="169" customFormat="1" x14ac:dyDescent="0.25">
      <c r="A382" s="186"/>
      <c r="B382" s="186"/>
      <c r="C382" s="186"/>
      <c r="D382" s="186"/>
      <c r="E382" s="186"/>
      <c r="F382" s="186"/>
      <c r="G382" s="186"/>
      <c r="H382" s="186"/>
      <c r="I382" s="186"/>
      <c r="J382" s="186"/>
      <c r="K382" s="186"/>
      <c r="L382" s="186"/>
      <c r="M382" s="186"/>
      <c r="N382" s="186"/>
      <c r="O382" s="186"/>
      <c r="P382" s="186"/>
      <c r="Q382" s="186"/>
      <c r="R382" s="186"/>
      <c r="S382" s="186"/>
      <c r="T382" s="186"/>
      <c r="U382" s="212"/>
      <c r="V382" s="186"/>
      <c r="W382" s="190" t="s">
        <v>629</v>
      </c>
      <c r="X382" s="190">
        <v>820</v>
      </c>
      <c r="Y382" s="192" t="s">
        <v>8</v>
      </c>
      <c r="Z382" s="192"/>
      <c r="AA382" s="175"/>
      <c r="AB382" s="175"/>
      <c r="AC382" s="175"/>
      <c r="AD382" s="175"/>
      <c r="AE382" s="192"/>
      <c r="AF382" s="193">
        <v>48.114105000000002</v>
      </c>
      <c r="AG382" s="193">
        <v>29.675057500000001</v>
      </c>
      <c r="AH382" s="193">
        <v>5.3759970999999993</v>
      </c>
      <c r="AI382" s="193">
        <v>12.373187999999999</v>
      </c>
      <c r="AJ382" s="193">
        <v>2.3108827720897542</v>
      </c>
      <c r="AK382" s="186"/>
      <c r="AL382" s="175" t="s">
        <v>1029</v>
      </c>
      <c r="AM382" s="175"/>
      <c r="AN382" s="175" t="s">
        <v>8</v>
      </c>
      <c r="AO382" s="175"/>
      <c r="AP382" s="175"/>
      <c r="AQ382" s="175"/>
      <c r="AR382" s="175"/>
      <c r="AS382" s="175"/>
      <c r="AU382" s="175"/>
      <c r="AV382" s="175" t="s">
        <v>440</v>
      </c>
      <c r="AY382" s="176">
        <v>0.21190000000000001</v>
      </c>
      <c r="AZ382" s="176">
        <v>20</v>
      </c>
      <c r="BA382" s="177">
        <v>1.0595E-2</v>
      </c>
      <c r="BB382" s="177">
        <v>5.6518938072101577</v>
      </c>
      <c r="BC382" s="186"/>
      <c r="BD382" s="194" t="s">
        <v>527</v>
      </c>
      <c r="BE382" s="194" t="s">
        <v>8</v>
      </c>
      <c r="BF382" s="194"/>
      <c r="BG382" s="194"/>
      <c r="BJ382" s="194"/>
      <c r="BK382" s="194"/>
      <c r="BL382" s="194"/>
      <c r="BM382" s="217">
        <v>794.80899999999997</v>
      </c>
      <c r="BP382" s="194"/>
      <c r="BQ382" s="213">
        <v>3549</v>
      </c>
      <c r="BR382" s="213"/>
      <c r="BS382" s="213"/>
      <c r="BT382" s="213"/>
      <c r="BU382" s="186"/>
      <c r="BV382" s="176" t="s">
        <v>495</v>
      </c>
      <c r="BW382" s="176"/>
      <c r="BX382" s="176"/>
      <c r="BY382" s="176"/>
      <c r="BZ382" s="176"/>
      <c r="CA382" s="176"/>
      <c r="CB382" s="176"/>
      <c r="CC382" s="176"/>
      <c r="CD382" s="176"/>
      <c r="CE382" s="176" t="s">
        <v>440</v>
      </c>
      <c r="CF382" s="185">
        <v>141.94412373646665</v>
      </c>
      <c r="CI382" s="163">
        <v>161</v>
      </c>
      <c r="CJ382" s="163" t="s">
        <v>8</v>
      </c>
      <c r="CK382" s="163"/>
      <c r="CL382" s="163"/>
      <c r="CM382" s="163"/>
      <c r="CN382" s="163"/>
      <c r="CO382" s="163"/>
      <c r="CP382" s="163"/>
      <c r="CQ382" s="163"/>
      <c r="CR382" s="163"/>
      <c r="CS382" s="163" t="s">
        <v>20</v>
      </c>
      <c r="CT382" s="163">
        <v>8.0631544261027734</v>
      </c>
      <c r="CU382" s="171"/>
      <c r="CV382" s="171"/>
      <c r="CW382" s="163">
        <v>223</v>
      </c>
      <c r="CX382" s="163" t="s">
        <v>10</v>
      </c>
      <c r="CY382" s="163"/>
      <c r="CZ382" s="163"/>
      <c r="DA382" s="163"/>
      <c r="DB382" s="163"/>
      <c r="DC382" s="163"/>
      <c r="DD382" s="163"/>
      <c r="DE382" s="163"/>
      <c r="DF382" s="163"/>
      <c r="DG382" s="163"/>
      <c r="DH382" s="176" t="s">
        <v>9</v>
      </c>
      <c r="DI382" s="233">
        <v>3.185829</v>
      </c>
      <c r="DJ382" s="233">
        <v>0.42869489999999999</v>
      </c>
      <c r="DK382" s="177">
        <f t="shared" si="60"/>
        <v>2.7571341</v>
      </c>
      <c r="DL382" s="230">
        <v>0.24669750000000001</v>
      </c>
      <c r="DM382" s="230">
        <v>0.18199739999999998</v>
      </c>
      <c r="DO382" s="61" t="s">
        <v>114</v>
      </c>
      <c r="DP382" s="61" t="s">
        <v>10</v>
      </c>
      <c r="DQ382" s="186"/>
      <c r="DR382" s="61"/>
      <c r="DS382" s="61"/>
      <c r="DT382" s="61"/>
      <c r="DU382" s="61"/>
      <c r="DV382" s="61"/>
      <c r="DW382" s="61"/>
      <c r="DX382" s="61" t="s">
        <v>20</v>
      </c>
      <c r="DY382" s="68">
        <v>0.28379308000000003</v>
      </c>
      <c r="DZ382" s="68">
        <v>2.6673540000000003E-2</v>
      </c>
      <c r="EA382" s="68">
        <v>6.9532499999999997E-2</v>
      </c>
      <c r="EB382" s="68">
        <v>0.17343826000000001</v>
      </c>
      <c r="EC382" s="68">
        <v>1.9477899999999999E-2</v>
      </c>
      <c r="EH382" s="61"/>
      <c r="EI382" s="68"/>
      <c r="EJ382" s="68"/>
      <c r="EK382" s="68"/>
      <c r="EL382" s="68"/>
      <c r="EM382" s="68"/>
      <c r="EN382" s="68"/>
      <c r="EO382" s="68"/>
    </row>
    <row r="383" spans="1:152" s="169" customFormat="1" x14ac:dyDescent="0.25">
      <c r="A383" s="186"/>
      <c r="B383" s="186"/>
      <c r="C383" s="186"/>
      <c r="D383" s="186"/>
      <c r="E383" s="186"/>
      <c r="F383" s="186"/>
      <c r="G383" s="186"/>
      <c r="H383" s="186"/>
      <c r="I383" s="186"/>
      <c r="J383" s="186"/>
      <c r="K383" s="186"/>
      <c r="L383" s="186"/>
      <c r="M383" s="186"/>
      <c r="N383" s="186"/>
      <c r="O383" s="186"/>
      <c r="P383" s="186"/>
      <c r="Q383" s="186"/>
      <c r="R383" s="186"/>
      <c r="S383" s="186"/>
      <c r="T383" s="186"/>
      <c r="U383" s="212"/>
      <c r="V383" s="186"/>
      <c r="W383" s="190" t="s">
        <v>889</v>
      </c>
      <c r="X383" s="190">
        <v>802</v>
      </c>
      <c r="Y383" s="192" t="s">
        <v>10</v>
      </c>
      <c r="Z383" s="192"/>
      <c r="AA383" s="175"/>
      <c r="AB383" s="175"/>
      <c r="AC383" s="175"/>
      <c r="AD383" s="175"/>
      <c r="AE383" s="192"/>
      <c r="AF383" s="193">
        <v>43.083595499999994</v>
      </c>
      <c r="AG383" s="193">
        <v>28.509914999999999</v>
      </c>
      <c r="AH383" s="193">
        <v>4.997868050000001</v>
      </c>
      <c r="AI383" s="193">
        <v>12.038933700000001</v>
      </c>
      <c r="AJ383" s="193">
        <v>2.413380083280444</v>
      </c>
      <c r="AK383" s="186"/>
      <c r="AL383" s="175" t="s">
        <v>1118</v>
      </c>
      <c r="AM383" s="175"/>
      <c r="AN383" s="175" t="s">
        <v>10</v>
      </c>
      <c r="AO383" s="175"/>
      <c r="AP383" s="175"/>
      <c r="AQ383" s="175"/>
      <c r="AR383" s="175"/>
      <c r="AS383" s="175"/>
      <c r="AU383" s="175"/>
      <c r="AV383" s="175" t="s">
        <v>440</v>
      </c>
      <c r="AY383" s="176">
        <v>0.21210000000000001</v>
      </c>
      <c r="AZ383" s="176">
        <v>20</v>
      </c>
      <c r="BA383" s="177">
        <v>1.0605E-2</v>
      </c>
      <c r="BB383" s="177">
        <v>5.768662926475721</v>
      </c>
      <c r="BC383" s="186"/>
      <c r="BD383" s="194" t="s">
        <v>577</v>
      </c>
      <c r="BE383" s="194" t="s">
        <v>10</v>
      </c>
      <c r="BF383" s="194"/>
      <c r="BG383" s="194"/>
      <c r="BJ383" s="194"/>
      <c r="BK383" s="194"/>
      <c r="BL383" s="194"/>
      <c r="BM383" s="217">
        <v>803.78</v>
      </c>
      <c r="BP383" s="194"/>
      <c r="BQ383" s="213">
        <v>2412.666667</v>
      </c>
      <c r="BR383" s="213"/>
      <c r="BS383" s="213"/>
      <c r="BT383" s="213"/>
      <c r="BU383" s="186"/>
      <c r="BV383" s="176" t="s">
        <v>478</v>
      </c>
      <c r="BW383" s="176"/>
      <c r="BX383" s="176"/>
      <c r="BY383" s="176"/>
      <c r="BZ383" s="176"/>
      <c r="CA383" s="176"/>
      <c r="CB383" s="176"/>
      <c r="CC383" s="176"/>
      <c r="CD383" s="176"/>
      <c r="CE383" s="176" t="s">
        <v>440</v>
      </c>
      <c r="CF383" s="185">
        <v>189.31133050794782</v>
      </c>
      <c r="CI383" s="163">
        <v>163</v>
      </c>
      <c r="CJ383" s="163" t="s">
        <v>8</v>
      </c>
      <c r="CK383" s="163"/>
      <c r="CL383" s="163"/>
      <c r="CM383" s="163"/>
      <c r="CN383" s="163"/>
      <c r="CO383" s="163"/>
      <c r="CP383" s="163"/>
      <c r="CQ383" s="163"/>
      <c r="CR383" s="163"/>
      <c r="CS383" s="163" t="s">
        <v>20</v>
      </c>
      <c r="CT383" s="163">
        <v>6.7864741891100291</v>
      </c>
      <c r="CU383" s="171"/>
      <c r="CV383" s="171"/>
      <c r="CW383" s="190">
        <v>239</v>
      </c>
      <c r="CX383" s="228" t="s">
        <v>10</v>
      </c>
      <c r="CY383" s="228"/>
      <c r="CZ383" s="228"/>
      <c r="DA383" s="228"/>
      <c r="DB383" s="228"/>
      <c r="DC383" s="228"/>
      <c r="DD383" s="228"/>
      <c r="DE383" s="228"/>
      <c r="DF383" s="228"/>
      <c r="DG383" s="228"/>
      <c r="DH383" s="228" t="s">
        <v>11</v>
      </c>
      <c r="DI383" s="234">
        <v>4.8965100000000001</v>
      </c>
      <c r="DJ383" s="228">
        <v>0.55339480000000008</v>
      </c>
      <c r="DK383" s="228">
        <f t="shared" si="60"/>
        <v>4.3431151999999997</v>
      </c>
      <c r="DL383" s="228">
        <v>0.27654680000000009</v>
      </c>
      <c r="DM383" s="228">
        <v>0.27684799999999998</v>
      </c>
      <c r="DO383" s="61" t="s">
        <v>25</v>
      </c>
      <c r="DP383" s="61" t="s">
        <v>8</v>
      </c>
      <c r="DQ383" s="186"/>
      <c r="DR383" s="61"/>
      <c r="DS383" s="61"/>
      <c r="DT383" s="61"/>
      <c r="DU383" s="61"/>
      <c r="DV383" s="61"/>
      <c r="DW383" s="61"/>
      <c r="DX383" s="61" t="s">
        <v>20</v>
      </c>
      <c r="DY383" s="68">
        <v>0.22448608</v>
      </c>
      <c r="DZ383" s="68">
        <v>2.4849400000000001E-2</v>
      </c>
      <c r="EA383" s="68">
        <v>5.5198799999999999E-2</v>
      </c>
      <c r="EB383" s="68">
        <v>0.14017233999999998</v>
      </c>
      <c r="EC383" s="68">
        <v>1.8259239999999999E-2</v>
      </c>
      <c r="EH383" s="61"/>
      <c r="EI383" s="68"/>
      <c r="EJ383" s="68"/>
      <c r="EK383" s="68"/>
      <c r="EL383" s="68"/>
      <c r="EM383" s="68"/>
      <c r="EN383" s="68"/>
      <c r="EO383" s="68"/>
    </row>
    <row r="384" spans="1:152" s="169" customFormat="1" x14ac:dyDescent="0.25">
      <c r="A384" s="186"/>
      <c r="B384" s="186"/>
      <c r="C384" s="186"/>
      <c r="D384" s="186"/>
      <c r="E384" s="186"/>
      <c r="F384" s="186"/>
      <c r="G384" s="186"/>
      <c r="H384" s="186"/>
      <c r="I384" s="186"/>
      <c r="J384" s="186"/>
      <c r="K384" s="186"/>
      <c r="L384" s="186"/>
      <c r="M384" s="186"/>
      <c r="N384" s="186"/>
      <c r="O384" s="186"/>
      <c r="P384" s="186"/>
      <c r="Q384" s="186"/>
      <c r="R384" s="186"/>
      <c r="S384" s="186"/>
      <c r="T384" s="186"/>
      <c r="U384" s="212"/>
      <c r="V384" s="186"/>
      <c r="W384" s="190" t="s">
        <v>890</v>
      </c>
      <c r="X384" s="190">
        <v>732</v>
      </c>
      <c r="Y384" s="192" t="s">
        <v>10</v>
      </c>
      <c r="Z384" s="192"/>
      <c r="AA384" s="175"/>
      <c r="AB384" s="175"/>
      <c r="AC384" s="175"/>
      <c r="AD384" s="175"/>
      <c r="AE384" s="192"/>
      <c r="AF384" s="193">
        <v>44.3026275</v>
      </c>
      <c r="AG384" s="193">
        <v>28.822824000000004</v>
      </c>
      <c r="AH384" s="193">
        <v>5.3429509500000005</v>
      </c>
      <c r="AI384" s="193">
        <v>11.756958199999998</v>
      </c>
      <c r="AJ384" s="193">
        <v>2.2118433057169407</v>
      </c>
      <c r="AK384" s="186"/>
      <c r="AL384" s="175" t="s">
        <v>113</v>
      </c>
      <c r="AM384" s="175"/>
      <c r="AN384" s="175" t="s">
        <v>10</v>
      </c>
      <c r="AO384" s="175"/>
      <c r="AP384" s="175"/>
      <c r="AQ384" s="175"/>
      <c r="AR384" s="175"/>
      <c r="AS384" s="175"/>
      <c r="AU384" s="175"/>
      <c r="AV384" s="176" t="s">
        <v>20</v>
      </c>
      <c r="AY384" s="176">
        <v>0.2571</v>
      </c>
      <c r="AZ384" s="176">
        <v>20</v>
      </c>
      <c r="BA384" s="177">
        <v>1.2855E-2</v>
      </c>
      <c r="BB384" s="177">
        <v>6.5108850293936058</v>
      </c>
      <c r="BC384" s="186"/>
      <c r="BD384" s="194" t="s">
        <v>579</v>
      </c>
      <c r="BE384" s="194" t="s">
        <v>10</v>
      </c>
      <c r="BF384" s="194"/>
      <c r="BG384" s="194"/>
      <c r="BJ384" s="194"/>
      <c r="BK384" s="194"/>
      <c r="BL384" s="194"/>
      <c r="BM384" s="217">
        <v>825.43600000000004</v>
      </c>
      <c r="BP384" s="194"/>
      <c r="BQ384" s="213">
        <v>2686.333333</v>
      </c>
      <c r="BR384" s="213"/>
      <c r="BS384" s="213"/>
      <c r="BT384" s="213"/>
      <c r="BU384" s="186"/>
      <c r="BV384" s="176" t="s">
        <v>466</v>
      </c>
      <c r="BW384" s="176"/>
      <c r="BX384" s="176"/>
      <c r="BY384" s="176"/>
      <c r="BZ384" s="176"/>
      <c r="CA384" s="176"/>
      <c r="CB384" s="176"/>
      <c r="CC384" s="176"/>
      <c r="CD384" s="176"/>
      <c r="CE384" s="176" t="s">
        <v>440</v>
      </c>
      <c r="CF384" s="185">
        <v>148.66799158180748</v>
      </c>
      <c r="CI384" s="163">
        <v>166</v>
      </c>
      <c r="CJ384" s="163" t="s">
        <v>10</v>
      </c>
      <c r="CK384" s="163"/>
      <c r="CL384" s="163"/>
      <c r="CM384" s="163"/>
      <c r="CN384" s="163"/>
      <c r="CO384" s="163"/>
      <c r="CP384" s="163"/>
      <c r="CQ384" s="163"/>
      <c r="CR384" s="163"/>
      <c r="CS384" s="163" t="s">
        <v>20</v>
      </c>
      <c r="CT384" s="163">
        <v>7.7546576687606006</v>
      </c>
      <c r="CU384" s="171"/>
      <c r="CV384" s="171"/>
      <c r="CW384" s="190">
        <v>239</v>
      </c>
      <c r="CX384" s="228" t="s">
        <v>10</v>
      </c>
      <c r="CY384" s="228"/>
      <c r="CZ384" s="228"/>
      <c r="DA384" s="228"/>
      <c r="DB384" s="228"/>
      <c r="DC384" s="228"/>
      <c r="DD384" s="228"/>
      <c r="DE384" s="228"/>
      <c r="DF384" s="228"/>
      <c r="DG384" s="228"/>
      <c r="DH384" s="228" t="s">
        <v>11</v>
      </c>
      <c r="DI384" s="231">
        <v>4.8965100000000001</v>
      </c>
      <c r="DJ384" s="230">
        <v>0.55339480000000008</v>
      </c>
      <c r="DK384" s="230">
        <f t="shared" si="60"/>
        <v>4.3431151999999997</v>
      </c>
      <c r="DL384" s="230">
        <v>0.27654680000000009</v>
      </c>
      <c r="DM384" s="230">
        <v>0.27684799999999998</v>
      </c>
      <c r="DO384" s="61" t="s">
        <v>115</v>
      </c>
      <c r="DP384" s="61" t="s">
        <v>10</v>
      </c>
      <c r="DQ384" s="186"/>
      <c r="DR384" s="61"/>
      <c r="DS384" s="61"/>
      <c r="DT384" s="61"/>
      <c r="DU384" s="61"/>
      <c r="DV384" s="61"/>
      <c r="DW384" s="61"/>
      <c r="DX384" s="61" t="s">
        <v>20</v>
      </c>
      <c r="DY384" s="61">
        <v>0.26919003999999996</v>
      </c>
      <c r="DZ384" s="68">
        <v>2.9532599999999999E-2</v>
      </c>
      <c r="EA384" s="68">
        <v>5.8503640000000003E-2</v>
      </c>
      <c r="EB384" s="68">
        <v>0.16258722</v>
      </c>
      <c r="EC384" s="68">
        <v>1.8051859999999996E-2</v>
      </c>
      <c r="EH384" s="61"/>
      <c r="EI384" s="68"/>
      <c r="EJ384" s="68"/>
      <c r="EK384" s="68"/>
      <c r="EL384" s="68"/>
      <c r="EM384" s="68"/>
      <c r="EN384" s="68"/>
      <c r="EO384" s="68"/>
    </row>
    <row r="385" spans="1:145" s="169" customFormat="1" x14ac:dyDescent="0.25">
      <c r="A385" s="186"/>
      <c r="B385" s="186"/>
      <c r="C385" s="186"/>
      <c r="D385" s="186"/>
      <c r="E385" s="186"/>
      <c r="F385" s="186"/>
      <c r="G385" s="186"/>
      <c r="H385" s="186"/>
      <c r="I385" s="186"/>
      <c r="J385" s="186"/>
      <c r="K385" s="186"/>
      <c r="L385" s="186"/>
      <c r="M385" s="186"/>
      <c r="N385" s="186"/>
      <c r="O385" s="186"/>
      <c r="P385" s="186"/>
      <c r="Q385" s="186"/>
      <c r="R385" s="186"/>
      <c r="S385" s="186"/>
      <c r="T385" s="186"/>
      <c r="U385" s="186"/>
      <c r="V385" s="186"/>
      <c r="W385" s="190" t="s">
        <v>892</v>
      </c>
      <c r="X385" s="190">
        <v>763</v>
      </c>
      <c r="Y385" s="192" t="s">
        <v>10</v>
      </c>
      <c r="Z385" s="192"/>
      <c r="AA385" s="175"/>
      <c r="AB385" s="175"/>
      <c r="AC385" s="175"/>
      <c r="AD385" s="175"/>
      <c r="AE385" s="192"/>
      <c r="AF385" s="198">
        <v>55.482177999999998</v>
      </c>
      <c r="AG385" s="198">
        <v>32.510528000000008</v>
      </c>
      <c r="AH385" s="198">
        <v>5.8439210500000005</v>
      </c>
      <c r="AI385" s="198">
        <v>13.349725749999999</v>
      </c>
      <c r="AJ385" s="198">
        <v>2.2877824377554452</v>
      </c>
      <c r="AK385" s="186"/>
      <c r="AL385" s="175" t="s">
        <v>572</v>
      </c>
      <c r="AM385" s="175"/>
      <c r="AN385" s="175" t="s">
        <v>10</v>
      </c>
      <c r="AO385" s="175"/>
      <c r="AP385" s="175"/>
      <c r="AQ385" s="175"/>
      <c r="AR385" s="175"/>
      <c r="AS385" s="175"/>
      <c r="AU385" s="175"/>
      <c r="AV385" s="175" t="s">
        <v>440</v>
      </c>
      <c r="AY385" s="176">
        <v>0.20269999999999999</v>
      </c>
      <c r="AZ385" s="176">
        <v>20</v>
      </c>
      <c r="BA385" s="177">
        <v>1.0135E-2</v>
      </c>
      <c r="BB385" s="177">
        <v>5.3995651356937708</v>
      </c>
      <c r="BC385" s="186"/>
      <c r="BD385" s="194" t="s">
        <v>117</v>
      </c>
      <c r="BE385" s="194" t="s">
        <v>10</v>
      </c>
      <c r="BF385" s="194"/>
      <c r="BG385" s="194"/>
      <c r="BJ385" s="194"/>
      <c r="BK385" s="194"/>
      <c r="BL385" s="194"/>
      <c r="BM385" s="217">
        <v>696.39099999999996</v>
      </c>
      <c r="BP385" s="194"/>
      <c r="BQ385" s="213">
        <v>3401.333333</v>
      </c>
      <c r="BR385" s="213"/>
      <c r="BS385" s="213"/>
      <c r="BT385" s="213"/>
      <c r="BU385" s="186"/>
      <c r="BV385" s="176" t="s">
        <v>334</v>
      </c>
      <c r="BW385" s="176"/>
      <c r="BX385" s="176"/>
      <c r="BY385" s="176"/>
      <c r="BZ385" s="176"/>
      <c r="CA385" s="176"/>
      <c r="CB385" s="176"/>
      <c r="CC385" s="176"/>
      <c r="CD385" s="176"/>
      <c r="CE385" s="176" t="s">
        <v>62</v>
      </c>
      <c r="CF385" s="185">
        <v>204.18122136673364</v>
      </c>
      <c r="CI385" s="163">
        <v>185</v>
      </c>
      <c r="CJ385" s="163" t="s">
        <v>8</v>
      </c>
      <c r="CK385" s="163"/>
      <c r="CL385" s="163"/>
      <c r="CM385" s="163"/>
      <c r="CN385" s="163"/>
      <c r="CO385" s="163"/>
      <c r="CP385" s="163"/>
      <c r="CQ385" s="163"/>
      <c r="CR385" s="163"/>
      <c r="CS385" s="163" t="s">
        <v>20</v>
      </c>
      <c r="CT385" s="163">
        <v>7.7696674103216417</v>
      </c>
      <c r="CU385" s="171"/>
      <c r="CV385" s="171"/>
      <c r="CW385" s="190">
        <v>315</v>
      </c>
      <c r="CX385" s="228" t="s">
        <v>10</v>
      </c>
      <c r="CY385" s="228"/>
      <c r="CZ385" s="228"/>
      <c r="DA385" s="228"/>
      <c r="DB385" s="228"/>
      <c r="DC385" s="228"/>
      <c r="DD385" s="228"/>
      <c r="DE385" s="228"/>
      <c r="DF385" s="228"/>
      <c r="DG385" s="228"/>
      <c r="DH385" s="228" t="s">
        <v>11</v>
      </c>
      <c r="DI385" s="231">
        <v>5.7463160000000002</v>
      </c>
      <c r="DJ385" s="230">
        <v>0.88454600000000005</v>
      </c>
      <c r="DK385" s="230">
        <f t="shared" si="60"/>
        <v>4.8617699999999999</v>
      </c>
      <c r="DL385" s="230">
        <v>0.50708540000000002</v>
      </c>
      <c r="DM385" s="230">
        <v>0.37746059999999998</v>
      </c>
      <c r="DO385" s="61">
        <v>145</v>
      </c>
      <c r="DP385" s="61" t="s">
        <v>202</v>
      </c>
      <c r="DQ385" s="186"/>
      <c r="DR385" s="61"/>
      <c r="DS385" s="61"/>
      <c r="DT385" s="61"/>
      <c r="DU385" s="61"/>
      <c r="DV385" s="61"/>
      <c r="DW385" s="61"/>
      <c r="DX385" s="61" t="s">
        <v>20</v>
      </c>
      <c r="DY385" s="68">
        <v>0.27059430000000007</v>
      </c>
      <c r="DZ385" s="68">
        <v>2.7930199999999999E-2</v>
      </c>
      <c r="EA385" s="68">
        <v>5.8842539999999999E-2</v>
      </c>
      <c r="EB385" s="68">
        <v>0.17018696</v>
      </c>
      <c r="EC385" s="68">
        <v>2.0586459999999997E-2</v>
      </c>
      <c r="EH385" s="61"/>
      <c r="EI385" s="68"/>
      <c r="EJ385" s="68"/>
      <c r="EK385" s="68"/>
      <c r="EL385" s="68"/>
      <c r="EM385" s="68"/>
      <c r="EN385" s="68"/>
      <c r="EO385" s="68"/>
    </row>
    <row r="386" spans="1:145" s="169" customFormat="1" x14ac:dyDescent="0.25">
      <c r="A386" s="186"/>
      <c r="B386" s="186"/>
      <c r="C386" s="186"/>
      <c r="D386" s="186"/>
      <c r="E386" s="186"/>
      <c r="F386" s="186"/>
      <c r="G386" s="186"/>
      <c r="H386" s="186"/>
      <c r="I386" s="186"/>
      <c r="J386" s="186"/>
      <c r="K386" s="186"/>
      <c r="L386" s="186"/>
      <c r="M386" s="186"/>
      <c r="N386" s="186"/>
      <c r="O386" s="186"/>
      <c r="P386" s="186"/>
      <c r="Q386" s="186"/>
      <c r="R386" s="186"/>
      <c r="S386" s="186"/>
      <c r="T386" s="186"/>
      <c r="U386" s="186"/>
      <c r="V386" s="186"/>
      <c r="W386" s="190" t="s">
        <v>634</v>
      </c>
      <c r="X386" s="190">
        <v>787</v>
      </c>
      <c r="Y386" s="192" t="s">
        <v>8</v>
      </c>
      <c r="Z386" s="192"/>
      <c r="AA386" s="175"/>
      <c r="AB386" s="175"/>
      <c r="AC386" s="175"/>
      <c r="AD386" s="175"/>
      <c r="AE386" s="192"/>
      <c r="AF386" s="198">
        <v>47.477161500000008</v>
      </c>
      <c r="AG386" s="198">
        <v>29.592166000000002</v>
      </c>
      <c r="AH386" s="198">
        <v>5.5085530999999994</v>
      </c>
      <c r="AI386" s="198">
        <v>12.361905000000002</v>
      </c>
      <c r="AJ386" s="198">
        <v>2.2523543889848829</v>
      </c>
      <c r="AK386" s="186"/>
      <c r="AL386" s="175" t="s">
        <v>1011</v>
      </c>
      <c r="AM386" s="175"/>
      <c r="AN386" s="175" t="s">
        <v>8</v>
      </c>
      <c r="AO386" s="175"/>
      <c r="AP386" s="175"/>
      <c r="AQ386" s="175"/>
      <c r="AR386" s="175"/>
      <c r="AS386" s="175"/>
      <c r="AU386" s="175"/>
      <c r="AV386" s="175" t="s">
        <v>440</v>
      </c>
      <c r="AY386" s="176">
        <v>0.21729999999999999</v>
      </c>
      <c r="AZ386" s="176">
        <v>20</v>
      </c>
      <c r="BA386" s="177">
        <v>1.0865E-2</v>
      </c>
      <c r="BB386" s="177">
        <v>5.3901699192011376</v>
      </c>
      <c r="BC386" s="186"/>
      <c r="BD386" s="194" t="s">
        <v>528</v>
      </c>
      <c r="BE386" s="194" t="s">
        <v>8</v>
      </c>
      <c r="BF386" s="194"/>
      <c r="BG386" s="194"/>
      <c r="BJ386" s="194"/>
      <c r="BK386" s="194"/>
      <c r="BL386" s="194"/>
      <c r="BM386" s="217">
        <v>662.798</v>
      </c>
      <c r="BP386" s="194"/>
      <c r="BQ386" s="213">
        <v>5482.6666670000004</v>
      </c>
      <c r="BR386" s="213"/>
      <c r="BS386" s="213"/>
      <c r="BT386" s="213"/>
      <c r="BU386" s="186"/>
      <c r="BV386" s="176" t="s">
        <v>499</v>
      </c>
      <c r="BW386" s="176"/>
      <c r="BX386" s="176"/>
      <c r="BY386" s="176"/>
      <c r="BZ386" s="176"/>
      <c r="CA386" s="176"/>
      <c r="CB386" s="176"/>
      <c r="CC386" s="176"/>
      <c r="CD386" s="176"/>
      <c r="CE386" s="176" t="s">
        <v>440</v>
      </c>
      <c r="CF386" s="185">
        <v>110.86613900452971</v>
      </c>
      <c r="CI386" s="163">
        <v>189</v>
      </c>
      <c r="CJ386" s="163" t="s">
        <v>8</v>
      </c>
      <c r="CK386" s="163"/>
      <c r="CL386" s="163"/>
      <c r="CM386" s="163"/>
      <c r="CN386" s="163"/>
      <c r="CO386" s="163"/>
      <c r="CP386" s="163"/>
      <c r="CQ386" s="163"/>
      <c r="CR386" s="163"/>
      <c r="CS386" s="163" t="s">
        <v>62</v>
      </c>
      <c r="CT386" s="163">
        <v>5.8509469029209002</v>
      </c>
      <c r="CU386" s="171"/>
      <c r="CV386" s="171"/>
      <c r="CW386" s="190">
        <v>324</v>
      </c>
      <c r="CX386" s="228" t="s">
        <v>8</v>
      </c>
      <c r="CY386" s="228"/>
      <c r="CZ386" s="228"/>
      <c r="DA386" s="228"/>
      <c r="DB386" s="228"/>
      <c r="DC386" s="228"/>
      <c r="DD386" s="228"/>
      <c r="DE386" s="228"/>
      <c r="DF386" s="228"/>
      <c r="DG386" s="228"/>
      <c r="DH386" s="228" t="s">
        <v>9</v>
      </c>
      <c r="DI386" s="230">
        <v>4.6820380000000004</v>
      </c>
      <c r="DJ386" s="230">
        <v>0.52386880000000002</v>
      </c>
      <c r="DK386" s="230">
        <v>4.1581692000000006</v>
      </c>
      <c r="DL386" s="230">
        <v>0.23405980000000004</v>
      </c>
      <c r="DM386" s="230">
        <v>0.28980899999999998</v>
      </c>
      <c r="DO386" s="61" t="s">
        <v>28</v>
      </c>
      <c r="DP386" s="61" t="s">
        <v>8</v>
      </c>
      <c r="DQ386" s="186"/>
      <c r="DR386" s="61"/>
      <c r="DS386" s="61"/>
      <c r="DT386" s="61"/>
      <c r="DU386" s="61"/>
      <c r="DV386" s="61"/>
      <c r="DW386" s="61"/>
      <c r="DX386" s="61" t="s">
        <v>20</v>
      </c>
      <c r="DY386" s="68">
        <v>0.23432527999999997</v>
      </c>
      <c r="DZ386" s="68">
        <v>2.631638E-2</v>
      </c>
      <c r="EA386" s="68">
        <v>5.3602320000000002E-2</v>
      </c>
      <c r="EB386" s="68">
        <v>0.14668292000000002</v>
      </c>
      <c r="EC386" s="68">
        <v>1.4766419999999999E-2</v>
      </c>
      <c r="EH386" s="61"/>
      <c r="EI386" s="68"/>
      <c r="EJ386" s="68"/>
      <c r="EK386" s="68"/>
      <c r="EL386" s="68"/>
      <c r="EM386" s="68"/>
      <c r="EN386" s="68"/>
      <c r="EO386" s="68"/>
    </row>
    <row r="387" spans="1:145" s="169" customFormat="1" x14ac:dyDescent="0.25">
      <c r="A387" s="186"/>
      <c r="B387" s="186"/>
      <c r="C387" s="186"/>
      <c r="D387" s="186"/>
      <c r="E387" s="186"/>
      <c r="F387" s="186"/>
      <c r="G387" s="186"/>
      <c r="H387" s="186"/>
      <c r="I387" s="186"/>
      <c r="J387" s="186"/>
      <c r="K387" s="186"/>
      <c r="L387" s="186"/>
      <c r="M387" s="186"/>
      <c r="N387" s="186"/>
      <c r="O387" s="186"/>
      <c r="P387" s="186"/>
      <c r="Q387" s="186"/>
      <c r="R387" s="186"/>
      <c r="S387" s="186"/>
      <c r="T387" s="186"/>
      <c r="U387" s="186"/>
      <c r="V387" s="186"/>
      <c r="W387" s="190" t="s">
        <v>635</v>
      </c>
      <c r="X387" s="190">
        <v>789</v>
      </c>
      <c r="Y387" s="192" t="s">
        <v>8</v>
      </c>
      <c r="Z387" s="192"/>
      <c r="AA387" s="175"/>
      <c r="AB387" s="175"/>
      <c r="AC387" s="175"/>
      <c r="AD387" s="175"/>
      <c r="AE387" s="192"/>
      <c r="AF387" s="198">
        <v>52.192647000000001</v>
      </c>
      <c r="AG387" s="198">
        <v>32.005293500000001</v>
      </c>
      <c r="AH387" s="198">
        <v>5.4799360500000009</v>
      </c>
      <c r="AI387" s="198">
        <v>13.177140500000002</v>
      </c>
      <c r="AJ387" s="198">
        <v>2.4083313190718458</v>
      </c>
      <c r="AK387" s="186"/>
      <c r="AL387" s="175" t="s">
        <v>1018</v>
      </c>
      <c r="AM387" s="175"/>
      <c r="AN387" s="175" t="s">
        <v>8</v>
      </c>
      <c r="AO387" s="175"/>
      <c r="AP387" s="175"/>
      <c r="AQ387" s="175"/>
      <c r="AR387" s="175"/>
      <c r="AS387" s="175"/>
      <c r="AU387" s="175"/>
      <c r="AV387" s="175" t="s">
        <v>440</v>
      </c>
      <c r="AY387" s="176">
        <v>0.21179999999999999</v>
      </c>
      <c r="AZ387" s="176">
        <v>20</v>
      </c>
      <c r="BA387" s="177">
        <v>1.0589999999999999E-2</v>
      </c>
      <c r="BB387" s="177">
        <v>5.939118997127748</v>
      </c>
      <c r="BC387" s="186"/>
      <c r="BD387" s="194" t="s">
        <v>29</v>
      </c>
      <c r="BE387" s="194" t="s">
        <v>8</v>
      </c>
      <c r="BF387" s="194"/>
      <c r="BG387" s="194"/>
      <c r="BJ387" s="194"/>
      <c r="BK387" s="194"/>
      <c r="BL387" s="194"/>
      <c r="BM387" s="217">
        <v>720.62840000000006</v>
      </c>
      <c r="BP387" s="194"/>
      <c r="BQ387" s="213">
        <v>3322.833333</v>
      </c>
      <c r="BR387" s="213"/>
      <c r="BS387" s="213"/>
      <c r="BT387" s="213"/>
      <c r="BU387" s="186"/>
      <c r="BV387" s="176" t="s">
        <v>496</v>
      </c>
      <c r="BW387" s="176"/>
      <c r="BX387" s="176"/>
      <c r="BY387" s="176"/>
      <c r="BZ387" s="176"/>
      <c r="CA387" s="176"/>
      <c r="CB387" s="176"/>
      <c r="CC387" s="176"/>
      <c r="CD387" s="176"/>
      <c r="CE387" s="176" t="s">
        <v>440</v>
      </c>
      <c r="CF387" s="185">
        <v>212.28352214459784</v>
      </c>
      <c r="CI387" s="163">
        <v>197</v>
      </c>
      <c r="CJ387" s="163" t="s">
        <v>10</v>
      </c>
      <c r="CK387" s="163"/>
      <c r="CL387" s="163"/>
      <c r="CM387" s="163"/>
      <c r="CN387" s="163"/>
      <c r="CO387" s="163"/>
      <c r="CP387" s="163"/>
      <c r="CQ387" s="163"/>
      <c r="CR387" s="163"/>
      <c r="CS387" s="163" t="s">
        <v>20</v>
      </c>
      <c r="CT387" s="163">
        <v>8.5650485982689482</v>
      </c>
      <c r="CU387" s="171"/>
      <c r="CV387" s="171"/>
      <c r="CW387" s="190">
        <v>344</v>
      </c>
      <c r="CX387" s="228" t="s">
        <v>10</v>
      </c>
      <c r="CY387" s="228"/>
      <c r="CZ387" s="228"/>
      <c r="DA387" s="228"/>
      <c r="DB387" s="228"/>
      <c r="DC387" s="228"/>
      <c r="DD387" s="228"/>
      <c r="DE387" s="228"/>
      <c r="DF387" s="228"/>
      <c r="DG387" s="228"/>
      <c r="DH387" s="228" t="s">
        <v>11</v>
      </c>
      <c r="DI387" s="234">
        <v>3.4000949999999999</v>
      </c>
      <c r="DJ387" s="228">
        <v>0.4427392</v>
      </c>
      <c r="DK387" s="228">
        <f>DI387-DJ387</f>
        <v>2.9573557999999998</v>
      </c>
      <c r="DL387" s="228">
        <v>0.19778090000000001</v>
      </c>
      <c r="DM387" s="228">
        <v>0.24495829999999999</v>
      </c>
      <c r="DO387" s="61" t="s">
        <v>29</v>
      </c>
      <c r="DP387" s="61" t="s">
        <v>8</v>
      </c>
      <c r="DQ387" s="186"/>
      <c r="DR387" s="61"/>
      <c r="DS387" s="61"/>
      <c r="DT387" s="61"/>
      <c r="DU387" s="61"/>
      <c r="DV387" s="61"/>
      <c r="DW387" s="61"/>
      <c r="DX387" s="61" t="s">
        <v>20</v>
      </c>
      <c r="DY387" s="68">
        <v>0.27929384000000002</v>
      </c>
      <c r="DZ387" s="68">
        <v>2.8870760000000002E-2</v>
      </c>
      <c r="EA387" s="68">
        <v>7.8746899999999995E-2</v>
      </c>
      <c r="EB387" s="68">
        <v>0.17439347999999999</v>
      </c>
      <c r="EC387" s="68">
        <v>1.61754E-2</v>
      </c>
      <c r="EH387" s="61"/>
      <c r="EI387" s="68"/>
      <c r="EJ387" s="68"/>
      <c r="EK387" s="68"/>
      <c r="EL387" s="68"/>
      <c r="EM387" s="68"/>
      <c r="EN387" s="68"/>
      <c r="EO387" s="68"/>
    </row>
    <row r="388" spans="1:145" s="169" customFormat="1" x14ac:dyDescent="0.25">
      <c r="A388" s="186"/>
      <c r="B388" s="186"/>
      <c r="C388" s="186"/>
      <c r="D388" s="186"/>
      <c r="E388" s="186"/>
      <c r="F388" s="186"/>
      <c r="G388" s="186"/>
      <c r="H388" s="186"/>
      <c r="I388" s="186"/>
      <c r="J388" s="186"/>
      <c r="K388" s="186"/>
      <c r="L388" s="186"/>
      <c r="M388" s="186"/>
      <c r="N388" s="186"/>
      <c r="O388" s="186"/>
      <c r="P388" s="186"/>
      <c r="Q388" s="186"/>
      <c r="R388" s="186"/>
      <c r="S388" s="186"/>
      <c r="T388" s="186"/>
      <c r="U388" s="186"/>
      <c r="V388" s="186"/>
      <c r="W388" s="190" t="s">
        <v>893</v>
      </c>
      <c r="X388" s="190">
        <v>773</v>
      </c>
      <c r="Y388" s="192" t="s">
        <v>10</v>
      </c>
      <c r="Z388" s="192"/>
      <c r="AA388" s="175"/>
      <c r="AB388" s="175"/>
      <c r="AC388" s="175"/>
      <c r="AD388" s="175"/>
      <c r="AE388" s="192"/>
      <c r="AF388" s="198">
        <v>44.380075000000012</v>
      </c>
      <c r="AG388" s="198">
        <v>28.340488000000004</v>
      </c>
      <c r="AH388" s="198">
        <v>5.1216209500000005</v>
      </c>
      <c r="AI388" s="198">
        <v>11.4870269</v>
      </c>
      <c r="AJ388" s="198">
        <v>2.2586851766175013</v>
      </c>
      <c r="AK388" s="186"/>
      <c r="AL388" s="175" t="s">
        <v>1109</v>
      </c>
      <c r="AM388" s="175"/>
      <c r="AN388" s="175" t="s">
        <v>10</v>
      </c>
      <c r="AO388" s="175"/>
      <c r="AP388" s="175"/>
      <c r="AQ388" s="175"/>
      <c r="AR388" s="175"/>
      <c r="AS388" s="175"/>
      <c r="AU388" s="175"/>
      <c r="AV388" s="175" t="s">
        <v>440</v>
      </c>
      <c r="AY388" s="176">
        <v>0.22359999999999999</v>
      </c>
      <c r="AZ388" s="176">
        <v>20</v>
      </c>
      <c r="BA388" s="177">
        <v>1.1179999999999999E-2</v>
      </c>
      <c r="BB388" s="177">
        <v>6.0438085523313561</v>
      </c>
      <c r="BC388" s="186"/>
      <c r="BD388" s="194" t="s">
        <v>187</v>
      </c>
      <c r="BE388" s="194" t="s">
        <v>201</v>
      </c>
      <c r="BF388" s="194"/>
      <c r="BG388" s="194"/>
      <c r="BJ388" s="194"/>
      <c r="BK388" s="194"/>
      <c r="BL388" s="194"/>
      <c r="BM388" s="217">
        <v>686.74220000000003</v>
      </c>
      <c r="BP388" s="194"/>
      <c r="BQ388" s="213">
        <v>6063</v>
      </c>
      <c r="BR388" s="213"/>
      <c r="BS388" s="213"/>
      <c r="BT388" s="213"/>
      <c r="BU388" s="186"/>
      <c r="BV388" s="176" t="s">
        <v>245</v>
      </c>
      <c r="BW388" s="176"/>
      <c r="BX388" s="176"/>
      <c r="BY388" s="176"/>
      <c r="BZ388" s="176"/>
      <c r="CA388" s="176"/>
      <c r="CB388" s="176"/>
      <c r="CC388" s="176"/>
      <c r="CD388" s="176"/>
      <c r="CE388" s="176" t="s">
        <v>20</v>
      </c>
      <c r="CF388" s="185">
        <v>174.21657768853376</v>
      </c>
      <c r="CI388" s="163">
        <v>198</v>
      </c>
      <c r="CJ388" s="163" t="s">
        <v>8</v>
      </c>
      <c r="CK388" s="163"/>
      <c r="CL388" s="163"/>
      <c r="CM388" s="163"/>
      <c r="CN388" s="163"/>
      <c r="CO388" s="163"/>
      <c r="CP388" s="163"/>
      <c r="CQ388" s="163"/>
      <c r="CR388" s="163"/>
      <c r="CS388" s="163" t="s">
        <v>20</v>
      </c>
      <c r="CT388" s="163">
        <v>8.7366198212408843</v>
      </c>
      <c r="CU388" s="171"/>
      <c r="CV388" s="171"/>
      <c r="CW388" s="190">
        <v>345</v>
      </c>
      <c r="CX388" s="228" t="s">
        <v>10</v>
      </c>
      <c r="CY388" s="228"/>
      <c r="CZ388" s="228"/>
      <c r="DA388" s="228"/>
      <c r="DB388" s="228"/>
      <c r="DC388" s="228"/>
      <c r="DD388" s="228"/>
      <c r="DE388" s="228"/>
      <c r="DF388" s="228"/>
      <c r="DG388" s="228"/>
      <c r="DH388" s="228" t="s">
        <v>11</v>
      </c>
      <c r="DI388" s="234">
        <v>4.3795140000000004</v>
      </c>
      <c r="DJ388" s="171">
        <v>0.6189595</v>
      </c>
      <c r="DK388" s="228">
        <f>DI388-DJ388</f>
        <v>3.7605545000000005</v>
      </c>
      <c r="DL388" s="228">
        <v>0.306365</v>
      </c>
      <c r="DM388" s="171">
        <v>0.3125945</v>
      </c>
      <c r="DO388" s="61" t="s">
        <v>116</v>
      </c>
      <c r="DP388" s="61" t="s">
        <v>10</v>
      </c>
      <c r="DQ388" s="186"/>
      <c r="DR388" s="61"/>
      <c r="DS388" s="61"/>
      <c r="DT388" s="61"/>
      <c r="DU388" s="61"/>
      <c r="DV388" s="61"/>
      <c r="DW388" s="61"/>
      <c r="DX388" s="61" t="s">
        <v>20</v>
      </c>
      <c r="DY388" s="68">
        <v>0.21786979999999997</v>
      </c>
      <c r="DZ388" s="68">
        <v>2.8105780000000004E-2</v>
      </c>
      <c r="EA388" s="68">
        <v>4.9077279999999994E-2</v>
      </c>
      <c r="EB388" s="68">
        <v>0.123136</v>
      </c>
      <c r="EC388" s="68">
        <v>2.3211799999999998E-2</v>
      </c>
      <c r="EH388" s="61"/>
      <c r="EI388" s="68"/>
      <c r="EJ388" s="68"/>
      <c r="EK388" s="68"/>
      <c r="EL388" s="68"/>
      <c r="EM388" s="68"/>
      <c r="EN388" s="68"/>
      <c r="EO388" s="68"/>
    </row>
    <row r="389" spans="1:145" s="169" customFormat="1" x14ac:dyDescent="0.25">
      <c r="A389" s="186"/>
      <c r="B389" s="186"/>
      <c r="C389" s="186"/>
      <c r="D389" s="186"/>
      <c r="E389" s="186"/>
      <c r="F389" s="186"/>
      <c r="G389" s="186"/>
      <c r="H389" s="186"/>
      <c r="I389" s="186"/>
      <c r="J389" s="186"/>
      <c r="K389" s="186"/>
      <c r="L389" s="186"/>
      <c r="M389" s="186"/>
      <c r="N389" s="186"/>
      <c r="O389" s="186"/>
      <c r="P389" s="186"/>
      <c r="Q389" s="186"/>
      <c r="R389" s="186"/>
      <c r="S389" s="186"/>
      <c r="T389" s="186"/>
      <c r="U389" s="186"/>
      <c r="V389" s="186"/>
      <c r="W389" s="190" t="s">
        <v>894</v>
      </c>
      <c r="X389" s="190">
        <v>863</v>
      </c>
      <c r="Y389" s="192" t="s">
        <v>10</v>
      </c>
      <c r="Z389" s="192"/>
      <c r="AA389" s="175"/>
      <c r="AB389" s="175"/>
      <c r="AC389" s="175"/>
      <c r="AD389" s="175"/>
      <c r="AE389" s="192"/>
      <c r="AF389" s="198">
        <v>48.058776999999992</v>
      </c>
      <c r="AG389" s="198">
        <v>29.4083805</v>
      </c>
      <c r="AH389" s="198">
        <v>5.5793921000000015</v>
      </c>
      <c r="AI389" s="198">
        <v>12.096729499999999</v>
      </c>
      <c r="AJ389" s="198">
        <v>2.1868086209468265</v>
      </c>
      <c r="AK389" s="186"/>
      <c r="AL389" s="175" t="s">
        <v>1132</v>
      </c>
      <c r="AM389" s="175"/>
      <c r="AN389" s="175" t="s">
        <v>10</v>
      </c>
      <c r="AO389" s="175"/>
      <c r="AP389" s="175"/>
      <c r="AQ389" s="175"/>
      <c r="AR389" s="175"/>
      <c r="AS389" s="175"/>
      <c r="AU389" s="175"/>
      <c r="AV389" s="175" t="s">
        <v>440</v>
      </c>
      <c r="AY389" s="176">
        <v>0.20019999999999999</v>
      </c>
      <c r="AZ389" s="176">
        <v>19</v>
      </c>
      <c r="BA389" s="177">
        <v>1.0536842105263157E-2</v>
      </c>
      <c r="BB389" s="177">
        <v>5.4003566740795961</v>
      </c>
      <c r="BC389" s="186"/>
      <c r="BD389" s="194" t="s">
        <v>118</v>
      </c>
      <c r="BE389" s="194" t="s">
        <v>10</v>
      </c>
      <c r="BF389" s="194"/>
      <c r="BG389" s="194"/>
      <c r="BJ389" s="194"/>
      <c r="BK389" s="194"/>
      <c r="BL389" s="194"/>
      <c r="BM389" s="217">
        <v>727.35789999999997</v>
      </c>
      <c r="BP389" s="194"/>
      <c r="BQ389" s="213">
        <v>0.53200000000000003</v>
      </c>
      <c r="BR389" s="213"/>
      <c r="BS389" s="213"/>
      <c r="BT389" s="213"/>
      <c r="BU389" s="186"/>
      <c r="BV389" s="176" t="s">
        <v>298</v>
      </c>
      <c r="BW389" s="176"/>
      <c r="BX389" s="176"/>
      <c r="BY389" s="176"/>
      <c r="BZ389" s="176"/>
      <c r="CA389" s="176"/>
      <c r="CB389" s="176"/>
      <c r="CC389" s="176"/>
      <c r="CD389" s="176"/>
      <c r="CE389" s="176" t="s">
        <v>20</v>
      </c>
      <c r="CF389" s="185">
        <v>151.93279787280167</v>
      </c>
      <c r="CI389" s="163">
        <v>223</v>
      </c>
      <c r="CJ389" s="163" t="s">
        <v>10</v>
      </c>
      <c r="CK389" s="163"/>
      <c r="CL389" s="163"/>
      <c r="CM389" s="163"/>
      <c r="CN389" s="163"/>
      <c r="CO389" s="163"/>
      <c r="CP389" s="163"/>
      <c r="CQ389" s="163"/>
      <c r="CR389" s="163"/>
      <c r="CS389" s="163" t="s">
        <v>20</v>
      </c>
      <c r="CT389" s="163">
        <v>8.9444711203213156</v>
      </c>
      <c r="CU389" s="171"/>
      <c r="CV389" s="171"/>
      <c r="CW389" s="190">
        <v>376</v>
      </c>
      <c r="CX389" s="228" t="s">
        <v>8</v>
      </c>
      <c r="CY389" s="228"/>
      <c r="CZ389" s="228"/>
      <c r="DA389" s="228"/>
      <c r="DB389" s="228"/>
      <c r="DC389" s="228"/>
      <c r="DD389" s="228"/>
      <c r="DE389" s="228"/>
      <c r="DF389" s="228"/>
      <c r="DG389" s="228"/>
      <c r="DH389" s="228" t="s">
        <v>9</v>
      </c>
      <c r="DI389" s="230">
        <v>5.0057219999999996</v>
      </c>
      <c r="DJ389" s="230">
        <v>0.64500749999999996</v>
      </c>
      <c r="DK389" s="230">
        <v>4.3607144999999994</v>
      </c>
      <c r="DL389" s="230">
        <v>0.33382589999999995</v>
      </c>
      <c r="DM389" s="230">
        <v>0.3111816</v>
      </c>
      <c r="DO389" s="61" t="s">
        <v>117</v>
      </c>
      <c r="DP389" s="61" t="s">
        <v>10</v>
      </c>
      <c r="DQ389" s="186"/>
      <c r="DR389" s="61"/>
      <c r="DS389" s="61"/>
      <c r="DT389" s="61"/>
      <c r="DU389" s="61"/>
      <c r="DV389" s="61"/>
      <c r="DW389" s="61"/>
      <c r="DX389" s="61" t="s">
        <v>20</v>
      </c>
      <c r="DY389" s="61">
        <v>0.28418556</v>
      </c>
      <c r="DZ389" s="68">
        <v>2.7049800000000002E-2</v>
      </c>
      <c r="EA389" s="68">
        <v>6.4860780000000007E-2</v>
      </c>
      <c r="EB389" s="68">
        <v>0.17858138000000001</v>
      </c>
      <c r="EC389" s="68">
        <v>1.6988320000000001E-2</v>
      </c>
      <c r="EH389" s="61"/>
      <c r="EI389" s="68"/>
      <c r="EJ389" s="68"/>
      <c r="EK389" s="68"/>
      <c r="EL389" s="68"/>
      <c r="EM389" s="68"/>
      <c r="EN389" s="68"/>
      <c r="EO389" s="68"/>
    </row>
    <row r="390" spans="1:145" s="169" customFormat="1" x14ac:dyDescent="0.25">
      <c r="A390" s="186"/>
      <c r="B390" s="186"/>
      <c r="C390" s="186"/>
      <c r="D390" s="186"/>
      <c r="E390" s="186"/>
      <c r="F390" s="186"/>
      <c r="G390" s="186"/>
      <c r="H390" s="186"/>
      <c r="I390" s="186"/>
      <c r="J390" s="186"/>
      <c r="K390" s="186"/>
      <c r="L390" s="186"/>
      <c r="M390" s="186"/>
      <c r="N390" s="186"/>
      <c r="O390" s="186"/>
      <c r="P390" s="186"/>
      <c r="Q390" s="186"/>
      <c r="R390" s="186"/>
      <c r="S390" s="186"/>
      <c r="T390" s="186"/>
      <c r="U390" s="186"/>
      <c r="V390" s="186"/>
      <c r="W390" s="190" t="s">
        <v>896</v>
      </c>
      <c r="X390" s="190">
        <v>868</v>
      </c>
      <c r="Y390" s="192" t="s">
        <v>10</v>
      </c>
      <c r="Z390" s="192"/>
      <c r="AA390" s="175"/>
      <c r="AB390" s="175"/>
      <c r="AC390" s="175"/>
      <c r="AD390" s="175"/>
      <c r="AE390" s="192"/>
      <c r="AF390" s="198">
        <v>69.732679500000003</v>
      </c>
      <c r="AG390" s="198">
        <v>37.159242499999998</v>
      </c>
      <c r="AH390" s="198">
        <v>6.3088444500000005</v>
      </c>
      <c r="AI390" s="198">
        <v>15.181941499999999</v>
      </c>
      <c r="AJ390" s="198">
        <v>2.4126612072016442</v>
      </c>
      <c r="AK390" s="186"/>
      <c r="AL390" s="175" t="s">
        <v>1130</v>
      </c>
      <c r="AM390" s="175"/>
      <c r="AN390" s="175" t="s">
        <v>10</v>
      </c>
      <c r="AO390" s="175"/>
      <c r="AP390" s="175"/>
      <c r="AQ390" s="175"/>
      <c r="AR390" s="175"/>
      <c r="AS390" s="175"/>
      <c r="AU390" s="175"/>
      <c r="AV390" s="175" t="s">
        <v>440</v>
      </c>
      <c r="AY390" s="176">
        <v>0.19070000000000001</v>
      </c>
      <c r="AZ390" s="176">
        <v>20</v>
      </c>
      <c r="BA390" s="177">
        <v>9.5350000000000001E-3</v>
      </c>
      <c r="BB390" s="177">
        <v>5.0653638633130225</v>
      </c>
      <c r="BC390" s="186"/>
      <c r="BD390" s="194" t="s">
        <v>560</v>
      </c>
      <c r="BE390" s="194" t="s">
        <v>286</v>
      </c>
      <c r="BF390" s="194"/>
      <c r="BG390" s="194"/>
      <c r="BJ390" s="194"/>
      <c r="BK390" s="194"/>
      <c r="BL390" s="194"/>
      <c r="BM390" s="217">
        <v>792.72709999999995</v>
      </c>
      <c r="BP390" s="194"/>
      <c r="BQ390" s="213">
        <v>841.95666700000004</v>
      </c>
      <c r="BR390" s="213"/>
      <c r="BS390" s="213"/>
      <c r="BT390" s="213"/>
      <c r="BU390" s="186"/>
      <c r="BV390" s="176" t="s">
        <v>299</v>
      </c>
      <c r="BW390" s="176"/>
      <c r="BX390" s="176"/>
      <c r="BY390" s="176"/>
      <c r="BZ390" s="176"/>
      <c r="CA390" s="176"/>
      <c r="CB390" s="176"/>
      <c r="CC390" s="176"/>
      <c r="CD390" s="176"/>
      <c r="CE390" s="176" t="s">
        <v>20</v>
      </c>
      <c r="CF390" s="185">
        <v>173.74437633643751</v>
      </c>
      <c r="CI390" s="163">
        <v>239</v>
      </c>
      <c r="CJ390" s="163" t="s">
        <v>10</v>
      </c>
      <c r="CK390" s="163"/>
      <c r="CL390" s="163"/>
      <c r="CM390" s="163"/>
      <c r="CN390" s="163"/>
      <c r="CO390" s="163"/>
      <c r="CP390" s="163"/>
      <c r="CQ390" s="163"/>
      <c r="CR390" s="163"/>
      <c r="CS390" s="163" t="s">
        <v>20</v>
      </c>
      <c r="CT390" s="163">
        <v>8.1447265604967996</v>
      </c>
      <c r="CU390" s="171"/>
      <c r="CV390" s="171"/>
      <c r="CW390" s="190">
        <v>380</v>
      </c>
      <c r="CX390" s="228" t="s">
        <v>10</v>
      </c>
      <c r="CY390" s="228"/>
      <c r="CZ390" s="228"/>
      <c r="DA390" s="228"/>
      <c r="DB390" s="228"/>
      <c r="DC390" s="228"/>
      <c r="DD390" s="228"/>
      <c r="DE390" s="228"/>
      <c r="DF390" s="228"/>
      <c r="DG390" s="228"/>
      <c r="DH390" s="228" t="s">
        <v>11</v>
      </c>
      <c r="DI390" s="231">
        <v>5.6192000000000002</v>
      </c>
      <c r="DJ390" s="230">
        <v>0.67519839999999998</v>
      </c>
      <c r="DK390" s="230">
        <f>DI390-DJ390</f>
        <v>4.9440016</v>
      </c>
      <c r="DL390" s="230">
        <v>0.31887650000000001</v>
      </c>
      <c r="DM390" s="230">
        <v>0.35632189999999997</v>
      </c>
      <c r="DO390" s="61" t="s">
        <v>118</v>
      </c>
      <c r="DP390" s="61" t="s">
        <v>10</v>
      </c>
      <c r="DQ390" s="186"/>
      <c r="DR390" s="61"/>
      <c r="DS390" s="61"/>
      <c r="DT390" s="61"/>
      <c r="DU390" s="61"/>
      <c r="DV390" s="61"/>
      <c r="DW390" s="61"/>
      <c r="DX390" s="61" t="s">
        <v>20</v>
      </c>
      <c r="DY390" s="68">
        <v>0.29425303999999997</v>
      </c>
      <c r="DZ390" s="68">
        <v>3.1351200000000003E-2</v>
      </c>
      <c r="EA390" s="68">
        <v>5.2341700000000005E-2</v>
      </c>
      <c r="EB390" s="68">
        <v>0.19507449999999998</v>
      </c>
      <c r="EC390" s="68">
        <v>2.521354E-2</v>
      </c>
      <c r="EH390" s="61"/>
      <c r="EI390" s="68"/>
      <c r="EJ390" s="68"/>
      <c r="EK390" s="68"/>
      <c r="EL390" s="68"/>
      <c r="EM390" s="68"/>
      <c r="EN390" s="68"/>
      <c r="EO390" s="68"/>
    </row>
    <row r="391" spans="1:145" s="169" customFormat="1" x14ac:dyDescent="0.25">
      <c r="A391" s="186"/>
      <c r="B391" s="186"/>
      <c r="C391" s="186"/>
      <c r="D391" s="186"/>
      <c r="E391" s="186"/>
      <c r="F391" s="186"/>
      <c r="G391" s="186"/>
      <c r="H391" s="186"/>
      <c r="I391" s="186"/>
      <c r="J391" s="186"/>
      <c r="K391" s="186"/>
      <c r="L391" s="186"/>
      <c r="M391" s="186"/>
      <c r="N391" s="186"/>
      <c r="O391" s="186"/>
      <c r="P391" s="186"/>
      <c r="Q391" s="186"/>
      <c r="R391" s="186"/>
      <c r="S391" s="186"/>
      <c r="T391" s="186"/>
      <c r="U391" s="186"/>
      <c r="V391" s="186"/>
      <c r="W391" s="190" t="s">
        <v>758</v>
      </c>
      <c r="X391" s="190">
        <v>803</v>
      </c>
      <c r="Y391" s="186"/>
      <c r="Z391" s="186"/>
      <c r="AA391" s="186"/>
      <c r="AB391" s="186"/>
      <c r="AC391" s="186"/>
      <c r="AD391" s="186"/>
      <c r="AE391" s="186"/>
      <c r="AF391" s="193"/>
      <c r="AG391" s="193"/>
      <c r="AH391" s="193"/>
      <c r="AI391" s="193"/>
      <c r="AJ391" s="193"/>
      <c r="AK391" s="186"/>
      <c r="AL391" s="186"/>
      <c r="AM391" s="186"/>
      <c r="AN391" s="186"/>
      <c r="AO391" s="186"/>
      <c r="AP391" s="186"/>
      <c r="AQ391" s="186"/>
      <c r="AR391" s="186"/>
      <c r="AS391" s="186"/>
      <c r="AU391" s="186"/>
      <c r="AV391" s="186"/>
      <c r="AY391" s="186"/>
      <c r="AZ391" s="186"/>
      <c r="BA391" s="186"/>
      <c r="BB391" s="186"/>
      <c r="BC391" s="186"/>
      <c r="BD391" s="194" t="s">
        <v>171</v>
      </c>
      <c r="BE391" s="194" t="s">
        <v>10</v>
      </c>
      <c r="BF391" s="194"/>
      <c r="BG391" s="194"/>
      <c r="BJ391" s="194"/>
      <c r="BK391" s="194"/>
      <c r="BL391" s="194"/>
      <c r="BM391" s="217">
        <v>966.96439999999996</v>
      </c>
      <c r="BP391" s="194"/>
      <c r="BQ391" s="213">
        <v>1717.774167</v>
      </c>
      <c r="BR391" s="213"/>
      <c r="BS391" s="213"/>
      <c r="BT391" s="213"/>
      <c r="BU391" s="186"/>
      <c r="BV391" s="176" t="s">
        <v>300</v>
      </c>
      <c r="BW391" s="176"/>
      <c r="BX391" s="176"/>
      <c r="BY391" s="176"/>
      <c r="BZ391" s="176"/>
      <c r="CA391" s="176"/>
      <c r="CB391" s="176"/>
      <c r="CC391" s="176"/>
      <c r="CD391" s="176"/>
      <c r="CE391" s="176" t="s">
        <v>20</v>
      </c>
      <c r="CF391" s="185">
        <v>168.79875775580612</v>
      </c>
      <c r="CI391" s="163">
        <v>247</v>
      </c>
      <c r="CJ391" s="163" t="s">
        <v>8</v>
      </c>
      <c r="CK391" s="163"/>
      <c r="CL391" s="163"/>
      <c r="CM391" s="163"/>
      <c r="CN391" s="163"/>
      <c r="CO391" s="163"/>
      <c r="CP391" s="163"/>
      <c r="CQ391" s="163"/>
      <c r="CR391" s="163"/>
      <c r="CS391" s="163" t="s">
        <v>20</v>
      </c>
      <c r="CT391" s="163">
        <v>6.6569922453665047</v>
      </c>
      <c r="CU391" s="171"/>
      <c r="CV391" s="171"/>
      <c r="CW391" s="190">
        <v>380</v>
      </c>
      <c r="CX391" s="228" t="s">
        <v>10</v>
      </c>
      <c r="CY391" s="228"/>
      <c r="CZ391" s="228"/>
      <c r="DA391" s="228"/>
      <c r="DB391" s="228"/>
      <c r="DC391" s="228"/>
      <c r="DD391" s="228"/>
      <c r="DE391" s="228"/>
      <c r="DF391" s="228"/>
      <c r="DG391" s="228"/>
      <c r="DH391" s="228" t="s">
        <v>11</v>
      </c>
      <c r="DI391" s="234">
        <v>5.6192000000000002</v>
      </c>
      <c r="DJ391" s="171">
        <v>0.67519839999999998</v>
      </c>
      <c r="DK391" s="228">
        <f>DI391-DJ391</f>
        <v>4.9440016</v>
      </c>
      <c r="DL391" s="228">
        <v>0.31887650000000001</v>
      </c>
      <c r="DM391" s="171">
        <v>0.35632189999999997</v>
      </c>
      <c r="DO391" s="61" t="s">
        <v>187</v>
      </c>
      <c r="DP391" s="61" t="s">
        <v>8</v>
      </c>
      <c r="DQ391" s="186"/>
      <c r="DR391" s="61"/>
      <c r="DS391" s="61"/>
      <c r="DT391" s="61"/>
      <c r="DU391" s="61"/>
      <c r="DV391" s="61"/>
      <c r="DW391" s="61"/>
      <c r="DX391" s="61" t="s">
        <v>20</v>
      </c>
      <c r="DY391" s="68">
        <v>0.25116981999999999</v>
      </c>
      <c r="DZ391" s="68">
        <v>2.6635760000000001E-2</v>
      </c>
      <c r="EA391" s="68">
        <v>6.4418820000000002E-2</v>
      </c>
      <c r="EB391" s="68">
        <v>0.14528572000000001</v>
      </c>
      <c r="EC391" s="68">
        <v>1.8559700000000002E-2</v>
      </c>
      <c r="EH391" s="61"/>
      <c r="EI391" s="68"/>
      <c r="EJ391" s="68"/>
      <c r="EK391" s="68"/>
      <c r="EL391" s="68"/>
      <c r="EM391" s="68"/>
      <c r="EN391" s="68"/>
      <c r="EO391" s="68"/>
    </row>
    <row r="392" spans="1:145" s="169" customFormat="1" x14ac:dyDescent="0.25">
      <c r="A392" s="186"/>
      <c r="B392" s="186"/>
      <c r="C392" s="186"/>
      <c r="D392" s="186"/>
      <c r="E392" s="186"/>
      <c r="F392" s="186"/>
      <c r="G392" s="186"/>
      <c r="H392" s="186"/>
      <c r="I392" s="186"/>
      <c r="J392" s="186"/>
      <c r="K392" s="186"/>
      <c r="L392" s="186"/>
      <c r="M392" s="186"/>
      <c r="N392" s="186"/>
      <c r="O392" s="186"/>
      <c r="P392" s="186"/>
      <c r="Q392" s="186"/>
      <c r="R392" s="186"/>
      <c r="S392" s="186"/>
      <c r="T392" s="186"/>
      <c r="U392" s="186"/>
      <c r="V392" s="186"/>
      <c r="W392" s="190" t="s">
        <v>640</v>
      </c>
      <c r="X392" s="190">
        <v>908</v>
      </c>
      <c r="Y392" s="192" t="s">
        <v>8</v>
      </c>
      <c r="Z392" s="192"/>
      <c r="AA392" s="175"/>
      <c r="AB392" s="175"/>
      <c r="AC392" s="175"/>
      <c r="AD392" s="175"/>
      <c r="AE392" s="192"/>
      <c r="AF392" s="198">
        <v>59.649412499999997</v>
      </c>
      <c r="AG392" s="198">
        <v>33.285047999999996</v>
      </c>
      <c r="AH392" s="198">
        <v>6.0381343499999991</v>
      </c>
      <c r="AI392" s="198">
        <v>13.410890499999999</v>
      </c>
      <c r="AJ392" s="198">
        <v>2.2254452238680731</v>
      </c>
      <c r="AK392" s="186"/>
      <c r="AL392" s="175" t="s">
        <v>68</v>
      </c>
      <c r="AM392" s="175"/>
      <c r="AN392" s="175" t="s">
        <v>8</v>
      </c>
      <c r="AO392" s="175"/>
      <c r="AP392" s="175"/>
      <c r="AQ392" s="175"/>
      <c r="AR392" s="175"/>
      <c r="AS392" s="175"/>
      <c r="AU392" s="175"/>
      <c r="AV392" s="175" t="s">
        <v>62</v>
      </c>
      <c r="AY392" s="176">
        <v>0.2326</v>
      </c>
      <c r="AZ392" s="176">
        <v>20</v>
      </c>
      <c r="BA392" s="179">
        <v>1.163E-2</v>
      </c>
      <c r="BB392" s="177">
        <v>6.0558881163933105</v>
      </c>
      <c r="BC392" s="186"/>
      <c r="BD392" s="194" t="s">
        <v>532</v>
      </c>
      <c r="BE392" s="194" t="s">
        <v>8</v>
      </c>
      <c r="BF392" s="194"/>
      <c r="BG392" s="194"/>
      <c r="BJ392" s="194"/>
      <c r="BK392" s="194"/>
      <c r="BL392" s="194"/>
      <c r="BM392" s="217">
        <v>698.03779999999995</v>
      </c>
      <c r="BP392" s="194"/>
      <c r="BQ392" s="213">
        <v>3634.333333</v>
      </c>
      <c r="BR392" s="213"/>
      <c r="BS392" s="213"/>
      <c r="BT392" s="213"/>
      <c r="BU392" s="186"/>
      <c r="BV392" s="176" t="s">
        <v>301</v>
      </c>
      <c r="BW392" s="176"/>
      <c r="BX392" s="176"/>
      <c r="BY392" s="176"/>
      <c r="BZ392" s="176"/>
      <c r="CA392" s="176"/>
      <c r="CB392" s="176"/>
      <c r="CC392" s="176"/>
      <c r="CD392" s="176"/>
      <c r="CE392" s="176" t="s">
        <v>20</v>
      </c>
      <c r="CF392" s="185">
        <v>146.48403808557015</v>
      </c>
      <c r="CI392" s="163">
        <v>260</v>
      </c>
      <c r="CJ392" s="163" t="s">
        <v>10</v>
      </c>
      <c r="CK392" s="163"/>
      <c r="CL392" s="163"/>
      <c r="CM392" s="163"/>
      <c r="CN392" s="163"/>
      <c r="CO392" s="163"/>
      <c r="CP392" s="163"/>
      <c r="CQ392" s="163"/>
      <c r="CR392" s="163"/>
      <c r="CS392" s="163" t="s">
        <v>20</v>
      </c>
      <c r="CT392" s="163">
        <v>6.8161643155727649</v>
      </c>
      <c r="CU392" s="171"/>
      <c r="CV392" s="171"/>
      <c r="CW392" s="190">
        <v>402</v>
      </c>
      <c r="CX392" s="228" t="s">
        <v>10</v>
      </c>
      <c r="CY392" s="228"/>
      <c r="CZ392" s="228"/>
      <c r="DA392" s="228"/>
      <c r="DB392" s="228"/>
      <c r="DC392" s="228"/>
      <c r="DD392" s="228"/>
      <c r="DE392" s="228"/>
      <c r="DF392" s="228"/>
      <c r="DG392" s="228"/>
      <c r="DH392" s="228" t="s">
        <v>11</v>
      </c>
      <c r="DI392" s="230">
        <v>5.3516219999999999</v>
      </c>
      <c r="DJ392" s="230">
        <v>0.55812539999999999</v>
      </c>
      <c r="DK392" s="230">
        <f>DI392-DJ392</f>
        <v>4.7934966000000001</v>
      </c>
      <c r="DL392" s="230">
        <v>0.25549079999999996</v>
      </c>
      <c r="DM392" s="230">
        <v>0.30263460000000003</v>
      </c>
      <c r="DO392" s="61" t="s">
        <v>31</v>
      </c>
      <c r="DP392" s="61" t="s">
        <v>8</v>
      </c>
      <c r="DQ392" s="186"/>
      <c r="DR392" s="61"/>
      <c r="DS392" s="61"/>
      <c r="DT392" s="61"/>
      <c r="DU392" s="61"/>
      <c r="DV392" s="61"/>
      <c r="DW392" s="61"/>
      <c r="DX392" s="61" t="s">
        <v>20</v>
      </c>
      <c r="DY392" s="68">
        <v>0.25725967999999999</v>
      </c>
      <c r="DZ392" s="68">
        <v>2.8093920000000001E-2</v>
      </c>
      <c r="EA392" s="68">
        <v>6.0450900000000002E-2</v>
      </c>
      <c r="EB392" s="68">
        <v>0.17077386</v>
      </c>
      <c r="EC392" s="68">
        <v>1.7963899999999998E-2</v>
      </c>
      <c r="EH392" s="61"/>
      <c r="EI392" s="68"/>
      <c r="EJ392" s="68"/>
      <c r="EK392" s="68"/>
      <c r="EL392" s="68"/>
      <c r="EM392" s="68"/>
      <c r="EN392" s="68"/>
      <c r="EO392" s="68"/>
    </row>
    <row r="393" spans="1:145" s="169" customFormat="1" x14ac:dyDescent="0.25">
      <c r="A393" s="186"/>
      <c r="B393" s="186"/>
      <c r="C393" s="186"/>
      <c r="D393" s="186"/>
      <c r="E393" s="186"/>
      <c r="F393" s="186"/>
      <c r="G393" s="186"/>
      <c r="H393" s="186"/>
      <c r="I393" s="186"/>
      <c r="J393" s="186"/>
      <c r="K393" s="186"/>
      <c r="L393" s="186"/>
      <c r="M393" s="186"/>
      <c r="N393" s="186"/>
      <c r="O393" s="186"/>
      <c r="P393" s="186"/>
      <c r="Q393" s="186"/>
      <c r="R393" s="186"/>
      <c r="S393" s="186"/>
      <c r="T393" s="186"/>
      <c r="U393" s="186"/>
      <c r="V393" s="186"/>
      <c r="W393" s="190" t="s">
        <v>901</v>
      </c>
      <c r="X393" s="190">
        <v>880</v>
      </c>
      <c r="Y393" s="192" t="s">
        <v>10</v>
      </c>
      <c r="Z393" s="192"/>
      <c r="AA393" s="175"/>
      <c r="AB393" s="175"/>
      <c r="AC393" s="175"/>
      <c r="AD393" s="175"/>
      <c r="AE393" s="192"/>
      <c r="AF393" s="198">
        <v>48.786132999999992</v>
      </c>
      <c r="AG393" s="198">
        <v>30.093519500000003</v>
      </c>
      <c r="AH393" s="198">
        <v>5.6417253500000006</v>
      </c>
      <c r="AI393" s="198">
        <v>11.981449000000001</v>
      </c>
      <c r="AJ393" s="198">
        <v>2.1317884886120595</v>
      </c>
      <c r="AK393" s="186"/>
      <c r="AL393" s="175" t="s">
        <v>574</v>
      </c>
      <c r="AM393" s="175"/>
      <c r="AN393" s="175" t="s">
        <v>10</v>
      </c>
      <c r="AO393" s="175"/>
      <c r="AP393" s="175"/>
      <c r="AQ393" s="175"/>
      <c r="AR393" s="175"/>
      <c r="AS393" s="175"/>
      <c r="AU393" s="175"/>
      <c r="AV393" s="175" t="s">
        <v>440</v>
      </c>
      <c r="AY393" s="176">
        <v>0.22689999999999999</v>
      </c>
      <c r="AZ393" s="176">
        <v>20</v>
      </c>
      <c r="BA393" s="179">
        <v>1.1344999999999999E-2</v>
      </c>
      <c r="BB393" s="177">
        <v>6.0773628969478972</v>
      </c>
      <c r="BC393" s="186"/>
      <c r="BD393" s="194" t="s">
        <v>561</v>
      </c>
      <c r="BE393" s="194" t="s">
        <v>286</v>
      </c>
      <c r="BF393" s="194"/>
      <c r="BG393" s="194"/>
      <c r="BJ393" s="194"/>
      <c r="BK393" s="194"/>
      <c r="BL393" s="194"/>
      <c r="BM393" s="217">
        <v>683.13720000000001</v>
      </c>
      <c r="BP393" s="194"/>
      <c r="BQ393" s="213">
        <v>5325.6666670000004</v>
      </c>
      <c r="BR393" s="213"/>
      <c r="BS393" s="213"/>
      <c r="BT393" s="213"/>
      <c r="BU393" s="186"/>
      <c r="BV393" s="176" t="s">
        <v>302</v>
      </c>
      <c r="BW393" s="176"/>
      <c r="BX393" s="176"/>
      <c r="BY393" s="176"/>
      <c r="BZ393" s="176"/>
      <c r="CA393" s="176"/>
      <c r="CB393" s="176"/>
      <c r="CC393" s="176"/>
      <c r="CD393" s="176"/>
      <c r="CE393" s="176" t="s">
        <v>20</v>
      </c>
      <c r="CF393" s="185">
        <v>163.61576155930481</v>
      </c>
      <c r="CI393" s="163">
        <v>325</v>
      </c>
      <c r="CJ393" s="163" t="s">
        <v>8</v>
      </c>
      <c r="CK393" s="163"/>
      <c r="CL393" s="163"/>
      <c r="CM393" s="163"/>
      <c r="CN393" s="163"/>
      <c r="CO393" s="163"/>
      <c r="CP393" s="163"/>
      <c r="CQ393" s="163"/>
      <c r="CR393" s="163"/>
      <c r="CS393" s="163" t="s">
        <v>20</v>
      </c>
      <c r="CT393" s="163">
        <v>7.9616461901883895</v>
      </c>
      <c r="CU393" s="171"/>
      <c r="CV393" s="171"/>
      <c r="CW393" s="190">
        <v>413</v>
      </c>
      <c r="CX393" s="228" t="s">
        <v>10</v>
      </c>
      <c r="CY393" s="228"/>
      <c r="CZ393" s="228"/>
      <c r="DA393" s="228"/>
      <c r="DB393" s="228"/>
      <c r="DC393" s="228"/>
      <c r="DD393" s="228"/>
      <c r="DE393" s="228"/>
      <c r="DF393" s="228"/>
      <c r="DG393" s="228"/>
      <c r="DH393" s="228" t="s">
        <v>11</v>
      </c>
      <c r="DI393" s="230">
        <v>4.6616559999999998</v>
      </c>
      <c r="DJ393" s="230">
        <v>0.50821170000000004</v>
      </c>
      <c r="DK393" s="230">
        <f>DI393-DJ393</f>
        <v>4.1534442999999994</v>
      </c>
      <c r="DL393" s="230">
        <v>0.23269940000000006</v>
      </c>
      <c r="DM393" s="230">
        <v>0.27551229999999999</v>
      </c>
      <c r="DO393" s="59" t="s">
        <v>77</v>
      </c>
      <c r="DP393" s="61" t="s">
        <v>8</v>
      </c>
      <c r="DQ393" s="186"/>
      <c r="DR393" s="61"/>
      <c r="DS393" s="61"/>
      <c r="DT393" s="61"/>
      <c r="DU393" s="61"/>
      <c r="DV393" s="61"/>
      <c r="DW393" s="61"/>
      <c r="DX393" s="61" t="s">
        <v>62</v>
      </c>
      <c r="DY393" s="236">
        <v>0.26438232</v>
      </c>
      <c r="DZ393" s="236">
        <v>2.6230559999999997E-2</v>
      </c>
      <c r="EA393" s="236">
        <v>5.6001700000000001E-2</v>
      </c>
      <c r="EB393" s="236">
        <v>0.16409798</v>
      </c>
      <c r="EC393" s="236">
        <v>1.9299920000000002E-2</v>
      </c>
      <c r="EH393" s="61"/>
      <c r="EI393" s="68"/>
      <c r="EJ393" s="68"/>
      <c r="EK393" s="68"/>
      <c r="EL393" s="68"/>
      <c r="EM393" s="68"/>
      <c r="EN393" s="68"/>
      <c r="EO393" s="68"/>
    </row>
    <row r="394" spans="1:145" s="169" customFormat="1" x14ac:dyDescent="0.25">
      <c r="A394" s="186"/>
      <c r="B394" s="186"/>
      <c r="C394" s="186"/>
      <c r="D394" s="186"/>
      <c r="E394" s="186"/>
      <c r="F394" s="186"/>
      <c r="G394" s="186"/>
      <c r="H394" s="186"/>
      <c r="I394" s="186"/>
      <c r="J394" s="186"/>
      <c r="K394" s="186"/>
      <c r="L394" s="186"/>
      <c r="M394" s="186"/>
      <c r="N394" s="186"/>
      <c r="O394" s="186"/>
      <c r="P394" s="186"/>
      <c r="Q394" s="186"/>
      <c r="R394" s="186"/>
      <c r="S394" s="186"/>
      <c r="T394" s="186"/>
      <c r="U394" s="186"/>
      <c r="V394" s="186"/>
      <c r="W394" s="190" t="s">
        <v>760</v>
      </c>
      <c r="X394" s="190">
        <v>920</v>
      </c>
      <c r="Y394" s="186"/>
      <c r="Z394" s="186"/>
      <c r="AA394" s="186"/>
      <c r="AB394" s="186"/>
      <c r="AC394" s="186"/>
      <c r="AD394" s="186"/>
      <c r="AE394" s="186"/>
      <c r="AF394" s="193"/>
      <c r="AG394" s="193"/>
      <c r="AH394" s="193"/>
      <c r="AI394" s="193"/>
      <c r="AJ394" s="193"/>
      <c r="AK394" s="186"/>
      <c r="AL394" s="186"/>
      <c r="AM394" s="186"/>
      <c r="AN394" s="186"/>
      <c r="AO394" s="186"/>
      <c r="AP394" s="186"/>
      <c r="AQ394" s="186"/>
      <c r="AR394" s="186"/>
      <c r="AS394" s="186"/>
      <c r="AU394" s="186"/>
      <c r="AV394" s="186"/>
      <c r="AY394" s="186"/>
      <c r="AZ394" s="186"/>
      <c r="BA394" s="186"/>
      <c r="BB394" s="186"/>
      <c r="BC394" s="186"/>
      <c r="BD394" s="194" t="s">
        <v>562</v>
      </c>
      <c r="BE394" s="194" t="s">
        <v>286</v>
      </c>
      <c r="BF394" s="194"/>
      <c r="BG394" s="194"/>
      <c r="BJ394" s="194"/>
      <c r="BK394" s="194"/>
      <c r="BL394" s="194"/>
      <c r="BM394" s="217">
        <v>814.00099999999998</v>
      </c>
      <c r="BP394" s="194"/>
      <c r="BQ394" s="213">
        <v>0.72199999999999998</v>
      </c>
      <c r="BR394" s="213"/>
      <c r="BS394" s="213"/>
      <c r="BT394" s="213"/>
      <c r="BU394" s="186"/>
      <c r="BV394" s="176" t="s">
        <v>500</v>
      </c>
      <c r="BW394" s="176"/>
      <c r="BX394" s="176"/>
      <c r="BY394" s="176"/>
      <c r="BZ394" s="176"/>
      <c r="CA394" s="176"/>
      <c r="CB394" s="176"/>
      <c r="CC394" s="176"/>
      <c r="CD394" s="176"/>
      <c r="CE394" s="176" t="s">
        <v>440</v>
      </c>
      <c r="CF394" s="185">
        <v>179.14745680788297</v>
      </c>
      <c r="CI394" s="163">
        <v>329</v>
      </c>
      <c r="CJ394" s="163" t="s">
        <v>8</v>
      </c>
      <c r="CK394" s="163"/>
      <c r="CL394" s="163"/>
      <c r="CM394" s="163"/>
      <c r="CN394" s="163"/>
      <c r="CO394" s="163"/>
      <c r="CP394" s="163"/>
      <c r="CQ394" s="163"/>
      <c r="CR394" s="163"/>
      <c r="CS394" s="163" t="s">
        <v>20</v>
      </c>
      <c r="CT394" s="163">
        <v>7.0778681086160544</v>
      </c>
      <c r="CU394" s="171"/>
      <c r="CV394" s="171"/>
      <c r="CW394" s="163">
        <v>442</v>
      </c>
      <c r="CX394" s="163" t="s">
        <v>10</v>
      </c>
      <c r="CY394" s="163"/>
      <c r="CZ394" s="163"/>
      <c r="DA394" s="163"/>
      <c r="DB394" s="163"/>
      <c r="DC394" s="163"/>
      <c r="DD394" s="163"/>
      <c r="DE394" s="163"/>
      <c r="DF394" s="163"/>
      <c r="DG394" s="163"/>
      <c r="DH394" s="176" t="s">
        <v>9</v>
      </c>
      <c r="DI394" s="233">
        <v>5.0456200000000004</v>
      </c>
      <c r="DJ394" s="233">
        <v>0.5919297</v>
      </c>
      <c r="DK394" s="177">
        <f>DI394-DJ394</f>
        <v>4.4536903000000008</v>
      </c>
      <c r="DL394" s="230">
        <v>0.31763020000000003</v>
      </c>
      <c r="DM394" s="230">
        <v>0.27429949999999997</v>
      </c>
      <c r="DO394" s="61" t="s">
        <v>119</v>
      </c>
      <c r="DP394" s="61" t="s">
        <v>10</v>
      </c>
      <c r="DQ394" s="186"/>
      <c r="DR394" s="61"/>
      <c r="DS394" s="61"/>
      <c r="DT394" s="61"/>
      <c r="DU394" s="61"/>
      <c r="DV394" s="61"/>
      <c r="DW394" s="61"/>
      <c r="DX394" s="61" t="s">
        <v>20</v>
      </c>
      <c r="DY394" s="61">
        <v>0.24155052000000002</v>
      </c>
      <c r="DZ394" s="68">
        <v>2.249754E-2</v>
      </c>
      <c r="EA394" s="68">
        <v>5.3025939999999994E-2</v>
      </c>
      <c r="EB394" s="68">
        <v>0.15344435999999997</v>
      </c>
      <c r="EC394" s="68">
        <v>2.0184540000000001E-2</v>
      </c>
      <c r="EH394" s="61"/>
      <c r="EI394" s="68"/>
      <c r="EJ394" s="68"/>
      <c r="EK394" s="68"/>
      <c r="EL394" s="68"/>
      <c r="EM394" s="68"/>
      <c r="EN394" s="68"/>
      <c r="EO394" s="68"/>
    </row>
    <row r="395" spans="1:145" s="169" customFormat="1" x14ac:dyDescent="0.25">
      <c r="A395" s="186"/>
      <c r="B395" s="186"/>
      <c r="C395" s="186"/>
      <c r="D395" s="186"/>
      <c r="E395" s="186"/>
      <c r="F395" s="186"/>
      <c r="G395" s="186"/>
      <c r="H395" s="186"/>
      <c r="I395" s="186"/>
      <c r="J395" s="186"/>
      <c r="K395" s="186"/>
      <c r="L395" s="186"/>
      <c r="M395" s="186"/>
      <c r="N395" s="186"/>
      <c r="O395" s="186"/>
      <c r="P395" s="186"/>
      <c r="Q395" s="186"/>
      <c r="R395" s="186"/>
      <c r="S395" s="186"/>
      <c r="T395" s="186"/>
      <c r="U395" s="186"/>
      <c r="V395" s="186"/>
      <c r="W395" s="190" t="s">
        <v>762</v>
      </c>
      <c r="X395" s="190">
        <v>687</v>
      </c>
      <c r="Y395" s="186"/>
      <c r="Z395" s="186"/>
      <c r="AA395" s="186"/>
      <c r="AB395" s="186"/>
      <c r="AC395" s="186"/>
      <c r="AD395" s="186"/>
      <c r="AE395" s="186"/>
      <c r="AF395" s="193"/>
      <c r="AG395" s="193"/>
      <c r="AH395" s="193"/>
      <c r="AI395" s="193"/>
      <c r="AJ395" s="193"/>
      <c r="AK395" s="186"/>
      <c r="AL395" s="186"/>
      <c r="AM395" s="186"/>
      <c r="AN395" s="186"/>
      <c r="AO395" s="186"/>
      <c r="AP395" s="186"/>
      <c r="AQ395" s="186"/>
      <c r="AR395" s="186"/>
      <c r="AS395" s="186"/>
      <c r="AU395" s="186"/>
      <c r="AV395" s="186"/>
      <c r="AY395" s="186"/>
      <c r="AZ395" s="186"/>
      <c r="BA395" s="186"/>
      <c r="BB395" s="186"/>
      <c r="BC395" s="186"/>
      <c r="BD395" s="194" t="s">
        <v>125</v>
      </c>
      <c r="BE395" s="194" t="s">
        <v>10</v>
      </c>
      <c r="BF395" s="194"/>
      <c r="BG395" s="194"/>
      <c r="BJ395" s="194"/>
      <c r="BK395" s="194"/>
      <c r="BL395" s="194"/>
      <c r="BM395" s="217">
        <v>701.64260000000002</v>
      </c>
      <c r="BP395" s="194"/>
      <c r="BQ395" s="213">
        <v>2286.5</v>
      </c>
      <c r="BR395" s="213"/>
      <c r="BS395" s="213"/>
      <c r="BT395" s="213"/>
      <c r="BU395" s="186"/>
      <c r="BV395" s="176" t="s">
        <v>247</v>
      </c>
      <c r="BW395" s="176"/>
      <c r="BX395" s="176"/>
      <c r="BY395" s="176"/>
      <c r="BZ395" s="176"/>
      <c r="CA395" s="176"/>
      <c r="CB395" s="176"/>
      <c r="CC395" s="176"/>
      <c r="CD395" s="176"/>
      <c r="CE395" s="176" t="s">
        <v>20</v>
      </c>
      <c r="CF395" s="185">
        <v>119.4242120702623</v>
      </c>
      <c r="CI395" s="163">
        <v>315</v>
      </c>
      <c r="CJ395" s="163" t="s">
        <v>10</v>
      </c>
      <c r="CK395" s="163"/>
      <c r="CL395" s="163"/>
      <c r="CM395" s="163"/>
      <c r="CN395" s="163"/>
      <c r="CO395" s="163"/>
      <c r="CP395" s="163"/>
      <c r="CQ395" s="163"/>
      <c r="CR395" s="163"/>
      <c r="CS395" s="163" t="s">
        <v>20</v>
      </c>
      <c r="CT395" s="163">
        <v>7.6895481474823155</v>
      </c>
      <c r="CU395" s="171"/>
      <c r="CV395" s="171"/>
      <c r="CW395" s="190">
        <v>450</v>
      </c>
      <c r="CX395" s="228" t="s">
        <v>8</v>
      </c>
      <c r="CY395" s="228"/>
      <c r="CZ395" s="228"/>
      <c r="DA395" s="228"/>
      <c r="DB395" s="228"/>
      <c r="DC395" s="228"/>
      <c r="DD395" s="228"/>
      <c r="DE395" s="228"/>
      <c r="DF395" s="228"/>
      <c r="DG395" s="228"/>
      <c r="DH395" s="228" t="s">
        <v>9</v>
      </c>
      <c r="DI395" s="230">
        <v>5.7408859999999997</v>
      </c>
      <c r="DJ395" s="230">
        <v>0.62835320000000006</v>
      </c>
      <c r="DK395" s="230">
        <v>5.1125327999999994</v>
      </c>
      <c r="DL395" s="230">
        <v>0.34320110000000004</v>
      </c>
      <c r="DM395" s="230">
        <v>0.28515210000000002</v>
      </c>
      <c r="DO395" s="61" t="s">
        <v>32</v>
      </c>
      <c r="DP395" s="61" t="s">
        <v>8</v>
      </c>
      <c r="DQ395" s="186"/>
      <c r="DR395" s="61"/>
      <c r="DS395" s="61"/>
      <c r="DT395" s="61"/>
      <c r="DU395" s="61"/>
      <c r="DV395" s="61"/>
      <c r="DW395" s="61"/>
      <c r="DX395" s="61" t="s">
        <v>20</v>
      </c>
      <c r="DY395" s="68">
        <v>0.24465117999999997</v>
      </c>
      <c r="DZ395" s="68">
        <v>2.7917360000000002E-2</v>
      </c>
      <c r="EA395" s="68">
        <v>5.4058439999999999E-2</v>
      </c>
      <c r="EB395" s="68">
        <v>0.15763491999999998</v>
      </c>
      <c r="EC395" s="68">
        <v>1.9409300000000001E-2</v>
      </c>
      <c r="ED395" s="149"/>
      <c r="EE395" s="149"/>
      <c r="EF395" s="149"/>
      <c r="EG395" s="149"/>
      <c r="EH395" s="61"/>
      <c r="EI395" s="68"/>
      <c r="EJ395" s="68"/>
      <c r="EK395" s="68"/>
      <c r="EL395" s="68"/>
      <c r="EM395" s="68"/>
      <c r="EN395" s="68"/>
      <c r="EO395" s="68"/>
    </row>
    <row r="396" spans="1:145" s="169" customFormat="1" x14ac:dyDescent="0.25">
      <c r="A396" s="186"/>
      <c r="B396" s="186"/>
      <c r="C396" s="186"/>
      <c r="D396" s="186"/>
      <c r="E396" s="186"/>
      <c r="F396" s="186"/>
      <c r="G396" s="186"/>
      <c r="H396" s="186"/>
      <c r="I396" s="186"/>
      <c r="J396" s="186"/>
      <c r="K396" s="186"/>
      <c r="L396" s="186"/>
      <c r="M396" s="186"/>
      <c r="N396" s="186"/>
      <c r="O396" s="186"/>
      <c r="P396" s="186"/>
      <c r="Q396" s="186"/>
      <c r="R396" s="186"/>
      <c r="S396" s="186"/>
      <c r="T396" s="186"/>
      <c r="U396" s="186"/>
      <c r="V396" s="186"/>
      <c r="W396" s="190" t="s">
        <v>911</v>
      </c>
      <c r="X396" s="190">
        <v>707</v>
      </c>
      <c r="Y396" s="192" t="s">
        <v>10</v>
      </c>
      <c r="Z396" s="192"/>
      <c r="AA396" s="175"/>
      <c r="AB396" s="175"/>
      <c r="AC396" s="175"/>
      <c r="AD396" s="175"/>
      <c r="AE396" s="192"/>
      <c r="AF396" s="198">
        <v>46.162998999999992</v>
      </c>
      <c r="AG396" s="198">
        <v>29.831427999999999</v>
      </c>
      <c r="AH396" s="198">
        <v>5.3400849000000008</v>
      </c>
      <c r="AI396" s="198">
        <v>12.153501500000001</v>
      </c>
      <c r="AJ396" s="198">
        <v>2.2912218643034103</v>
      </c>
      <c r="AK396" s="186"/>
      <c r="AL396" s="175" t="s">
        <v>117</v>
      </c>
      <c r="AM396" s="175"/>
      <c r="AN396" s="175" t="s">
        <v>10</v>
      </c>
      <c r="AO396" s="175"/>
      <c r="AP396" s="175"/>
      <c r="AQ396" s="175"/>
      <c r="AR396" s="175"/>
      <c r="AS396" s="175"/>
      <c r="AU396" s="175"/>
      <c r="AV396" s="176" t="s">
        <v>20</v>
      </c>
      <c r="AY396" s="176">
        <v>0.21729999999999999</v>
      </c>
      <c r="AZ396" s="176">
        <v>20</v>
      </c>
      <c r="BA396" s="179">
        <v>1.0865E-2</v>
      </c>
      <c r="BB396" s="177">
        <v>5.6626311974874506</v>
      </c>
      <c r="BC396" s="186"/>
      <c r="BD396" s="194" t="s">
        <v>128</v>
      </c>
      <c r="BE396" s="194" t="s">
        <v>10</v>
      </c>
      <c r="BF396" s="194"/>
      <c r="BG396" s="194"/>
      <c r="BJ396" s="194"/>
      <c r="BK396" s="194"/>
      <c r="BL396" s="194"/>
      <c r="BM396" s="217">
        <v>691.06809999999996</v>
      </c>
      <c r="BP396" s="194"/>
      <c r="BQ396" s="213">
        <v>6514.3333329999996</v>
      </c>
      <c r="BR396" s="213"/>
      <c r="BS396" s="213"/>
      <c r="BT396" s="213"/>
      <c r="BU396" s="186"/>
      <c r="BV396" s="176" t="s">
        <v>249</v>
      </c>
      <c r="BW396" s="176"/>
      <c r="BX396" s="176"/>
      <c r="BY396" s="176"/>
      <c r="BZ396" s="176"/>
      <c r="CA396" s="176"/>
      <c r="CB396" s="176"/>
      <c r="CC396" s="176"/>
      <c r="CD396" s="176"/>
      <c r="CE396" s="176" t="s">
        <v>20</v>
      </c>
      <c r="CF396" s="185">
        <v>184.80785071838213</v>
      </c>
      <c r="CI396" s="163">
        <v>341</v>
      </c>
      <c r="CJ396" s="163" t="s">
        <v>8</v>
      </c>
      <c r="CK396" s="163"/>
      <c r="CL396" s="163"/>
      <c r="CM396" s="163"/>
      <c r="CN396" s="163"/>
      <c r="CO396" s="163"/>
      <c r="CP396" s="163"/>
      <c r="CQ396" s="163"/>
      <c r="CR396" s="163"/>
      <c r="CS396" s="163" t="s">
        <v>20</v>
      </c>
      <c r="CT396" s="163">
        <v>7.1001990021907959</v>
      </c>
      <c r="CU396" s="171"/>
      <c r="CV396" s="171"/>
      <c r="CW396" s="190">
        <v>468</v>
      </c>
      <c r="CX396" s="228" t="s">
        <v>10</v>
      </c>
      <c r="CY396" s="228"/>
      <c r="CZ396" s="228"/>
      <c r="DA396" s="228"/>
      <c r="DB396" s="228"/>
      <c r="DC396" s="228"/>
      <c r="DD396" s="228"/>
      <c r="DE396" s="228"/>
      <c r="DF396" s="228"/>
      <c r="DG396" s="228"/>
      <c r="DH396" s="228" t="s">
        <v>11</v>
      </c>
      <c r="DI396" s="171">
        <v>3.2107389999999998</v>
      </c>
      <c r="DJ396" s="171">
        <v>0.39867330000000001</v>
      </c>
      <c r="DK396" s="228">
        <f>DI396-DJ396</f>
        <v>2.8120656999999998</v>
      </c>
      <c r="DL396" s="228">
        <v>0.18566340000000001</v>
      </c>
      <c r="DM396" s="171">
        <v>0.2130099</v>
      </c>
      <c r="DO396" s="61" t="s">
        <v>169</v>
      </c>
      <c r="DP396" s="61" t="s">
        <v>10</v>
      </c>
      <c r="DQ396" s="186"/>
      <c r="DR396" s="61"/>
      <c r="DS396" s="61"/>
      <c r="DT396" s="61"/>
      <c r="DU396" s="61"/>
      <c r="DV396" s="61"/>
      <c r="DW396" s="61"/>
      <c r="DX396" s="61" t="s">
        <v>62</v>
      </c>
      <c r="DY396" s="68">
        <v>0.29654026</v>
      </c>
      <c r="DZ396" s="68">
        <v>2.5611439999999996E-2</v>
      </c>
      <c r="EA396" s="68">
        <v>6.4890400000000001E-2</v>
      </c>
      <c r="EB396" s="68">
        <v>0.19841462000000001</v>
      </c>
      <c r="EC396" s="68">
        <v>1.5829900000000001E-2</v>
      </c>
      <c r="ED396" s="149"/>
      <c r="EE396" s="149"/>
      <c r="EF396" s="149"/>
      <c r="EG396" s="149"/>
      <c r="EH396" s="61"/>
      <c r="EI396" s="68"/>
      <c r="EJ396" s="68"/>
      <c r="EK396" s="68"/>
      <c r="EL396" s="68"/>
      <c r="EM396" s="68"/>
      <c r="EN396" s="68"/>
      <c r="EO396" s="68"/>
    </row>
    <row r="397" spans="1:145" s="169" customFormat="1" x14ac:dyDescent="0.25">
      <c r="A397" s="186"/>
      <c r="B397" s="186"/>
      <c r="C397" s="186"/>
      <c r="D397" s="186"/>
      <c r="E397" s="186"/>
      <c r="F397" s="186"/>
      <c r="G397" s="186"/>
      <c r="H397" s="186"/>
      <c r="I397" s="186"/>
      <c r="J397" s="186"/>
      <c r="K397" s="186"/>
      <c r="L397" s="186"/>
      <c r="M397" s="186"/>
      <c r="N397" s="186"/>
      <c r="O397" s="186"/>
      <c r="P397" s="186"/>
      <c r="Q397" s="186"/>
      <c r="R397" s="186"/>
      <c r="S397" s="186"/>
      <c r="T397" s="186"/>
      <c r="U397" s="186"/>
      <c r="V397" s="186"/>
      <c r="W397" s="190" t="s">
        <v>912</v>
      </c>
      <c r="X397" s="190">
        <v>727</v>
      </c>
      <c r="Y397" s="192" t="s">
        <v>10</v>
      </c>
      <c r="Z397" s="192"/>
      <c r="AA397" s="175"/>
      <c r="AB397" s="175"/>
      <c r="AC397" s="175"/>
      <c r="AD397" s="175"/>
      <c r="AE397" s="192"/>
      <c r="AF397" s="198">
        <v>59.348809000000003</v>
      </c>
      <c r="AG397" s="198">
        <v>33.578505999999997</v>
      </c>
      <c r="AH397" s="198">
        <v>6.2990026500000011</v>
      </c>
      <c r="AI397" s="198">
        <v>13.136105000000001</v>
      </c>
      <c r="AJ397" s="198">
        <v>2.09437493676386</v>
      </c>
      <c r="AK397" s="186"/>
      <c r="AL397" s="175" t="s">
        <v>118</v>
      </c>
      <c r="AM397" s="175"/>
      <c r="AN397" s="175" t="s">
        <v>10</v>
      </c>
      <c r="AO397" s="175"/>
      <c r="AP397" s="175"/>
      <c r="AQ397" s="175"/>
      <c r="AR397" s="175"/>
      <c r="AS397" s="175"/>
      <c r="AU397" s="175"/>
      <c r="AV397" s="176" t="s">
        <v>20</v>
      </c>
      <c r="AY397" s="176">
        <v>0.2026</v>
      </c>
      <c r="AZ397" s="176">
        <v>20</v>
      </c>
      <c r="BA397" s="179">
        <v>1.013E-2</v>
      </c>
      <c r="BB397" s="177">
        <v>5.2237403699030942</v>
      </c>
      <c r="BC397" s="186"/>
      <c r="BD397" s="194" t="s">
        <v>190</v>
      </c>
      <c r="BE397" s="194" t="s">
        <v>201</v>
      </c>
      <c r="BF397" s="194"/>
      <c r="BG397" s="194"/>
      <c r="BJ397" s="194"/>
      <c r="BK397" s="194"/>
      <c r="BL397" s="194"/>
      <c r="BM397" s="217">
        <v>612.96169999999995</v>
      </c>
      <c r="BP397" s="194"/>
      <c r="BQ397" s="213">
        <v>1080.530667</v>
      </c>
      <c r="BR397" s="213"/>
      <c r="BS397" s="213"/>
      <c r="BT397" s="213"/>
      <c r="BU397" s="186"/>
      <c r="BV397" s="176" t="s">
        <v>250</v>
      </c>
      <c r="BW397" s="176"/>
      <c r="BX397" s="176"/>
      <c r="BY397" s="176"/>
      <c r="BZ397" s="176"/>
      <c r="CA397" s="176"/>
      <c r="CB397" s="176"/>
      <c r="CC397" s="176"/>
      <c r="CD397" s="176"/>
      <c r="CE397" s="176" t="s">
        <v>20</v>
      </c>
      <c r="CF397" s="185">
        <v>164.12618661786911</v>
      </c>
      <c r="CI397" s="163">
        <v>344</v>
      </c>
      <c r="CJ397" s="163" t="s">
        <v>10</v>
      </c>
      <c r="CK397" s="163"/>
      <c r="CL397" s="163"/>
      <c r="CM397" s="163"/>
      <c r="CN397" s="163"/>
      <c r="CO397" s="163"/>
      <c r="CP397" s="163"/>
      <c r="CQ397" s="163"/>
      <c r="CR397" s="163"/>
      <c r="CS397" s="163" t="s">
        <v>20</v>
      </c>
      <c r="CT397" s="163">
        <v>9.3011089065443606</v>
      </c>
      <c r="CU397" s="171"/>
      <c r="CV397" s="171"/>
      <c r="CW397" s="171"/>
      <c r="CX397" s="171"/>
      <c r="CY397" s="171"/>
      <c r="CZ397" s="171"/>
      <c r="DA397" s="171"/>
      <c r="DB397" s="171"/>
      <c r="DC397" s="171"/>
      <c r="DD397" s="171"/>
      <c r="DE397" s="171"/>
      <c r="DF397" s="171"/>
      <c r="DG397" s="171"/>
      <c r="DH397" s="171"/>
      <c r="DI397" s="171"/>
      <c r="DJ397" s="171"/>
      <c r="DK397" s="171"/>
      <c r="DL397" s="186"/>
      <c r="DM397" s="186"/>
      <c r="DO397" s="61">
        <v>227</v>
      </c>
      <c r="DP397" s="61" t="s">
        <v>202</v>
      </c>
      <c r="DQ397" s="186"/>
      <c r="DR397" s="61"/>
      <c r="DS397" s="61"/>
      <c r="DT397" s="61"/>
      <c r="DU397" s="61"/>
      <c r="DV397" s="61"/>
      <c r="DW397" s="61"/>
      <c r="DX397" s="61" t="s">
        <v>20</v>
      </c>
      <c r="DY397" s="68">
        <v>0.25207257999999999</v>
      </c>
      <c r="DZ397" s="68">
        <v>2.5915959999999998E-2</v>
      </c>
      <c r="EA397" s="68">
        <v>5.2504479999999999E-2</v>
      </c>
      <c r="EB397" s="68">
        <v>0.14939567999999998</v>
      </c>
      <c r="EC397" s="68">
        <v>2.0023779999999998E-2</v>
      </c>
      <c r="ED397" s="149"/>
      <c r="EE397" s="149"/>
      <c r="EF397" s="149"/>
      <c r="EG397" s="149"/>
      <c r="EH397" s="61"/>
      <c r="EI397" s="68"/>
      <c r="EJ397" s="68"/>
      <c r="EK397" s="68"/>
      <c r="EL397" s="68"/>
      <c r="EM397" s="68"/>
      <c r="EN397" s="68"/>
      <c r="EO397" s="68"/>
    </row>
    <row r="398" spans="1:145" s="169" customFormat="1" x14ac:dyDescent="0.25">
      <c r="A398" s="186"/>
      <c r="B398" s="186"/>
      <c r="C398" s="186"/>
      <c r="D398" s="186"/>
      <c r="E398" s="186"/>
      <c r="F398" s="186"/>
      <c r="G398" s="186"/>
      <c r="H398" s="186"/>
      <c r="I398" s="186"/>
      <c r="J398" s="186"/>
      <c r="K398" s="186"/>
      <c r="L398" s="186"/>
      <c r="M398" s="186"/>
      <c r="N398" s="186"/>
      <c r="O398" s="186"/>
      <c r="P398" s="186"/>
      <c r="Q398" s="186"/>
      <c r="R398" s="186"/>
      <c r="S398" s="186"/>
      <c r="T398" s="186"/>
      <c r="U398" s="186"/>
      <c r="V398" s="186"/>
      <c r="W398" s="190" t="s">
        <v>644</v>
      </c>
      <c r="X398" s="190">
        <v>802</v>
      </c>
      <c r="Y398" s="192" t="s">
        <v>8</v>
      </c>
      <c r="Z398" s="192"/>
      <c r="AA398" s="175"/>
      <c r="AB398" s="175"/>
      <c r="AC398" s="175"/>
      <c r="AD398" s="175"/>
      <c r="AE398" s="192"/>
      <c r="AF398" s="198">
        <v>61.497244999999985</v>
      </c>
      <c r="AG398" s="198">
        <v>34.332332999999998</v>
      </c>
      <c r="AH398" s="198">
        <v>6.1994694500000005</v>
      </c>
      <c r="AI398" s="198">
        <v>13.858759000000003</v>
      </c>
      <c r="AJ398" s="198">
        <v>2.2413138761789906</v>
      </c>
      <c r="AK398" s="186"/>
      <c r="AL398" s="175" t="s">
        <v>527</v>
      </c>
      <c r="AM398" s="175"/>
      <c r="AN398" s="175" t="s">
        <v>8</v>
      </c>
      <c r="AO398" s="175"/>
      <c r="AP398" s="175"/>
      <c r="AQ398" s="175"/>
      <c r="AR398" s="175"/>
      <c r="AS398" s="175"/>
      <c r="AU398" s="175"/>
      <c r="AV398" s="175" t="s">
        <v>440</v>
      </c>
      <c r="AY398" s="176">
        <v>0.21679999999999999</v>
      </c>
      <c r="AZ398" s="176">
        <v>20</v>
      </c>
      <c r="BA398" s="179">
        <v>1.0839999999999999E-2</v>
      </c>
      <c r="BB398" s="177">
        <v>5.6398142431482032</v>
      </c>
      <c r="BC398" s="186"/>
      <c r="BD398" s="194" t="s">
        <v>192</v>
      </c>
      <c r="BE398" s="194" t="s">
        <v>201</v>
      </c>
      <c r="BF398" s="194"/>
      <c r="BG398" s="194"/>
      <c r="BJ398" s="194"/>
      <c r="BK398" s="194"/>
      <c r="BL398" s="194"/>
      <c r="BM398" s="217">
        <v>630.98630000000003</v>
      </c>
      <c r="BP398" s="194"/>
      <c r="BQ398" s="213">
        <v>2802.5</v>
      </c>
      <c r="BR398" s="213"/>
      <c r="BS398" s="213"/>
      <c r="BT398" s="213"/>
      <c r="BU398" s="186"/>
      <c r="BV398" s="176" t="s">
        <v>279</v>
      </c>
      <c r="BW398" s="176"/>
      <c r="BX398" s="176"/>
      <c r="BY398" s="176"/>
      <c r="BZ398" s="176"/>
      <c r="CA398" s="176"/>
      <c r="CB398" s="176"/>
      <c r="CC398" s="176"/>
      <c r="CD398" s="176"/>
      <c r="CE398" s="176" t="s">
        <v>20</v>
      </c>
      <c r="CF398" s="185">
        <v>143.20659655701834</v>
      </c>
      <c r="CI398" s="163">
        <v>345</v>
      </c>
      <c r="CJ398" s="163" t="s">
        <v>10</v>
      </c>
      <c r="CK398" s="163"/>
      <c r="CL398" s="163"/>
      <c r="CM398" s="163"/>
      <c r="CN398" s="163"/>
      <c r="CO398" s="163"/>
      <c r="CP398" s="163"/>
      <c r="CQ398" s="163"/>
      <c r="CR398" s="163"/>
      <c r="CS398" s="163" t="s">
        <v>20</v>
      </c>
      <c r="CT398" s="163">
        <v>8.7544150578885986</v>
      </c>
      <c r="CU398" s="171"/>
      <c r="CV398" s="171"/>
      <c r="CW398" s="171"/>
      <c r="CX398" s="171"/>
      <c r="CY398" s="171"/>
      <c r="CZ398" s="171"/>
      <c r="DA398" s="171"/>
      <c r="DB398" s="171"/>
      <c r="DC398" s="171"/>
      <c r="DD398" s="171"/>
      <c r="DE398" s="171"/>
      <c r="DF398" s="171"/>
      <c r="DG398" s="171"/>
      <c r="DH398" s="171"/>
      <c r="DI398" s="171"/>
      <c r="DJ398" s="171"/>
      <c r="DK398" s="171"/>
      <c r="DL398" s="186"/>
      <c r="DM398" s="186"/>
      <c r="DO398" s="61" t="s">
        <v>217</v>
      </c>
      <c r="DP398" s="61" t="s">
        <v>202</v>
      </c>
      <c r="DQ398" s="186"/>
      <c r="DR398" s="61"/>
      <c r="DS398" s="61"/>
      <c r="DT398" s="61"/>
      <c r="DU398" s="61"/>
      <c r="DV398" s="61"/>
      <c r="DW398" s="61"/>
      <c r="DX398" s="61" t="s">
        <v>62</v>
      </c>
      <c r="DY398" s="68">
        <v>0.36445215999999997</v>
      </c>
      <c r="DZ398" s="68">
        <v>3.1703899999999993E-2</v>
      </c>
      <c r="EA398" s="68">
        <v>6.6084400000000001E-2</v>
      </c>
      <c r="EB398" s="68">
        <v>0.24397904000000001</v>
      </c>
      <c r="EC398" s="68">
        <v>2.1639940000000003E-2</v>
      </c>
      <c r="ED398" s="149"/>
      <c r="EE398" s="149"/>
      <c r="EF398" s="149"/>
      <c r="EG398" s="149"/>
      <c r="EH398" s="61"/>
      <c r="EI398" s="68"/>
      <c r="EJ398" s="68"/>
      <c r="EK398" s="68"/>
      <c r="EL398" s="68"/>
      <c r="EM398" s="68"/>
      <c r="EN398" s="68"/>
      <c r="EO398" s="68"/>
    </row>
    <row r="399" spans="1:145" s="169" customFormat="1" x14ac:dyDescent="0.25">
      <c r="A399" s="186"/>
      <c r="B399" s="186"/>
      <c r="C399" s="186"/>
      <c r="D399" s="186"/>
      <c r="E399" s="186"/>
      <c r="F399" s="186"/>
      <c r="G399" s="186"/>
      <c r="H399" s="186"/>
      <c r="I399" s="186"/>
      <c r="J399" s="186"/>
      <c r="K399" s="186"/>
      <c r="L399" s="186"/>
      <c r="M399" s="186"/>
      <c r="N399" s="186"/>
      <c r="O399" s="186"/>
      <c r="P399" s="186"/>
      <c r="Q399" s="186"/>
      <c r="R399" s="186"/>
      <c r="S399" s="186"/>
      <c r="T399" s="186"/>
      <c r="U399" s="186"/>
      <c r="V399" s="186"/>
      <c r="W399" s="190" t="s">
        <v>645</v>
      </c>
      <c r="X399" s="190">
        <v>700</v>
      </c>
      <c r="Y399" s="192" t="s">
        <v>8</v>
      </c>
      <c r="Z399" s="192"/>
      <c r="AA399" s="175"/>
      <c r="AB399" s="175"/>
      <c r="AC399" s="175"/>
      <c r="AD399" s="175"/>
      <c r="AE399" s="192"/>
      <c r="AF399" s="198">
        <v>39.207352999999998</v>
      </c>
      <c r="AG399" s="198">
        <v>27.939957000000003</v>
      </c>
      <c r="AH399" s="198">
        <v>4.9765643499999994</v>
      </c>
      <c r="AI399" s="198">
        <v>11.173920149999997</v>
      </c>
      <c r="AJ399" s="198">
        <v>2.2442863436217313</v>
      </c>
      <c r="AK399" s="186"/>
      <c r="AL399" s="175" t="s">
        <v>25</v>
      </c>
      <c r="AM399" s="175"/>
      <c r="AN399" s="175" t="s">
        <v>8</v>
      </c>
      <c r="AO399" s="175"/>
      <c r="AP399" s="175"/>
      <c r="AQ399" s="175"/>
      <c r="AR399" s="175"/>
      <c r="AS399" s="175"/>
      <c r="AU399" s="175"/>
      <c r="AV399" s="176" t="s">
        <v>20</v>
      </c>
      <c r="AY399" s="176">
        <v>0.24479999999999999</v>
      </c>
      <c r="AZ399" s="176">
        <v>20</v>
      </c>
      <c r="BA399" s="179">
        <v>1.2239999999999999E-2</v>
      </c>
      <c r="BB399" s="177">
        <v>6.2015311793853121</v>
      </c>
      <c r="BC399" s="186"/>
      <c r="BD399" s="194" t="s">
        <v>225</v>
      </c>
      <c r="BE399" s="194" t="s">
        <v>286</v>
      </c>
      <c r="BF399" s="194"/>
      <c r="BG399" s="194"/>
      <c r="BJ399" s="194"/>
      <c r="BK399" s="194"/>
      <c r="BL399" s="194"/>
      <c r="BM399" s="217">
        <v>1124.6189999999999</v>
      </c>
      <c r="BP399" s="194"/>
      <c r="BQ399" s="213">
        <v>2032.666667</v>
      </c>
      <c r="BR399" s="213"/>
      <c r="BS399" s="213"/>
      <c r="BT399" s="213"/>
      <c r="BU399" s="186"/>
      <c r="BV399" s="176" t="s">
        <v>448</v>
      </c>
      <c r="BW399" s="176"/>
      <c r="BX399" s="176"/>
      <c r="BY399" s="176"/>
      <c r="BZ399" s="176"/>
      <c r="CA399" s="176"/>
      <c r="CB399" s="176"/>
      <c r="CC399" s="176"/>
      <c r="CD399" s="176"/>
      <c r="CE399" s="176" t="s">
        <v>440</v>
      </c>
      <c r="CF399" s="185">
        <v>202.56937823111147</v>
      </c>
      <c r="CI399" s="163">
        <v>395</v>
      </c>
      <c r="CJ399" s="163" t="s">
        <v>8</v>
      </c>
      <c r="CK399" s="163"/>
      <c r="CL399" s="163"/>
      <c r="CM399" s="163"/>
      <c r="CN399" s="163"/>
      <c r="CO399" s="163"/>
      <c r="CP399" s="163"/>
      <c r="CQ399" s="163"/>
      <c r="CR399" s="163"/>
      <c r="CS399" s="163" t="s">
        <v>20</v>
      </c>
      <c r="CT399" s="163">
        <v>6.9171004935895084</v>
      </c>
      <c r="CU399" s="171"/>
      <c r="CV399" s="171"/>
      <c r="CW399" s="171"/>
      <c r="CX399" s="171"/>
      <c r="CY399" s="171"/>
      <c r="CZ399" s="171"/>
      <c r="DA399" s="171"/>
      <c r="DB399" s="171"/>
      <c r="DC399" s="171"/>
      <c r="DD399" s="171"/>
      <c r="DE399" s="171"/>
      <c r="DF399" s="171"/>
      <c r="DG399" s="171"/>
      <c r="DH399" s="171"/>
      <c r="DI399" s="171"/>
      <c r="DJ399" s="171"/>
      <c r="DK399" s="171"/>
      <c r="DL399" s="186"/>
      <c r="DM399" s="186"/>
      <c r="DO399" s="61" t="s">
        <v>171</v>
      </c>
      <c r="DP399" s="61" t="s">
        <v>10</v>
      </c>
      <c r="DQ399" s="186"/>
      <c r="DR399" s="61"/>
      <c r="DS399" s="61"/>
      <c r="DT399" s="61"/>
      <c r="DU399" s="61"/>
      <c r="DV399" s="61"/>
      <c r="DW399" s="61"/>
      <c r="DX399" s="61" t="s">
        <v>62</v>
      </c>
      <c r="DY399" s="68">
        <v>0.26031936</v>
      </c>
      <c r="DZ399" s="68">
        <v>2.8606700000000002E-2</v>
      </c>
      <c r="EA399" s="68">
        <v>6.1084800000000002E-2</v>
      </c>
      <c r="EB399" s="68">
        <v>0.15530971999999998</v>
      </c>
      <c r="EC399" s="68">
        <v>2.0768219999999997E-2</v>
      </c>
      <c r="ED399" s="149"/>
      <c r="EE399" s="149"/>
      <c r="EF399" s="149"/>
      <c r="EG399" s="149"/>
      <c r="EH399" s="61"/>
      <c r="EI399" s="68"/>
      <c r="EJ399" s="68"/>
      <c r="EK399" s="68"/>
      <c r="EL399" s="68"/>
      <c r="EM399" s="68"/>
      <c r="EN399" s="68"/>
      <c r="EO399" s="68"/>
    </row>
    <row r="400" spans="1:145" s="169" customFormat="1" x14ac:dyDescent="0.25">
      <c r="A400" s="186"/>
      <c r="B400" s="186"/>
      <c r="C400" s="186"/>
      <c r="D400" s="186"/>
      <c r="E400" s="186"/>
      <c r="F400" s="186"/>
      <c r="G400" s="186"/>
      <c r="H400" s="186"/>
      <c r="I400" s="186"/>
      <c r="J400" s="186"/>
      <c r="K400" s="186"/>
      <c r="L400" s="186"/>
      <c r="M400" s="186"/>
      <c r="N400" s="186"/>
      <c r="O400" s="186"/>
      <c r="P400" s="186"/>
      <c r="Q400" s="186"/>
      <c r="R400" s="186"/>
      <c r="S400" s="186"/>
      <c r="T400" s="186"/>
      <c r="U400" s="186"/>
      <c r="V400" s="186"/>
      <c r="W400" s="190" t="s">
        <v>827</v>
      </c>
      <c r="X400" s="190">
        <v>701</v>
      </c>
      <c r="Y400" s="192" t="s">
        <v>286</v>
      </c>
      <c r="Z400" s="192"/>
      <c r="AA400" s="175"/>
      <c r="AB400" s="175"/>
      <c r="AC400" s="175"/>
      <c r="AD400" s="175"/>
      <c r="AE400" s="192"/>
      <c r="AF400" s="198">
        <v>47.6501795</v>
      </c>
      <c r="AG400" s="198">
        <v>29.975959</v>
      </c>
      <c r="AH400" s="198">
        <v>5.3995890000000006</v>
      </c>
      <c r="AI400" s="198">
        <v>12.235320499999998</v>
      </c>
      <c r="AJ400" s="198">
        <v>2.2738459528430375</v>
      </c>
      <c r="AK400" s="186"/>
      <c r="AL400" s="175" t="s">
        <v>1086</v>
      </c>
      <c r="AM400" s="175"/>
      <c r="AN400" s="175" t="s">
        <v>286</v>
      </c>
      <c r="AO400" s="175"/>
      <c r="AP400" s="175"/>
      <c r="AQ400" s="175"/>
      <c r="AR400" s="175"/>
      <c r="AS400" s="175"/>
      <c r="AU400" s="175"/>
      <c r="AV400" s="176" t="s">
        <v>20</v>
      </c>
      <c r="AY400" s="176">
        <v>0.2374</v>
      </c>
      <c r="AZ400" s="176">
        <v>20</v>
      </c>
      <c r="BA400" s="179">
        <v>1.187E-2</v>
      </c>
      <c r="BB400" s="177">
        <v>6.1699728880895499</v>
      </c>
      <c r="BC400" s="186"/>
      <c r="BD400" s="194" t="s">
        <v>569</v>
      </c>
      <c r="BE400" s="194" t="s">
        <v>286</v>
      </c>
      <c r="BF400" s="194"/>
      <c r="BG400" s="194"/>
      <c r="BJ400" s="194"/>
      <c r="BK400" s="194"/>
      <c r="BL400" s="194"/>
      <c r="BM400" s="217">
        <v>733.60619999999994</v>
      </c>
      <c r="BP400" s="194"/>
      <c r="BQ400" s="213">
        <v>3071.5</v>
      </c>
      <c r="BR400" s="213"/>
      <c r="BS400" s="213"/>
      <c r="BT400" s="213"/>
      <c r="BU400" s="186"/>
      <c r="BV400" s="176" t="s">
        <v>252</v>
      </c>
      <c r="BW400" s="176"/>
      <c r="BX400" s="176"/>
      <c r="BY400" s="176"/>
      <c r="BZ400" s="176"/>
      <c r="CA400" s="176"/>
      <c r="CB400" s="176"/>
      <c r="CC400" s="176"/>
      <c r="CD400" s="176"/>
      <c r="CE400" s="176" t="s">
        <v>20</v>
      </c>
      <c r="CF400" s="185">
        <v>168.42171058121571</v>
      </c>
      <c r="CI400" s="163">
        <v>413</v>
      </c>
      <c r="CJ400" s="163" t="s">
        <v>10</v>
      </c>
      <c r="CK400" s="163"/>
      <c r="CL400" s="163"/>
      <c r="CM400" s="163"/>
      <c r="CN400" s="163"/>
      <c r="CO400" s="163"/>
      <c r="CP400" s="163"/>
      <c r="CQ400" s="163"/>
      <c r="CR400" s="163"/>
      <c r="CS400" s="163" t="s">
        <v>20</v>
      </c>
      <c r="CT400" s="163">
        <v>7.9368070787696681</v>
      </c>
      <c r="CU400" s="171"/>
      <c r="CV400" s="171"/>
      <c r="CW400" s="171"/>
      <c r="CX400" s="171"/>
      <c r="CY400" s="171"/>
      <c r="CZ400" s="171"/>
      <c r="DA400" s="171"/>
      <c r="DB400" s="171"/>
      <c r="DC400" s="171"/>
      <c r="DD400" s="171"/>
      <c r="DE400" s="171"/>
      <c r="DF400" s="171"/>
      <c r="DG400" s="171"/>
      <c r="DH400" s="171"/>
      <c r="DI400" s="171"/>
      <c r="DJ400" s="171"/>
      <c r="DK400" s="171"/>
      <c r="DL400" s="186"/>
      <c r="DM400" s="186"/>
      <c r="DO400" s="61" t="s">
        <v>125</v>
      </c>
      <c r="DP400" s="61" t="s">
        <v>10</v>
      </c>
      <c r="DQ400" s="186"/>
      <c r="DR400" s="61"/>
      <c r="DS400" s="61"/>
      <c r="DT400" s="61"/>
      <c r="DU400" s="61"/>
      <c r="DV400" s="61"/>
      <c r="DW400" s="61"/>
      <c r="DX400" s="61" t="s">
        <v>20</v>
      </c>
      <c r="DY400" s="61">
        <v>0.2579651</v>
      </c>
      <c r="DZ400" s="68">
        <v>2.8804620000000003E-2</v>
      </c>
      <c r="EA400" s="68">
        <v>6.0899880000000003E-2</v>
      </c>
      <c r="EB400" s="68">
        <v>0.15654911999999999</v>
      </c>
      <c r="EC400" s="68">
        <v>1.8051020000000001E-2</v>
      </c>
      <c r="ED400" s="149"/>
      <c r="EE400" s="149"/>
      <c r="EF400" s="149"/>
      <c r="EG400" s="149"/>
      <c r="EH400" s="61"/>
      <c r="EI400" s="68"/>
      <c r="EJ400" s="68"/>
      <c r="EK400" s="68"/>
      <c r="EL400" s="68"/>
      <c r="EM400" s="68"/>
      <c r="EN400" s="68"/>
      <c r="EO400" s="68"/>
    </row>
    <row r="401" spans="1:145" s="169" customFormat="1" x14ac:dyDescent="0.25">
      <c r="A401" s="186"/>
      <c r="B401" s="186"/>
      <c r="C401" s="186"/>
      <c r="D401" s="186"/>
      <c r="E401" s="186"/>
      <c r="F401" s="186"/>
      <c r="G401" s="186"/>
      <c r="H401" s="186"/>
      <c r="I401" s="186"/>
      <c r="J401" s="186"/>
      <c r="K401" s="186"/>
      <c r="L401" s="186"/>
      <c r="M401" s="186"/>
      <c r="N401" s="186"/>
      <c r="O401" s="186"/>
      <c r="P401" s="186"/>
      <c r="Q401" s="186"/>
      <c r="R401" s="186"/>
      <c r="S401" s="186"/>
      <c r="T401" s="186"/>
      <c r="U401" s="186"/>
      <c r="V401" s="186"/>
      <c r="W401" s="186"/>
      <c r="X401" s="186"/>
      <c r="Y401" s="186"/>
      <c r="Z401" s="186"/>
      <c r="AA401" s="186"/>
      <c r="AB401" s="186"/>
      <c r="AC401" s="186"/>
      <c r="AD401" s="186"/>
      <c r="AE401" s="186"/>
      <c r="AF401" s="193"/>
      <c r="AG401" s="193"/>
      <c r="AH401" s="193"/>
      <c r="AI401" s="193"/>
      <c r="AJ401" s="193"/>
      <c r="AK401" s="186"/>
      <c r="AL401" s="186"/>
      <c r="AM401" s="186"/>
      <c r="AN401" s="186"/>
      <c r="AO401" s="186"/>
      <c r="AP401" s="186"/>
      <c r="AQ401" s="186"/>
      <c r="AR401" s="186"/>
      <c r="AS401" s="186"/>
      <c r="AU401" s="186"/>
      <c r="AV401" s="186"/>
      <c r="AY401" s="186"/>
      <c r="AZ401" s="186"/>
      <c r="BA401" s="186"/>
      <c r="BB401" s="186"/>
      <c r="BC401" s="186"/>
      <c r="BD401" s="194" t="s">
        <v>137</v>
      </c>
      <c r="BE401" s="194" t="s">
        <v>10</v>
      </c>
      <c r="BF401" s="194"/>
      <c r="BG401" s="194"/>
      <c r="BJ401" s="194"/>
      <c r="BK401" s="194"/>
      <c r="BL401" s="194"/>
      <c r="BM401" s="217">
        <v>724.23360000000002</v>
      </c>
      <c r="BP401" s="194"/>
      <c r="BQ401" s="213">
        <v>6305.6666670000004</v>
      </c>
      <c r="BR401" s="213"/>
      <c r="BS401" s="213"/>
      <c r="BT401" s="213"/>
      <c r="BU401" s="186"/>
      <c r="BV401" s="176" t="s">
        <v>343</v>
      </c>
      <c r="BW401" s="176"/>
      <c r="BX401" s="176"/>
      <c r="BY401" s="176"/>
      <c r="BZ401" s="176"/>
      <c r="CA401" s="176"/>
      <c r="CB401" s="176"/>
      <c r="CC401" s="176"/>
      <c r="CD401" s="176"/>
      <c r="CE401" s="176" t="s">
        <v>62</v>
      </c>
      <c r="CF401" s="185">
        <v>171.6981377297229</v>
      </c>
      <c r="CI401" s="163">
        <v>468</v>
      </c>
      <c r="CJ401" s="163" t="s">
        <v>10</v>
      </c>
      <c r="CK401" s="163"/>
      <c r="CL401" s="163"/>
      <c r="CM401" s="163"/>
      <c r="CN401" s="163"/>
      <c r="CO401" s="163"/>
      <c r="CP401" s="163"/>
      <c r="CQ401" s="163"/>
      <c r="CR401" s="163"/>
      <c r="CS401" s="163" t="s">
        <v>20</v>
      </c>
      <c r="CT401" s="163">
        <v>8.099272389858962</v>
      </c>
      <c r="CU401" s="171"/>
      <c r="CV401" s="171"/>
      <c r="CW401" s="171"/>
      <c r="CX401" s="171"/>
      <c r="CY401" s="171"/>
      <c r="CZ401" s="171"/>
      <c r="DA401" s="171"/>
      <c r="DB401" s="171"/>
      <c r="DC401" s="171"/>
      <c r="DD401" s="171"/>
      <c r="DE401" s="171"/>
      <c r="DF401" s="171"/>
      <c r="DG401" s="171"/>
      <c r="DH401" s="171"/>
      <c r="DI401" s="171"/>
      <c r="DJ401" s="171"/>
      <c r="DK401" s="171"/>
      <c r="DL401" s="186"/>
      <c r="DM401" s="186"/>
      <c r="DO401" s="238" t="s">
        <v>84</v>
      </c>
      <c r="DP401" s="238" t="s">
        <v>202</v>
      </c>
      <c r="DQ401" s="186"/>
      <c r="DR401" s="238"/>
      <c r="DS401" s="238"/>
      <c r="DT401" s="238"/>
      <c r="DU401" s="238"/>
      <c r="DV401" s="238"/>
      <c r="DW401" s="238"/>
      <c r="DX401" s="238" t="s">
        <v>62</v>
      </c>
      <c r="DY401" s="239">
        <v>0.30898126000000004</v>
      </c>
      <c r="DZ401" s="239">
        <v>2.5418640000000003E-2</v>
      </c>
      <c r="EA401" s="239">
        <v>7.2986479999999992E-2</v>
      </c>
      <c r="EB401" s="239">
        <v>0.19508910000000002</v>
      </c>
      <c r="EC401" s="239">
        <v>2.1142479999999998E-2</v>
      </c>
      <c r="ED401" s="149"/>
      <c r="EE401" s="149"/>
      <c r="EF401" s="149"/>
      <c r="EG401" s="149"/>
      <c r="EH401" s="61"/>
      <c r="EI401" s="68"/>
      <c r="EJ401" s="68"/>
      <c r="EK401" s="68"/>
      <c r="EL401" s="68"/>
      <c r="EM401" s="68"/>
      <c r="EN401" s="68"/>
      <c r="EO401" s="68"/>
    </row>
    <row r="402" spans="1:145" s="169" customFormat="1" x14ac:dyDescent="0.25">
      <c r="A402" s="186"/>
      <c r="B402" s="186"/>
      <c r="C402" s="186"/>
      <c r="D402" s="186"/>
      <c r="E402" s="186"/>
      <c r="F402" s="186"/>
      <c r="G402" s="186"/>
      <c r="H402" s="186"/>
      <c r="I402" s="186"/>
      <c r="J402" s="186"/>
      <c r="K402" s="186"/>
      <c r="L402" s="186"/>
      <c r="M402" s="186"/>
      <c r="N402" s="186"/>
      <c r="O402" s="186"/>
      <c r="P402" s="186"/>
      <c r="Q402" s="186"/>
      <c r="R402" s="186"/>
      <c r="S402" s="186"/>
      <c r="T402" s="186"/>
      <c r="U402" s="186"/>
      <c r="V402" s="186"/>
      <c r="W402" s="190" t="s">
        <v>648</v>
      </c>
      <c r="X402" s="190">
        <v>674</v>
      </c>
      <c r="Y402" s="192" t="s">
        <v>8</v>
      </c>
      <c r="Z402" s="192"/>
      <c r="AA402" s="175"/>
      <c r="AB402" s="175"/>
      <c r="AC402" s="175"/>
      <c r="AD402" s="175"/>
      <c r="AE402" s="192"/>
      <c r="AF402" s="198">
        <v>40.906823000000003</v>
      </c>
      <c r="AG402" s="198">
        <v>26.8357195</v>
      </c>
      <c r="AH402" s="198">
        <v>5.2304329999999997</v>
      </c>
      <c r="AI402" s="198">
        <v>10.4774055</v>
      </c>
      <c r="AJ402" s="198">
        <v>2.0290109465394797</v>
      </c>
      <c r="AK402" s="186"/>
      <c r="AL402" s="175" t="s">
        <v>528</v>
      </c>
      <c r="AM402" s="175"/>
      <c r="AN402" s="175" t="s">
        <v>8</v>
      </c>
      <c r="AO402" s="175"/>
      <c r="AP402" s="175"/>
      <c r="AQ402" s="175"/>
      <c r="AR402" s="175"/>
      <c r="AS402" s="175"/>
      <c r="AU402" s="175"/>
      <c r="AV402" s="176" t="s">
        <v>20</v>
      </c>
      <c r="AY402" s="176">
        <v>0.19089999999999999</v>
      </c>
      <c r="AZ402" s="176">
        <v>20</v>
      </c>
      <c r="BA402" s="179">
        <v>9.5449999999999997E-3</v>
      </c>
      <c r="BB402" s="177">
        <v>4.9069873567229481</v>
      </c>
      <c r="BC402" s="186"/>
      <c r="BD402" s="194" t="s">
        <v>591</v>
      </c>
      <c r="BE402" s="194" t="s">
        <v>10</v>
      </c>
      <c r="BF402" s="194"/>
      <c r="BG402" s="194"/>
      <c r="BJ402" s="194"/>
      <c r="BK402" s="194"/>
      <c r="BL402" s="194"/>
      <c r="BM402" s="217">
        <v>914.04499999999996</v>
      </c>
      <c r="BP402" s="194"/>
      <c r="BQ402" s="213">
        <v>8881.2766670000001</v>
      </c>
      <c r="BR402" s="213"/>
      <c r="BS402" s="213"/>
      <c r="BT402" s="213"/>
      <c r="BU402" s="186"/>
      <c r="BV402" s="176" t="s">
        <v>450</v>
      </c>
      <c r="BW402" s="176"/>
      <c r="BX402" s="176"/>
      <c r="BY402" s="176"/>
      <c r="BZ402" s="176"/>
      <c r="CA402" s="176"/>
      <c r="CB402" s="176"/>
      <c r="CC402" s="176"/>
      <c r="CD402" s="176"/>
      <c r="CE402" s="176" t="s">
        <v>440</v>
      </c>
      <c r="CF402" s="185">
        <v>144.55183194768614</v>
      </c>
      <c r="CI402" s="163">
        <v>469</v>
      </c>
      <c r="CJ402" s="163" t="s">
        <v>8</v>
      </c>
      <c r="CK402" s="163"/>
      <c r="CL402" s="163"/>
      <c r="CM402" s="163"/>
      <c r="CN402" s="163"/>
      <c r="CO402" s="163"/>
      <c r="CP402" s="163"/>
      <c r="CQ402" s="163"/>
      <c r="CR402" s="163"/>
      <c r="CS402" s="163" t="s">
        <v>20</v>
      </c>
      <c r="CT402" s="163">
        <v>6.7772850749872022</v>
      </c>
      <c r="CU402" s="171"/>
      <c r="CV402" s="171"/>
      <c r="CW402" s="171"/>
      <c r="CX402" s="171"/>
      <c r="CY402" s="171"/>
      <c r="CZ402" s="171"/>
      <c r="DA402" s="171"/>
      <c r="DB402" s="171"/>
      <c r="DC402" s="171"/>
      <c r="DD402" s="171"/>
      <c r="DE402" s="171"/>
      <c r="DF402" s="171"/>
      <c r="DG402" s="171"/>
      <c r="DH402" s="171"/>
      <c r="DI402" s="171"/>
      <c r="DJ402" s="171"/>
      <c r="DK402" s="171"/>
      <c r="DL402" s="186"/>
      <c r="DM402" s="186"/>
      <c r="DO402" s="240" t="s">
        <v>84</v>
      </c>
      <c r="DP402" s="238" t="s">
        <v>8</v>
      </c>
      <c r="DQ402" s="186"/>
      <c r="DR402" s="238"/>
      <c r="DS402" s="238"/>
      <c r="DT402" s="238"/>
      <c r="DU402" s="238"/>
      <c r="DV402" s="238"/>
      <c r="DW402" s="238"/>
      <c r="DX402" s="238" t="s">
        <v>62</v>
      </c>
      <c r="DY402" s="241">
        <v>0.30703638</v>
      </c>
      <c r="DZ402" s="241">
        <v>2.6226640000000002E-2</v>
      </c>
      <c r="EA402" s="241">
        <v>6.267404E-2</v>
      </c>
      <c r="EB402" s="241">
        <v>0.20660422000000001</v>
      </c>
      <c r="EC402" s="241">
        <v>2.40994E-2</v>
      </c>
      <c r="ED402" s="149"/>
      <c r="EE402" s="149"/>
      <c r="EF402" s="149"/>
      <c r="EG402" s="149"/>
      <c r="EH402" s="61"/>
      <c r="EI402" s="68"/>
      <c r="EJ402" s="68"/>
      <c r="EK402" s="68"/>
      <c r="EL402" s="68"/>
      <c r="EM402" s="68"/>
      <c r="EN402" s="68"/>
      <c r="EO402" s="68"/>
    </row>
    <row r="403" spans="1:145" s="169" customFormat="1" x14ac:dyDescent="0.25">
      <c r="A403" s="186"/>
      <c r="B403" s="186"/>
      <c r="C403" s="186"/>
      <c r="D403" s="186"/>
      <c r="E403" s="186"/>
      <c r="F403" s="186"/>
      <c r="G403" s="186"/>
      <c r="H403" s="186"/>
      <c r="I403" s="186"/>
      <c r="J403" s="186"/>
      <c r="K403" s="186"/>
      <c r="L403" s="186"/>
      <c r="M403" s="186"/>
      <c r="N403" s="186"/>
      <c r="O403" s="186"/>
      <c r="P403" s="186"/>
      <c r="Q403" s="186"/>
      <c r="R403" s="186"/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86"/>
      <c r="AD403" s="186"/>
      <c r="AE403" s="186"/>
      <c r="AF403" s="193"/>
      <c r="AG403" s="193"/>
      <c r="AH403" s="193"/>
      <c r="AI403" s="193"/>
      <c r="AJ403" s="193"/>
      <c r="AK403" s="186"/>
      <c r="AL403" s="186"/>
      <c r="AM403" s="186"/>
      <c r="AN403" s="186"/>
      <c r="AO403" s="186"/>
      <c r="AP403" s="186"/>
      <c r="AQ403" s="186"/>
      <c r="AR403" s="186"/>
      <c r="AS403" s="186"/>
      <c r="AU403" s="186"/>
      <c r="AV403" s="186"/>
      <c r="AY403" s="186"/>
      <c r="AZ403" s="186"/>
      <c r="BA403" s="186"/>
      <c r="BB403" s="186"/>
      <c r="BC403" s="186"/>
      <c r="BD403" s="194" t="s">
        <v>592</v>
      </c>
      <c r="BE403" s="194" t="s">
        <v>10</v>
      </c>
      <c r="BF403" s="194"/>
      <c r="BG403" s="194"/>
      <c r="BJ403" s="194"/>
      <c r="BK403" s="194"/>
      <c r="BL403" s="194"/>
      <c r="BM403" s="217">
        <v>973.34</v>
      </c>
      <c r="BP403" s="194"/>
      <c r="BQ403" s="213">
        <v>14119.666667</v>
      </c>
      <c r="BR403" s="213"/>
      <c r="BS403" s="213"/>
      <c r="BT403" s="213"/>
      <c r="BU403" s="186"/>
      <c r="BV403" s="176" t="s">
        <v>303</v>
      </c>
      <c r="BW403" s="176"/>
      <c r="BX403" s="176"/>
      <c r="BY403" s="176"/>
      <c r="BZ403" s="176"/>
      <c r="CA403" s="176"/>
      <c r="CB403" s="176"/>
      <c r="CC403" s="176"/>
      <c r="CD403" s="176"/>
      <c r="CE403" s="176" t="s">
        <v>20</v>
      </c>
      <c r="CF403" s="185">
        <v>127.76718646591799</v>
      </c>
      <c r="CI403" s="186"/>
      <c r="CJ403" s="186"/>
      <c r="CK403" s="186"/>
      <c r="CL403" s="186"/>
      <c r="CM403" s="186"/>
      <c r="CN403" s="186"/>
      <c r="CO403" s="186"/>
      <c r="CP403" s="186"/>
      <c r="CQ403" s="186"/>
      <c r="CR403" s="186"/>
      <c r="CS403" s="186"/>
      <c r="CT403" s="186"/>
      <c r="CU403" s="171"/>
      <c r="CV403" s="171"/>
      <c r="CW403" s="171"/>
      <c r="CX403" s="171"/>
      <c r="CY403" s="171"/>
      <c r="CZ403" s="171"/>
      <c r="DA403" s="171"/>
      <c r="DB403" s="171"/>
      <c r="DC403" s="171"/>
      <c r="DD403" s="171"/>
      <c r="DE403" s="171"/>
      <c r="DF403" s="171"/>
      <c r="DG403" s="171"/>
      <c r="DH403" s="171"/>
      <c r="DI403" s="171"/>
      <c r="DJ403" s="171"/>
      <c r="DK403" s="171"/>
      <c r="DL403" s="186"/>
      <c r="DM403" s="186"/>
      <c r="DO403" s="61" t="s">
        <v>128</v>
      </c>
      <c r="DP403" s="61" t="s">
        <v>10</v>
      </c>
      <c r="DQ403" s="186"/>
      <c r="DR403" s="61"/>
      <c r="DS403" s="61"/>
      <c r="DT403" s="61"/>
      <c r="DU403" s="61"/>
      <c r="DV403" s="61"/>
      <c r="DW403" s="61"/>
      <c r="DX403" s="61" t="s">
        <v>20</v>
      </c>
      <c r="DY403" s="68">
        <v>0.2236609</v>
      </c>
      <c r="DZ403" s="68">
        <v>2.8897020000000002E-2</v>
      </c>
      <c r="EA403" s="68">
        <v>5.1301920000000001E-2</v>
      </c>
      <c r="EB403" s="68">
        <v>0.15238740000000001</v>
      </c>
      <c r="EC403" s="68">
        <v>1.884634E-2</v>
      </c>
      <c r="ED403" s="149"/>
      <c r="EE403" s="149"/>
      <c r="EF403" s="149"/>
      <c r="EG403" s="149"/>
      <c r="EH403" s="61"/>
      <c r="EI403" s="68"/>
      <c r="EJ403" s="68"/>
      <c r="EK403" s="68"/>
      <c r="EL403" s="68"/>
      <c r="EM403" s="68"/>
      <c r="EN403" s="68"/>
      <c r="EO403" s="68"/>
    </row>
    <row r="404" spans="1:145" s="169" customFormat="1" x14ac:dyDescent="0.25">
      <c r="A404" s="186"/>
      <c r="B404" s="186"/>
      <c r="C404" s="186"/>
      <c r="D404" s="186"/>
      <c r="E404" s="186"/>
      <c r="F404" s="186"/>
      <c r="G404" s="186"/>
      <c r="H404" s="186"/>
      <c r="I404" s="186"/>
      <c r="J404" s="186"/>
      <c r="K404" s="186"/>
      <c r="L404" s="186"/>
      <c r="M404" s="186"/>
      <c r="N404" s="186"/>
      <c r="O404" s="186"/>
      <c r="P404" s="186"/>
      <c r="Q404" s="186"/>
      <c r="R404" s="186"/>
      <c r="S404" s="186"/>
      <c r="T404" s="186"/>
      <c r="U404" s="186"/>
      <c r="V404" s="186"/>
      <c r="W404" s="190" t="s">
        <v>650</v>
      </c>
      <c r="X404" s="190">
        <v>603</v>
      </c>
      <c r="Y404" s="192" t="s">
        <v>8</v>
      </c>
      <c r="Z404" s="192"/>
      <c r="AA404" s="175"/>
      <c r="AB404" s="175"/>
      <c r="AC404" s="175"/>
      <c r="AD404" s="175"/>
      <c r="AE404" s="192"/>
      <c r="AF404" s="198">
        <v>42.152111000000005</v>
      </c>
      <c r="AG404" s="198">
        <v>28.980411000000004</v>
      </c>
      <c r="AH404" s="198">
        <v>5.0647663500000002</v>
      </c>
      <c r="AI404" s="198">
        <v>11.39755615</v>
      </c>
      <c r="AJ404" s="198">
        <v>2.2729333470134976</v>
      </c>
      <c r="AK404" s="186"/>
      <c r="AL404" s="175" t="s">
        <v>28</v>
      </c>
      <c r="AM404" s="175"/>
      <c r="AN404" s="175" t="s">
        <v>8</v>
      </c>
      <c r="AO404" s="175"/>
      <c r="AP404" s="175"/>
      <c r="AQ404" s="175"/>
      <c r="AR404" s="175"/>
      <c r="AS404" s="175"/>
      <c r="AU404" s="175"/>
      <c r="AV404" s="176" t="s">
        <v>20</v>
      </c>
      <c r="AY404" s="176">
        <v>0.23599999999999999</v>
      </c>
      <c r="AZ404" s="176">
        <v>20</v>
      </c>
      <c r="BA404" s="179">
        <v>1.18E-2</v>
      </c>
      <c r="BB404" s="177">
        <v>6.2518454889539097</v>
      </c>
      <c r="BC404" s="186"/>
      <c r="BD404" s="186"/>
      <c r="BE404" s="186"/>
      <c r="BF404" s="186"/>
      <c r="BG404" s="186"/>
      <c r="BJ404" s="186"/>
      <c r="BK404" s="186"/>
      <c r="BL404" s="186"/>
      <c r="BM404" s="218"/>
      <c r="BP404" s="186"/>
      <c r="BQ404" s="197"/>
      <c r="BR404" s="197"/>
      <c r="BS404" s="197"/>
      <c r="BT404" s="197"/>
      <c r="BU404" s="186"/>
      <c r="BV404" s="176" t="s">
        <v>253</v>
      </c>
      <c r="BW404" s="176"/>
      <c r="BX404" s="176"/>
      <c r="BY404" s="176"/>
      <c r="BZ404" s="176"/>
      <c r="CA404" s="176"/>
      <c r="CB404" s="176"/>
      <c r="CC404" s="176"/>
      <c r="CD404" s="176"/>
      <c r="CE404" s="176" t="s">
        <v>20</v>
      </c>
      <c r="CF404" s="185">
        <v>181.2030865172828</v>
      </c>
      <c r="CI404" s="186"/>
      <c r="CJ404" s="186"/>
      <c r="CK404" s="186"/>
      <c r="CL404" s="186"/>
      <c r="CM404" s="186"/>
      <c r="CN404" s="186"/>
      <c r="CO404" s="186"/>
      <c r="CP404" s="186"/>
      <c r="CQ404" s="186"/>
      <c r="CR404" s="186"/>
      <c r="CS404" s="186"/>
      <c r="CT404" s="186"/>
      <c r="CU404" s="171"/>
      <c r="CV404" s="171"/>
      <c r="CW404" s="171"/>
      <c r="CX404" s="171"/>
      <c r="CY404" s="171"/>
      <c r="CZ404" s="171"/>
      <c r="DA404" s="171"/>
      <c r="DB404" s="171"/>
      <c r="DC404" s="171"/>
      <c r="DD404" s="171"/>
      <c r="DE404" s="171"/>
      <c r="DF404" s="171"/>
      <c r="DG404" s="171"/>
      <c r="DH404" s="171"/>
      <c r="DI404" s="171"/>
      <c r="DJ404" s="171"/>
      <c r="DK404" s="171"/>
      <c r="DL404" s="186"/>
      <c r="DM404" s="186"/>
      <c r="DO404" s="61" t="s">
        <v>190</v>
      </c>
      <c r="DP404" s="61" t="s">
        <v>8</v>
      </c>
      <c r="DQ404" s="186"/>
      <c r="DR404" s="61"/>
      <c r="DS404" s="61"/>
      <c r="DT404" s="61"/>
      <c r="DU404" s="61"/>
      <c r="DV404" s="61"/>
      <c r="DW404" s="61"/>
      <c r="DX404" s="61" t="s">
        <v>20</v>
      </c>
      <c r="DY404" s="68">
        <v>0.25087058000000001</v>
      </c>
      <c r="DZ404" s="68">
        <v>2.4654880000000004E-2</v>
      </c>
      <c r="EA404" s="68">
        <v>3.8315100000000005E-2</v>
      </c>
      <c r="EB404" s="68">
        <v>0.16925377999999999</v>
      </c>
      <c r="EC404" s="68">
        <v>2.143194E-2</v>
      </c>
      <c r="ED404" s="149"/>
      <c r="EE404" s="149"/>
      <c r="EF404" s="149"/>
      <c r="EG404" s="149"/>
      <c r="EH404" s="61"/>
      <c r="EI404" s="68"/>
      <c r="EJ404" s="68"/>
      <c r="EK404" s="68"/>
      <c r="EL404" s="68"/>
      <c r="EM404" s="68"/>
      <c r="EN404" s="68"/>
      <c r="EO404" s="68"/>
    </row>
    <row r="405" spans="1:145" s="169" customFormat="1" x14ac:dyDescent="0.25">
      <c r="A405" s="186"/>
      <c r="B405" s="186"/>
      <c r="C405" s="186"/>
      <c r="D405" s="186"/>
      <c r="E405" s="186"/>
      <c r="F405" s="186"/>
      <c r="G405" s="186"/>
      <c r="H405" s="186"/>
      <c r="I405" s="186"/>
      <c r="J405" s="186"/>
      <c r="K405" s="186"/>
      <c r="L405" s="186"/>
      <c r="M405" s="186"/>
      <c r="N405" s="186"/>
      <c r="O405" s="186"/>
      <c r="P405" s="186"/>
      <c r="Q405" s="186"/>
      <c r="R405" s="186"/>
      <c r="S405" s="186"/>
      <c r="T405" s="186"/>
      <c r="U405" s="186"/>
      <c r="V405" s="186"/>
      <c r="W405" s="190" t="s">
        <v>909</v>
      </c>
      <c r="X405" s="190">
        <v>674</v>
      </c>
      <c r="Y405" s="192" t="s">
        <v>10</v>
      </c>
      <c r="Z405" s="192"/>
      <c r="AA405" s="175"/>
      <c r="AB405" s="175"/>
      <c r="AC405" s="175"/>
      <c r="AD405" s="175"/>
      <c r="AE405" s="192"/>
      <c r="AF405" s="198">
        <v>46.643483999999994</v>
      </c>
      <c r="AG405" s="198">
        <v>29.514835999999995</v>
      </c>
      <c r="AH405" s="198">
        <v>5.2957761999999997</v>
      </c>
      <c r="AI405" s="198">
        <v>12.23784375</v>
      </c>
      <c r="AJ405" s="198">
        <v>2.3225488722348535</v>
      </c>
      <c r="AK405" s="186"/>
      <c r="AL405" s="175" t="s">
        <v>115</v>
      </c>
      <c r="AM405" s="175"/>
      <c r="AN405" s="175" t="s">
        <v>10</v>
      </c>
      <c r="AO405" s="175"/>
      <c r="AP405" s="175"/>
      <c r="AQ405" s="175"/>
      <c r="AR405" s="175"/>
      <c r="AS405" s="175"/>
      <c r="AU405" s="175"/>
      <c r="AV405" s="176" t="s">
        <v>20</v>
      </c>
      <c r="AY405" s="176">
        <v>0.20549999999999999</v>
      </c>
      <c r="AZ405" s="176">
        <v>20</v>
      </c>
      <c r="BA405" s="179">
        <v>1.0274999999999999E-2</v>
      </c>
      <c r="BB405" s="177">
        <v>5.8545620486940653</v>
      </c>
      <c r="BC405" s="186"/>
      <c r="BD405" s="186"/>
      <c r="BE405" s="186"/>
      <c r="BF405" s="186"/>
      <c r="BG405" s="186"/>
      <c r="BJ405" s="186"/>
      <c r="BK405" s="186"/>
      <c r="BL405" s="186"/>
      <c r="BM405" s="218"/>
      <c r="BP405" s="186"/>
      <c r="BQ405" s="197"/>
      <c r="BR405" s="197"/>
      <c r="BS405" s="197"/>
      <c r="BT405" s="197"/>
      <c r="BU405" s="186"/>
      <c r="BV405" s="176" t="s">
        <v>479</v>
      </c>
      <c r="BW405" s="176"/>
      <c r="BX405" s="176"/>
      <c r="BY405" s="176"/>
      <c r="BZ405" s="176"/>
      <c r="CA405" s="176"/>
      <c r="CB405" s="176"/>
      <c r="CC405" s="176"/>
      <c r="CD405" s="176"/>
      <c r="CE405" s="176" t="s">
        <v>440</v>
      </c>
      <c r="CF405" s="185">
        <v>202.26261183817124</v>
      </c>
      <c r="CI405" s="186"/>
      <c r="CJ405" s="186"/>
      <c r="CK405" s="186"/>
      <c r="CL405" s="186"/>
      <c r="CM405" s="186"/>
      <c r="CN405" s="186"/>
      <c r="CO405" s="186"/>
      <c r="CP405" s="186"/>
      <c r="CQ405" s="186"/>
      <c r="CR405" s="186"/>
      <c r="CS405" s="186"/>
      <c r="CT405" s="186"/>
      <c r="CU405" s="171"/>
      <c r="CV405" s="171"/>
      <c r="CW405" s="171"/>
      <c r="CX405" s="171"/>
      <c r="CY405" s="171"/>
      <c r="CZ405" s="171"/>
      <c r="DA405" s="171"/>
      <c r="DB405" s="171"/>
      <c r="DC405" s="171"/>
      <c r="DD405" s="171"/>
      <c r="DE405" s="171"/>
      <c r="DF405" s="171"/>
      <c r="DG405" s="171"/>
      <c r="DH405" s="171"/>
      <c r="DI405" s="171"/>
      <c r="DJ405" s="171"/>
      <c r="DK405" s="171"/>
      <c r="DL405" s="186"/>
      <c r="DM405" s="186"/>
      <c r="DO405" s="61" t="s">
        <v>192</v>
      </c>
      <c r="DP405" s="61" t="s">
        <v>8</v>
      </c>
      <c r="DQ405" s="186"/>
      <c r="DR405" s="61"/>
      <c r="DS405" s="61"/>
      <c r="DT405" s="61"/>
      <c r="DU405" s="61"/>
      <c r="DV405" s="61"/>
      <c r="DW405" s="61"/>
      <c r="DX405" s="61" t="s">
        <v>20</v>
      </c>
      <c r="DY405" s="68">
        <v>0.29359345999999997</v>
      </c>
      <c r="DZ405" s="68">
        <v>2.5028439999999996E-2</v>
      </c>
      <c r="EA405" s="68">
        <v>5.4988740000000001E-2</v>
      </c>
      <c r="EB405" s="68">
        <v>0.19100258000000001</v>
      </c>
      <c r="EC405" s="68">
        <v>1.9476139999999999E-2</v>
      </c>
      <c r="ED405" s="149"/>
      <c r="EE405" s="149"/>
      <c r="EF405" s="149"/>
      <c r="EG405" s="149"/>
      <c r="EH405" s="61"/>
      <c r="EI405" s="68"/>
      <c r="EJ405" s="68"/>
      <c r="EK405" s="68"/>
      <c r="EL405" s="68"/>
      <c r="EM405" s="68"/>
      <c r="EN405" s="68"/>
      <c r="EO405" s="68"/>
    </row>
    <row r="406" spans="1:145" s="169" customFormat="1" x14ac:dyDescent="0.25">
      <c r="A406" s="186"/>
      <c r="B406" s="186"/>
      <c r="C406" s="186"/>
      <c r="D406" s="186"/>
      <c r="E406" s="186"/>
      <c r="F406" s="186"/>
      <c r="G406" s="186"/>
      <c r="H406" s="186"/>
      <c r="I406" s="186"/>
      <c r="J406" s="186"/>
      <c r="K406" s="186"/>
      <c r="L406" s="186"/>
      <c r="M406" s="186"/>
      <c r="N406" s="186"/>
      <c r="O406" s="186"/>
      <c r="P406" s="186"/>
      <c r="Q406" s="186"/>
      <c r="R406" s="186"/>
      <c r="S406" s="186"/>
      <c r="T406" s="186"/>
      <c r="U406" s="186"/>
      <c r="V406" s="186"/>
      <c r="W406" s="186"/>
      <c r="X406" s="186"/>
      <c r="Y406" s="186"/>
      <c r="Z406" s="186"/>
      <c r="AA406" s="186"/>
      <c r="AB406" s="186"/>
      <c r="AC406" s="186"/>
      <c r="AD406" s="186"/>
      <c r="AE406" s="186"/>
      <c r="AF406" s="193"/>
      <c r="AG406" s="193"/>
      <c r="AH406" s="193"/>
      <c r="AI406" s="193"/>
      <c r="AJ406" s="193"/>
      <c r="AK406" s="186"/>
      <c r="AL406" s="186"/>
      <c r="AM406" s="186"/>
      <c r="AN406" s="186"/>
      <c r="AO406" s="186"/>
      <c r="AP406" s="186"/>
      <c r="AQ406" s="186"/>
      <c r="AR406" s="186"/>
      <c r="AS406" s="186"/>
      <c r="AU406" s="186"/>
      <c r="AV406" s="186"/>
      <c r="AY406" s="186"/>
      <c r="AZ406" s="186"/>
      <c r="BA406" s="186"/>
      <c r="BB406" s="186"/>
      <c r="BC406" s="186"/>
      <c r="BD406" s="186"/>
      <c r="BE406" s="186"/>
      <c r="BF406" s="186"/>
      <c r="BG406" s="186"/>
      <c r="BJ406" s="186"/>
      <c r="BK406" s="186"/>
      <c r="BL406" s="186"/>
      <c r="BM406" s="218"/>
      <c r="BP406" s="186"/>
      <c r="BQ406" s="197"/>
      <c r="BR406" s="197"/>
      <c r="BS406" s="197"/>
      <c r="BT406" s="197"/>
      <c r="BU406" s="186"/>
      <c r="BV406" s="176" t="s">
        <v>287</v>
      </c>
      <c r="BW406" s="176"/>
      <c r="BX406" s="176"/>
      <c r="BY406" s="176"/>
      <c r="BZ406" s="176"/>
      <c r="CA406" s="176"/>
      <c r="CB406" s="176"/>
      <c r="CC406" s="176"/>
      <c r="CD406" s="176"/>
      <c r="CE406" s="176" t="s">
        <v>20</v>
      </c>
      <c r="CF406" s="185">
        <v>132.45173672256738</v>
      </c>
      <c r="CI406" s="186"/>
      <c r="CJ406" s="186"/>
      <c r="CK406" s="186"/>
      <c r="CL406" s="186"/>
      <c r="CM406" s="186"/>
      <c r="CN406" s="186"/>
      <c r="CO406" s="186"/>
      <c r="CP406" s="186"/>
      <c r="CQ406" s="186"/>
      <c r="CR406" s="186"/>
      <c r="CS406" s="186"/>
      <c r="CT406" s="186"/>
      <c r="CU406" s="171"/>
      <c r="CV406" s="171"/>
      <c r="CW406" s="171"/>
      <c r="CX406" s="171"/>
      <c r="CY406" s="171"/>
      <c r="CZ406" s="171"/>
      <c r="DA406" s="171"/>
      <c r="DB406" s="171"/>
      <c r="DC406" s="171"/>
      <c r="DD406" s="171"/>
      <c r="DE406" s="171"/>
      <c r="DF406" s="171"/>
      <c r="DG406" s="171"/>
      <c r="DH406" s="171"/>
      <c r="DI406" s="171"/>
      <c r="DJ406" s="171"/>
      <c r="DK406" s="171"/>
      <c r="DL406" s="186"/>
      <c r="DM406" s="186"/>
      <c r="DO406" s="61">
        <v>264</v>
      </c>
      <c r="DP406" s="61" t="s">
        <v>202</v>
      </c>
      <c r="DQ406" s="186"/>
      <c r="DR406" s="61"/>
      <c r="DS406" s="61"/>
      <c r="DT406" s="61"/>
      <c r="DU406" s="61"/>
      <c r="DV406" s="61"/>
      <c r="DW406" s="61"/>
      <c r="DX406" s="61" t="s">
        <v>20</v>
      </c>
      <c r="DY406" s="68">
        <v>0.25521018000000001</v>
      </c>
      <c r="DZ406" s="68">
        <v>2.1593279999999999E-2</v>
      </c>
      <c r="EA406" s="68">
        <v>5.21574E-2</v>
      </c>
      <c r="EB406" s="68">
        <v>0.16228612000000003</v>
      </c>
      <c r="EC406" s="68">
        <v>1.9643280000000003E-2</v>
      </c>
      <c r="ED406" s="149"/>
      <c r="EE406" s="149"/>
      <c r="EF406" s="149"/>
      <c r="EG406" s="149"/>
      <c r="EH406" s="61"/>
      <c r="EI406" s="68"/>
      <c r="EJ406" s="68"/>
      <c r="EK406" s="68"/>
      <c r="EL406" s="68"/>
      <c r="EM406" s="68"/>
      <c r="EN406" s="68"/>
      <c r="EO406" s="68"/>
    </row>
    <row r="407" spans="1:145" s="169" customFormat="1" x14ac:dyDescent="0.25">
      <c r="A407" s="186"/>
      <c r="B407" s="186"/>
      <c r="C407" s="186"/>
      <c r="D407" s="186"/>
      <c r="E407" s="186"/>
      <c r="F407" s="186"/>
      <c r="G407" s="186"/>
      <c r="H407" s="186"/>
      <c r="I407" s="186"/>
      <c r="J407" s="186"/>
      <c r="K407" s="186"/>
      <c r="L407" s="186"/>
      <c r="M407" s="186"/>
      <c r="N407" s="186"/>
      <c r="O407" s="186"/>
      <c r="P407" s="186"/>
      <c r="Q407" s="186"/>
      <c r="R407" s="186"/>
      <c r="S407" s="186"/>
      <c r="T407" s="186"/>
      <c r="U407" s="186"/>
      <c r="V407" s="186"/>
      <c r="W407" s="190" t="s">
        <v>820</v>
      </c>
      <c r="X407" s="190">
        <v>946</v>
      </c>
      <c r="Y407" s="192" t="s">
        <v>286</v>
      </c>
      <c r="Z407" s="192"/>
      <c r="AA407" s="175"/>
      <c r="AB407" s="175"/>
      <c r="AC407" s="175"/>
      <c r="AD407" s="175"/>
      <c r="AE407" s="192"/>
      <c r="AF407" s="193">
        <v>53.203522500000005</v>
      </c>
      <c r="AG407" s="193">
        <v>31.935821500000003</v>
      </c>
      <c r="AH407" s="193">
        <v>5.5890307000000004</v>
      </c>
      <c r="AI407" s="193">
        <v>13.188433499999999</v>
      </c>
      <c r="AJ407" s="193">
        <v>2.368865136014219</v>
      </c>
      <c r="AK407" s="186"/>
      <c r="AL407" s="175" t="s">
        <v>211</v>
      </c>
      <c r="AM407" s="175"/>
      <c r="AN407" s="175" t="s">
        <v>286</v>
      </c>
      <c r="AO407" s="175"/>
      <c r="AP407" s="175"/>
      <c r="AQ407" s="175"/>
      <c r="AR407" s="175"/>
      <c r="AS407" s="175"/>
      <c r="AU407" s="175"/>
      <c r="AV407" s="175" t="s">
        <v>62</v>
      </c>
      <c r="AY407" s="176">
        <v>0.20169999999999999</v>
      </c>
      <c r="AZ407" s="176">
        <v>18</v>
      </c>
      <c r="BA407" s="177">
        <v>1.1205555555555555E-2</v>
      </c>
      <c r="BB407" s="177">
        <v>5.6343042665585399</v>
      </c>
      <c r="BC407" s="186"/>
      <c r="BD407" s="186"/>
      <c r="BE407" s="186"/>
      <c r="BF407" s="186"/>
      <c r="BG407" s="186"/>
      <c r="BJ407" s="186"/>
      <c r="BK407" s="186"/>
      <c r="BL407" s="186"/>
      <c r="BM407" s="218"/>
      <c r="BP407" s="186"/>
      <c r="BQ407" s="197"/>
      <c r="BR407" s="197"/>
      <c r="BS407" s="197"/>
      <c r="BT407" s="197"/>
      <c r="BU407" s="186"/>
      <c r="BV407" s="176" t="s">
        <v>414</v>
      </c>
      <c r="BW407" s="176"/>
      <c r="BX407" s="176"/>
      <c r="BY407" s="176"/>
      <c r="BZ407" s="176"/>
      <c r="CA407" s="176"/>
      <c r="CB407" s="176"/>
      <c r="CC407" s="176"/>
      <c r="CD407" s="176"/>
      <c r="CE407" s="176" t="s">
        <v>62</v>
      </c>
      <c r="CF407" s="185">
        <v>248.45677323914907</v>
      </c>
      <c r="CI407" s="186"/>
      <c r="CJ407" s="186"/>
      <c r="CK407" s="186"/>
      <c r="CL407" s="186"/>
      <c r="CM407" s="186"/>
      <c r="CN407" s="186"/>
      <c r="CO407" s="186"/>
      <c r="CP407" s="186"/>
      <c r="CQ407" s="186"/>
      <c r="CR407" s="186"/>
      <c r="CS407" s="186"/>
      <c r="CT407" s="186"/>
      <c r="CU407" s="171"/>
      <c r="CV407" s="171"/>
      <c r="CW407" s="171"/>
      <c r="CX407" s="171"/>
      <c r="CY407" s="171"/>
      <c r="CZ407" s="171"/>
      <c r="DA407" s="171"/>
      <c r="DB407" s="171"/>
      <c r="DC407" s="171"/>
      <c r="DD407" s="171"/>
      <c r="DE407" s="171"/>
      <c r="DF407" s="171"/>
      <c r="DG407" s="171"/>
      <c r="DH407" s="171"/>
      <c r="DI407" s="171"/>
      <c r="DJ407" s="171"/>
      <c r="DK407" s="171"/>
      <c r="DL407" s="186"/>
      <c r="DM407" s="186"/>
      <c r="DO407" s="61" t="s">
        <v>36</v>
      </c>
      <c r="DP407" s="61" t="s">
        <v>8</v>
      </c>
      <c r="DQ407" s="186"/>
      <c r="DR407" s="61"/>
      <c r="DS407" s="61"/>
      <c r="DT407" s="61"/>
      <c r="DU407" s="61"/>
      <c r="DV407" s="61"/>
      <c r="DW407" s="61"/>
      <c r="DX407" s="61" t="s">
        <v>20</v>
      </c>
      <c r="DY407" s="68">
        <v>0.25833630000000002</v>
      </c>
      <c r="DZ407" s="68">
        <v>2.448148E-2</v>
      </c>
      <c r="EA407" s="68">
        <v>5.5958960000000002E-2</v>
      </c>
      <c r="EB407" s="68">
        <v>0.16678261999999999</v>
      </c>
      <c r="EC407" s="68">
        <v>1.749858E-2</v>
      </c>
      <c r="ED407" s="149"/>
      <c r="EE407" s="149"/>
      <c r="EF407" s="149"/>
      <c r="EG407" s="149"/>
      <c r="EH407" s="61"/>
      <c r="EI407" s="68"/>
      <c r="EJ407" s="68"/>
      <c r="EK407" s="68"/>
      <c r="EL407" s="68"/>
      <c r="EM407" s="68"/>
      <c r="EN407" s="68"/>
      <c r="EO407" s="68"/>
    </row>
    <row r="408" spans="1:145" s="169" customFormat="1" x14ac:dyDescent="0.25">
      <c r="A408" s="186"/>
      <c r="B408" s="186"/>
      <c r="C408" s="186"/>
      <c r="D408" s="186"/>
      <c r="E408" s="186"/>
      <c r="F408" s="186"/>
      <c r="G408" s="186"/>
      <c r="H408" s="186"/>
      <c r="I408" s="186"/>
      <c r="J408" s="186"/>
      <c r="K408" s="186"/>
      <c r="L408" s="186"/>
      <c r="M408" s="186"/>
      <c r="N408" s="186"/>
      <c r="O408" s="186"/>
      <c r="P408" s="186"/>
      <c r="Q408" s="186"/>
      <c r="R408" s="186"/>
      <c r="S408" s="186"/>
      <c r="T408" s="186"/>
      <c r="U408" s="186"/>
      <c r="V408" s="186"/>
      <c r="W408" s="190" t="s">
        <v>821</v>
      </c>
      <c r="X408" s="190">
        <v>1242</v>
      </c>
      <c r="Y408" s="192" t="s">
        <v>286</v>
      </c>
      <c r="Z408" s="192"/>
      <c r="AA408" s="175"/>
      <c r="AB408" s="175"/>
      <c r="AC408" s="175"/>
      <c r="AD408" s="175"/>
      <c r="AE408" s="192"/>
      <c r="AF408" s="193">
        <v>56.149799000000009</v>
      </c>
      <c r="AG408" s="193">
        <v>31.849424499999991</v>
      </c>
      <c r="AH408" s="193">
        <v>6.2272631999999994</v>
      </c>
      <c r="AI408" s="193">
        <v>13.011222</v>
      </c>
      <c r="AJ408" s="193">
        <v>2.1007687188576378</v>
      </c>
      <c r="AK408" s="186"/>
      <c r="AL408" s="175" t="s">
        <v>212</v>
      </c>
      <c r="AM408" s="175"/>
      <c r="AN408" s="175" t="s">
        <v>286</v>
      </c>
      <c r="AO408" s="175"/>
      <c r="AP408" s="175"/>
      <c r="AQ408" s="175"/>
      <c r="AR408" s="175"/>
      <c r="AS408" s="175"/>
      <c r="AU408" s="175"/>
      <c r="AV408" s="175" t="s">
        <v>62</v>
      </c>
      <c r="AY408" s="176">
        <v>0.21859999999999999</v>
      </c>
      <c r="AZ408" s="176">
        <v>20</v>
      </c>
      <c r="BA408" s="177">
        <v>1.0929999999999999E-2</v>
      </c>
      <c r="BB408" s="177">
        <v>5.6210238101629395</v>
      </c>
      <c r="BC408" s="186"/>
      <c r="BD408" s="186"/>
      <c r="BE408" s="186"/>
      <c r="BF408" s="186"/>
      <c r="BG408" s="186"/>
      <c r="BJ408" s="186"/>
      <c r="BK408" s="186"/>
      <c r="BL408" s="186"/>
      <c r="BM408" s="218"/>
      <c r="BP408" s="186"/>
      <c r="BQ408" s="197"/>
      <c r="BR408" s="197"/>
      <c r="BS408" s="197"/>
      <c r="BT408" s="197"/>
      <c r="BU408" s="186"/>
      <c r="BV408" s="176" t="s">
        <v>416</v>
      </c>
      <c r="BW408" s="176"/>
      <c r="BX408" s="176"/>
      <c r="BY408" s="176"/>
      <c r="BZ408" s="176"/>
      <c r="CA408" s="176"/>
      <c r="CB408" s="176"/>
      <c r="CC408" s="176"/>
      <c r="CD408" s="176"/>
      <c r="CE408" s="176" t="s">
        <v>62</v>
      </c>
      <c r="CF408" s="185">
        <v>246.86118261546162</v>
      </c>
      <c r="CI408" s="186"/>
      <c r="CJ408" s="186"/>
      <c r="CK408" s="186"/>
      <c r="CL408" s="186"/>
      <c r="CM408" s="186"/>
      <c r="CN408" s="186"/>
      <c r="CO408" s="186"/>
      <c r="CP408" s="186"/>
      <c r="CQ408" s="186"/>
      <c r="CR408" s="186"/>
      <c r="CS408" s="186"/>
      <c r="CT408" s="186"/>
      <c r="CU408" s="171"/>
      <c r="CV408" s="171"/>
      <c r="CW408" s="171"/>
      <c r="CX408" s="171"/>
      <c r="CY408" s="171"/>
      <c r="CZ408" s="171"/>
      <c r="DA408" s="171"/>
      <c r="DB408" s="171"/>
      <c r="DC408" s="171"/>
      <c r="DD408" s="171"/>
      <c r="DE408" s="171"/>
      <c r="DF408" s="171"/>
      <c r="DG408" s="171"/>
      <c r="DH408" s="171"/>
      <c r="DI408" s="171"/>
      <c r="DJ408" s="171"/>
      <c r="DK408" s="171"/>
      <c r="DL408" s="186"/>
      <c r="DM408" s="186"/>
      <c r="DO408" s="61" t="s">
        <v>37</v>
      </c>
      <c r="DP408" s="61" t="s">
        <v>8</v>
      </c>
      <c r="DQ408" s="186"/>
      <c r="DR408" s="61"/>
      <c r="DS408" s="61"/>
      <c r="DT408" s="61"/>
      <c r="DU408" s="61"/>
      <c r="DV408" s="61"/>
      <c r="DW408" s="61"/>
      <c r="DX408" s="61" t="s">
        <v>20</v>
      </c>
      <c r="DY408" s="68">
        <v>0.30358352</v>
      </c>
      <c r="DZ408" s="68">
        <v>3.6830879999999996E-2</v>
      </c>
      <c r="EA408" s="68">
        <v>5.6695799999999998E-2</v>
      </c>
      <c r="EB408" s="68">
        <v>0.19188132000000002</v>
      </c>
      <c r="EC408" s="68">
        <v>1.9206880000000003E-2</v>
      </c>
      <c r="ED408" s="149"/>
      <c r="EE408" s="149"/>
      <c r="EF408" s="149"/>
      <c r="EG408" s="149"/>
      <c r="EH408" s="61"/>
      <c r="EI408" s="68"/>
      <c r="EJ408" s="68"/>
      <c r="EK408" s="68"/>
      <c r="EL408" s="68"/>
      <c r="EM408" s="68"/>
      <c r="EN408" s="68"/>
      <c r="EO408" s="68"/>
    </row>
    <row r="409" spans="1:145" s="169" customFormat="1" x14ac:dyDescent="0.25">
      <c r="A409" s="186"/>
      <c r="B409" s="186"/>
      <c r="C409" s="186"/>
      <c r="D409" s="186"/>
      <c r="E409" s="186"/>
      <c r="F409" s="186"/>
      <c r="G409" s="186"/>
      <c r="H409" s="186"/>
      <c r="I409" s="186"/>
      <c r="J409" s="186"/>
      <c r="K409" s="186"/>
      <c r="L409" s="186"/>
      <c r="M409" s="186"/>
      <c r="N409" s="186"/>
      <c r="O409" s="186"/>
      <c r="P409" s="186"/>
      <c r="Q409" s="186"/>
      <c r="R409" s="186"/>
      <c r="S409" s="186"/>
      <c r="T409" s="186"/>
      <c r="U409" s="186"/>
      <c r="V409" s="186"/>
      <c r="W409" s="190" t="s">
        <v>822</v>
      </c>
      <c r="X409" s="190">
        <v>886</v>
      </c>
      <c r="Y409" s="192" t="s">
        <v>286</v>
      </c>
      <c r="Z409" s="192"/>
      <c r="AA409" s="175"/>
      <c r="AB409" s="175"/>
      <c r="AC409" s="175"/>
      <c r="AD409" s="175"/>
      <c r="AE409" s="192"/>
      <c r="AF409" s="198">
        <v>58.924905999999986</v>
      </c>
      <c r="AG409" s="198">
        <v>33.2348395</v>
      </c>
      <c r="AH409" s="198">
        <v>6.1085162000000013</v>
      </c>
      <c r="AI409" s="198">
        <v>13.377005699999998</v>
      </c>
      <c r="AJ409" s="198">
        <v>2.1939863726508309</v>
      </c>
      <c r="AK409" s="186"/>
      <c r="AL409" s="175" t="s">
        <v>1104</v>
      </c>
      <c r="AM409" s="175"/>
      <c r="AN409" s="175" t="s">
        <v>286</v>
      </c>
      <c r="AO409" s="175"/>
      <c r="AP409" s="175"/>
      <c r="AQ409" s="175"/>
      <c r="AR409" s="175"/>
      <c r="AS409" s="175"/>
      <c r="AU409" s="175"/>
      <c r="AV409" s="175" t="s">
        <v>440</v>
      </c>
      <c r="AY409" s="176">
        <v>0.18559999999999999</v>
      </c>
      <c r="AZ409" s="176">
        <v>20</v>
      </c>
      <c r="BA409" s="177">
        <v>9.2800000000000001E-3</v>
      </c>
      <c r="BB409" s="177">
        <v>5.3995651356937708</v>
      </c>
      <c r="BC409" s="186"/>
      <c r="BD409" s="186"/>
      <c r="BE409" s="186"/>
      <c r="BF409" s="186"/>
      <c r="BG409" s="186"/>
      <c r="BJ409" s="186"/>
      <c r="BK409" s="186"/>
      <c r="BL409" s="186"/>
      <c r="BM409" s="218"/>
      <c r="BP409" s="186"/>
      <c r="BQ409" s="197"/>
      <c r="BR409" s="197"/>
      <c r="BS409" s="197"/>
      <c r="BT409" s="197"/>
      <c r="BU409" s="186"/>
      <c r="BV409" s="176" t="s">
        <v>481</v>
      </c>
      <c r="BW409" s="176"/>
      <c r="BX409" s="176"/>
      <c r="BY409" s="176"/>
      <c r="BZ409" s="176"/>
      <c r="CA409" s="176"/>
      <c r="CB409" s="176"/>
      <c r="CC409" s="176"/>
      <c r="CD409" s="176"/>
      <c r="CE409" s="176" t="s">
        <v>440</v>
      </c>
      <c r="CF409" s="185">
        <v>140.679251694844</v>
      </c>
      <c r="CI409" s="186"/>
      <c r="CJ409" s="186"/>
      <c r="CK409" s="186"/>
      <c r="CL409" s="186"/>
      <c r="CM409" s="186"/>
      <c r="CN409" s="186"/>
      <c r="CO409" s="186"/>
      <c r="CP409" s="186"/>
      <c r="CQ409" s="186"/>
      <c r="CR409" s="186"/>
      <c r="CS409" s="186"/>
      <c r="CT409" s="186"/>
      <c r="CU409" s="171"/>
      <c r="CV409" s="171"/>
      <c r="CW409" s="171"/>
      <c r="CX409" s="171"/>
      <c r="CY409" s="171"/>
      <c r="CZ409" s="171"/>
      <c r="DA409" s="171"/>
      <c r="DB409" s="171"/>
      <c r="DC409" s="171"/>
      <c r="DD409" s="171"/>
      <c r="DE409" s="171"/>
      <c r="DF409" s="171"/>
      <c r="DG409" s="171"/>
      <c r="DH409" s="171"/>
      <c r="DI409" s="171"/>
      <c r="DJ409" s="171"/>
      <c r="DK409" s="171"/>
      <c r="DL409" s="186"/>
      <c r="DM409" s="186"/>
      <c r="DO409" s="59" t="s">
        <v>91</v>
      </c>
      <c r="DP409" s="61" t="s">
        <v>8</v>
      </c>
      <c r="DQ409" s="186"/>
      <c r="DR409" s="61"/>
      <c r="DS409" s="61"/>
      <c r="DT409" s="61"/>
      <c r="DU409" s="61"/>
      <c r="DV409" s="61"/>
      <c r="DW409" s="61"/>
      <c r="DX409" s="61" t="s">
        <v>62</v>
      </c>
      <c r="DY409" s="236">
        <v>0.25965771999999998</v>
      </c>
      <c r="DZ409" s="236">
        <v>2.6246040000000005E-2</v>
      </c>
      <c r="EA409" s="236">
        <v>5.93512E-2</v>
      </c>
      <c r="EB409" s="236">
        <v>0.17109581999999998</v>
      </c>
      <c r="EC409" s="236">
        <v>1.833038E-2</v>
      </c>
      <c r="ED409" s="149"/>
      <c r="EE409" s="149"/>
      <c r="EF409" s="149"/>
      <c r="EG409" s="149"/>
      <c r="EH409" s="61"/>
      <c r="EI409" s="68"/>
      <c r="EJ409" s="68"/>
      <c r="EK409" s="68"/>
      <c r="EL409" s="68"/>
      <c r="EM409" s="68"/>
      <c r="EN409" s="68"/>
      <c r="EO409" s="68"/>
    </row>
    <row r="410" spans="1:145" s="169" customFormat="1" x14ac:dyDescent="0.25">
      <c r="A410" s="186"/>
      <c r="B410" s="186"/>
      <c r="C410" s="186"/>
      <c r="D410" s="186"/>
      <c r="E410" s="186"/>
      <c r="F410" s="186"/>
      <c r="G410" s="186"/>
      <c r="H410" s="186"/>
      <c r="I410" s="186"/>
      <c r="J410" s="186"/>
      <c r="K410" s="186"/>
      <c r="L410" s="186"/>
      <c r="M410" s="186"/>
      <c r="N410" s="186"/>
      <c r="O410" s="186"/>
      <c r="P410" s="186"/>
      <c r="Q410" s="186"/>
      <c r="R410" s="186"/>
      <c r="S410" s="186"/>
      <c r="T410" s="186"/>
      <c r="U410" s="186"/>
      <c r="V410" s="186"/>
      <c r="W410" s="190" t="s">
        <v>823</v>
      </c>
      <c r="X410" s="190">
        <v>753</v>
      </c>
      <c r="Y410" s="192" t="s">
        <v>286</v>
      </c>
      <c r="Z410" s="192"/>
      <c r="AA410" s="175"/>
      <c r="AB410" s="175"/>
      <c r="AC410" s="175"/>
      <c r="AD410" s="175"/>
      <c r="AE410" s="192"/>
      <c r="AF410" s="198">
        <v>78.260907000000003</v>
      </c>
      <c r="AG410" s="198">
        <v>37.700414500000001</v>
      </c>
      <c r="AH410" s="198">
        <v>6.9153892999999993</v>
      </c>
      <c r="AI410" s="198">
        <v>15.418291999999999</v>
      </c>
      <c r="AJ410" s="198">
        <v>2.2447231184524039</v>
      </c>
      <c r="AK410" s="186"/>
      <c r="AL410" s="175" t="s">
        <v>555</v>
      </c>
      <c r="AM410" s="175"/>
      <c r="AN410" s="175" t="s">
        <v>286</v>
      </c>
      <c r="AO410" s="175"/>
      <c r="AP410" s="175"/>
      <c r="AQ410" s="175"/>
      <c r="AR410" s="175"/>
      <c r="AS410" s="175"/>
      <c r="AU410" s="175"/>
      <c r="AV410" s="176" t="s">
        <v>20</v>
      </c>
      <c r="AY410" s="176">
        <v>0.20930000000000001</v>
      </c>
      <c r="AZ410" s="176">
        <v>20</v>
      </c>
      <c r="BA410" s="177">
        <v>1.0465E-2</v>
      </c>
      <c r="BB410" s="177">
        <v>5.8760368292486511</v>
      </c>
      <c r="BC410" s="186"/>
      <c r="BD410" s="186"/>
      <c r="BE410" s="186"/>
      <c r="BF410" s="186"/>
      <c r="BG410" s="186"/>
      <c r="BJ410" s="186"/>
      <c r="BK410" s="186"/>
      <c r="BL410" s="186"/>
      <c r="BM410" s="218"/>
      <c r="BP410" s="186"/>
      <c r="BQ410" s="197"/>
      <c r="BR410" s="197"/>
      <c r="BS410" s="197"/>
      <c r="BT410" s="197"/>
      <c r="BU410" s="186"/>
      <c r="BV410" s="176" t="s">
        <v>309</v>
      </c>
      <c r="BW410" s="176"/>
      <c r="BX410" s="176"/>
      <c r="BY410" s="176"/>
      <c r="BZ410" s="176"/>
      <c r="CA410" s="176"/>
      <c r="CB410" s="176"/>
      <c r="CC410" s="176"/>
      <c r="CD410" s="176"/>
      <c r="CE410" s="176" t="s">
        <v>20</v>
      </c>
      <c r="CF410" s="185">
        <v>180.4848689280266</v>
      </c>
      <c r="CI410" s="186"/>
      <c r="CJ410" s="186"/>
      <c r="CK410" s="186"/>
      <c r="CL410" s="186"/>
      <c r="CM410" s="186"/>
      <c r="CN410" s="186"/>
      <c r="CO410" s="186"/>
      <c r="CP410" s="186"/>
      <c r="CQ410" s="186"/>
      <c r="CR410" s="186"/>
      <c r="CS410" s="186"/>
      <c r="CT410" s="186"/>
      <c r="CU410" s="171"/>
      <c r="CV410" s="171"/>
      <c r="CW410" s="171"/>
      <c r="CX410" s="171"/>
      <c r="CY410" s="171"/>
      <c r="CZ410" s="171"/>
      <c r="DA410" s="171"/>
      <c r="DB410" s="171"/>
      <c r="DC410" s="171"/>
      <c r="DD410" s="171"/>
      <c r="DE410" s="171"/>
      <c r="DF410" s="171"/>
      <c r="DG410" s="171"/>
      <c r="DH410" s="171"/>
      <c r="DI410" s="171"/>
      <c r="DJ410" s="171"/>
      <c r="DK410" s="171"/>
      <c r="DL410" s="186"/>
      <c r="DM410" s="186"/>
      <c r="DO410" s="61" t="s">
        <v>91</v>
      </c>
      <c r="DP410" s="61" t="s">
        <v>10</v>
      </c>
      <c r="DQ410" s="186"/>
      <c r="DR410" s="61"/>
      <c r="DS410" s="61"/>
      <c r="DT410" s="61"/>
      <c r="DU410" s="61"/>
      <c r="DV410" s="61"/>
      <c r="DW410" s="61"/>
      <c r="DX410" s="61" t="s">
        <v>62</v>
      </c>
      <c r="DY410" s="68">
        <v>0.26295473999999996</v>
      </c>
      <c r="DZ410" s="68">
        <v>3.0230040000000003E-2</v>
      </c>
      <c r="EA410" s="68">
        <v>5.1563199999999997E-2</v>
      </c>
      <c r="EB410" s="68">
        <v>0.16613879999999998</v>
      </c>
      <c r="EC410" s="68">
        <v>1.75201E-2</v>
      </c>
      <c r="ED410" s="149"/>
      <c r="EE410" s="149"/>
      <c r="EF410" s="149"/>
      <c r="EG410" s="149"/>
      <c r="EH410" s="61"/>
      <c r="EI410" s="68"/>
      <c r="EJ410" s="68"/>
      <c r="EK410" s="68"/>
      <c r="EL410" s="68"/>
      <c r="EM410" s="68"/>
      <c r="EN410" s="68"/>
      <c r="EO410" s="68"/>
    </row>
    <row r="411" spans="1:145" s="169" customFormat="1" x14ac:dyDescent="0.25">
      <c r="A411" s="186"/>
      <c r="B411" s="186"/>
      <c r="C411" s="186"/>
      <c r="D411" s="186"/>
      <c r="E411" s="186"/>
      <c r="F411" s="186"/>
      <c r="G411" s="186"/>
      <c r="H411" s="186"/>
      <c r="I411" s="186"/>
      <c r="J411" s="186"/>
      <c r="K411" s="186"/>
      <c r="L411" s="186"/>
      <c r="M411" s="186"/>
      <c r="N411" s="186"/>
      <c r="O411" s="186"/>
      <c r="P411" s="186"/>
      <c r="Q411" s="186"/>
      <c r="R411" s="186"/>
      <c r="S411" s="186"/>
      <c r="T411" s="186"/>
      <c r="U411" s="186"/>
      <c r="V411" s="186"/>
      <c r="W411" s="190" t="s">
        <v>824</v>
      </c>
      <c r="X411" s="190">
        <v>769</v>
      </c>
      <c r="Y411" s="192" t="s">
        <v>286</v>
      </c>
      <c r="Z411" s="192"/>
      <c r="AA411" s="175"/>
      <c r="AB411" s="175"/>
      <c r="AC411" s="175"/>
      <c r="AD411" s="175"/>
      <c r="AE411" s="192"/>
      <c r="AF411" s="198">
        <v>57.566849000000005</v>
      </c>
      <c r="AG411" s="198">
        <v>33.405432500000003</v>
      </c>
      <c r="AH411" s="198">
        <v>5.9070379499999994</v>
      </c>
      <c r="AI411" s="198">
        <v>13.598107500000003</v>
      </c>
      <c r="AJ411" s="198">
        <v>2.3190172509477742</v>
      </c>
      <c r="AK411" s="186"/>
      <c r="AL411" s="175" t="s">
        <v>556</v>
      </c>
      <c r="AM411" s="175"/>
      <c r="AN411" s="175" t="s">
        <v>286</v>
      </c>
      <c r="AO411" s="175"/>
      <c r="AP411" s="175"/>
      <c r="AQ411" s="175"/>
      <c r="AR411" s="175"/>
      <c r="AS411" s="175"/>
      <c r="AU411" s="175"/>
      <c r="AV411" s="175" t="s">
        <v>440</v>
      </c>
      <c r="AY411" s="176">
        <v>0.23719999999999999</v>
      </c>
      <c r="AZ411" s="176">
        <v>20</v>
      </c>
      <c r="BA411" s="177">
        <v>1.1859999999999999E-2</v>
      </c>
      <c r="BB411" s="177">
        <v>6.4061954741899987</v>
      </c>
      <c r="BC411" s="186"/>
      <c r="BD411" s="186"/>
      <c r="BE411" s="186"/>
      <c r="BF411" s="186"/>
      <c r="BG411" s="186"/>
      <c r="BJ411" s="186"/>
      <c r="BK411" s="186"/>
      <c r="BL411" s="186"/>
      <c r="BM411" s="218"/>
      <c r="BP411" s="186"/>
      <c r="BQ411" s="197"/>
      <c r="BR411" s="197"/>
      <c r="BS411" s="197"/>
      <c r="BT411" s="197"/>
      <c r="BU411" s="186"/>
      <c r="BV411" s="176" t="s">
        <v>255</v>
      </c>
      <c r="BW411" s="176"/>
      <c r="BX411" s="176"/>
      <c r="BY411" s="176"/>
      <c r="BZ411" s="176"/>
      <c r="CA411" s="176"/>
      <c r="CB411" s="176"/>
      <c r="CC411" s="176"/>
      <c r="CD411" s="176"/>
      <c r="CE411" s="176" t="s">
        <v>20</v>
      </c>
      <c r="CF411" s="185">
        <v>118.1738321514496</v>
      </c>
      <c r="CI411" s="186"/>
      <c r="CJ411" s="186"/>
      <c r="CK411" s="186"/>
      <c r="CL411" s="186"/>
      <c r="CM411" s="186"/>
      <c r="CN411" s="186"/>
      <c r="CO411" s="186"/>
      <c r="CP411" s="186"/>
      <c r="CQ411" s="186"/>
      <c r="CR411" s="186"/>
      <c r="CS411" s="186"/>
      <c r="CT411" s="186"/>
      <c r="CU411" s="171"/>
      <c r="CV411" s="171"/>
      <c r="CW411" s="171"/>
      <c r="CX411" s="171"/>
      <c r="CY411" s="171"/>
      <c r="CZ411" s="171"/>
      <c r="DA411" s="171"/>
      <c r="DB411" s="171"/>
      <c r="DC411" s="171"/>
      <c r="DD411" s="171"/>
      <c r="DE411" s="171"/>
      <c r="DF411" s="171"/>
      <c r="DG411" s="171"/>
      <c r="DH411" s="171"/>
      <c r="DI411" s="171"/>
      <c r="DJ411" s="171"/>
      <c r="DK411" s="171"/>
      <c r="DL411" s="186"/>
      <c r="DM411" s="186"/>
      <c r="DO411" s="61" t="s">
        <v>225</v>
      </c>
      <c r="DP411" s="61" t="s">
        <v>202</v>
      </c>
      <c r="DQ411" s="186"/>
      <c r="DR411" s="61"/>
      <c r="DS411" s="61"/>
      <c r="DT411" s="61"/>
      <c r="DU411" s="61"/>
      <c r="DV411" s="61"/>
      <c r="DW411" s="61"/>
      <c r="DX411" s="61" t="s">
        <v>62</v>
      </c>
      <c r="DY411" s="68">
        <v>0.30117592000000004</v>
      </c>
      <c r="DZ411" s="68">
        <v>2.5373280000000005E-2</v>
      </c>
      <c r="EA411" s="68">
        <v>7.490833999999999E-2</v>
      </c>
      <c r="EB411" s="68">
        <v>0.18670281999999999</v>
      </c>
      <c r="EC411" s="68">
        <v>1.8893400000000001E-2</v>
      </c>
      <c r="ED411" s="149"/>
      <c r="EE411" s="149"/>
      <c r="EF411" s="149"/>
      <c r="EG411" s="149"/>
      <c r="EH411" s="61"/>
      <c r="EI411" s="68"/>
      <c r="EJ411" s="68"/>
      <c r="EK411" s="68"/>
      <c r="EL411" s="68"/>
      <c r="EM411" s="68"/>
      <c r="EN411" s="68"/>
      <c r="EO411" s="68"/>
    </row>
    <row r="412" spans="1:145" s="169" customFormat="1" x14ac:dyDescent="0.25">
      <c r="A412" s="186"/>
      <c r="B412" s="186"/>
      <c r="C412" s="186"/>
      <c r="D412" s="186"/>
      <c r="E412" s="186"/>
      <c r="F412" s="186"/>
      <c r="G412" s="186"/>
      <c r="H412" s="186"/>
      <c r="I412" s="186"/>
      <c r="J412" s="186"/>
      <c r="K412" s="186"/>
      <c r="L412" s="186"/>
      <c r="M412" s="186"/>
      <c r="N412" s="186"/>
      <c r="O412" s="186"/>
      <c r="P412" s="186"/>
      <c r="Q412" s="186"/>
      <c r="R412" s="186"/>
      <c r="S412" s="186"/>
      <c r="T412" s="186"/>
      <c r="U412" s="186"/>
      <c r="V412" s="186"/>
      <c r="W412" s="190" t="s">
        <v>825</v>
      </c>
      <c r="X412" s="190">
        <v>809</v>
      </c>
      <c r="Y412" s="192" t="s">
        <v>286</v>
      </c>
      <c r="Z412" s="192"/>
      <c r="AA412" s="175"/>
      <c r="AB412" s="175"/>
      <c r="AC412" s="175"/>
      <c r="AD412" s="175"/>
      <c r="AE412" s="192"/>
      <c r="AF412" s="198">
        <v>44.431482000000003</v>
      </c>
      <c r="AG412" s="198">
        <v>30.612104499999997</v>
      </c>
      <c r="AH412" s="198">
        <v>4.9079754999999992</v>
      </c>
      <c r="AI412" s="198">
        <v>12.838260999999999</v>
      </c>
      <c r="AJ412" s="198">
        <v>2.6375299562551535</v>
      </c>
      <c r="AK412" s="186"/>
      <c r="AL412" s="175" t="s">
        <v>557</v>
      </c>
      <c r="AM412" s="175"/>
      <c r="AN412" s="175" t="s">
        <v>286</v>
      </c>
      <c r="AO412" s="175"/>
      <c r="AP412" s="175"/>
      <c r="AQ412" s="175"/>
      <c r="AR412" s="175"/>
      <c r="AS412" s="175"/>
      <c r="AU412" s="175"/>
      <c r="AV412" s="175" t="s">
        <v>440</v>
      </c>
      <c r="AY412" s="176">
        <v>0.19439999999999999</v>
      </c>
      <c r="AZ412" s="176">
        <v>20</v>
      </c>
      <c r="BA412" s="177">
        <v>9.7199999999999995E-3</v>
      </c>
      <c r="BB412" s="177">
        <v>5.6586046761334652</v>
      </c>
      <c r="BC412" s="186"/>
      <c r="BD412" s="186"/>
      <c r="BE412" s="186"/>
      <c r="BF412" s="186"/>
      <c r="BG412" s="186"/>
      <c r="BJ412" s="186"/>
      <c r="BK412" s="186"/>
      <c r="BL412" s="186"/>
      <c r="BM412" s="218"/>
      <c r="BP412" s="186"/>
      <c r="BQ412" s="197"/>
      <c r="BR412" s="197"/>
      <c r="BS412" s="197"/>
      <c r="BT412" s="197"/>
      <c r="BU412" s="186"/>
      <c r="BV412" s="176" t="s">
        <v>311</v>
      </c>
      <c r="BW412" s="176"/>
      <c r="BX412" s="176"/>
      <c r="BY412" s="176"/>
      <c r="BZ412" s="176"/>
      <c r="CA412" s="176"/>
      <c r="CB412" s="176"/>
      <c r="CC412" s="176"/>
      <c r="CD412" s="176"/>
      <c r="CE412" s="176" t="s">
        <v>20</v>
      </c>
      <c r="CF412" s="185">
        <v>156.74988007642659</v>
      </c>
      <c r="CI412" s="186"/>
      <c r="CJ412" s="186"/>
      <c r="CK412" s="186"/>
      <c r="CL412" s="186"/>
      <c r="CM412" s="186"/>
      <c r="CN412" s="186"/>
      <c r="CO412" s="186"/>
      <c r="CP412" s="186"/>
      <c r="CQ412" s="186"/>
      <c r="CR412" s="186"/>
      <c r="CS412" s="186"/>
      <c r="CT412" s="186"/>
      <c r="CU412" s="171"/>
      <c r="CV412" s="171"/>
      <c r="CW412" s="171"/>
      <c r="CX412" s="171"/>
      <c r="CY412" s="171"/>
      <c r="CZ412" s="171"/>
      <c r="DA412" s="171"/>
      <c r="DB412" s="171"/>
      <c r="DC412" s="171"/>
      <c r="DD412" s="171"/>
      <c r="DE412" s="171"/>
      <c r="DF412" s="171"/>
      <c r="DG412" s="171"/>
      <c r="DH412" s="171"/>
      <c r="DI412" s="171"/>
      <c r="DJ412" s="171"/>
      <c r="DK412" s="171"/>
      <c r="DL412" s="186"/>
      <c r="DM412" s="186"/>
      <c r="DO412" s="61">
        <v>309</v>
      </c>
      <c r="DP412" s="61" t="s">
        <v>202</v>
      </c>
      <c r="DQ412" s="186"/>
      <c r="DR412" s="61"/>
      <c r="DS412" s="61"/>
      <c r="DT412" s="61"/>
      <c r="DU412" s="61"/>
      <c r="DV412" s="61"/>
      <c r="DW412" s="61"/>
      <c r="DX412" s="61" t="s">
        <v>20</v>
      </c>
      <c r="DY412" s="68">
        <v>0.26024609999999998</v>
      </c>
      <c r="DZ412" s="68">
        <v>2.5569419999999999E-2</v>
      </c>
      <c r="EA412" s="68">
        <v>5.7900560000000004E-2</v>
      </c>
      <c r="EB412" s="68">
        <v>0.16027358</v>
      </c>
      <c r="EC412" s="68">
        <v>2.123682E-2</v>
      </c>
      <c r="ED412" s="149"/>
      <c r="EE412" s="149"/>
      <c r="EF412" s="149"/>
      <c r="EG412" s="149"/>
      <c r="EH412" s="61"/>
      <c r="EI412" s="68"/>
      <c r="EJ412" s="68"/>
      <c r="EK412" s="68"/>
      <c r="EL412" s="68"/>
      <c r="EM412" s="68"/>
      <c r="EN412" s="68"/>
      <c r="EO412" s="68"/>
    </row>
    <row r="413" spans="1:145" s="169" customFormat="1" x14ac:dyDescent="0.25">
      <c r="A413" s="186"/>
      <c r="B413" s="186"/>
      <c r="C413" s="186"/>
      <c r="D413" s="186"/>
      <c r="E413" s="186"/>
      <c r="F413" s="186"/>
      <c r="G413" s="186"/>
      <c r="H413" s="186"/>
      <c r="I413" s="186"/>
      <c r="J413" s="186"/>
      <c r="K413" s="186"/>
      <c r="L413" s="186"/>
      <c r="M413" s="186"/>
      <c r="N413" s="186"/>
      <c r="O413" s="186"/>
      <c r="P413" s="186"/>
      <c r="Q413" s="186"/>
      <c r="R413" s="186"/>
      <c r="S413" s="186"/>
      <c r="T413" s="186"/>
      <c r="U413" s="186"/>
      <c r="V413" s="186"/>
      <c r="W413" s="190" t="s">
        <v>655</v>
      </c>
      <c r="X413" s="190">
        <v>776</v>
      </c>
      <c r="Y413" s="192" t="s">
        <v>8</v>
      </c>
      <c r="Z413" s="192"/>
      <c r="AA413" s="175"/>
      <c r="AB413" s="175"/>
      <c r="AC413" s="175"/>
      <c r="AD413" s="175"/>
      <c r="AE413" s="192"/>
      <c r="AF413" s="198">
        <v>45.944778000000007</v>
      </c>
      <c r="AG413" s="198">
        <v>29.696770499999996</v>
      </c>
      <c r="AH413" s="198">
        <v>5.3869494500000004</v>
      </c>
      <c r="AI413" s="198">
        <v>12.378424500000001</v>
      </c>
      <c r="AJ413" s="198">
        <v>2.3117010264425346</v>
      </c>
      <c r="AK413" s="186"/>
      <c r="AL413" s="175" t="s">
        <v>1009</v>
      </c>
      <c r="AM413" s="175"/>
      <c r="AN413" s="175" t="s">
        <v>8</v>
      </c>
      <c r="AO413" s="175"/>
      <c r="AP413" s="175"/>
      <c r="AQ413" s="175"/>
      <c r="AR413" s="175"/>
      <c r="AS413" s="175"/>
      <c r="AU413" s="175"/>
      <c r="AV413" s="175" t="s">
        <v>440</v>
      </c>
      <c r="AY413" s="176">
        <v>0.19639999999999999</v>
      </c>
      <c r="AZ413" s="176">
        <v>20</v>
      </c>
      <c r="BA413" s="179">
        <v>9.8199999999999989E-3</v>
      </c>
      <c r="BB413" s="177">
        <v>5.2707164523662522</v>
      </c>
      <c r="BC413" s="186"/>
      <c r="BD413" s="186"/>
      <c r="BE413" s="186"/>
      <c r="BF413" s="186"/>
      <c r="BG413" s="186"/>
      <c r="BJ413" s="186"/>
      <c r="BK413" s="186"/>
      <c r="BL413" s="186"/>
      <c r="BM413" s="218"/>
      <c r="BP413" s="186"/>
      <c r="BQ413" s="197"/>
      <c r="BR413" s="197"/>
      <c r="BS413" s="197"/>
      <c r="BT413" s="197"/>
      <c r="BU413" s="186"/>
      <c r="BV413" s="176" t="s">
        <v>281</v>
      </c>
      <c r="BW413" s="176"/>
      <c r="BX413" s="176"/>
      <c r="BY413" s="176"/>
      <c r="BZ413" s="176"/>
      <c r="CA413" s="176"/>
      <c r="CB413" s="176"/>
      <c r="CC413" s="176"/>
      <c r="CD413" s="176"/>
      <c r="CE413" s="176" t="s">
        <v>20</v>
      </c>
      <c r="CF413" s="185">
        <v>151.83413939781045</v>
      </c>
      <c r="CI413" s="186"/>
      <c r="CJ413" s="186"/>
      <c r="CK413" s="186"/>
      <c r="CL413" s="186"/>
      <c r="CM413" s="186"/>
      <c r="CN413" s="186"/>
      <c r="CO413" s="186"/>
      <c r="CP413" s="186"/>
      <c r="CQ413" s="186"/>
      <c r="CR413" s="186"/>
      <c r="CS413" s="186"/>
      <c r="CT413" s="186"/>
      <c r="CU413" s="171"/>
      <c r="CV413" s="171"/>
      <c r="CW413" s="171"/>
      <c r="CX413" s="171"/>
      <c r="CY413" s="171"/>
      <c r="CZ413" s="171"/>
      <c r="DA413" s="171"/>
      <c r="DB413" s="171"/>
      <c r="DC413" s="171"/>
      <c r="DD413" s="171"/>
      <c r="DE413" s="171"/>
      <c r="DF413" s="171"/>
      <c r="DG413" s="171"/>
      <c r="DH413" s="171"/>
      <c r="DI413" s="171"/>
      <c r="DJ413" s="171"/>
      <c r="DK413" s="171"/>
      <c r="DL413" s="186"/>
      <c r="DM413" s="186"/>
      <c r="DO413" s="61" t="s">
        <v>130</v>
      </c>
      <c r="DP413" s="61" t="s">
        <v>10</v>
      </c>
      <c r="DQ413" s="186"/>
      <c r="DR413" s="61"/>
      <c r="DS413" s="61"/>
      <c r="DT413" s="61"/>
      <c r="DU413" s="61"/>
      <c r="DV413" s="61"/>
      <c r="DW413" s="61"/>
      <c r="DX413" s="61" t="s">
        <v>20</v>
      </c>
      <c r="DY413" s="68">
        <v>0.29033999999999993</v>
      </c>
      <c r="DZ413" s="68">
        <v>2.7837499999999998E-2</v>
      </c>
      <c r="EA413" s="68">
        <v>8.0005440000000011E-2</v>
      </c>
      <c r="EB413" s="68">
        <v>0.17864374</v>
      </c>
      <c r="EC413" s="68">
        <v>1.8508240000000002E-2</v>
      </c>
      <c r="ED413" s="149"/>
      <c r="EE413" s="149"/>
      <c r="EF413" s="149"/>
      <c r="EG413" s="149"/>
      <c r="EH413" s="61"/>
      <c r="EI413" s="68"/>
      <c r="EJ413" s="68"/>
      <c r="EK413" s="68"/>
      <c r="EL413" s="68"/>
      <c r="EM413" s="68"/>
      <c r="EN413" s="68"/>
      <c r="EO413" s="68"/>
    </row>
    <row r="414" spans="1:145" s="169" customFormat="1" x14ac:dyDescent="0.25">
      <c r="A414" s="186"/>
      <c r="B414" s="186"/>
      <c r="C414" s="186"/>
      <c r="D414" s="186"/>
      <c r="E414" s="186"/>
      <c r="F414" s="186"/>
      <c r="G414" s="186"/>
      <c r="H414" s="186"/>
      <c r="I414" s="186"/>
      <c r="J414" s="186"/>
      <c r="K414" s="186"/>
      <c r="L414" s="186"/>
      <c r="M414" s="186"/>
      <c r="N414" s="186"/>
      <c r="O414" s="186"/>
      <c r="P414" s="186"/>
      <c r="Q414" s="186"/>
      <c r="R414" s="186"/>
      <c r="S414" s="186"/>
      <c r="T414" s="186"/>
      <c r="U414" s="186"/>
      <c r="V414" s="186"/>
      <c r="W414" s="190" t="s">
        <v>656</v>
      </c>
      <c r="X414" s="190">
        <v>700</v>
      </c>
      <c r="Y414" s="192" t="s">
        <v>8</v>
      </c>
      <c r="Z414" s="192"/>
      <c r="AA414" s="175"/>
      <c r="AB414" s="175"/>
      <c r="AC414" s="175"/>
      <c r="AD414" s="175"/>
      <c r="AE414" s="192"/>
      <c r="AF414" s="198">
        <v>49.996557500000009</v>
      </c>
      <c r="AG414" s="198">
        <v>30.780731499999995</v>
      </c>
      <c r="AH414" s="198">
        <v>5.6265886999999992</v>
      </c>
      <c r="AI414" s="198">
        <v>12.708853949999998</v>
      </c>
      <c r="AJ414" s="198">
        <v>2.2592986260062125</v>
      </c>
      <c r="AK414" s="186"/>
      <c r="AL414" s="175" t="s">
        <v>31</v>
      </c>
      <c r="AM414" s="175"/>
      <c r="AN414" s="175" t="s">
        <v>8</v>
      </c>
      <c r="AO414" s="175"/>
      <c r="AP414" s="175"/>
      <c r="AQ414" s="175"/>
      <c r="AR414" s="175"/>
      <c r="AS414" s="175"/>
      <c r="AU414" s="175"/>
      <c r="AV414" s="176" t="s">
        <v>20</v>
      </c>
      <c r="AY414" s="176">
        <v>0.22509999999999999</v>
      </c>
      <c r="AZ414" s="176">
        <v>20</v>
      </c>
      <c r="BA414" s="179">
        <v>1.1254999999999999E-2</v>
      </c>
      <c r="BB414" s="177">
        <v>6.1216546318417313</v>
      </c>
      <c r="BC414" s="186"/>
      <c r="BD414" s="186"/>
      <c r="BE414" s="186"/>
      <c r="BF414" s="186"/>
      <c r="BG414" s="186"/>
      <c r="BJ414" s="186"/>
      <c r="BK414" s="186"/>
      <c r="BL414" s="186"/>
      <c r="BM414" s="218"/>
      <c r="BP414" s="186"/>
      <c r="BQ414" s="197"/>
      <c r="BR414" s="197"/>
      <c r="BS414" s="197"/>
      <c r="BT414" s="197"/>
      <c r="BU414" s="186"/>
      <c r="BV414" s="176" t="s">
        <v>288</v>
      </c>
      <c r="BW414" s="176"/>
      <c r="BX414" s="176"/>
      <c r="BY414" s="176"/>
      <c r="BZ414" s="176"/>
      <c r="CA414" s="176"/>
      <c r="CB414" s="176"/>
      <c r="CC414" s="176"/>
      <c r="CD414" s="176"/>
      <c r="CE414" s="176" t="s">
        <v>20</v>
      </c>
      <c r="CF414" s="185">
        <v>165.6023744898514</v>
      </c>
      <c r="CI414" s="186"/>
      <c r="CJ414" s="186"/>
      <c r="CK414" s="186"/>
      <c r="CL414" s="186"/>
      <c r="CM414" s="186"/>
      <c r="CN414" s="186"/>
      <c r="CO414" s="186"/>
      <c r="CP414" s="186"/>
      <c r="CQ414" s="186"/>
      <c r="CR414" s="186"/>
      <c r="CS414" s="186"/>
      <c r="CT414" s="186"/>
      <c r="CU414" s="171"/>
      <c r="CV414" s="171"/>
      <c r="CW414" s="171"/>
      <c r="CX414" s="171"/>
      <c r="CY414" s="171"/>
      <c r="CZ414" s="171"/>
      <c r="DA414" s="171"/>
      <c r="DB414" s="171"/>
      <c r="DC414" s="171"/>
      <c r="DD414" s="171"/>
      <c r="DE414" s="171"/>
      <c r="DF414" s="171"/>
      <c r="DG414" s="171"/>
      <c r="DH414" s="171"/>
      <c r="DI414" s="171"/>
      <c r="DJ414" s="171"/>
      <c r="DK414" s="171"/>
      <c r="DL414" s="186"/>
      <c r="DM414" s="186"/>
      <c r="DO414" s="59" t="s">
        <v>96</v>
      </c>
      <c r="DP414" s="61" t="s">
        <v>8</v>
      </c>
      <c r="DQ414" s="186"/>
      <c r="DR414" s="61"/>
      <c r="DS414" s="61"/>
      <c r="DT414" s="61"/>
      <c r="DU414" s="61"/>
      <c r="DV414" s="61"/>
      <c r="DW414" s="61"/>
      <c r="DX414" s="61" t="s">
        <v>62</v>
      </c>
      <c r="DY414" s="236">
        <v>0.25587268000000002</v>
      </c>
      <c r="DZ414" s="236">
        <v>3.1512579999999998E-2</v>
      </c>
      <c r="EA414" s="236">
        <v>6.9009999999999988E-2</v>
      </c>
      <c r="EB414" s="236">
        <v>0.15213572</v>
      </c>
      <c r="EC414" s="236">
        <v>1.6483000000000001E-2</v>
      </c>
      <c r="ED414" s="149"/>
      <c r="EE414" s="149"/>
      <c r="EF414" s="149"/>
      <c r="EG414" s="149"/>
      <c r="EH414" s="61"/>
      <c r="EI414" s="68"/>
      <c r="EJ414" s="68"/>
      <c r="EK414" s="68"/>
      <c r="EL414" s="68"/>
      <c r="EM414" s="68"/>
      <c r="EN414" s="68"/>
      <c r="EO414" s="68"/>
    </row>
    <row r="415" spans="1:145" s="169" customFormat="1" x14ac:dyDescent="0.25">
      <c r="A415" s="186"/>
      <c r="B415" s="186"/>
      <c r="C415" s="186"/>
      <c r="D415" s="186"/>
      <c r="E415" s="186"/>
      <c r="F415" s="186"/>
      <c r="G415" s="186"/>
      <c r="H415" s="186"/>
      <c r="I415" s="186"/>
      <c r="J415" s="186"/>
      <c r="K415" s="186"/>
      <c r="L415" s="186"/>
      <c r="M415" s="186"/>
      <c r="N415" s="186"/>
      <c r="O415" s="186"/>
      <c r="P415" s="186"/>
      <c r="Q415" s="186"/>
      <c r="R415" s="186"/>
      <c r="S415" s="186"/>
      <c r="T415" s="186"/>
      <c r="U415" s="186"/>
      <c r="V415" s="186"/>
      <c r="W415" s="190" t="s">
        <v>657</v>
      </c>
      <c r="X415" s="190">
        <v>910</v>
      </c>
      <c r="Y415" s="192" t="s">
        <v>8</v>
      </c>
      <c r="Z415" s="192"/>
      <c r="AA415" s="175"/>
      <c r="AB415" s="175"/>
      <c r="AC415" s="175"/>
      <c r="AD415" s="175"/>
      <c r="AE415" s="192"/>
      <c r="AF415" s="198">
        <v>52.70081166666666</v>
      </c>
      <c r="AG415" s="198">
        <v>29.621195510000007</v>
      </c>
      <c r="AH415" s="198">
        <v>8.7728391499999994</v>
      </c>
      <c r="AI415" s="198">
        <v>13.008434249999999</v>
      </c>
      <c r="AJ415" s="198">
        <v>2.1885609179653569</v>
      </c>
      <c r="AK415" s="186"/>
      <c r="AL415" s="175" t="s">
        <v>77</v>
      </c>
      <c r="AM415" s="175"/>
      <c r="AN415" s="175" t="s">
        <v>8</v>
      </c>
      <c r="AO415" s="175"/>
      <c r="AP415" s="175"/>
      <c r="AQ415" s="175"/>
      <c r="AR415" s="175"/>
      <c r="AS415" s="175"/>
      <c r="AU415" s="175"/>
      <c r="AV415" s="175" t="s">
        <v>62</v>
      </c>
      <c r="AY415" s="176">
        <v>0.2445</v>
      </c>
      <c r="AZ415" s="176">
        <v>20</v>
      </c>
      <c r="BA415" s="179">
        <v>1.2225E-2</v>
      </c>
      <c r="BB415" s="177">
        <v>6.4464606877298474</v>
      </c>
      <c r="BC415" s="186"/>
      <c r="BD415" s="186"/>
      <c r="BE415" s="186"/>
      <c r="BF415" s="186"/>
      <c r="BG415" s="186"/>
      <c r="BJ415" s="186"/>
      <c r="BK415" s="186"/>
      <c r="BL415" s="186"/>
      <c r="BM415" s="218"/>
      <c r="BP415" s="186"/>
      <c r="BQ415" s="197"/>
      <c r="BR415" s="197"/>
      <c r="BS415" s="197"/>
      <c r="BT415" s="197"/>
      <c r="BU415" s="186"/>
      <c r="BV415" s="176" t="s">
        <v>312</v>
      </c>
      <c r="BW415" s="176"/>
      <c r="BX415" s="176"/>
      <c r="BY415" s="176"/>
      <c r="BZ415" s="176"/>
      <c r="CA415" s="176"/>
      <c r="CB415" s="176"/>
      <c r="CC415" s="176"/>
      <c r="CD415" s="176"/>
      <c r="CE415" s="176" t="s">
        <v>20</v>
      </c>
      <c r="CF415" s="185">
        <v>176.33851119832983</v>
      </c>
      <c r="CI415" s="186"/>
      <c r="CJ415" s="186"/>
      <c r="CK415" s="186"/>
      <c r="CL415" s="186"/>
      <c r="CM415" s="186"/>
      <c r="CN415" s="186"/>
      <c r="CO415" s="186"/>
      <c r="CP415" s="186"/>
      <c r="CQ415" s="186"/>
      <c r="CR415" s="186"/>
      <c r="CS415" s="186"/>
      <c r="CT415" s="186"/>
      <c r="CU415" s="171"/>
      <c r="CV415" s="171"/>
      <c r="CW415" s="171"/>
      <c r="CX415" s="171"/>
      <c r="CY415" s="171"/>
      <c r="CZ415" s="171"/>
      <c r="DA415" s="171"/>
      <c r="DB415" s="171"/>
      <c r="DC415" s="171"/>
      <c r="DD415" s="171"/>
      <c r="DE415" s="171"/>
      <c r="DF415" s="171"/>
      <c r="DG415" s="171"/>
      <c r="DH415" s="171"/>
      <c r="DI415" s="171"/>
      <c r="DJ415" s="171"/>
      <c r="DK415" s="171"/>
      <c r="DL415" s="186"/>
      <c r="DM415" s="186"/>
      <c r="DO415" s="61" t="s">
        <v>42</v>
      </c>
      <c r="DP415" s="61" t="s">
        <v>8</v>
      </c>
      <c r="DQ415" s="186"/>
      <c r="DR415" s="61"/>
      <c r="DS415" s="61"/>
      <c r="DT415" s="61"/>
      <c r="DU415" s="61"/>
      <c r="DV415" s="61"/>
      <c r="DW415" s="61"/>
      <c r="DX415" s="61" t="s">
        <v>20</v>
      </c>
      <c r="DY415" s="68">
        <v>0.25068122000000004</v>
      </c>
      <c r="DZ415" s="68">
        <v>2.7207639999999998E-2</v>
      </c>
      <c r="EA415" s="68">
        <v>6.2338760000000007E-2</v>
      </c>
      <c r="EB415" s="68">
        <v>0.14898810000000001</v>
      </c>
      <c r="EC415" s="68">
        <v>1.7250439999999999E-2</v>
      </c>
      <c r="ED415" s="149"/>
      <c r="EE415" s="149"/>
      <c r="EF415" s="149"/>
      <c r="EG415" s="149"/>
      <c r="EH415" s="61"/>
      <c r="EI415" s="68"/>
      <c r="EJ415" s="68"/>
      <c r="EK415" s="68"/>
      <c r="EL415" s="68"/>
      <c r="EM415" s="68"/>
      <c r="EN415" s="68"/>
      <c r="EO415" s="68"/>
    </row>
    <row r="416" spans="1:145" s="169" customFormat="1" x14ac:dyDescent="0.25">
      <c r="A416" s="186"/>
      <c r="B416" s="186"/>
      <c r="C416" s="186"/>
      <c r="D416" s="186"/>
      <c r="E416" s="186"/>
      <c r="F416" s="186"/>
      <c r="G416" s="186"/>
      <c r="H416" s="186"/>
      <c r="I416" s="186"/>
      <c r="J416" s="186"/>
      <c r="K416" s="186"/>
      <c r="L416" s="186"/>
      <c r="M416" s="186"/>
      <c r="N416" s="186"/>
      <c r="O416" s="186"/>
      <c r="P416" s="186"/>
      <c r="Q416" s="186"/>
      <c r="R416" s="186"/>
      <c r="S416" s="186"/>
      <c r="T416" s="186"/>
      <c r="U416" s="186"/>
      <c r="V416" s="186"/>
      <c r="W416" s="190" t="s">
        <v>660</v>
      </c>
      <c r="X416" s="190">
        <v>823</v>
      </c>
      <c r="Y416" s="192" t="s">
        <v>8</v>
      </c>
      <c r="Z416" s="192"/>
      <c r="AA416" s="175"/>
      <c r="AB416" s="175"/>
      <c r="AC416" s="175"/>
      <c r="AD416" s="175"/>
      <c r="AE416" s="192"/>
      <c r="AF416" s="198">
        <v>59.120255000000007</v>
      </c>
      <c r="AG416" s="198">
        <v>32.807365499999996</v>
      </c>
      <c r="AH416" s="198">
        <v>6.1150424499999998</v>
      </c>
      <c r="AI416" s="198">
        <v>13.171294649999998</v>
      </c>
      <c r="AJ416" s="198">
        <v>2.1631301124058995</v>
      </c>
      <c r="AK416" s="186"/>
      <c r="AL416" s="175" t="s">
        <v>1023</v>
      </c>
      <c r="AM416" s="175"/>
      <c r="AN416" s="175" t="s">
        <v>8</v>
      </c>
      <c r="AO416" s="175"/>
      <c r="AP416" s="175"/>
      <c r="AQ416" s="175"/>
      <c r="AR416" s="175"/>
      <c r="AS416" s="175"/>
      <c r="AU416" s="175"/>
      <c r="AV416" s="175" t="s">
        <v>440</v>
      </c>
      <c r="AY416" s="176">
        <v>0.22059999999999999</v>
      </c>
      <c r="AZ416" s="176">
        <v>20</v>
      </c>
      <c r="BA416" s="179">
        <v>1.103E-2</v>
      </c>
      <c r="BB416" s="177">
        <v>5.5337825141599346</v>
      </c>
      <c r="BC416" s="186"/>
      <c r="BD416" s="186"/>
      <c r="BE416" s="186"/>
      <c r="BF416" s="186"/>
      <c r="BG416" s="186"/>
      <c r="BJ416" s="186"/>
      <c r="BK416" s="186"/>
      <c r="BL416" s="186"/>
      <c r="BM416" s="218"/>
      <c r="BP416" s="186"/>
      <c r="BQ416" s="197"/>
      <c r="BR416" s="197"/>
      <c r="BS416" s="197"/>
      <c r="BT416" s="197"/>
      <c r="BU416" s="186"/>
      <c r="BV416" s="176" t="s">
        <v>364</v>
      </c>
      <c r="BW416" s="176"/>
      <c r="BX416" s="176"/>
      <c r="BY416" s="176"/>
      <c r="BZ416" s="176"/>
      <c r="CA416" s="176"/>
      <c r="CB416" s="176"/>
      <c r="CC416" s="176"/>
      <c r="CD416" s="176"/>
      <c r="CE416" s="176" t="s">
        <v>62</v>
      </c>
      <c r="CF416" s="185">
        <v>147.42049935734835</v>
      </c>
      <c r="CI416" s="186"/>
      <c r="CJ416" s="186"/>
      <c r="CK416" s="186"/>
      <c r="CL416" s="186"/>
      <c r="CM416" s="186"/>
      <c r="CN416" s="186"/>
      <c r="CO416" s="186"/>
      <c r="CP416" s="186"/>
      <c r="CQ416" s="186"/>
      <c r="CR416" s="186"/>
      <c r="CS416" s="186"/>
      <c r="CT416" s="186"/>
      <c r="CU416" s="171"/>
      <c r="CV416" s="171"/>
      <c r="CW416" s="171"/>
      <c r="CX416" s="171"/>
      <c r="CY416" s="171"/>
      <c r="CZ416" s="171"/>
      <c r="DA416" s="171"/>
      <c r="DB416" s="171"/>
      <c r="DC416" s="171"/>
      <c r="DD416" s="171"/>
      <c r="DE416" s="171"/>
      <c r="DF416" s="171"/>
      <c r="DG416" s="171"/>
      <c r="DH416" s="171"/>
      <c r="DI416" s="171"/>
      <c r="DJ416" s="171"/>
      <c r="DK416" s="171"/>
      <c r="DL416" s="186"/>
      <c r="DM416" s="186"/>
      <c r="DO416" s="61" t="s">
        <v>43</v>
      </c>
      <c r="DP416" s="61" t="s">
        <v>8</v>
      </c>
      <c r="DQ416" s="186"/>
      <c r="DR416" s="61"/>
      <c r="DS416" s="61"/>
      <c r="DT416" s="61"/>
      <c r="DU416" s="61"/>
      <c r="DV416" s="61"/>
      <c r="DW416" s="61"/>
      <c r="DX416" s="61" t="s">
        <v>20</v>
      </c>
      <c r="DY416" s="68">
        <v>0.26518278000000001</v>
      </c>
      <c r="DZ416" s="68">
        <v>3.1489100000000006E-2</v>
      </c>
      <c r="EA416" s="68">
        <v>6.5550600000000001E-2</v>
      </c>
      <c r="EB416" s="68">
        <v>0.16453663999999998</v>
      </c>
      <c r="EC416" s="68">
        <v>2.0273779999999998E-2</v>
      </c>
      <c r="ED416" s="149"/>
      <c r="EE416" s="149"/>
      <c r="EF416" s="149"/>
      <c r="EG416" s="149"/>
      <c r="EH416" s="61"/>
      <c r="EI416" s="68"/>
      <c r="EJ416" s="68"/>
      <c r="EK416" s="68"/>
      <c r="EL416" s="68"/>
      <c r="EM416" s="68"/>
      <c r="EN416" s="68"/>
      <c r="EO416" s="68"/>
    </row>
    <row r="417" spans="1:151" s="169" customFormat="1" x14ac:dyDescent="0.25">
      <c r="A417" s="186"/>
      <c r="B417" s="186"/>
      <c r="C417" s="186"/>
      <c r="D417" s="186"/>
      <c r="E417" s="186"/>
      <c r="F417" s="186"/>
      <c r="G417" s="186"/>
      <c r="H417" s="186"/>
      <c r="I417" s="186"/>
      <c r="J417" s="186"/>
      <c r="K417" s="186"/>
      <c r="L417" s="186"/>
      <c r="M417" s="186"/>
      <c r="N417" s="186"/>
      <c r="O417" s="186"/>
      <c r="P417" s="186"/>
      <c r="Q417" s="186"/>
      <c r="R417" s="186"/>
      <c r="S417" s="186"/>
      <c r="T417" s="186"/>
      <c r="U417" s="186"/>
      <c r="V417" s="186"/>
      <c r="W417" s="190" t="s">
        <v>662</v>
      </c>
      <c r="X417" s="190">
        <v>619</v>
      </c>
      <c r="Y417" s="192" t="s">
        <v>8</v>
      </c>
      <c r="Z417" s="192"/>
      <c r="AA417" s="175"/>
      <c r="AB417" s="175"/>
      <c r="AC417" s="175"/>
      <c r="AD417" s="175"/>
      <c r="AE417" s="192"/>
      <c r="AF417" s="198">
        <v>44.468456499999995</v>
      </c>
      <c r="AG417" s="198">
        <v>29.381299500000004</v>
      </c>
      <c r="AH417" s="198">
        <v>5.3181540500000013</v>
      </c>
      <c r="AI417" s="198">
        <v>11.790975249999999</v>
      </c>
      <c r="AJ417" s="198">
        <v>2.2414744359336622</v>
      </c>
      <c r="AK417" s="186"/>
      <c r="AL417" s="175" t="s">
        <v>32</v>
      </c>
      <c r="AM417" s="175"/>
      <c r="AN417" s="175" t="s">
        <v>8</v>
      </c>
      <c r="AO417" s="175"/>
      <c r="AP417" s="175"/>
      <c r="AQ417" s="175"/>
      <c r="AR417" s="175"/>
      <c r="AS417" s="175"/>
      <c r="AU417" s="175"/>
      <c r="AV417" s="176" t="s">
        <v>20</v>
      </c>
      <c r="AY417" s="176">
        <v>0.25719999999999998</v>
      </c>
      <c r="AZ417" s="176">
        <v>20</v>
      </c>
      <c r="BA417" s="179">
        <v>1.286E-2</v>
      </c>
      <c r="BB417" s="177">
        <v>6.6813411000456355</v>
      </c>
      <c r="BC417" s="186"/>
      <c r="BD417" s="186"/>
      <c r="BE417" s="186"/>
      <c r="BF417" s="186"/>
      <c r="BG417" s="186"/>
      <c r="BJ417" s="186"/>
      <c r="BK417" s="186"/>
      <c r="BL417" s="186"/>
      <c r="BM417" s="218"/>
      <c r="BP417" s="186"/>
      <c r="BQ417" s="197"/>
      <c r="BR417" s="197"/>
      <c r="BS417" s="197"/>
      <c r="BT417" s="197"/>
      <c r="BU417" s="186"/>
      <c r="BV417" s="176" t="s">
        <v>261</v>
      </c>
      <c r="BW417" s="176"/>
      <c r="BX417" s="176"/>
      <c r="BY417" s="176"/>
      <c r="BZ417" s="176"/>
      <c r="CA417" s="176"/>
      <c r="CB417" s="176"/>
      <c r="CC417" s="176"/>
      <c r="CD417" s="176"/>
      <c r="CE417" s="176" t="s">
        <v>20</v>
      </c>
      <c r="CF417" s="185">
        <v>142.74741613981959</v>
      </c>
      <c r="CI417" s="186"/>
      <c r="CJ417" s="186"/>
      <c r="CK417" s="186"/>
      <c r="CL417" s="186"/>
      <c r="CM417" s="186"/>
      <c r="CN417" s="186"/>
      <c r="CO417" s="186"/>
      <c r="CP417" s="186"/>
      <c r="CQ417" s="186"/>
      <c r="CR417" s="186"/>
      <c r="CS417" s="186"/>
      <c r="CT417" s="186"/>
      <c r="CU417" s="171"/>
      <c r="CV417" s="171"/>
      <c r="CW417" s="171"/>
      <c r="CX417" s="171"/>
      <c r="CY417" s="171"/>
      <c r="CZ417" s="171"/>
      <c r="DA417" s="171"/>
      <c r="DB417" s="171"/>
      <c r="DC417" s="171"/>
      <c r="DD417" s="171"/>
      <c r="DE417" s="171"/>
      <c r="DF417" s="171"/>
      <c r="DG417" s="171"/>
      <c r="DH417" s="171"/>
      <c r="DI417" s="171"/>
      <c r="DJ417" s="171"/>
      <c r="DK417" s="171"/>
      <c r="DL417" s="186"/>
      <c r="DM417" s="186"/>
      <c r="DO417" s="61" t="s">
        <v>45</v>
      </c>
      <c r="DP417" s="61" t="s">
        <v>8</v>
      </c>
      <c r="DQ417" s="186"/>
      <c r="DR417" s="61"/>
      <c r="DS417" s="61"/>
      <c r="DT417" s="61"/>
      <c r="DU417" s="61"/>
      <c r="DV417" s="61"/>
      <c r="DW417" s="61"/>
      <c r="DX417" s="61" t="s">
        <v>20</v>
      </c>
      <c r="DY417" s="68">
        <v>0.24551205999999998</v>
      </c>
      <c r="DZ417" s="68">
        <v>2.7571580000000002E-2</v>
      </c>
      <c r="EA417" s="68">
        <v>4.82053E-2</v>
      </c>
      <c r="EB417" s="68">
        <v>0.15916594000000001</v>
      </c>
      <c r="EC417" s="68">
        <v>1.6561759999999998E-2</v>
      </c>
      <c r="ED417" s="149"/>
      <c r="EE417" s="149"/>
      <c r="EF417" s="149"/>
      <c r="EG417" s="149"/>
      <c r="EH417" s="61"/>
      <c r="EI417" s="68"/>
      <c r="EJ417" s="68"/>
      <c r="EK417" s="68"/>
      <c r="EL417" s="68"/>
      <c r="EM417" s="68"/>
      <c r="EN417" s="68"/>
      <c r="EO417" s="68"/>
    </row>
    <row r="418" spans="1:151" s="169" customFormat="1" x14ac:dyDescent="0.25">
      <c r="A418" s="186"/>
      <c r="B418" s="186"/>
      <c r="C418" s="186"/>
      <c r="D418" s="186"/>
      <c r="E418" s="186"/>
      <c r="F418" s="186"/>
      <c r="G418" s="186"/>
      <c r="H418" s="186"/>
      <c r="I418" s="186"/>
      <c r="J418" s="186"/>
      <c r="K418" s="186"/>
      <c r="L418" s="186"/>
      <c r="M418" s="186"/>
      <c r="N418" s="186"/>
      <c r="O418" s="186"/>
      <c r="P418" s="186"/>
      <c r="Q418" s="186"/>
      <c r="R418" s="186"/>
      <c r="S418" s="186"/>
      <c r="T418" s="186"/>
      <c r="U418" s="186"/>
      <c r="V418" s="186"/>
      <c r="W418" s="190" t="s">
        <v>833</v>
      </c>
      <c r="X418" s="190">
        <v>793</v>
      </c>
      <c r="Y418" s="192" t="s">
        <v>286</v>
      </c>
      <c r="Z418" s="192"/>
      <c r="AA418" s="175"/>
      <c r="AB418" s="175"/>
      <c r="AC418" s="175"/>
      <c r="AD418" s="175"/>
      <c r="AE418" s="192"/>
      <c r="AF418" s="193">
        <v>54.127980000000001</v>
      </c>
      <c r="AG418" s="193">
        <v>31.416255999999997</v>
      </c>
      <c r="AH418" s="193">
        <v>6.031499150000001</v>
      </c>
      <c r="AI418" s="193">
        <v>12.200614399999997</v>
      </c>
      <c r="AJ418" s="193">
        <v>2.0645024805539589</v>
      </c>
      <c r="AK418" s="186"/>
      <c r="AL418" s="175" t="s">
        <v>560</v>
      </c>
      <c r="AM418" s="175"/>
      <c r="AN418" s="175" t="s">
        <v>286</v>
      </c>
      <c r="AO418" s="175"/>
      <c r="AP418" s="175"/>
      <c r="AQ418" s="175"/>
      <c r="AR418" s="175"/>
      <c r="AS418" s="175"/>
      <c r="AU418" s="175"/>
      <c r="AV418" s="175" t="s">
        <v>440</v>
      </c>
      <c r="AY418" s="176">
        <v>0.2223</v>
      </c>
      <c r="AZ418" s="176">
        <v>20</v>
      </c>
      <c r="BA418" s="179">
        <v>1.1115E-2</v>
      </c>
      <c r="BB418" s="177">
        <v>5.7015542372426387</v>
      </c>
      <c r="BC418" s="186"/>
      <c r="BD418" s="186"/>
      <c r="BE418" s="186"/>
      <c r="BF418" s="186"/>
      <c r="BG418" s="186"/>
      <c r="BJ418" s="186"/>
      <c r="BK418" s="186"/>
      <c r="BL418" s="186"/>
      <c r="BM418" s="218"/>
      <c r="BP418" s="186"/>
      <c r="BQ418" s="197"/>
      <c r="BR418" s="197"/>
      <c r="BS418" s="197"/>
      <c r="BT418" s="197"/>
      <c r="BU418" s="186"/>
      <c r="BV418" s="176" t="s">
        <v>262</v>
      </c>
      <c r="BW418" s="176"/>
      <c r="BX418" s="176"/>
      <c r="BY418" s="176"/>
      <c r="BZ418" s="176"/>
      <c r="CA418" s="176"/>
      <c r="CB418" s="176"/>
      <c r="CC418" s="176"/>
      <c r="CD418" s="176"/>
      <c r="CE418" s="176" t="s">
        <v>20</v>
      </c>
      <c r="CF418" s="185">
        <v>157.72912293887779</v>
      </c>
      <c r="CI418" s="186"/>
      <c r="CJ418" s="186"/>
      <c r="CK418" s="186"/>
      <c r="CL418" s="186"/>
      <c r="CM418" s="186"/>
      <c r="CN418" s="186"/>
      <c r="CO418" s="186"/>
      <c r="CP418" s="186"/>
      <c r="CQ418" s="186"/>
      <c r="CR418" s="186"/>
      <c r="CS418" s="186"/>
      <c r="CT418" s="186"/>
      <c r="CU418" s="171"/>
      <c r="CV418" s="171"/>
      <c r="CW418" s="171"/>
      <c r="CX418" s="171"/>
      <c r="CY418" s="171"/>
      <c r="CZ418" s="171"/>
      <c r="DA418" s="171"/>
      <c r="DB418" s="171"/>
      <c r="DC418" s="171"/>
      <c r="DD418" s="171"/>
      <c r="DE418" s="171"/>
      <c r="DF418" s="171"/>
      <c r="DG418" s="171"/>
      <c r="DH418" s="171"/>
      <c r="DI418" s="171"/>
      <c r="DJ418" s="171"/>
      <c r="DK418" s="171"/>
      <c r="DL418" s="186"/>
      <c r="DM418" s="186"/>
      <c r="DO418" s="61">
        <v>362</v>
      </c>
      <c r="DP418" s="61" t="s">
        <v>202</v>
      </c>
      <c r="DQ418" s="186"/>
      <c r="DR418" s="61"/>
      <c r="DS418" s="61"/>
      <c r="DT418" s="61"/>
      <c r="DU418" s="61"/>
      <c r="DV418" s="61"/>
      <c r="DW418" s="61"/>
      <c r="DX418" s="61" t="s">
        <v>20</v>
      </c>
      <c r="DY418" s="68">
        <v>0.26713915999999999</v>
      </c>
      <c r="DZ418" s="68">
        <v>2.321548E-2</v>
      </c>
      <c r="EA418" s="68">
        <v>5.0582000000000002E-2</v>
      </c>
      <c r="EB418" s="68">
        <v>0.17460247999999998</v>
      </c>
      <c r="EC418" s="68">
        <v>1.8407959999999998E-2</v>
      </c>
      <c r="ED418" s="149"/>
      <c r="EE418" s="149"/>
      <c r="EF418" s="149"/>
      <c r="EG418" s="149"/>
      <c r="EH418" s="61"/>
      <c r="EI418" s="68"/>
      <c r="EJ418" s="68"/>
      <c r="EK418" s="68"/>
      <c r="EL418" s="68"/>
      <c r="EM418" s="68"/>
      <c r="EN418" s="68"/>
      <c r="EO418" s="68"/>
    </row>
    <row r="419" spans="1:151" s="169" customFormat="1" x14ac:dyDescent="0.25">
      <c r="A419" s="186"/>
      <c r="B419" s="186"/>
      <c r="C419" s="186"/>
      <c r="D419" s="186"/>
      <c r="E419" s="186"/>
      <c r="F419" s="186"/>
      <c r="G419" s="186"/>
      <c r="H419" s="186"/>
      <c r="I419" s="186"/>
      <c r="J419" s="186"/>
      <c r="K419" s="186"/>
      <c r="L419" s="186"/>
      <c r="M419" s="186"/>
      <c r="N419" s="186"/>
      <c r="O419" s="186"/>
      <c r="P419" s="186"/>
      <c r="Q419" s="186"/>
      <c r="R419" s="186"/>
      <c r="S419" s="186"/>
      <c r="T419" s="186"/>
      <c r="U419" s="186"/>
      <c r="V419" s="186"/>
      <c r="W419" s="190" t="s">
        <v>777</v>
      </c>
      <c r="X419" s="190">
        <v>846</v>
      </c>
      <c r="Y419" s="192" t="s">
        <v>201</v>
      </c>
      <c r="Z419" s="192"/>
      <c r="AA419" s="175"/>
      <c r="AB419" s="175"/>
      <c r="AC419" s="175"/>
      <c r="AD419" s="175"/>
      <c r="AE419" s="192"/>
      <c r="AF419" s="193">
        <v>48.149354000000002</v>
      </c>
      <c r="AG419" s="193">
        <v>29.566071500000003</v>
      </c>
      <c r="AH419" s="193">
        <v>5.5836584</v>
      </c>
      <c r="AI419" s="193">
        <v>11.677006499999999</v>
      </c>
      <c r="AJ419" s="193">
        <v>2.0886723377524961</v>
      </c>
      <c r="AK419" s="186"/>
      <c r="AL419" s="175" t="s">
        <v>1060</v>
      </c>
      <c r="AM419" s="175"/>
      <c r="AN419" s="175" t="s">
        <v>201</v>
      </c>
      <c r="AO419" s="175"/>
      <c r="AP419" s="175"/>
      <c r="AQ419" s="175"/>
      <c r="AR419" s="175"/>
      <c r="AS419" s="175"/>
      <c r="AU419" s="175"/>
      <c r="AV419" s="175" t="s">
        <v>440</v>
      </c>
      <c r="AY419" s="176">
        <v>0.28760000000000002</v>
      </c>
      <c r="AZ419" s="176">
        <v>20</v>
      </c>
      <c r="BA419" s="179">
        <v>1.438E-2</v>
      </c>
      <c r="BB419" s="177">
        <v>7.8007140364534413</v>
      </c>
      <c r="BC419" s="186"/>
      <c r="BD419" s="186"/>
      <c r="BE419" s="186"/>
      <c r="BF419" s="186"/>
      <c r="BG419" s="186"/>
      <c r="BJ419" s="186"/>
      <c r="BK419" s="186"/>
      <c r="BL419" s="186"/>
      <c r="BM419" s="218"/>
      <c r="BP419" s="186"/>
      <c r="BQ419" s="197"/>
      <c r="BR419" s="197"/>
      <c r="BS419" s="197"/>
      <c r="BT419" s="197"/>
      <c r="BU419" s="186"/>
      <c r="BV419" s="176" t="s">
        <v>264</v>
      </c>
      <c r="BW419" s="176"/>
      <c r="BX419" s="176"/>
      <c r="BY419" s="176"/>
      <c r="BZ419" s="176"/>
      <c r="CA419" s="176"/>
      <c r="CB419" s="176"/>
      <c r="CC419" s="176"/>
      <c r="CD419" s="176"/>
      <c r="CE419" s="176" t="s">
        <v>20</v>
      </c>
      <c r="CF419" s="185">
        <v>181.90782039890317</v>
      </c>
      <c r="CI419" s="186"/>
      <c r="CJ419" s="186"/>
      <c r="CK419" s="186"/>
      <c r="CL419" s="186"/>
      <c r="CM419" s="186"/>
      <c r="CN419" s="186"/>
      <c r="CO419" s="186"/>
      <c r="CP419" s="186"/>
      <c r="CQ419" s="186"/>
      <c r="CR419" s="186"/>
      <c r="CS419" s="186"/>
      <c r="CT419" s="186"/>
      <c r="CU419" s="171"/>
      <c r="CV419" s="171"/>
      <c r="CW419" s="171"/>
      <c r="CX419" s="171"/>
      <c r="CY419" s="171"/>
      <c r="CZ419" s="171"/>
      <c r="DA419" s="171"/>
      <c r="DB419" s="171"/>
      <c r="DC419" s="171"/>
      <c r="DD419" s="171"/>
      <c r="DE419" s="171"/>
      <c r="DF419" s="171"/>
      <c r="DG419" s="171"/>
      <c r="DH419" s="171"/>
      <c r="DI419" s="171"/>
      <c r="DJ419" s="171"/>
      <c r="DK419" s="171"/>
      <c r="DL419" s="186"/>
      <c r="DM419" s="186"/>
      <c r="DO419" s="59" t="s">
        <v>101</v>
      </c>
      <c r="DP419" s="61" t="s">
        <v>8</v>
      </c>
      <c r="DQ419" s="186"/>
      <c r="DR419" s="61"/>
      <c r="DS419" s="61"/>
      <c r="DT419" s="61"/>
      <c r="DU419" s="61"/>
      <c r="DV419" s="61"/>
      <c r="DW419" s="61"/>
      <c r="DX419" s="61" t="s">
        <v>62</v>
      </c>
      <c r="DY419" s="236">
        <v>0.31787103999999999</v>
      </c>
      <c r="DZ419" s="236">
        <v>3.1547979999999996E-2</v>
      </c>
      <c r="EA419" s="236">
        <v>6.3952099999999998E-2</v>
      </c>
      <c r="EB419" s="236">
        <v>0.21096190000000004</v>
      </c>
      <c r="EC419" s="236">
        <v>2.4371380000000002E-2</v>
      </c>
      <c r="ED419" s="149"/>
      <c r="EE419" s="149"/>
      <c r="EF419" s="149"/>
      <c r="EG419" s="149"/>
      <c r="EH419" s="61"/>
      <c r="EI419" s="68"/>
      <c r="EJ419" s="68"/>
      <c r="EK419" s="68"/>
      <c r="EL419" s="68"/>
      <c r="EM419" s="68"/>
      <c r="EN419" s="68"/>
      <c r="EO419" s="68"/>
    </row>
    <row r="420" spans="1:151" s="169" customFormat="1" x14ac:dyDescent="0.25">
      <c r="A420" s="186"/>
      <c r="B420" s="186"/>
      <c r="C420" s="186"/>
      <c r="D420" s="186"/>
      <c r="E420" s="186"/>
      <c r="F420" s="186"/>
      <c r="G420" s="186"/>
      <c r="H420" s="186"/>
      <c r="I420" s="186"/>
      <c r="J420" s="186"/>
      <c r="K420" s="186"/>
      <c r="L420" s="186"/>
      <c r="M420" s="186"/>
      <c r="N420" s="186"/>
      <c r="O420" s="186"/>
      <c r="P420" s="186"/>
      <c r="Q420" s="186"/>
      <c r="R420" s="186"/>
      <c r="S420" s="186"/>
      <c r="T420" s="186"/>
      <c r="U420" s="186"/>
      <c r="V420" s="186"/>
      <c r="W420" s="190" t="s">
        <v>835</v>
      </c>
      <c r="X420" s="190">
        <v>1077</v>
      </c>
      <c r="Y420" s="192" t="s">
        <v>286</v>
      </c>
      <c r="Z420" s="192"/>
      <c r="AA420" s="175"/>
      <c r="AB420" s="175"/>
      <c r="AC420" s="175"/>
      <c r="AD420" s="175"/>
      <c r="AE420" s="192"/>
      <c r="AF420" s="193">
        <v>46.876299500000002</v>
      </c>
      <c r="AG420" s="193">
        <v>30.264718000000006</v>
      </c>
      <c r="AH420" s="193">
        <v>5.2868908999999995</v>
      </c>
      <c r="AI420" s="193">
        <v>12.549720500000001</v>
      </c>
      <c r="AJ420" s="193">
        <v>2.378075697402779</v>
      </c>
      <c r="AK420" s="186"/>
      <c r="AL420" s="175" t="s">
        <v>217</v>
      </c>
      <c r="AM420" s="175"/>
      <c r="AN420" s="175" t="s">
        <v>286</v>
      </c>
      <c r="AO420" s="175"/>
      <c r="AP420" s="175"/>
      <c r="AQ420" s="175"/>
      <c r="AR420" s="175"/>
      <c r="AS420" s="175"/>
      <c r="AU420" s="175"/>
      <c r="AV420" s="175" t="s">
        <v>62</v>
      </c>
      <c r="AY420" s="176">
        <v>0.26079999999999998</v>
      </c>
      <c r="AZ420" s="176">
        <v>20</v>
      </c>
      <c r="BA420" s="179">
        <v>1.304E-2</v>
      </c>
      <c r="BB420" s="177">
        <v>6.8182428260811205</v>
      </c>
      <c r="BC420" s="186"/>
      <c r="BD420" s="186"/>
      <c r="BE420" s="186"/>
      <c r="BF420" s="186"/>
      <c r="BG420" s="186"/>
      <c r="BJ420" s="186"/>
      <c r="BK420" s="186"/>
      <c r="BL420" s="186"/>
      <c r="BM420" s="218"/>
      <c r="BP420" s="186"/>
      <c r="BQ420" s="197"/>
      <c r="BR420" s="197"/>
      <c r="BS420" s="197"/>
      <c r="BT420" s="197"/>
      <c r="BU420" s="186"/>
      <c r="BV420" s="176" t="s">
        <v>316</v>
      </c>
      <c r="BW420" s="176"/>
      <c r="BX420" s="176"/>
      <c r="BY420" s="176"/>
      <c r="BZ420" s="176"/>
      <c r="CA420" s="176"/>
      <c r="CB420" s="176"/>
      <c r="CC420" s="176"/>
      <c r="CD420" s="176"/>
      <c r="CE420" s="176" t="s">
        <v>20</v>
      </c>
      <c r="CF420" s="185">
        <v>232.78630799700574</v>
      </c>
      <c r="CI420" s="186"/>
      <c r="CJ420" s="186"/>
      <c r="CK420" s="186"/>
      <c r="CL420" s="186"/>
      <c r="CM420" s="186"/>
      <c r="CN420" s="186"/>
      <c r="CO420" s="186"/>
      <c r="CP420" s="186"/>
      <c r="CQ420" s="186"/>
      <c r="CR420" s="186"/>
      <c r="CS420" s="186"/>
      <c r="CT420" s="186"/>
      <c r="CU420" s="171"/>
      <c r="CV420" s="171"/>
      <c r="CW420" s="171"/>
      <c r="CX420" s="171"/>
      <c r="CY420" s="171"/>
      <c r="CZ420" s="171"/>
      <c r="DA420" s="171"/>
      <c r="DB420" s="171"/>
      <c r="DC420" s="171"/>
      <c r="DD420" s="171"/>
      <c r="DE420" s="171"/>
      <c r="DF420" s="171"/>
      <c r="DG420" s="171"/>
      <c r="DH420" s="171"/>
      <c r="DI420" s="171"/>
      <c r="DJ420" s="171"/>
      <c r="DK420" s="171"/>
      <c r="DL420" s="186"/>
      <c r="DM420" s="186"/>
      <c r="DO420" s="61">
        <v>384</v>
      </c>
      <c r="DP420" s="61" t="s">
        <v>202</v>
      </c>
      <c r="DQ420" s="186"/>
      <c r="DR420" s="61"/>
      <c r="DS420" s="61"/>
      <c r="DT420" s="61"/>
      <c r="DU420" s="61"/>
      <c r="DV420" s="61"/>
      <c r="DW420" s="61"/>
      <c r="DX420" s="61" t="s">
        <v>20</v>
      </c>
      <c r="DY420" s="68">
        <v>0.27595997999999999</v>
      </c>
      <c r="DZ420" s="68">
        <v>2.6076900000000004E-2</v>
      </c>
      <c r="EA420" s="68">
        <v>6.3291999999999987E-2</v>
      </c>
      <c r="EB420" s="68">
        <v>0.17083466000000003</v>
      </c>
      <c r="EC420" s="68">
        <v>1.9810120000000001E-2</v>
      </c>
      <c r="ED420" s="149"/>
      <c r="EE420" s="149"/>
      <c r="EF420" s="149"/>
      <c r="EG420" s="149"/>
      <c r="EH420" s="61"/>
      <c r="EI420" s="68"/>
      <c r="EJ420" s="68"/>
      <c r="EK420" s="68"/>
      <c r="EL420" s="68"/>
      <c r="EM420" s="68"/>
      <c r="EN420" s="68"/>
      <c r="EO420" s="68"/>
    </row>
    <row r="421" spans="1:151" s="169" customFormat="1" x14ac:dyDescent="0.25">
      <c r="A421" s="186"/>
      <c r="B421" s="186"/>
      <c r="C421" s="186"/>
      <c r="D421" s="186"/>
      <c r="E421" s="186"/>
      <c r="F421" s="186"/>
      <c r="G421" s="186"/>
      <c r="H421" s="186"/>
      <c r="I421" s="186"/>
      <c r="J421" s="186"/>
      <c r="K421" s="186"/>
      <c r="L421" s="186"/>
      <c r="M421" s="186"/>
      <c r="N421" s="186"/>
      <c r="O421" s="186"/>
      <c r="P421" s="186"/>
      <c r="Q421" s="186"/>
      <c r="R421" s="186"/>
      <c r="S421" s="186"/>
      <c r="T421" s="186"/>
      <c r="U421" s="186"/>
      <c r="V421" s="186"/>
      <c r="W421" s="190" t="s">
        <v>836</v>
      </c>
      <c r="X421" s="190">
        <v>683</v>
      </c>
      <c r="Y421" s="192" t="s">
        <v>286</v>
      </c>
      <c r="Z421" s="192"/>
      <c r="AA421" s="175"/>
      <c r="AB421" s="175"/>
      <c r="AC421" s="175"/>
      <c r="AD421" s="175"/>
      <c r="AE421" s="192"/>
      <c r="AF421" s="193">
        <v>42.961233000000014</v>
      </c>
      <c r="AG421" s="193">
        <v>27.702970000000001</v>
      </c>
      <c r="AH421" s="193">
        <v>5.1784905500000011</v>
      </c>
      <c r="AI421" s="193">
        <v>10.878568049999998</v>
      </c>
      <c r="AJ421" s="193">
        <v>2.1081162998742422</v>
      </c>
      <c r="AK421" s="186"/>
      <c r="AL421" s="175" t="s">
        <v>561</v>
      </c>
      <c r="AM421" s="175"/>
      <c r="AN421" s="175" t="s">
        <v>286</v>
      </c>
      <c r="AO421" s="175"/>
      <c r="AP421" s="175"/>
      <c r="AQ421" s="175"/>
      <c r="AR421" s="175"/>
      <c r="AS421" s="175"/>
      <c r="AU421" s="175"/>
      <c r="AV421" s="176" t="s">
        <v>20</v>
      </c>
      <c r="AY421" s="176">
        <v>0.20399999999999999</v>
      </c>
      <c r="AZ421" s="176">
        <v>20</v>
      </c>
      <c r="BA421" s="179">
        <v>1.0199999999999999E-2</v>
      </c>
      <c r="BB421" s="177">
        <v>5.5136499073900085</v>
      </c>
      <c r="BC421" s="186"/>
      <c r="BD421" s="186"/>
      <c r="BE421" s="186"/>
      <c r="BF421" s="186"/>
      <c r="BG421" s="186"/>
      <c r="BJ421" s="186"/>
      <c r="BK421" s="186"/>
      <c r="BL421" s="186"/>
      <c r="BM421" s="218"/>
      <c r="BP421" s="186"/>
      <c r="BQ421" s="197"/>
      <c r="BR421" s="197"/>
      <c r="BS421" s="197"/>
      <c r="BT421" s="197"/>
      <c r="BU421" s="186"/>
      <c r="BV421" s="176" t="s">
        <v>317</v>
      </c>
      <c r="BW421" s="176"/>
      <c r="BX421" s="176"/>
      <c r="BY421" s="176"/>
      <c r="BZ421" s="176"/>
      <c r="CA421" s="176"/>
      <c r="CB421" s="176"/>
      <c r="CC421" s="176"/>
      <c r="CD421" s="176"/>
      <c r="CE421" s="176" t="s">
        <v>20</v>
      </c>
      <c r="CF421" s="185">
        <v>150.68015868540311</v>
      </c>
      <c r="CI421" s="186"/>
      <c r="CJ421" s="186"/>
      <c r="CK421" s="186"/>
      <c r="CL421" s="186"/>
      <c r="CM421" s="186"/>
      <c r="CN421" s="186"/>
      <c r="CO421" s="186"/>
      <c r="CP421" s="186"/>
      <c r="CQ421" s="186"/>
      <c r="CR421" s="186"/>
      <c r="CS421" s="186"/>
      <c r="CT421" s="186"/>
      <c r="CU421" s="171"/>
      <c r="CV421" s="171"/>
      <c r="CW421" s="171"/>
      <c r="CX421" s="171"/>
      <c r="CY421" s="171"/>
      <c r="CZ421" s="171"/>
      <c r="DA421" s="171"/>
      <c r="DB421" s="171"/>
      <c r="DC421" s="171"/>
      <c r="DD421" s="171"/>
      <c r="DE421" s="171"/>
      <c r="DF421" s="171"/>
      <c r="DG421" s="171"/>
      <c r="DH421" s="171"/>
      <c r="DI421" s="171"/>
      <c r="DJ421" s="171"/>
      <c r="DK421" s="171"/>
      <c r="DL421" s="186"/>
      <c r="DM421" s="186"/>
      <c r="DO421" s="61" t="s">
        <v>137</v>
      </c>
      <c r="DP421" s="61" t="s">
        <v>10</v>
      </c>
      <c r="DQ421" s="186"/>
      <c r="DR421" s="61"/>
      <c r="DS421" s="61"/>
      <c r="DT421" s="61"/>
      <c r="DU421" s="61"/>
      <c r="DV421" s="61"/>
      <c r="DW421" s="61"/>
      <c r="DX421" s="61" t="s">
        <v>20</v>
      </c>
      <c r="DY421" s="61">
        <v>0.23587514000000001</v>
      </c>
      <c r="DZ421" s="68">
        <v>2.958212E-2</v>
      </c>
      <c r="EA421" s="68">
        <v>5.5321759999999998E-2</v>
      </c>
      <c r="EB421" s="68">
        <v>0.13235234000000001</v>
      </c>
      <c r="EC421" s="68">
        <v>2.385166E-2</v>
      </c>
      <c r="ED421" s="149"/>
      <c r="EE421" s="149"/>
      <c r="EF421" s="149"/>
      <c r="EG421" s="149"/>
      <c r="EH421" s="61"/>
      <c r="EI421" s="68"/>
      <c r="EJ421" s="68"/>
      <c r="EK421" s="68"/>
      <c r="EL421" s="68"/>
      <c r="EM421" s="68"/>
      <c r="EN421" s="68"/>
      <c r="EO421" s="68"/>
    </row>
    <row r="422" spans="1:151" s="169" customFormat="1" x14ac:dyDescent="0.25">
      <c r="A422" s="186"/>
      <c r="B422" s="186"/>
      <c r="C422" s="186"/>
      <c r="D422" s="186"/>
      <c r="E422" s="186"/>
      <c r="F422" s="186"/>
      <c r="G422" s="186"/>
      <c r="H422" s="186"/>
      <c r="I422" s="186"/>
      <c r="J422" s="186"/>
      <c r="K422" s="186"/>
      <c r="L422" s="186"/>
      <c r="M422" s="186"/>
      <c r="N422" s="186"/>
      <c r="O422" s="186"/>
      <c r="P422" s="186"/>
      <c r="Q422" s="186"/>
      <c r="R422" s="186"/>
      <c r="S422" s="186"/>
      <c r="T422" s="186"/>
      <c r="U422" s="186"/>
      <c r="V422" s="186"/>
      <c r="W422" s="200" t="s">
        <v>837</v>
      </c>
      <c r="X422" s="190">
        <v>820</v>
      </c>
      <c r="Y422" s="192" t="s">
        <v>286</v>
      </c>
      <c r="Z422" s="192"/>
      <c r="AA422" s="175"/>
      <c r="AB422" s="175"/>
      <c r="AC422" s="175"/>
      <c r="AD422" s="175"/>
      <c r="AE422" s="192"/>
      <c r="AF422" s="193">
        <v>60.295733499999997</v>
      </c>
      <c r="AG422" s="193">
        <v>33.844114999999995</v>
      </c>
      <c r="AH422" s="193">
        <v>6.4157687499999998</v>
      </c>
      <c r="AI422" s="193">
        <v>12.903504000000002</v>
      </c>
      <c r="AJ422" s="193">
        <v>2.0385148293379047</v>
      </c>
      <c r="AK422" s="186"/>
      <c r="AL422" s="175" t="s">
        <v>562</v>
      </c>
      <c r="AM422" s="175"/>
      <c r="AN422" s="175" t="s">
        <v>286</v>
      </c>
      <c r="AO422" s="175"/>
      <c r="AP422" s="175"/>
      <c r="AQ422" s="175"/>
      <c r="AR422" s="175"/>
      <c r="AS422" s="175"/>
      <c r="AU422" s="175"/>
      <c r="AV422" s="175" t="s">
        <v>440</v>
      </c>
      <c r="AY422" s="176">
        <v>0.2215</v>
      </c>
      <c r="AZ422" s="176">
        <v>20</v>
      </c>
      <c r="BA422" s="179">
        <v>1.1075E-2</v>
      </c>
      <c r="BB422" s="177">
        <v>5.7498724934904581</v>
      </c>
      <c r="BC422" s="186"/>
      <c r="BD422" s="186"/>
      <c r="BE422" s="186"/>
      <c r="BF422" s="186"/>
      <c r="BG422" s="186"/>
      <c r="BJ422" s="186"/>
      <c r="BK422" s="186"/>
      <c r="BL422" s="186"/>
      <c r="BM422" s="218"/>
      <c r="BP422" s="186"/>
      <c r="BQ422" s="197"/>
      <c r="BR422" s="197"/>
      <c r="BS422" s="197"/>
      <c r="BT422" s="197"/>
      <c r="BU422" s="186"/>
      <c r="BV422" s="176" t="s">
        <v>456</v>
      </c>
      <c r="BW422" s="176"/>
      <c r="BX422" s="176"/>
      <c r="BY422" s="176"/>
      <c r="BZ422" s="176"/>
      <c r="CA422" s="176"/>
      <c r="CB422" s="176"/>
      <c r="CC422" s="176"/>
      <c r="CD422" s="176"/>
      <c r="CE422" s="176" t="s">
        <v>440</v>
      </c>
      <c r="CF422" s="185">
        <v>177.23982999029155</v>
      </c>
      <c r="CI422" s="186"/>
      <c r="CJ422" s="186"/>
      <c r="CK422" s="186"/>
      <c r="CL422" s="186"/>
      <c r="CM422" s="186"/>
      <c r="CN422" s="186"/>
      <c r="CO422" s="186"/>
      <c r="CP422" s="186"/>
      <c r="CQ422" s="186"/>
      <c r="CR422" s="186"/>
      <c r="CS422" s="186"/>
      <c r="CT422" s="186"/>
      <c r="CU422" s="171"/>
      <c r="CV422" s="171"/>
      <c r="CW422" s="171"/>
      <c r="CX422" s="171"/>
      <c r="CY422" s="171"/>
      <c r="CZ422" s="171"/>
      <c r="DA422" s="171"/>
      <c r="DB422" s="171"/>
      <c r="DC422" s="171"/>
      <c r="DD422" s="171"/>
      <c r="DE422" s="171"/>
      <c r="DF422" s="171"/>
      <c r="DG422" s="171"/>
      <c r="DH422" s="171"/>
      <c r="DI422" s="171"/>
      <c r="DJ422" s="171"/>
      <c r="DK422" s="171"/>
      <c r="DL422" s="186"/>
      <c r="DM422" s="186"/>
      <c r="DO422" s="61" t="s">
        <v>54</v>
      </c>
      <c r="DP422" s="61" t="s">
        <v>8</v>
      </c>
      <c r="DQ422" s="186"/>
      <c r="DR422" s="61"/>
      <c r="DS422" s="61"/>
      <c r="DT422" s="61"/>
      <c r="DU422" s="61"/>
      <c r="DV422" s="61"/>
      <c r="DW422" s="61"/>
      <c r="DX422" s="61" t="s">
        <v>20</v>
      </c>
      <c r="DY422" s="68">
        <v>0.23662993999999998</v>
      </c>
      <c r="DZ422" s="68">
        <v>2.6249620000000001E-2</v>
      </c>
      <c r="EA422" s="68">
        <v>5.8222200000000002E-2</v>
      </c>
      <c r="EB422" s="68">
        <v>0.14894276000000001</v>
      </c>
      <c r="EC422" s="68">
        <v>1.6545919999999999E-2</v>
      </c>
      <c r="ED422" s="149"/>
      <c r="EE422" s="149"/>
      <c r="EF422" s="149"/>
      <c r="EG422" s="149"/>
      <c r="EH422" s="61"/>
      <c r="EI422" s="68"/>
      <c r="EJ422" s="68"/>
      <c r="EK422" s="68"/>
      <c r="EL422" s="68"/>
      <c r="EM422" s="68"/>
      <c r="EN422" s="68"/>
      <c r="EO422" s="68"/>
    </row>
    <row r="423" spans="1:151" s="169" customFormat="1" x14ac:dyDescent="0.25">
      <c r="A423" s="186"/>
      <c r="B423" s="186"/>
      <c r="C423" s="186"/>
      <c r="D423" s="186"/>
      <c r="E423" s="186"/>
      <c r="F423" s="186"/>
      <c r="G423" s="186"/>
      <c r="H423" s="186"/>
      <c r="I423" s="186"/>
      <c r="J423" s="186"/>
      <c r="K423" s="186"/>
      <c r="L423" s="186"/>
      <c r="M423" s="186"/>
      <c r="N423" s="186"/>
      <c r="O423" s="186"/>
      <c r="P423" s="186"/>
      <c r="Q423" s="186"/>
      <c r="R423" s="186"/>
      <c r="S423" s="186"/>
      <c r="T423" s="186"/>
      <c r="U423" s="186"/>
      <c r="V423" s="186"/>
      <c r="W423" s="190" t="s">
        <v>844</v>
      </c>
      <c r="X423" s="190">
        <v>648</v>
      </c>
      <c r="Y423" s="192" t="s">
        <v>286</v>
      </c>
      <c r="Z423" s="192"/>
      <c r="AA423" s="175"/>
      <c r="AB423" s="175"/>
      <c r="AC423" s="175"/>
      <c r="AD423" s="175"/>
      <c r="AE423" s="192"/>
      <c r="AF423" s="193">
        <v>45.081564</v>
      </c>
      <c r="AG423" s="193">
        <v>29.826776500000001</v>
      </c>
      <c r="AH423" s="193">
        <v>5.1961731000000002</v>
      </c>
      <c r="AI423" s="193">
        <v>11.97382575</v>
      </c>
      <c r="AJ423" s="193">
        <v>2.3212771820538336</v>
      </c>
      <c r="AK423" s="186"/>
      <c r="AL423" s="175" t="s">
        <v>1083</v>
      </c>
      <c r="AM423" s="175"/>
      <c r="AN423" s="175" t="s">
        <v>286</v>
      </c>
      <c r="AO423" s="175"/>
      <c r="AP423" s="175"/>
      <c r="AQ423" s="175"/>
      <c r="AR423" s="175"/>
      <c r="AS423" s="175"/>
      <c r="AU423" s="175"/>
      <c r="AV423" s="176" t="s">
        <v>20</v>
      </c>
      <c r="AY423" s="176">
        <v>0.22239999999999999</v>
      </c>
      <c r="AZ423" s="176">
        <v>20</v>
      </c>
      <c r="BA423" s="179">
        <v>1.112E-2</v>
      </c>
      <c r="BB423" s="177">
        <v>5.8934850884492525</v>
      </c>
      <c r="BC423" s="186"/>
      <c r="BD423" s="186"/>
      <c r="BE423" s="186"/>
      <c r="BF423" s="186"/>
      <c r="BG423" s="186"/>
      <c r="BJ423" s="186"/>
      <c r="BK423" s="186"/>
      <c r="BL423" s="186"/>
      <c r="BM423" s="218"/>
      <c r="BP423" s="186"/>
      <c r="BQ423" s="197"/>
      <c r="BR423" s="197"/>
      <c r="BS423" s="197"/>
      <c r="BT423" s="197"/>
      <c r="BU423" s="186"/>
      <c r="BV423" s="176" t="s">
        <v>508</v>
      </c>
      <c r="BW423" s="176"/>
      <c r="BX423" s="176"/>
      <c r="BY423" s="176"/>
      <c r="BZ423" s="176"/>
      <c r="CA423" s="176"/>
      <c r="CB423" s="176"/>
      <c r="CC423" s="176"/>
      <c r="CD423" s="176"/>
      <c r="CE423" s="176" t="s">
        <v>440</v>
      </c>
      <c r="CF423" s="185">
        <v>148.45392723151244</v>
      </c>
      <c r="CI423" s="186"/>
      <c r="CJ423" s="186"/>
      <c r="CK423" s="186"/>
      <c r="CL423" s="186"/>
      <c r="CM423" s="186"/>
      <c r="CN423" s="186"/>
      <c r="CO423" s="186"/>
      <c r="CP423" s="186"/>
      <c r="CQ423" s="186"/>
      <c r="CR423" s="186"/>
      <c r="CS423" s="186"/>
      <c r="CT423" s="186"/>
      <c r="CU423" s="171"/>
      <c r="CV423" s="171"/>
      <c r="CW423" s="171"/>
      <c r="CX423" s="171"/>
      <c r="CY423" s="171"/>
      <c r="CZ423" s="171"/>
      <c r="DA423" s="171"/>
      <c r="DB423" s="171"/>
      <c r="DC423" s="171"/>
      <c r="DD423" s="171"/>
      <c r="DE423" s="171"/>
      <c r="DF423" s="171"/>
      <c r="DG423" s="171"/>
      <c r="DH423" s="171"/>
      <c r="DI423" s="171"/>
      <c r="DJ423" s="171"/>
      <c r="DK423" s="171"/>
      <c r="DL423" s="186"/>
      <c r="DM423" s="186"/>
      <c r="DO423" s="61" t="s">
        <v>139</v>
      </c>
      <c r="DP423" s="61" t="s">
        <v>10</v>
      </c>
      <c r="DQ423" s="186"/>
      <c r="DR423" s="61"/>
      <c r="DS423" s="61"/>
      <c r="DT423" s="61"/>
      <c r="DU423" s="61"/>
      <c r="DV423" s="61"/>
      <c r="DW423" s="61"/>
      <c r="DX423" s="61" t="s">
        <v>20</v>
      </c>
      <c r="DY423" s="61">
        <v>0.29992977999999998</v>
      </c>
      <c r="DZ423" s="68">
        <v>3.3338240000000005E-2</v>
      </c>
      <c r="EA423" s="68">
        <v>5.0766720000000001E-2</v>
      </c>
      <c r="EB423" s="68">
        <v>0.20900041999999996</v>
      </c>
      <c r="EC423" s="68">
        <v>2.019052E-2</v>
      </c>
      <c r="ED423" s="149"/>
      <c r="EE423" s="149"/>
      <c r="EF423" s="149"/>
      <c r="EG423" s="149"/>
      <c r="EH423" s="61"/>
      <c r="EI423" s="68"/>
      <c r="EJ423" s="68"/>
      <c r="EK423" s="68"/>
      <c r="EL423" s="68"/>
      <c r="EM423" s="68"/>
      <c r="EN423" s="68"/>
      <c r="EO423" s="68"/>
    </row>
    <row r="424" spans="1:151" s="169" customFormat="1" x14ac:dyDescent="0.25">
      <c r="A424" s="186"/>
      <c r="B424" s="186"/>
      <c r="C424" s="186"/>
      <c r="D424" s="186"/>
      <c r="E424" s="186"/>
      <c r="F424" s="186"/>
      <c r="G424" s="186"/>
      <c r="H424" s="186"/>
      <c r="I424" s="186"/>
      <c r="J424" s="186"/>
      <c r="K424" s="186"/>
      <c r="L424" s="186"/>
      <c r="M424" s="186"/>
      <c r="N424" s="186"/>
      <c r="O424" s="186"/>
      <c r="P424" s="186"/>
      <c r="Q424" s="186"/>
      <c r="R424" s="186"/>
      <c r="S424" s="186"/>
      <c r="T424" s="186"/>
      <c r="U424" s="186"/>
      <c r="V424" s="186"/>
      <c r="W424" s="190" t="s">
        <v>782</v>
      </c>
      <c r="X424" s="190">
        <v>613</v>
      </c>
      <c r="Y424" s="192" t="s">
        <v>201</v>
      </c>
      <c r="Z424" s="192"/>
      <c r="AA424" s="175"/>
      <c r="AB424" s="175"/>
      <c r="AC424" s="175"/>
      <c r="AD424" s="175"/>
      <c r="AE424" s="192"/>
      <c r="AF424" s="193">
        <v>69.784436499999998</v>
      </c>
      <c r="AG424" s="193">
        <v>36.862541</v>
      </c>
      <c r="AH424" s="193">
        <v>6.5609717999999999</v>
      </c>
      <c r="AI424" s="193">
        <v>14.537678500000004</v>
      </c>
      <c r="AJ424" s="193">
        <v>2.221390894116376</v>
      </c>
      <c r="AK424" s="186"/>
      <c r="AL424" s="175" t="s">
        <v>190</v>
      </c>
      <c r="AM424" s="175"/>
      <c r="AN424" s="175" t="s">
        <v>201</v>
      </c>
      <c r="AO424" s="175"/>
      <c r="AP424" s="175"/>
      <c r="AQ424" s="175"/>
      <c r="AR424" s="175"/>
      <c r="AS424" s="175"/>
      <c r="AU424" s="175"/>
      <c r="AV424" s="176" t="s">
        <v>20</v>
      </c>
      <c r="AY424" s="176">
        <v>0.20319999999999999</v>
      </c>
      <c r="AZ424" s="176">
        <v>20</v>
      </c>
      <c r="BA424" s="179">
        <v>1.0159999999999999E-2</v>
      </c>
      <c r="BB424" s="177">
        <v>5.305612970767454</v>
      </c>
      <c r="BC424" s="186"/>
      <c r="BD424" s="186"/>
      <c r="BE424" s="186"/>
      <c r="BF424" s="186"/>
      <c r="BG424" s="186"/>
      <c r="BJ424" s="186"/>
      <c r="BK424" s="186"/>
      <c r="BL424" s="186"/>
      <c r="BM424" s="218"/>
      <c r="BP424" s="186"/>
      <c r="BQ424" s="197"/>
      <c r="BR424" s="197"/>
      <c r="BS424" s="197"/>
      <c r="BT424" s="197"/>
      <c r="BU424" s="186"/>
      <c r="BV424" s="176" t="s">
        <v>367</v>
      </c>
      <c r="BW424" s="176"/>
      <c r="BX424" s="176"/>
      <c r="BY424" s="176"/>
      <c r="BZ424" s="176"/>
      <c r="CA424" s="176"/>
      <c r="CB424" s="176"/>
      <c r="CC424" s="176"/>
      <c r="CD424" s="176"/>
      <c r="CE424" s="176" t="s">
        <v>62</v>
      </c>
      <c r="CF424" s="185">
        <v>163.62114836756737</v>
      </c>
      <c r="CI424" s="186"/>
      <c r="CJ424" s="186"/>
      <c r="CK424" s="186"/>
      <c r="CL424" s="186"/>
      <c r="CM424" s="186"/>
      <c r="CN424" s="186"/>
      <c r="CO424" s="186"/>
      <c r="CP424" s="186"/>
      <c r="CQ424" s="186"/>
      <c r="CR424" s="186"/>
      <c r="CS424" s="186"/>
      <c r="CT424" s="186"/>
      <c r="CU424" s="171"/>
      <c r="CV424" s="171"/>
      <c r="CW424" s="171"/>
      <c r="CX424" s="171"/>
      <c r="CY424" s="171"/>
      <c r="CZ424" s="171"/>
      <c r="DA424" s="171"/>
      <c r="DB424" s="171"/>
      <c r="DC424" s="171"/>
      <c r="DD424" s="171"/>
      <c r="DE424" s="171"/>
      <c r="DF424" s="171"/>
      <c r="DG424" s="171"/>
      <c r="DH424" s="171"/>
      <c r="DI424" s="171"/>
      <c r="DJ424" s="171"/>
      <c r="DK424" s="171"/>
      <c r="DL424" s="186"/>
      <c r="DM424" s="186"/>
      <c r="DO424" s="61" t="s">
        <v>142</v>
      </c>
      <c r="DP424" s="61" t="s">
        <v>10</v>
      </c>
      <c r="DQ424" s="186"/>
      <c r="DR424" s="61"/>
      <c r="DS424" s="61"/>
      <c r="DT424" s="61"/>
      <c r="DU424" s="61"/>
      <c r="DV424" s="61"/>
      <c r="DW424" s="61"/>
      <c r="DX424" s="61" t="s">
        <v>20</v>
      </c>
      <c r="DY424" s="68">
        <v>0.23877882</v>
      </c>
      <c r="DZ424" s="68">
        <v>2.9976160000000002E-2</v>
      </c>
      <c r="EA424" s="68">
        <v>4.3841780000000004E-2</v>
      </c>
      <c r="EB424" s="68">
        <v>0.15033619999999998</v>
      </c>
      <c r="EC424" s="68">
        <v>2.1250720000000001E-2</v>
      </c>
      <c r="ED424" s="149"/>
      <c r="EE424" s="149"/>
      <c r="EF424" s="149"/>
      <c r="EG424" s="149"/>
      <c r="EH424" s="61"/>
      <c r="EI424" s="68"/>
      <c r="EJ424" s="68"/>
      <c r="EK424" s="68"/>
      <c r="EL424" s="68"/>
      <c r="EM424" s="68"/>
      <c r="EN424" s="68"/>
      <c r="EO424" s="68"/>
    </row>
    <row r="425" spans="1:151" s="169" customFormat="1" x14ac:dyDescent="0.25">
      <c r="A425" s="186"/>
      <c r="B425" s="186"/>
      <c r="C425" s="186"/>
      <c r="D425" s="186"/>
      <c r="E425" s="186"/>
      <c r="F425" s="186"/>
      <c r="G425" s="186"/>
      <c r="H425" s="186"/>
      <c r="I425" s="186"/>
      <c r="J425" s="186"/>
      <c r="K425" s="186"/>
      <c r="L425" s="186"/>
      <c r="M425" s="186"/>
      <c r="N425" s="186"/>
      <c r="O425" s="186"/>
      <c r="P425" s="186"/>
      <c r="Q425" s="186"/>
      <c r="R425" s="186"/>
      <c r="S425" s="186"/>
      <c r="T425" s="186"/>
      <c r="U425" s="186"/>
      <c r="V425" s="186"/>
      <c r="W425" s="190" t="s">
        <v>672</v>
      </c>
      <c r="X425" s="190">
        <v>698</v>
      </c>
      <c r="Y425" s="192" t="s">
        <v>8</v>
      </c>
      <c r="Z425" s="192"/>
      <c r="AA425" s="175"/>
      <c r="AB425" s="175"/>
      <c r="AC425" s="175"/>
      <c r="AD425" s="175"/>
      <c r="AE425" s="192"/>
      <c r="AF425" s="193">
        <v>46.831672500000003</v>
      </c>
      <c r="AG425" s="193">
        <v>31.029009999999992</v>
      </c>
      <c r="AH425" s="193">
        <v>5.5367881999999993</v>
      </c>
      <c r="AI425" s="193">
        <v>12.123517150000001</v>
      </c>
      <c r="AJ425" s="193">
        <v>2.1932235678802927</v>
      </c>
      <c r="AK425" s="186"/>
      <c r="AL425" s="175" t="s">
        <v>532</v>
      </c>
      <c r="AM425" s="175"/>
      <c r="AN425" s="175" t="s">
        <v>8</v>
      </c>
      <c r="AO425" s="175"/>
      <c r="AP425" s="175"/>
      <c r="AQ425" s="175"/>
      <c r="AR425" s="175"/>
      <c r="AS425" s="175"/>
      <c r="AU425" s="175"/>
      <c r="AV425" s="176" t="s">
        <v>20</v>
      </c>
      <c r="AY425" s="176">
        <v>0.21909999999999999</v>
      </c>
      <c r="AZ425" s="176">
        <v>20</v>
      </c>
      <c r="BA425" s="179">
        <v>1.0954999999999999E-2</v>
      </c>
      <c r="BB425" s="177">
        <v>5.9874372533755675</v>
      </c>
      <c r="BC425" s="186"/>
      <c r="BD425" s="186"/>
      <c r="BE425" s="186"/>
      <c r="BF425" s="186"/>
      <c r="BG425" s="186"/>
      <c r="BJ425" s="186"/>
      <c r="BK425" s="186"/>
      <c r="BL425" s="186"/>
      <c r="BM425" s="218"/>
      <c r="BP425" s="186"/>
      <c r="BQ425" s="197"/>
      <c r="BR425" s="197"/>
      <c r="BS425" s="197"/>
      <c r="BT425" s="197"/>
      <c r="BU425" s="186"/>
      <c r="BV425" s="176" t="s">
        <v>320</v>
      </c>
      <c r="BW425" s="176"/>
      <c r="BX425" s="176"/>
      <c r="BY425" s="176"/>
      <c r="BZ425" s="176"/>
      <c r="CA425" s="176"/>
      <c r="CB425" s="176"/>
      <c r="CC425" s="176"/>
      <c r="CD425" s="176"/>
      <c r="CE425" s="176" t="s">
        <v>20</v>
      </c>
      <c r="CF425" s="185">
        <v>209.60919720521738</v>
      </c>
      <c r="CI425" s="186"/>
      <c r="CJ425" s="186"/>
      <c r="CK425" s="186"/>
      <c r="CL425" s="186"/>
      <c r="CM425" s="186"/>
      <c r="CN425" s="186"/>
      <c r="CO425" s="186"/>
      <c r="CP425" s="186"/>
      <c r="CQ425" s="186"/>
      <c r="CR425" s="186"/>
      <c r="CS425" s="186"/>
      <c r="CT425" s="186"/>
      <c r="CU425" s="171"/>
      <c r="CV425" s="171"/>
      <c r="CW425" s="171"/>
      <c r="CX425" s="171"/>
      <c r="CY425" s="171"/>
      <c r="CZ425" s="171"/>
      <c r="DA425" s="171"/>
      <c r="DB425" s="171"/>
      <c r="DC425" s="171"/>
      <c r="DD425" s="171"/>
      <c r="DE425" s="171"/>
      <c r="DF425" s="171"/>
      <c r="DG425" s="171"/>
      <c r="DH425" s="171"/>
      <c r="DI425" s="171"/>
      <c r="DJ425" s="171"/>
      <c r="DK425" s="171"/>
      <c r="DL425" s="186"/>
      <c r="DM425" s="186"/>
      <c r="DO425" s="59" t="s">
        <v>106</v>
      </c>
      <c r="DP425" s="61" t="s">
        <v>8</v>
      </c>
      <c r="DQ425" s="186"/>
      <c r="DR425" s="61"/>
      <c r="DS425" s="61"/>
      <c r="DT425" s="61"/>
      <c r="DU425" s="61"/>
      <c r="DV425" s="61"/>
      <c r="DW425" s="61"/>
      <c r="DX425" s="61" t="s">
        <v>62</v>
      </c>
      <c r="DY425" s="236">
        <v>0.28940505999999999</v>
      </c>
      <c r="DZ425" s="236">
        <v>2.6710619999999997E-2</v>
      </c>
      <c r="EA425" s="236">
        <v>8.9106400000000002E-2</v>
      </c>
      <c r="EB425" s="236">
        <v>0.17454033999999999</v>
      </c>
      <c r="EC425" s="236">
        <v>1.7796559999999999E-2</v>
      </c>
      <c r="ED425" s="149"/>
      <c r="EE425" s="149"/>
      <c r="EF425" s="149"/>
      <c r="EG425" s="149"/>
      <c r="EH425" s="61"/>
      <c r="EI425" s="68"/>
      <c r="EJ425" s="68"/>
      <c r="EK425" s="68"/>
      <c r="EL425" s="68"/>
      <c r="EM425" s="68"/>
      <c r="EN425" s="68"/>
      <c r="EO425" s="68"/>
    </row>
    <row r="426" spans="1:151" s="169" customFormat="1" x14ac:dyDescent="0.25">
      <c r="A426" s="186"/>
      <c r="B426" s="186"/>
      <c r="C426" s="186"/>
      <c r="D426" s="186"/>
      <c r="E426" s="186"/>
      <c r="F426" s="186"/>
      <c r="G426" s="186"/>
      <c r="H426" s="186"/>
      <c r="I426" s="186"/>
      <c r="J426" s="186"/>
      <c r="K426" s="186"/>
      <c r="L426" s="186"/>
      <c r="M426" s="186"/>
      <c r="N426" s="186"/>
      <c r="O426" s="186"/>
      <c r="P426" s="186"/>
      <c r="Q426" s="186"/>
      <c r="R426" s="186"/>
      <c r="S426" s="186"/>
      <c r="T426" s="186"/>
      <c r="U426" s="186"/>
      <c r="V426" s="186"/>
      <c r="W426" s="190" t="s">
        <v>784</v>
      </c>
      <c r="X426" s="190">
        <v>631</v>
      </c>
      <c r="Y426" s="192" t="s">
        <v>201</v>
      </c>
      <c r="Z426" s="192"/>
      <c r="AA426" s="175"/>
      <c r="AB426" s="175"/>
      <c r="AC426" s="175"/>
      <c r="AD426" s="175"/>
      <c r="AE426" s="192"/>
      <c r="AF426" s="193">
        <v>56.73524900000001</v>
      </c>
      <c r="AG426" s="193">
        <v>31.490031500000004</v>
      </c>
      <c r="AH426" s="193">
        <v>5.9705142499999999</v>
      </c>
      <c r="AI426" s="193">
        <v>12.989220499999998</v>
      </c>
      <c r="AJ426" s="193">
        <v>2.1783190915987305</v>
      </c>
      <c r="AK426" s="186"/>
      <c r="AL426" s="175" t="s">
        <v>192</v>
      </c>
      <c r="AM426" s="175"/>
      <c r="AN426" s="175" t="s">
        <v>201</v>
      </c>
      <c r="AO426" s="175"/>
      <c r="AP426" s="175"/>
      <c r="AQ426" s="175"/>
      <c r="AR426" s="175"/>
      <c r="AS426" s="175"/>
      <c r="AU426" s="175"/>
      <c r="AV426" s="176" t="s">
        <v>20</v>
      </c>
      <c r="AY426" s="176">
        <v>0.21540000000000001</v>
      </c>
      <c r="AZ426" s="176">
        <v>20</v>
      </c>
      <c r="BA426" s="179">
        <v>1.077E-2</v>
      </c>
      <c r="BB426" s="177">
        <v>5.823692051646848</v>
      </c>
      <c r="BC426" s="186"/>
      <c r="BD426" s="186"/>
      <c r="BE426" s="186"/>
      <c r="BF426" s="186"/>
      <c r="BG426" s="186"/>
      <c r="BJ426" s="186"/>
      <c r="BK426" s="186"/>
      <c r="BL426" s="186"/>
      <c r="BM426" s="218"/>
      <c r="BP426" s="186"/>
      <c r="BQ426" s="197"/>
      <c r="BR426" s="197"/>
      <c r="BS426" s="197"/>
      <c r="BT426" s="197"/>
      <c r="BU426" s="186"/>
      <c r="BV426" s="176" t="s">
        <v>324</v>
      </c>
      <c r="BW426" s="176"/>
      <c r="BX426" s="176"/>
      <c r="BY426" s="176"/>
      <c r="BZ426" s="176"/>
      <c r="CA426" s="176"/>
      <c r="CB426" s="176"/>
      <c r="CC426" s="176"/>
      <c r="CD426" s="176"/>
      <c r="CE426" s="176" t="s">
        <v>20</v>
      </c>
      <c r="CF426" s="185">
        <v>155.52484322464869</v>
      </c>
      <c r="CI426" s="186"/>
      <c r="CJ426" s="186"/>
      <c r="CK426" s="186"/>
      <c r="CL426" s="186"/>
      <c r="CM426" s="186"/>
      <c r="CN426" s="186"/>
      <c r="CO426" s="186"/>
      <c r="CP426" s="186"/>
      <c r="CQ426" s="186"/>
      <c r="CR426" s="186"/>
      <c r="CS426" s="186"/>
      <c r="CT426" s="186"/>
      <c r="CU426" s="171"/>
      <c r="CV426" s="171"/>
      <c r="CW426" s="171"/>
      <c r="CX426" s="171"/>
      <c r="CY426" s="171"/>
      <c r="CZ426" s="171"/>
      <c r="DA426" s="171"/>
      <c r="DB426" s="171"/>
      <c r="DC426" s="171"/>
      <c r="DD426" s="171"/>
      <c r="DE426" s="171"/>
      <c r="DF426" s="171"/>
      <c r="DG426" s="171"/>
      <c r="DH426" s="171"/>
      <c r="DI426" s="171"/>
      <c r="DJ426" s="171"/>
      <c r="DK426" s="171"/>
      <c r="DL426" s="186"/>
      <c r="DM426" s="186"/>
      <c r="DO426" s="59" t="s">
        <v>108</v>
      </c>
      <c r="DP426" s="61" t="s">
        <v>8</v>
      </c>
      <c r="DQ426" s="186"/>
      <c r="DR426" s="61"/>
      <c r="DS426" s="61"/>
      <c r="DT426" s="61"/>
      <c r="DU426" s="61"/>
      <c r="DV426" s="61"/>
      <c r="DW426" s="61"/>
      <c r="DX426" s="61" t="s">
        <v>62</v>
      </c>
      <c r="DY426" s="236">
        <v>0.26629641999999998</v>
      </c>
      <c r="DZ426" s="236">
        <v>2.831094E-2</v>
      </c>
      <c r="EA426" s="236">
        <v>6.1274320000000007E-2</v>
      </c>
      <c r="EB426" s="236">
        <v>0.16617076000000003</v>
      </c>
      <c r="EC426" s="236">
        <v>1.689332E-2</v>
      </c>
      <c r="ED426" s="149"/>
      <c r="EE426" s="149"/>
      <c r="EF426" s="149"/>
      <c r="EG426" s="149"/>
      <c r="EH426" s="61"/>
      <c r="EI426" s="68"/>
      <c r="EJ426" s="68"/>
      <c r="EK426" s="68"/>
      <c r="EL426" s="68"/>
      <c r="EM426" s="68"/>
      <c r="EN426" s="68"/>
      <c r="EO426" s="68"/>
    </row>
    <row r="427" spans="1:151" s="169" customFormat="1" x14ac:dyDescent="0.25">
      <c r="A427" s="186"/>
      <c r="B427" s="186"/>
      <c r="C427" s="186"/>
      <c r="D427" s="186"/>
      <c r="E427" s="186"/>
      <c r="F427" s="186"/>
      <c r="G427" s="186"/>
      <c r="H427" s="186"/>
      <c r="I427" s="186"/>
      <c r="J427" s="186"/>
      <c r="K427" s="186"/>
      <c r="L427" s="186"/>
      <c r="M427" s="186"/>
      <c r="N427" s="186"/>
      <c r="O427" s="186"/>
      <c r="P427" s="186"/>
      <c r="Q427" s="186"/>
      <c r="R427" s="186"/>
      <c r="S427" s="186"/>
      <c r="T427" s="186"/>
      <c r="U427" s="186"/>
      <c r="V427" s="186"/>
      <c r="W427" s="190" t="s">
        <v>696</v>
      </c>
      <c r="X427" s="190">
        <v>902</v>
      </c>
      <c r="Y427" s="192" t="s">
        <v>8</v>
      </c>
      <c r="Z427" s="192"/>
      <c r="AA427" s="175"/>
      <c r="AB427" s="175"/>
      <c r="AC427" s="175"/>
      <c r="AD427" s="175"/>
      <c r="AE427" s="192"/>
      <c r="AF427" s="193">
        <v>64.713775000000027</v>
      </c>
      <c r="AG427" s="193">
        <v>34.208588499999998</v>
      </c>
      <c r="AH427" s="193">
        <v>6.6416527500000004</v>
      </c>
      <c r="AI427" s="193">
        <v>13.480870200000002</v>
      </c>
      <c r="AJ427" s="193">
        <v>2.0295194779705019</v>
      </c>
      <c r="AK427" s="186"/>
      <c r="AL427" s="175" t="s">
        <v>96</v>
      </c>
      <c r="AM427" s="175"/>
      <c r="AN427" s="175" t="s">
        <v>8</v>
      </c>
      <c r="AO427" s="175"/>
      <c r="AP427" s="175"/>
      <c r="AQ427" s="175"/>
      <c r="AR427" s="175"/>
      <c r="AS427" s="175"/>
      <c r="AU427" s="175"/>
      <c r="AV427" s="175" t="s">
        <v>440</v>
      </c>
      <c r="AY427" s="176">
        <v>0.31819999999999998</v>
      </c>
      <c r="AZ427" s="176">
        <v>20</v>
      </c>
      <c r="BA427" s="179">
        <v>1.5910000000000001E-2</v>
      </c>
      <c r="BB427" s="177">
        <v>8.1013609642176458</v>
      </c>
      <c r="BC427" s="186"/>
      <c r="BD427" s="186"/>
      <c r="BE427" s="186"/>
      <c r="BF427" s="186"/>
      <c r="BG427" s="186"/>
      <c r="BJ427" s="186"/>
      <c r="BK427" s="186"/>
      <c r="BL427" s="186"/>
      <c r="BM427" s="218"/>
      <c r="BP427" s="186"/>
      <c r="BQ427" s="197"/>
      <c r="BR427" s="197"/>
      <c r="BS427" s="197"/>
      <c r="BT427" s="197"/>
      <c r="BU427" s="186"/>
      <c r="BV427" s="176" t="s">
        <v>458</v>
      </c>
      <c r="BW427" s="176"/>
      <c r="BX427" s="176"/>
      <c r="BY427" s="176"/>
      <c r="BZ427" s="176"/>
      <c r="CA427" s="176"/>
      <c r="CB427" s="176"/>
      <c r="CC427" s="176"/>
      <c r="CD427" s="176"/>
      <c r="CE427" s="176" t="s">
        <v>440</v>
      </c>
      <c r="CF427" s="185">
        <v>147.02689103599855</v>
      </c>
      <c r="CI427" s="186"/>
      <c r="CJ427" s="186"/>
      <c r="CK427" s="186"/>
      <c r="CL427" s="186"/>
      <c r="CM427" s="186"/>
      <c r="CN427" s="186"/>
      <c r="CO427" s="186"/>
      <c r="CP427" s="186"/>
      <c r="CQ427" s="186"/>
      <c r="CR427" s="186"/>
      <c r="CS427" s="186"/>
      <c r="CT427" s="186"/>
      <c r="CU427" s="171"/>
      <c r="CV427" s="171"/>
      <c r="CW427" s="171"/>
      <c r="CX427" s="171"/>
      <c r="CY427" s="171"/>
      <c r="CZ427" s="171"/>
      <c r="DA427" s="171"/>
      <c r="DB427" s="171"/>
      <c r="DC427" s="171"/>
      <c r="DD427" s="171"/>
      <c r="DE427" s="171"/>
      <c r="DF427" s="171"/>
      <c r="DG427" s="171"/>
      <c r="DH427" s="171"/>
      <c r="DI427" s="171"/>
      <c r="DJ427" s="171"/>
      <c r="DK427" s="171"/>
      <c r="DL427" s="186"/>
      <c r="DM427" s="186"/>
      <c r="DO427" s="61" t="s">
        <v>234</v>
      </c>
      <c r="DP427" s="61" t="s">
        <v>202</v>
      </c>
      <c r="DQ427" s="186"/>
      <c r="DR427" s="61"/>
      <c r="DS427" s="61"/>
      <c r="DT427" s="61"/>
      <c r="DU427" s="61"/>
      <c r="DV427" s="61"/>
      <c r="DW427" s="61"/>
      <c r="DX427" s="61" t="s">
        <v>62</v>
      </c>
      <c r="DY427" s="68">
        <v>0.21253478000000001</v>
      </c>
      <c r="DZ427" s="68">
        <v>2.37634E-2</v>
      </c>
      <c r="EA427" s="68">
        <v>4.1956520000000004E-2</v>
      </c>
      <c r="EB427" s="68">
        <v>0.13081298</v>
      </c>
      <c r="EC427" s="68">
        <v>1.8341079999999999E-2</v>
      </c>
      <c r="ED427" s="149"/>
      <c r="EE427" s="149"/>
      <c r="EF427" s="149"/>
      <c r="EG427" s="149"/>
      <c r="EH427" s="61"/>
      <c r="EI427" s="68"/>
      <c r="EJ427" s="68"/>
      <c r="EK427" s="68"/>
      <c r="EL427" s="68"/>
      <c r="EM427" s="68"/>
      <c r="EN427" s="68"/>
      <c r="EO427" s="68"/>
    </row>
    <row r="428" spans="1:151" s="169" customFormat="1" x14ac:dyDescent="0.25">
      <c r="A428" s="186"/>
      <c r="B428" s="186"/>
      <c r="C428" s="186"/>
      <c r="D428" s="186"/>
      <c r="E428" s="186"/>
      <c r="F428" s="186"/>
      <c r="G428" s="186"/>
      <c r="H428" s="186"/>
      <c r="I428" s="186"/>
      <c r="J428" s="186"/>
      <c r="K428" s="186"/>
      <c r="L428" s="186"/>
      <c r="M428" s="186"/>
      <c r="N428" s="186"/>
      <c r="O428" s="186"/>
      <c r="P428" s="186"/>
      <c r="Q428" s="186"/>
      <c r="R428" s="186"/>
      <c r="S428" s="186"/>
      <c r="T428" s="186"/>
      <c r="U428" s="186"/>
      <c r="V428" s="186"/>
      <c r="W428" s="190" t="s">
        <v>697</v>
      </c>
      <c r="X428" s="190">
        <v>740</v>
      </c>
      <c r="Y428" s="192" t="s">
        <v>8</v>
      </c>
      <c r="Z428" s="192"/>
      <c r="AA428" s="175"/>
      <c r="AB428" s="175"/>
      <c r="AC428" s="175"/>
      <c r="AD428" s="175"/>
      <c r="AE428" s="192"/>
      <c r="AF428" s="193">
        <v>50.080185</v>
      </c>
      <c r="AG428" s="193">
        <v>30.544339499999996</v>
      </c>
      <c r="AH428" s="193">
        <v>5.5489523999999992</v>
      </c>
      <c r="AI428" s="193">
        <v>12.869931999999997</v>
      </c>
      <c r="AJ428" s="193">
        <v>2.3396187770823169</v>
      </c>
      <c r="AK428" s="186"/>
      <c r="AL428" s="175" t="s">
        <v>42</v>
      </c>
      <c r="AM428" s="175"/>
      <c r="AN428" s="175" t="s">
        <v>8</v>
      </c>
      <c r="AO428" s="175"/>
      <c r="AP428" s="175"/>
      <c r="AQ428" s="175"/>
      <c r="AR428" s="175"/>
      <c r="AS428" s="175"/>
      <c r="AU428" s="175"/>
      <c r="AV428" s="176" t="s">
        <v>20</v>
      </c>
      <c r="AY428" s="176">
        <v>0.2298</v>
      </c>
      <c r="AZ428" s="176">
        <v>20</v>
      </c>
      <c r="BA428" s="179">
        <v>1.149E-2</v>
      </c>
      <c r="BB428" s="177">
        <v>5.9243550854964706</v>
      </c>
      <c r="BC428" s="186"/>
      <c r="BD428" s="186"/>
      <c r="BE428" s="186"/>
      <c r="BF428" s="186"/>
      <c r="BG428" s="186"/>
      <c r="BJ428" s="186"/>
      <c r="BK428" s="186"/>
      <c r="BL428" s="186"/>
      <c r="BM428" s="218"/>
      <c r="BP428" s="186"/>
      <c r="BQ428" s="197"/>
      <c r="BR428" s="197"/>
      <c r="BS428" s="197"/>
      <c r="BT428" s="197"/>
      <c r="BU428" s="186"/>
      <c r="BV428" s="176" t="s">
        <v>511</v>
      </c>
      <c r="BW428" s="176"/>
      <c r="BX428" s="176"/>
      <c r="BY428" s="176"/>
      <c r="BZ428" s="176"/>
      <c r="CA428" s="176"/>
      <c r="CB428" s="176"/>
      <c r="CC428" s="176"/>
      <c r="CD428" s="176"/>
      <c r="CE428" s="176" t="s">
        <v>440</v>
      </c>
      <c r="CF428" s="185">
        <v>143.74580369273707</v>
      </c>
      <c r="CI428" s="186"/>
      <c r="CJ428" s="186"/>
      <c r="CK428" s="186"/>
      <c r="CL428" s="186"/>
      <c r="CM428" s="186"/>
      <c r="CN428" s="186"/>
      <c r="CO428" s="186"/>
      <c r="CP428" s="186"/>
      <c r="CQ428" s="186"/>
      <c r="CR428" s="186"/>
      <c r="CS428" s="186"/>
      <c r="CT428" s="186"/>
      <c r="CU428" s="171"/>
      <c r="CV428" s="171"/>
      <c r="CW428" s="171"/>
      <c r="CX428" s="171"/>
      <c r="CY428" s="171"/>
      <c r="CZ428" s="171"/>
      <c r="DA428" s="171"/>
      <c r="DB428" s="171"/>
      <c r="DC428" s="171"/>
      <c r="DD428" s="171"/>
      <c r="DE428" s="171"/>
      <c r="DF428" s="171"/>
      <c r="DG428" s="171"/>
      <c r="DH428" s="171"/>
      <c r="DI428" s="171"/>
      <c r="DJ428" s="171"/>
      <c r="DK428" s="171"/>
      <c r="DL428" s="186"/>
      <c r="DM428" s="186"/>
      <c r="DO428" s="61" t="s">
        <v>199</v>
      </c>
      <c r="DP428" s="61" t="s">
        <v>8</v>
      </c>
      <c r="DQ428" s="186"/>
      <c r="DR428" s="61"/>
      <c r="DS428" s="61"/>
      <c r="DT428" s="61"/>
      <c r="DU428" s="61"/>
      <c r="DV428" s="61"/>
      <c r="DW428" s="61"/>
      <c r="DX428" s="61" t="s">
        <v>20</v>
      </c>
      <c r="DY428" s="68">
        <v>0.27870147999999995</v>
      </c>
      <c r="DZ428" s="68">
        <v>2.3744640000000001E-2</v>
      </c>
      <c r="EA428" s="68">
        <v>5.2331419999999997E-2</v>
      </c>
      <c r="EB428" s="68">
        <v>0.18035377999999999</v>
      </c>
      <c r="EC428" s="68">
        <v>1.9334079999999997E-2</v>
      </c>
      <c r="ED428" s="149"/>
      <c r="EE428" s="149"/>
      <c r="EF428" s="149"/>
      <c r="EG428" s="149"/>
      <c r="EH428" s="61"/>
      <c r="EI428" s="68"/>
      <c r="EJ428" s="68"/>
      <c r="EK428" s="68"/>
      <c r="EL428" s="68"/>
      <c r="EM428" s="68"/>
      <c r="EN428" s="68"/>
      <c r="EO428" s="68"/>
    </row>
    <row r="429" spans="1:151" s="169" customFormat="1" x14ac:dyDescent="0.25">
      <c r="A429" s="186"/>
      <c r="B429" s="186"/>
      <c r="C429" s="186"/>
      <c r="D429" s="186"/>
      <c r="E429" s="186"/>
      <c r="F429" s="186"/>
      <c r="G429" s="186"/>
      <c r="H429" s="186"/>
      <c r="I429" s="186"/>
      <c r="J429" s="186"/>
      <c r="K429" s="186"/>
      <c r="L429" s="186"/>
      <c r="M429" s="186"/>
      <c r="N429" s="186"/>
      <c r="O429" s="186"/>
      <c r="P429" s="186"/>
      <c r="Q429" s="186"/>
      <c r="R429" s="186"/>
      <c r="S429" s="186"/>
      <c r="T429" s="186"/>
      <c r="U429" s="186"/>
      <c r="V429" s="186"/>
      <c r="W429" s="190" t="s">
        <v>698</v>
      </c>
      <c r="X429" s="190">
        <v>737</v>
      </c>
      <c r="Y429" s="192" t="s">
        <v>8</v>
      </c>
      <c r="Z429" s="192"/>
      <c r="AA429" s="175"/>
      <c r="AB429" s="175"/>
      <c r="AC429" s="175"/>
      <c r="AD429" s="175"/>
      <c r="AE429" s="192"/>
      <c r="AF429" s="193">
        <v>44.319376499999997</v>
      </c>
      <c r="AG429" s="193">
        <v>30.171518999999996</v>
      </c>
      <c r="AH429" s="193">
        <v>5.1909391999999999</v>
      </c>
      <c r="AI429" s="193">
        <v>11.959068499999999</v>
      </c>
      <c r="AJ429" s="193">
        <v>2.3192068255480276</v>
      </c>
      <c r="AK429" s="186"/>
      <c r="AL429" s="175" t="s">
        <v>43</v>
      </c>
      <c r="AM429" s="175"/>
      <c r="AN429" s="175" t="s">
        <v>8</v>
      </c>
      <c r="AO429" s="175"/>
      <c r="AP429" s="175"/>
      <c r="AQ429" s="175"/>
      <c r="AR429" s="175"/>
      <c r="AS429" s="175"/>
      <c r="AU429" s="175"/>
      <c r="AV429" s="176" t="s">
        <v>20</v>
      </c>
      <c r="AY429" s="176">
        <v>0.2651</v>
      </c>
      <c r="AZ429" s="176">
        <v>20</v>
      </c>
      <c r="BA429" s="179">
        <v>1.3254999999999999E-2</v>
      </c>
      <c r="BB429" s="177">
        <v>6.800794566880521</v>
      </c>
      <c r="BC429" s="186"/>
      <c r="BD429" s="186"/>
      <c r="BE429" s="186"/>
      <c r="BF429" s="186"/>
      <c r="BG429" s="186"/>
      <c r="BJ429" s="186"/>
      <c r="BK429" s="186"/>
      <c r="BL429" s="186"/>
      <c r="BM429" s="218"/>
      <c r="BP429" s="186"/>
      <c r="BQ429" s="197"/>
      <c r="BR429" s="197"/>
      <c r="BS429" s="197"/>
      <c r="BT429" s="197"/>
      <c r="BU429" s="186"/>
      <c r="BV429" s="176" t="s">
        <v>512</v>
      </c>
      <c r="BW429" s="176"/>
      <c r="BX429" s="176"/>
      <c r="BY429" s="176"/>
      <c r="BZ429" s="176"/>
      <c r="CA429" s="176"/>
      <c r="CB429" s="176"/>
      <c r="CC429" s="176"/>
      <c r="CD429" s="176"/>
      <c r="CE429" s="176" t="s">
        <v>440</v>
      </c>
      <c r="CF429" s="185">
        <v>171.36663641017108</v>
      </c>
      <c r="CI429" s="186"/>
      <c r="CJ429" s="186"/>
      <c r="CK429" s="186"/>
      <c r="CL429" s="186"/>
      <c r="CM429" s="186"/>
      <c r="CN429" s="186"/>
      <c r="CO429" s="186"/>
      <c r="CP429" s="186"/>
      <c r="CQ429" s="186"/>
      <c r="CR429" s="186"/>
      <c r="CS429" s="186"/>
      <c r="CT429" s="186"/>
      <c r="CU429" s="171"/>
      <c r="CV429" s="171"/>
      <c r="CW429" s="171"/>
      <c r="CX429" s="171"/>
      <c r="CY429" s="171"/>
      <c r="CZ429" s="171"/>
      <c r="DA429" s="171"/>
      <c r="DB429" s="171"/>
      <c r="DC429" s="171"/>
      <c r="DD429" s="171"/>
      <c r="DE429" s="171"/>
      <c r="DF429" s="171"/>
      <c r="DG429" s="171"/>
      <c r="DH429" s="171"/>
      <c r="DI429" s="171"/>
      <c r="DJ429" s="171"/>
      <c r="DK429" s="171"/>
      <c r="DL429" s="186"/>
      <c r="DM429" s="186"/>
      <c r="DO429" s="61">
        <v>463</v>
      </c>
      <c r="DP429" s="61" t="s">
        <v>201</v>
      </c>
      <c r="DQ429" s="186"/>
      <c r="DR429" s="61"/>
      <c r="DS429" s="61"/>
      <c r="DT429" s="61"/>
      <c r="DU429" s="61"/>
      <c r="DV429" s="61"/>
      <c r="DW429" s="61"/>
      <c r="DX429" s="61" t="s">
        <v>62</v>
      </c>
      <c r="DY429" s="68">
        <v>0.28039348000000003</v>
      </c>
      <c r="DZ429" s="68">
        <v>2.8141919999999997E-2</v>
      </c>
      <c r="EA429" s="68">
        <v>6.9768959999999991E-2</v>
      </c>
      <c r="EB429" s="68">
        <v>0.16920492000000004</v>
      </c>
      <c r="EC429" s="68">
        <v>1.6571260000000001E-2</v>
      </c>
      <c r="ED429" s="149"/>
      <c r="EE429" s="149"/>
      <c r="EF429" s="149"/>
      <c r="EG429" s="149"/>
      <c r="EH429" s="61"/>
      <c r="EI429" s="68"/>
      <c r="EJ429" s="68"/>
      <c r="EK429" s="68"/>
      <c r="EL429" s="68"/>
      <c r="EM429" s="68"/>
      <c r="EN429" s="68"/>
      <c r="EO429" s="68"/>
    </row>
    <row r="430" spans="1:151" s="169" customFormat="1" x14ac:dyDescent="0.25">
      <c r="A430" s="186"/>
      <c r="B430" s="186"/>
      <c r="C430" s="186"/>
      <c r="D430" s="186"/>
      <c r="E430" s="186"/>
      <c r="F430" s="186"/>
      <c r="G430" s="186"/>
      <c r="H430" s="186"/>
      <c r="I430" s="186"/>
      <c r="J430" s="186"/>
      <c r="K430" s="186"/>
      <c r="L430" s="186"/>
      <c r="M430" s="186"/>
      <c r="N430" s="186"/>
      <c r="O430" s="186"/>
      <c r="P430" s="186"/>
      <c r="Q430" s="186"/>
      <c r="R430" s="186"/>
      <c r="S430" s="186"/>
      <c r="T430" s="186"/>
      <c r="U430" s="186"/>
      <c r="V430" s="186"/>
      <c r="W430" s="190" t="s">
        <v>702</v>
      </c>
      <c r="X430" s="190">
        <v>752</v>
      </c>
      <c r="Y430" s="192" t="s">
        <v>8</v>
      </c>
      <c r="Z430" s="192"/>
      <c r="AA430" s="175"/>
      <c r="AB430" s="175"/>
      <c r="AC430" s="175"/>
      <c r="AD430" s="175"/>
      <c r="AE430" s="192"/>
      <c r="AF430" s="193">
        <v>58.111662500000001</v>
      </c>
      <c r="AG430" s="193">
        <v>33.807817000000007</v>
      </c>
      <c r="AH430" s="193">
        <v>6.1874815999999999</v>
      </c>
      <c r="AI430" s="193">
        <v>13.037609500000002</v>
      </c>
      <c r="AJ430" s="193">
        <v>2.123361048163301</v>
      </c>
      <c r="AK430" s="186"/>
      <c r="AL430" s="175" t="s">
        <v>45</v>
      </c>
      <c r="AM430" s="175"/>
      <c r="AN430" s="175" t="s">
        <v>8</v>
      </c>
      <c r="AO430" s="175"/>
      <c r="AP430" s="175"/>
      <c r="AQ430" s="175"/>
      <c r="AR430" s="175"/>
      <c r="AS430" s="175"/>
      <c r="AU430" s="175"/>
      <c r="AV430" s="176" t="s">
        <v>20</v>
      </c>
      <c r="AY430" s="176">
        <v>0.22639999999999999</v>
      </c>
      <c r="AZ430" s="176">
        <v>20</v>
      </c>
      <c r="BA430" s="177">
        <v>1.132E-2</v>
      </c>
      <c r="BB430" s="177">
        <v>6.5189380721015748</v>
      </c>
      <c r="BC430" s="186"/>
      <c r="BD430" s="186"/>
      <c r="BE430" s="186"/>
      <c r="BF430" s="186"/>
      <c r="BG430" s="186"/>
      <c r="BJ430" s="186"/>
      <c r="BK430" s="186"/>
      <c r="BL430" s="186"/>
      <c r="BM430" s="218"/>
      <c r="BP430" s="186"/>
      <c r="BQ430" s="197"/>
      <c r="BR430" s="197"/>
      <c r="BS430" s="197"/>
      <c r="BT430" s="197"/>
      <c r="BU430" s="186"/>
      <c r="BV430" s="176" t="s">
        <v>435</v>
      </c>
      <c r="BW430" s="176"/>
      <c r="BX430" s="176"/>
      <c r="BY430" s="176"/>
      <c r="BZ430" s="176"/>
      <c r="CA430" s="176"/>
      <c r="CB430" s="176"/>
      <c r="CC430" s="176"/>
      <c r="CD430" s="176"/>
      <c r="CE430" s="176" t="s">
        <v>62</v>
      </c>
      <c r="CF430" s="185">
        <v>207.13410555113373</v>
      </c>
      <c r="CI430" s="186"/>
      <c r="CJ430" s="186"/>
      <c r="CK430" s="186"/>
      <c r="CL430" s="186"/>
      <c r="CM430" s="186"/>
      <c r="CN430" s="186"/>
      <c r="CO430" s="186"/>
      <c r="CP430" s="186"/>
      <c r="CQ430" s="186"/>
      <c r="CR430" s="186"/>
      <c r="CS430" s="186"/>
      <c r="CT430" s="186"/>
      <c r="CU430" s="171"/>
      <c r="CV430" s="171"/>
      <c r="CW430" s="171"/>
      <c r="CX430" s="171"/>
      <c r="CY430" s="171"/>
      <c r="CZ430" s="171"/>
      <c r="DA430" s="171"/>
      <c r="DB430" s="171"/>
      <c r="DC430" s="171"/>
      <c r="DD430" s="171"/>
      <c r="DE430" s="171"/>
      <c r="DF430" s="171"/>
      <c r="DG430" s="171"/>
      <c r="DH430" s="171"/>
      <c r="DI430" s="171"/>
      <c r="DJ430" s="171"/>
      <c r="DK430" s="171"/>
      <c r="DL430" s="186"/>
      <c r="DM430" s="186"/>
      <c r="DO430" s="61" t="s">
        <v>60</v>
      </c>
      <c r="DP430" s="61" t="s">
        <v>8</v>
      </c>
      <c r="DQ430" s="186"/>
      <c r="DR430" s="61"/>
      <c r="DS430" s="61"/>
      <c r="DT430" s="61"/>
      <c r="DU430" s="61"/>
      <c r="DV430" s="61"/>
      <c r="DW430" s="61"/>
      <c r="DX430" s="61" t="s">
        <v>20</v>
      </c>
      <c r="DY430" s="68">
        <v>0.28021877999999995</v>
      </c>
      <c r="DZ430" s="68">
        <v>2.8193620000000003E-2</v>
      </c>
      <c r="EA430" s="68">
        <v>6.8924700000000005E-2</v>
      </c>
      <c r="EB430" s="68">
        <v>0.17848507999999999</v>
      </c>
      <c r="EC430" s="68">
        <v>1.7260820000000003E-2</v>
      </c>
      <c r="ED430" s="149"/>
      <c r="EE430" s="149"/>
      <c r="EF430" s="149"/>
      <c r="EG430" s="149"/>
      <c r="EH430" s="61"/>
      <c r="EI430" s="68"/>
      <c r="EJ430" s="68"/>
      <c r="EK430" s="68"/>
      <c r="EL430" s="68"/>
      <c r="EM430" s="68"/>
      <c r="EN430" s="68"/>
      <c r="EO430" s="68"/>
    </row>
    <row r="431" spans="1:151" s="169" customFormat="1" x14ac:dyDescent="0.25">
      <c r="A431" s="186"/>
      <c r="B431" s="186"/>
      <c r="C431" s="186"/>
      <c r="D431" s="186"/>
      <c r="E431" s="186"/>
      <c r="F431" s="186"/>
      <c r="G431" s="186"/>
      <c r="H431" s="186"/>
      <c r="I431" s="186"/>
      <c r="J431" s="186"/>
      <c r="K431" s="186"/>
      <c r="L431" s="186"/>
      <c r="M431" s="186"/>
      <c r="N431" s="186"/>
      <c r="O431" s="186"/>
      <c r="P431" s="186"/>
      <c r="Q431" s="186"/>
      <c r="R431" s="186"/>
      <c r="S431" s="186"/>
      <c r="T431" s="186"/>
      <c r="U431" s="186"/>
      <c r="V431" s="186"/>
      <c r="W431" s="190" t="s">
        <v>703</v>
      </c>
      <c r="X431" s="190">
        <v>783</v>
      </c>
      <c r="Y431" s="192" t="s">
        <v>8</v>
      </c>
      <c r="Z431" s="192"/>
      <c r="AA431" s="175"/>
      <c r="AB431" s="175"/>
      <c r="AC431" s="175"/>
      <c r="AD431" s="175"/>
      <c r="AE431" s="192"/>
      <c r="AF431" s="193">
        <v>51.51369050000001</v>
      </c>
      <c r="AG431" s="193">
        <v>32.606864000000002</v>
      </c>
      <c r="AH431" s="193">
        <v>5.7545942999999999</v>
      </c>
      <c r="AI431" s="193">
        <v>12.515067</v>
      </c>
      <c r="AJ431" s="193">
        <v>2.1776331479002549</v>
      </c>
      <c r="AK431" s="186"/>
      <c r="AL431" s="175" t="s">
        <v>1016</v>
      </c>
      <c r="AM431" s="175"/>
      <c r="AN431" s="175" t="s">
        <v>8</v>
      </c>
      <c r="AO431" s="175"/>
      <c r="AP431" s="175"/>
      <c r="AQ431" s="175"/>
      <c r="AR431" s="175"/>
      <c r="AS431" s="175"/>
      <c r="AU431" s="175"/>
      <c r="AV431" s="175" t="s">
        <v>440</v>
      </c>
      <c r="AY431" s="176">
        <v>0.25690000000000002</v>
      </c>
      <c r="AZ431" s="176">
        <v>20</v>
      </c>
      <c r="BA431" s="177">
        <v>1.2845000000000001E-2</v>
      </c>
      <c r="BB431" s="177">
        <v>6.5847045875499974</v>
      </c>
      <c r="BC431" s="186"/>
      <c r="BD431" s="186"/>
      <c r="BE431" s="186"/>
      <c r="BF431" s="186"/>
      <c r="BG431" s="186"/>
      <c r="BJ431" s="186"/>
      <c r="BK431" s="186"/>
      <c r="BL431" s="186"/>
      <c r="BM431" s="218"/>
      <c r="BP431" s="186"/>
      <c r="BQ431" s="197"/>
      <c r="BR431" s="197"/>
      <c r="BS431" s="197"/>
      <c r="BT431" s="197"/>
      <c r="BU431" s="186"/>
      <c r="BV431" s="176" t="s">
        <v>462</v>
      </c>
      <c r="BW431" s="176"/>
      <c r="BX431" s="176"/>
      <c r="BY431" s="176"/>
      <c r="BZ431" s="176"/>
      <c r="CA431" s="176"/>
      <c r="CB431" s="176"/>
      <c r="CC431" s="176"/>
      <c r="CD431" s="176"/>
      <c r="CE431" s="176" t="s">
        <v>440</v>
      </c>
      <c r="CF431" s="185">
        <v>164.17531506493859</v>
      </c>
      <c r="CI431" s="186"/>
      <c r="CJ431" s="186"/>
      <c r="CK431" s="186"/>
      <c r="CL431" s="186"/>
      <c r="CM431" s="186"/>
      <c r="CN431" s="186"/>
      <c r="CO431" s="186"/>
      <c r="CP431" s="186"/>
      <c r="CQ431" s="186"/>
      <c r="CR431" s="186"/>
      <c r="CS431" s="186"/>
      <c r="CT431" s="186"/>
      <c r="CU431" s="171"/>
      <c r="CV431" s="171"/>
      <c r="CW431" s="171"/>
      <c r="CX431" s="171"/>
      <c r="CY431" s="171"/>
      <c r="CZ431" s="171"/>
      <c r="DA431" s="171"/>
      <c r="DB431" s="171"/>
      <c r="DC431" s="171"/>
      <c r="DD431" s="171"/>
      <c r="DE431" s="171"/>
      <c r="DF431" s="171"/>
      <c r="DG431" s="171"/>
      <c r="DH431" s="171"/>
      <c r="DI431" s="171"/>
      <c r="DJ431" s="171"/>
      <c r="DK431" s="171"/>
      <c r="DL431" s="186"/>
      <c r="DM431" s="186"/>
      <c r="DO431" s="61" t="s">
        <v>145</v>
      </c>
      <c r="DP431" s="61" t="s">
        <v>10</v>
      </c>
      <c r="DQ431" s="186"/>
      <c r="DR431" s="61"/>
      <c r="DS431" s="61"/>
      <c r="DT431" s="61"/>
      <c r="DU431" s="61"/>
      <c r="DV431" s="61"/>
      <c r="DW431" s="61"/>
      <c r="DX431" s="61" t="s">
        <v>20</v>
      </c>
      <c r="DY431" s="61">
        <v>0.30232819999999999</v>
      </c>
      <c r="DZ431" s="68">
        <v>3.1830540000000004E-2</v>
      </c>
      <c r="EA431" s="68">
        <v>6.6087099999999996E-2</v>
      </c>
      <c r="EB431" s="68">
        <v>0.19236289999999998</v>
      </c>
      <c r="EC431" s="68">
        <v>2.2228320000000003E-2</v>
      </c>
      <c r="ED431" s="149"/>
      <c r="EE431" s="149"/>
      <c r="EF431" s="149"/>
      <c r="EG431" s="149"/>
      <c r="EH431" s="61"/>
      <c r="EI431" s="68"/>
      <c r="EJ431" s="68"/>
      <c r="EK431" s="68"/>
      <c r="EL431" s="68"/>
      <c r="EM431" s="68"/>
      <c r="EN431" s="68"/>
      <c r="EO431" s="68"/>
    </row>
    <row r="432" spans="1:151" s="169" customFormat="1" x14ac:dyDescent="0.25">
      <c r="A432" s="186"/>
      <c r="B432" s="186"/>
      <c r="C432" s="186"/>
      <c r="D432" s="186"/>
      <c r="E432" s="186"/>
      <c r="F432" s="186"/>
      <c r="G432" s="186"/>
      <c r="H432" s="186"/>
      <c r="I432" s="186"/>
      <c r="J432" s="186"/>
      <c r="K432" s="186"/>
      <c r="L432" s="186"/>
      <c r="M432" s="186"/>
      <c r="N432" s="186"/>
      <c r="O432" s="186"/>
      <c r="P432" s="186"/>
      <c r="Q432" s="186"/>
      <c r="R432" s="186"/>
      <c r="S432" s="186"/>
      <c r="T432" s="186"/>
      <c r="U432" s="186"/>
      <c r="V432" s="186"/>
      <c r="W432" s="190" t="s">
        <v>711</v>
      </c>
      <c r="X432" s="190">
        <v>900</v>
      </c>
      <c r="Y432" s="192" t="s">
        <v>8</v>
      </c>
      <c r="Z432" s="192"/>
      <c r="AA432" s="175"/>
      <c r="AB432" s="175"/>
      <c r="AC432" s="175"/>
      <c r="AD432" s="175"/>
      <c r="AE432" s="192"/>
      <c r="AF432" s="193">
        <v>60.859363999999992</v>
      </c>
      <c r="AG432" s="193">
        <v>33.870302500000001</v>
      </c>
      <c r="AH432" s="193">
        <v>6.2485750000000007</v>
      </c>
      <c r="AI432" s="193">
        <v>13.202796999999999</v>
      </c>
      <c r="AJ432" s="193">
        <v>2.1291747697093326</v>
      </c>
      <c r="AK432" s="186"/>
      <c r="AL432" s="175" t="s">
        <v>101</v>
      </c>
      <c r="AM432" s="175"/>
      <c r="AN432" s="175" t="s">
        <v>8</v>
      </c>
      <c r="AO432" s="175"/>
      <c r="AP432" s="175"/>
      <c r="AQ432" s="175"/>
      <c r="AR432" s="175"/>
      <c r="AS432" s="175"/>
      <c r="AU432" s="175"/>
      <c r="AV432" s="175" t="s">
        <v>62</v>
      </c>
      <c r="AY432" s="176">
        <v>0.23649999999999999</v>
      </c>
      <c r="AZ432" s="176">
        <v>20</v>
      </c>
      <c r="BA432" s="177">
        <v>1.1824999999999999E-2</v>
      </c>
      <c r="BB432" s="177">
        <v>6.4008267790513518</v>
      </c>
      <c r="BC432" s="186"/>
      <c r="BD432" s="186"/>
      <c r="BE432" s="186"/>
      <c r="BF432" s="186"/>
      <c r="BG432" s="186"/>
      <c r="BJ432" s="186"/>
      <c r="BK432" s="186"/>
      <c r="BL432" s="186"/>
      <c r="BM432" s="218"/>
      <c r="BP432" s="186"/>
      <c r="BQ432" s="197"/>
      <c r="BR432" s="197"/>
      <c r="BS432" s="197"/>
      <c r="BT432" s="197"/>
      <c r="BU432" s="186"/>
      <c r="BV432" s="176" t="s">
        <v>393</v>
      </c>
      <c r="BW432" s="176"/>
      <c r="BX432" s="176"/>
      <c r="BY432" s="176"/>
      <c r="BZ432" s="176"/>
      <c r="CA432" s="176"/>
      <c r="CB432" s="176"/>
      <c r="CC432" s="176"/>
      <c r="CD432" s="176"/>
      <c r="CE432" s="176" t="s">
        <v>62</v>
      </c>
      <c r="CF432" s="185">
        <v>127.66714112738082</v>
      </c>
      <c r="CI432" s="186"/>
      <c r="CJ432" s="186"/>
      <c r="CK432" s="186"/>
      <c r="CL432" s="186"/>
      <c r="CM432" s="186"/>
      <c r="CN432" s="186"/>
      <c r="CO432" s="186"/>
      <c r="CP432" s="186"/>
      <c r="CQ432" s="186"/>
      <c r="CR432" s="186"/>
      <c r="CS432" s="186"/>
      <c r="CT432" s="186"/>
      <c r="CU432" s="171"/>
      <c r="CV432" s="171"/>
      <c r="CW432" s="171"/>
      <c r="CX432" s="171"/>
      <c r="CY432" s="171"/>
      <c r="CZ432" s="171"/>
      <c r="DA432" s="171"/>
      <c r="DB432" s="171"/>
      <c r="DC432" s="171"/>
      <c r="DD432" s="171"/>
      <c r="DE432" s="171"/>
      <c r="DF432" s="171"/>
      <c r="DG432" s="171"/>
      <c r="DH432" s="171"/>
      <c r="DI432" s="171"/>
      <c r="DJ432" s="171"/>
      <c r="DK432" s="171"/>
      <c r="DL432" s="186"/>
      <c r="DM432" s="186"/>
      <c r="DQ432" s="186"/>
      <c r="ED432" s="149"/>
      <c r="EE432" s="149"/>
      <c r="EF432" s="149"/>
      <c r="EG432" s="149"/>
      <c r="EH432" s="61"/>
      <c r="EI432" s="68"/>
      <c r="EJ432" s="68"/>
      <c r="EK432" s="68"/>
      <c r="EL432" s="68"/>
      <c r="EM432" s="68"/>
      <c r="EN432" s="68"/>
      <c r="EO432" s="68"/>
      <c r="EP432" s="149"/>
      <c r="EQ432" s="149"/>
      <c r="ER432" s="149"/>
      <c r="ES432" s="149"/>
      <c r="ET432" s="149"/>
      <c r="EU432" s="149"/>
    </row>
    <row r="433" spans="1:151" s="169" customFormat="1" x14ac:dyDescent="0.25">
      <c r="A433" s="186"/>
      <c r="B433" s="186"/>
      <c r="C433" s="186"/>
      <c r="D433" s="186"/>
      <c r="E433" s="186"/>
      <c r="F433" s="186"/>
      <c r="G433" s="186"/>
      <c r="H433" s="186"/>
      <c r="I433" s="186"/>
      <c r="J433" s="186"/>
      <c r="K433" s="186"/>
      <c r="L433" s="186"/>
      <c r="M433" s="186"/>
      <c r="N433" s="186"/>
      <c r="O433" s="186"/>
      <c r="P433" s="186"/>
      <c r="Q433" s="186"/>
      <c r="R433" s="186"/>
      <c r="S433" s="186"/>
      <c r="T433" s="186"/>
      <c r="U433" s="186"/>
      <c r="V433" s="186"/>
      <c r="W433" s="190" t="s">
        <v>715</v>
      </c>
      <c r="X433" s="190">
        <v>830</v>
      </c>
      <c r="Y433" s="192" t="s">
        <v>8</v>
      </c>
      <c r="Z433" s="192"/>
      <c r="AA433" s="175"/>
      <c r="AB433" s="175"/>
      <c r="AC433" s="175"/>
      <c r="AD433" s="175"/>
      <c r="AE433" s="192"/>
      <c r="AF433" s="193">
        <v>58.594370000000005</v>
      </c>
      <c r="AG433" s="193">
        <v>33.48695399999999</v>
      </c>
      <c r="AH433" s="193">
        <v>6.4743609000000006</v>
      </c>
      <c r="AI433" s="193">
        <v>12.939838750000002</v>
      </c>
      <c r="AJ433" s="193">
        <v>2.1434792884911795</v>
      </c>
      <c r="AK433" s="186"/>
      <c r="AL433" s="175" t="s">
        <v>1025</v>
      </c>
      <c r="AM433" s="175"/>
      <c r="AN433" s="175" t="s">
        <v>8</v>
      </c>
      <c r="AO433" s="175"/>
      <c r="AP433" s="175"/>
      <c r="AQ433" s="175"/>
      <c r="AR433" s="175"/>
      <c r="AS433" s="175"/>
      <c r="AU433" s="175"/>
      <c r="AV433" s="175" t="s">
        <v>440</v>
      </c>
      <c r="AY433" s="176">
        <v>0.23599999999999999</v>
      </c>
      <c r="AZ433" s="176">
        <v>20</v>
      </c>
      <c r="BA433" s="177">
        <v>1.18E-2</v>
      </c>
      <c r="BB433" s="177">
        <v>6.106890720210453</v>
      </c>
      <c r="BC433" s="186"/>
      <c r="BD433" s="186"/>
      <c r="BE433" s="186"/>
      <c r="BF433" s="186"/>
      <c r="BG433" s="186"/>
      <c r="BJ433" s="186"/>
      <c r="BK433" s="186"/>
      <c r="BL433" s="186"/>
      <c r="BM433" s="218"/>
      <c r="BP433" s="186"/>
      <c r="BQ433" s="197"/>
      <c r="BR433" s="197"/>
      <c r="BS433" s="197"/>
      <c r="BT433" s="197"/>
      <c r="BU433" s="186"/>
      <c r="BV433" s="176" t="s">
        <v>372</v>
      </c>
      <c r="BW433" s="176"/>
      <c r="BX433" s="176"/>
      <c r="BY433" s="176"/>
      <c r="BZ433" s="176"/>
      <c r="CA433" s="176"/>
      <c r="CB433" s="176"/>
      <c r="CC433" s="176"/>
      <c r="CD433" s="176"/>
      <c r="CE433" s="176" t="s">
        <v>62</v>
      </c>
      <c r="CF433" s="185">
        <v>194.55900678383054</v>
      </c>
      <c r="CI433" s="186"/>
      <c r="CJ433" s="186"/>
      <c r="CK433" s="186"/>
      <c r="CL433" s="186"/>
      <c r="CM433" s="186"/>
      <c r="CN433" s="186"/>
      <c r="CO433" s="186"/>
      <c r="CP433" s="186"/>
      <c r="CQ433" s="186"/>
      <c r="CR433" s="186"/>
      <c r="CS433" s="186"/>
      <c r="CT433" s="186"/>
      <c r="CU433" s="171"/>
      <c r="CV433" s="171"/>
      <c r="CW433" s="171"/>
      <c r="CX433" s="171"/>
      <c r="CY433" s="171"/>
      <c r="CZ433" s="171"/>
      <c r="DA433" s="171"/>
      <c r="DB433" s="171"/>
      <c r="DC433" s="171"/>
      <c r="DD433" s="171"/>
      <c r="DE433" s="171"/>
      <c r="DF433" s="171"/>
      <c r="DG433" s="171"/>
      <c r="DH433" s="171"/>
      <c r="DI433" s="171"/>
      <c r="DJ433" s="171"/>
      <c r="DK433" s="171"/>
      <c r="DL433" s="186"/>
      <c r="DM433" s="186"/>
      <c r="DQ433" s="186"/>
      <c r="ED433" s="149"/>
      <c r="EE433" s="149"/>
      <c r="EF433" s="149"/>
      <c r="EG433" s="149"/>
      <c r="EH433" s="61"/>
      <c r="EI433" s="68"/>
      <c r="EJ433" s="68"/>
      <c r="EK433" s="68"/>
      <c r="EL433" s="68"/>
      <c r="EM433" s="68"/>
      <c r="EN433" s="68"/>
      <c r="EO433" s="68"/>
      <c r="EP433" s="149"/>
      <c r="EQ433" s="149"/>
      <c r="ER433" s="149"/>
      <c r="ES433" s="149"/>
      <c r="ET433" s="149"/>
      <c r="EU433" s="149"/>
    </row>
    <row r="434" spans="1:151" s="169" customFormat="1" x14ac:dyDescent="0.25">
      <c r="A434" s="186"/>
      <c r="B434" s="186"/>
      <c r="C434" s="186"/>
      <c r="D434" s="186"/>
      <c r="E434" s="186"/>
      <c r="F434" s="186"/>
      <c r="G434" s="186"/>
      <c r="H434" s="186"/>
      <c r="I434" s="186"/>
      <c r="J434" s="186"/>
      <c r="K434" s="186"/>
      <c r="L434" s="186"/>
      <c r="M434" s="186"/>
      <c r="N434" s="186"/>
      <c r="O434" s="186"/>
      <c r="P434" s="186"/>
      <c r="Q434" s="186"/>
      <c r="R434" s="186"/>
      <c r="S434" s="186"/>
      <c r="T434" s="186"/>
      <c r="U434" s="186"/>
      <c r="V434" s="186"/>
      <c r="W434" s="190" t="s">
        <v>793</v>
      </c>
      <c r="X434" s="190">
        <v>759</v>
      </c>
      <c r="Y434" s="192" t="s">
        <v>201</v>
      </c>
      <c r="Z434" s="192"/>
      <c r="AA434" s="175"/>
      <c r="AB434" s="175"/>
      <c r="AC434" s="175"/>
      <c r="AD434" s="175"/>
      <c r="AE434" s="192"/>
      <c r="AF434" s="193">
        <v>35.955008999999997</v>
      </c>
      <c r="AG434" s="193">
        <v>25.856333499999998</v>
      </c>
      <c r="AH434" s="193">
        <v>4.7557167499999995</v>
      </c>
      <c r="AI434" s="193">
        <v>11.076200500000001</v>
      </c>
      <c r="AJ434" s="193">
        <v>2.3484862173215046</v>
      </c>
      <c r="AK434" s="186"/>
      <c r="AL434" s="175" t="s">
        <v>1047</v>
      </c>
      <c r="AM434" s="175"/>
      <c r="AN434" s="175" t="s">
        <v>201</v>
      </c>
      <c r="AO434" s="175"/>
      <c r="AP434" s="175"/>
      <c r="AQ434" s="175"/>
      <c r="AR434" s="175"/>
      <c r="AS434" s="175"/>
      <c r="AU434" s="175"/>
      <c r="AV434" s="176" t="s">
        <v>20</v>
      </c>
      <c r="AY434" s="176">
        <v>0.30359999999999998</v>
      </c>
      <c r="AZ434" s="176">
        <v>20</v>
      </c>
      <c r="BA434" s="177">
        <v>1.5179999999999999E-2</v>
      </c>
      <c r="BB434" s="177">
        <v>8.179207043728022</v>
      </c>
      <c r="BC434" s="186"/>
      <c r="BD434" s="186"/>
      <c r="BE434" s="186"/>
      <c r="BF434" s="186"/>
      <c r="BG434" s="186"/>
      <c r="BJ434" s="186"/>
      <c r="BK434" s="186"/>
      <c r="BL434" s="186"/>
      <c r="BM434" s="218"/>
      <c r="BP434" s="186"/>
      <c r="BQ434" s="197"/>
      <c r="BR434" s="197"/>
      <c r="BS434" s="197"/>
      <c r="BT434" s="197"/>
      <c r="BU434" s="186"/>
      <c r="BV434" s="176" t="s">
        <v>437</v>
      </c>
      <c r="BW434" s="176"/>
      <c r="BX434" s="176"/>
      <c r="BY434" s="176"/>
      <c r="BZ434" s="176"/>
      <c r="CA434" s="176"/>
      <c r="CB434" s="176"/>
      <c r="CC434" s="176"/>
      <c r="CD434" s="176"/>
      <c r="CE434" s="176" t="s">
        <v>62</v>
      </c>
      <c r="CF434" s="185">
        <v>195.26036974399668</v>
      </c>
      <c r="CI434" s="186"/>
      <c r="CJ434" s="186"/>
      <c r="CK434" s="186"/>
      <c r="CL434" s="186"/>
      <c r="CM434" s="186"/>
      <c r="CN434" s="186"/>
      <c r="CO434" s="186"/>
      <c r="CP434" s="186"/>
      <c r="CQ434" s="186"/>
      <c r="CR434" s="186"/>
      <c r="CS434" s="186"/>
      <c r="CT434" s="186"/>
      <c r="CU434" s="171"/>
      <c r="CV434" s="171"/>
      <c r="CW434" s="171"/>
      <c r="CX434" s="171"/>
      <c r="CY434" s="171"/>
      <c r="CZ434" s="171"/>
      <c r="DA434" s="171"/>
      <c r="DB434" s="171"/>
      <c r="DC434" s="171"/>
      <c r="DD434" s="171"/>
      <c r="DE434" s="171"/>
      <c r="DF434" s="171"/>
      <c r="DG434" s="171"/>
      <c r="DH434" s="171"/>
      <c r="DI434" s="171"/>
      <c r="DJ434" s="171"/>
      <c r="DK434" s="171"/>
      <c r="DL434" s="186"/>
      <c r="DM434" s="186"/>
      <c r="DQ434" s="186"/>
      <c r="ED434" s="149"/>
      <c r="EE434" s="149"/>
      <c r="EF434" s="149"/>
      <c r="EG434" s="149"/>
      <c r="EH434" s="61"/>
      <c r="EI434" s="68"/>
      <c r="EJ434" s="68"/>
      <c r="EK434" s="68"/>
      <c r="EL434" s="68"/>
      <c r="EM434" s="68"/>
      <c r="EN434" s="68"/>
      <c r="EO434" s="68"/>
      <c r="EP434" s="149"/>
      <c r="EQ434" s="149"/>
      <c r="ER434" s="149"/>
      <c r="ES434" s="149"/>
      <c r="ET434" s="149"/>
      <c r="EU434" s="149"/>
    </row>
    <row r="435" spans="1:151" s="169" customFormat="1" x14ac:dyDescent="0.25">
      <c r="A435" s="186"/>
      <c r="B435" s="186"/>
      <c r="C435" s="186"/>
      <c r="D435" s="186"/>
      <c r="E435" s="186"/>
      <c r="F435" s="186"/>
      <c r="G435" s="186"/>
      <c r="H435" s="186"/>
      <c r="I435" s="186"/>
      <c r="J435" s="186"/>
      <c r="K435" s="186"/>
      <c r="L435" s="186"/>
      <c r="M435" s="186"/>
      <c r="N435" s="186"/>
      <c r="O435" s="186"/>
      <c r="P435" s="186"/>
      <c r="Q435" s="186"/>
      <c r="R435" s="186"/>
      <c r="S435" s="186"/>
      <c r="T435" s="186"/>
      <c r="U435" s="186"/>
      <c r="V435" s="186"/>
      <c r="W435" s="190" t="s">
        <v>723</v>
      </c>
      <c r="X435" s="190">
        <v>834</v>
      </c>
      <c r="Y435" s="192" t="s">
        <v>8</v>
      </c>
      <c r="Z435" s="192"/>
      <c r="AA435" s="175"/>
      <c r="AB435" s="175"/>
      <c r="AC435" s="175"/>
      <c r="AD435" s="175"/>
      <c r="AE435" s="192"/>
      <c r="AF435" s="193">
        <v>47.179162999999996</v>
      </c>
      <c r="AG435" s="193">
        <v>29.168032499999999</v>
      </c>
      <c r="AH435" s="193">
        <v>5.5576734999999999</v>
      </c>
      <c r="AI435" s="193">
        <v>12.083567499999999</v>
      </c>
      <c r="AJ435" s="193">
        <v>2.1807681842363111</v>
      </c>
      <c r="AK435" s="186"/>
      <c r="AL435" s="175" t="s">
        <v>1030</v>
      </c>
      <c r="AM435" s="175"/>
      <c r="AN435" s="175" t="s">
        <v>8</v>
      </c>
      <c r="AO435" s="175"/>
      <c r="AP435" s="175"/>
      <c r="AQ435" s="175"/>
      <c r="AR435" s="175"/>
      <c r="AS435" s="175"/>
      <c r="AU435" s="175"/>
      <c r="AV435" s="175" t="s">
        <v>440</v>
      </c>
      <c r="AY435" s="176">
        <v>0.28399999999999997</v>
      </c>
      <c r="AZ435" s="176">
        <v>20</v>
      </c>
      <c r="BA435" s="177">
        <v>1.4199999999999999E-2</v>
      </c>
      <c r="BB435" s="177">
        <v>7.4195366816095341</v>
      </c>
      <c r="BC435" s="186"/>
      <c r="BD435" s="186"/>
      <c r="BE435" s="186"/>
      <c r="BF435" s="186"/>
      <c r="BG435" s="186"/>
      <c r="BJ435" s="186"/>
      <c r="BK435" s="186"/>
      <c r="BL435" s="186"/>
      <c r="BM435" s="218"/>
      <c r="BP435" s="186"/>
      <c r="BQ435" s="197"/>
      <c r="BR435" s="197"/>
      <c r="BS435" s="197"/>
      <c r="BT435" s="197"/>
      <c r="BU435" s="186"/>
      <c r="BV435" s="176" t="s">
        <v>488</v>
      </c>
      <c r="BW435" s="176"/>
      <c r="BX435" s="176"/>
      <c r="BY435" s="176"/>
      <c r="BZ435" s="176"/>
      <c r="CA435" s="176"/>
      <c r="CB435" s="176"/>
      <c r="CC435" s="176"/>
      <c r="CD435" s="176"/>
      <c r="CE435" s="176" t="s">
        <v>440</v>
      </c>
      <c r="CF435" s="185">
        <v>111.30343339974964</v>
      </c>
      <c r="CI435" s="186"/>
      <c r="CJ435" s="186"/>
      <c r="CK435" s="186"/>
      <c r="CL435" s="186"/>
      <c r="CM435" s="186"/>
      <c r="CN435" s="186"/>
      <c r="CO435" s="186"/>
      <c r="CP435" s="186"/>
      <c r="CQ435" s="186"/>
      <c r="CR435" s="186"/>
      <c r="CS435" s="186"/>
      <c r="CT435" s="186"/>
      <c r="CU435" s="171"/>
      <c r="CV435" s="171"/>
      <c r="CW435" s="171"/>
      <c r="CX435" s="171"/>
      <c r="CY435" s="171"/>
      <c r="CZ435" s="171"/>
      <c r="DA435" s="171"/>
      <c r="DB435" s="171"/>
      <c r="DC435" s="171"/>
      <c r="DD435" s="171"/>
      <c r="DE435" s="171"/>
      <c r="DF435" s="171"/>
      <c r="DG435" s="171"/>
      <c r="DH435" s="171"/>
      <c r="DI435" s="171"/>
      <c r="DJ435" s="171"/>
      <c r="DK435" s="171"/>
      <c r="DL435" s="186"/>
      <c r="DM435" s="186"/>
      <c r="DQ435" s="186"/>
      <c r="ED435" s="149"/>
      <c r="EE435" s="149"/>
      <c r="EF435" s="149"/>
      <c r="EG435" s="149"/>
      <c r="EH435" s="61"/>
      <c r="EI435" s="68"/>
      <c r="EJ435" s="68"/>
      <c r="EK435" s="68"/>
      <c r="EL435" s="68"/>
      <c r="EM435" s="68"/>
      <c r="EN435" s="68"/>
      <c r="EO435" s="68"/>
      <c r="EP435" s="149"/>
      <c r="EQ435" s="149"/>
      <c r="ER435" s="149"/>
      <c r="ES435" s="149"/>
      <c r="ET435" s="149"/>
      <c r="EU435" s="149"/>
    </row>
    <row r="436" spans="1:151" s="169" customFormat="1" x14ac:dyDescent="0.25">
      <c r="A436" s="186"/>
      <c r="B436" s="186"/>
      <c r="C436" s="186"/>
      <c r="D436" s="186"/>
      <c r="E436" s="186"/>
      <c r="F436" s="186"/>
      <c r="G436" s="186"/>
      <c r="H436" s="186"/>
      <c r="I436" s="186"/>
      <c r="J436" s="186"/>
      <c r="K436" s="186"/>
      <c r="L436" s="186"/>
      <c r="M436" s="186"/>
      <c r="N436" s="186"/>
      <c r="O436" s="186"/>
      <c r="P436" s="186"/>
      <c r="Q436" s="186"/>
      <c r="R436" s="186"/>
      <c r="S436" s="186"/>
      <c r="T436" s="186"/>
      <c r="U436" s="186"/>
      <c r="V436" s="186"/>
      <c r="W436" s="190" t="s">
        <v>724</v>
      </c>
      <c r="X436" s="190">
        <v>768</v>
      </c>
      <c r="Y436" s="192" t="s">
        <v>8</v>
      </c>
      <c r="Z436" s="192"/>
      <c r="AA436" s="175"/>
      <c r="AB436" s="175"/>
      <c r="AC436" s="175"/>
      <c r="AD436" s="175"/>
      <c r="AE436" s="192"/>
      <c r="AF436" s="193">
        <v>52.443867499999996</v>
      </c>
      <c r="AG436" s="193">
        <v>30.994378000000005</v>
      </c>
      <c r="AH436" s="193">
        <v>5.8555437999999995</v>
      </c>
      <c r="AI436" s="193">
        <v>12.917787499999999</v>
      </c>
      <c r="AJ436" s="193">
        <v>2.2230197190712397</v>
      </c>
      <c r="AK436" s="186"/>
      <c r="AL436" s="175" t="s">
        <v>1003</v>
      </c>
      <c r="AM436" s="175"/>
      <c r="AN436" s="175" t="s">
        <v>8</v>
      </c>
      <c r="AO436" s="175"/>
      <c r="AP436" s="175"/>
      <c r="AQ436" s="175"/>
      <c r="AR436" s="175"/>
      <c r="AS436" s="175"/>
      <c r="AU436" s="175"/>
      <c r="AV436" s="175" t="s">
        <v>440</v>
      </c>
      <c r="AY436" s="176">
        <v>0.24959999999999999</v>
      </c>
      <c r="AZ436" s="176">
        <v>20</v>
      </c>
      <c r="BA436" s="177">
        <v>1.248E-2</v>
      </c>
      <c r="BB436" s="177">
        <v>6.8813249939602175</v>
      </c>
      <c r="BC436" s="186"/>
      <c r="BD436" s="186"/>
      <c r="BE436" s="186"/>
      <c r="BF436" s="186"/>
      <c r="BG436" s="186"/>
      <c r="BJ436" s="186"/>
      <c r="BK436" s="186"/>
      <c r="BL436" s="186"/>
      <c r="BM436" s="218"/>
      <c r="BP436" s="186"/>
      <c r="BQ436" s="197"/>
      <c r="BR436" s="197"/>
      <c r="BS436" s="197"/>
      <c r="BT436" s="197"/>
      <c r="BU436" s="186"/>
      <c r="BV436" s="176" t="s">
        <v>475</v>
      </c>
      <c r="BW436" s="176"/>
      <c r="BX436" s="176"/>
      <c r="BY436" s="176"/>
      <c r="BZ436" s="176"/>
      <c r="CA436" s="176"/>
      <c r="CB436" s="176"/>
      <c r="CC436" s="176"/>
      <c r="CD436" s="176"/>
      <c r="CE436" s="176" t="s">
        <v>440</v>
      </c>
      <c r="CF436" s="185">
        <v>133.64943758653641</v>
      </c>
      <c r="CI436" s="186"/>
      <c r="CJ436" s="186"/>
      <c r="CK436" s="186"/>
      <c r="CL436" s="186"/>
      <c r="CM436" s="186"/>
      <c r="CN436" s="186"/>
      <c r="CO436" s="186"/>
      <c r="CP436" s="186"/>
      <c r="CQ436" s="186"/>
      <c r="CR436" s="186"/>
      <c r="CS436" s="186"/>
      <c r="CT436" s="186"/>
      <c r="CU436" s="171"/>
      <c r="CV436" s="171"/>
      <c r="CW436" s="171"/>
      <c r="CX436" s="171"/>
      <c r="CY436" s="171"/>
      <c r="CZ436" s="171"/>
      <c r="DA436" s="171"/>
      <c r="DB436" s="171"/>
      <c r="DC436" s="171"/>
      <c r="DD436" s="171"/>
      <c r="DE436" s="171"/>
      <c r="DF436" s="171"/>
      <c r="DG436" s="171"/>
      <c r="DH436" s="171"/>
      <c r="DI436" s="171"/>
      <c r="DJ436" s="171"/>
      <c r="DK436" s="171"/>
      <c r="DL436" s="186"/>
      <c r="DM436" s="186"/>
      <c r="DQ436" s="186"/>
      <c r="ED436" s="149"/>
      <c r="EE436" s="149"/>
      <c r="EF436" s="149"/>
      <c r="EG436" s="149"/>
      <c r="EH436" s="61"/>
      <c r="EI436" s="68"/>
      <c r="EJ436" s="68"/>
      <c r="EK436" s="68"/>
      <c r="EL436" s="68"/>
      <c r="EM436" s="68"/>
      <c r="EN436" s="68"/>
      <c r="EO436" s="68"/>
      <c r="EP436" s="149"/>
      <c r="EQ436" s="149"/>
      <c r="ER436" s="149"/>
      <c r="ES436" s="149"/>
      <c r="ET436" s="149"/>
      <c r="EU436" s="149"/>
    </row>
    <row r="437" spans="1:151" s="169" customFormat="1" x14ac:dyDescent="0.25">
      <c r="A437" s="186"/>
      <c r="B437" s="186"/>
      <c r="C437" s="186"/>
      <c r="D437" s="186"/>
      <c r="E437" s="186"/>
      <c r="F437" s="186"/>
      <c r="G437" s="186"/>
      <c r="H437" s="186"/>
      <c r="I437" s="186"/>
      <c r="J437" s="186"/>
      <c r="K437" s="186"/>
      <c r="L437" s="186"/>
      <c r="M437" s="186"/>
      <c r="N437" s="186"/>
      <c r="O437" s="186"/>
      <c r="P437" s="186"/>
      <c r="Q437" s="186"/>
      <c r="R437" s="186"/>
      <c r="S437" s="186"/>
      <c r="T437" s="186"/>
      <c r="U437" s="186"/>
      <c r="V437" s="186"/>
      <c r="W437" s="190" t="s">
        <v>798</v>
      </c>
      <c r="X437" s="190">
        <v>850</v>
      </c>
      <c r="Y437" s="192" t="s">
        <v>201</v>
      </c>
      <c r="Z437" s="192"/>
      <c r="AA437" s="175"/>
      <c r="AB437" s="175"/>
      <c r="AC437" s="175"/>
      <c r="AD437" s="175"/>
      <c r="AE437" s="192"/>
      <c r="AF437" s="193">
        <v>55.654346499999988</v>
      </c>
      <c r="AG437" s="193">
        <v>32.942599999999999</v>
      </c>
      <c r="AH437" s="193">
        <v>5.6189137999999996</v>
      </c>
      <c r="AI437" s="193">
        <v>13.445041999999997</v>
      </c>
      <c r="AJ437" s="193">
        <v>2.4194566838256213</v>
      </c>
      <c r="AK437" s="186"/>
      <c r="AL437" s="175" t="s">
        <v>1061</v>
      </c>
      <c r="AM437" s="175"/>
      <c r="AN437" s="175" t="s">
        <v>201</v>
      </c>
      <c r="AO437" s="175"/>
      <c r="AP437" s="175"/>
      <c r="AQ437" s="175"/>
      <c r="AR437" s="175"/>
      <c r="AS437" s="175"/>
      <c r="AU437" s="175"/>
      <c r="AV437" s="175" t="s">
        <v>440</v>
      </c>
      <c r="AY437" s="176">
        <v>0.2011</v>
      </c>
      <c r="AZ437" s="176">
        <v>20</v>
      </c>
      <c r="BA437" s="177">
        <v>1.0055E-2</v>
      </c>
      <c r="BB437" s="177">
        <v>5.2183716747644491</v>
      </c>
      <c r="BC437" s="186"/>
      <c r="BD437" s="186"/>
      <c r="BE437" s="186"/>
      <c r="BF437" s="186"/>
      <c r="BG437" s="186"/>
      <c r="BJ437" s="186"/>
      <c r="BK437" s="186"/>
      <c r="BL437" s="186"/>
      <c r="BM437" s="218"/>
      <c r="BP437" s="186"/>
      <c r="BQ437" s="197"/>
      <c r="BR437" s="197"/>
      <c r="BS437" s="197"/>
      <c r="BT437" s="197"/>
      <c r="BU437" s="186"/>
      <c r="BV437" s="176" t="s">
        <v>291</v>
      </c>
      <c r="BW437" s="176"/>
      <c r="BX437" s="176"/>
      <c r="BY437" s="176"/>
      <c r="BZ437" s="176"/>
      <c r="CA437" s="176"/>
      <c r="CB437" s="176"/>
      <c r="CC437" s="176"/>
      <c r="CD437" s="176"/>
      <c r="CE437" s="176" t="s">
        <v>20</v>
      </c>
      <c r="CF437" s="185">
        <v>203.15884725980374</v>
      </c>
      <c r="CI437" s="186"/>
      <c r="CJ437" s="186"/>
      <c r="CK437" s="186"/>
      <c r="CL437" s="186"/>
      <c r="CM437" s="186"/>
      <c r="CN437" s="186"/>
      <c r="CO437" s="186"/>
      <c r="CP437" s="186"/>
      <c r="CQ437" s="186"/>
      <c r="CR437" s="186"/>
      <c r="CS437" s="186"/>
      <c r="CT437" s="186"/>
      <c r="CU437" s="171"/>
      <c r="CV437" s="171"/>
      <c r="CW437" s="171"/>
      <c r="CX437" s="171"/>
      <c r="CY437" s="171"/>
      <c r="CZ437" s="171"/>
      <c r="DA437" s="171"/>
      <c r="DB437" s="171"/>
      <c r="DC437" s="171"/>
      <c r="DD437" s="171"/>
      <c r="DE437" s="171"/>
      <c r="DF437" s="171"/>
      <c r="DG437" s="171"/>
      <c r="DH437" s="171"/>
      <c r="DI437" s="171"/>
      <c r="DJ437" s="171"/>
      <c r="DK437" s="171"/>
      <c r="DL437" s="186"/>
      <c r="DM437" s="186"/>
      <c r="DQ437" s="186"/>
      <c r="ED437" s="149"/>
      <c r="EE437" s="149"/>
      <c r="EF437" s="149"/>
      <c r="EG437" s="149"/>
      <c r="EH437" s="61"/>
      <c r="EI437" s="68"/>
      <c r="EJ437" s="68"/>
      <c r="EK437" s="68"/>
      <c r="EL437" s="68"/>
      <c r="EM437" s="68"/>
      <c r="EN437" s="68"/>
      <c r="EO437" s="68"/>
      <c r="EP437" s="149"/>
      <c r="EQ437" s="149"/>
      <c r="ER437" s="149"/>
      <c r="ES437" s="149"/>
      <c r="ET437" s="149"/>
      <c r="EU437" s="149"/>
    </row>
    <row r="438" spans="1:151" s="169" customFormat="1" x14ac:dyDescent="0.25">
      <c r="A438" s="186"/>
      <c r="B438" s="186"/>
      <c r="C438" s="186"/>
      <c r="D438" s="186"/>
      <c r="E438" s="186"/>
      <c r="F438" s="186"/>
      <c r="G438" s="186"/>
      <c r="H438" s="186"/>
      <c r="I438" s="186"/>
      <c r="J438" s="186"/>
      <c r="K438" s="186"/>
      <c r="L438" s="186"/>
      <c r="M438" s="186"/>
      <c r="N438" s="186"/>
      <c r="O438" s="186"/>
      <c r="P438" s="186"/>
      <c r="Q438" s="186"/>
      <c r="R438" s="186"/>
      <c r="S438" s="186"/>
      <c r="T438" s="186"/>
      <c r="U438" s="186"/>
      <c r="V438" s="186"/>
      <c r="W438" s="190" t="s">
        <v>799</v>
      </c>
      <c r="X438" s="190">
        <v>925</v>
      </c>
      <c r="Y438" s="192" t="s">
        <v>201</v>
      </c>
      <c r="Z438" s="192"/>
      <c r="AA438" s="175"/>
      <c r="AB438" s="175"/>
      <c r="AC438" s="175"/>
      <c r="AD438" s="175"/>
      <c r="AE438" s="192"/>
      <c r="AF438" s="193">
        <v>57.372479000000013</v>
      </c>
      <c r="AG438" s="193">
        <v>31.528097999999993</v>
      </c>
      <c r="AH438" s="193">
        <v>6.0925128000000015</v>
      </c>
      <c r="AI438" s="193">
        <v>12.496525549999999</v>
      </c>
      <c r="AJ438" s="193">
        <v>2.0845428622848843</v>
      </c>
      <c r="AK438" s="186"/>
      <c r="AL438" s="175" t="s">
        <v>1069</v>
      </c>
      <c r="AM438" s="175"/>
      <c r="AN438" s="175" t="s">
        <v>201</v>
      </c>
      <c r="AO438" s="175"/>
      <c r="AP438" s="175"/>
      <c r="AQ438" s="175"/>
      <c r="AR438" s="175"/>
      <c r="AS438" s="175"/>
      <c r="AU438" s="175"/>
      <c r="AV438" s="175" t="s">
        <v>62</v>
      </c>
      <c r="AY438" s="176">
        <v>0.29970000000000002</v>
      </c>
      <c r="AZ438" s="176">
        <v>20</v>
      </c>
      <c r="BA438" s="177">
        <v>1.4985000000000002E-2</v>
      </c>
      <c r="BB438" s="177">
        <v>7.744342737497651</v>
      </c>
      <c r="BC438" s="186"/>
      <c r="BD438" s="186"/>
      <c r="BE438" s="186"/>
      <c r="BF438" s="186"/>
      <c r="BG438" s="186"/>
      <c r="BJ438" s="186"/>
      <c r="BK438" s="186"/>
      <c r="BL438" s="186"/>
      <c r="BM438" s="218"/>
      <c r="BP438" s="186"/>
      <c r="BQ438" s="197"/>
      <c r="BR438" s="197"/>
      <c r="BS438" s="197"/>
      <c r="BT438" s="197"/>
      <c r="BU438" s="186"/>
      <c r="BV438" s="176"/>
      <c r="BW438" s="176"/>
      <c r="BX438" s="176"/>
      <c r="BY438" s="176"/>
      <c r="BZ438" s="176"/>
      <c r="CA438" s="176"/>
      <c r="CB438" s="176"/>
      <c r="CC438" s="176"/>
      <c r="CD438" s="176"/>
      <c r="CE438" s="176"/>
      <c r="CF438" s="185"/>
      <c r="CI438" s="186"/>
      <c r="CJ438" s="186"/>
      <c r="CK438" s="186"/>
      <c r="CL438" s="186"/>
      <c r="CM438" s="186"/>
      <c r="CN438" s="186"/>
      <c r="CO438" s="186"/>
      <c r="CP438" s="186"/>
      <c r="CQ438" s="186"/>
      <c r="CR438" s="186"/>
      <c r="CS438" s="186"/>
      <c r="CT438" s="186"/>
      <c r="CU438" s="171"/>
      <c r="CV438" s="171"/>
      <c r="CW438" s="171"/>
      <c r="CX438" s="171"/>
      <c r="CY438" s="171"/>
      <c r="CZ438" s="171"/>
      <c r="DA438" s="171"/>
      <c r="DB438" s="171"/>
      <c r="DC438" s="171"/>
      <c r="DD438" s="171"/>
      <c r="DE438" s="171"/>
      <c r="DF438" s="171"/>
      <c r="DG438" s="171"/>
      <c r="DH438" s="171"/>
      <c r="DI438" s="171"/>
      <c r="DJ438" s="171"/>
      <c r="DK438" s="171"/>
      <c r="DL438" s="186"/>
      <c r="DM438" s="186"/>
      <c r="DQ438" s="186"/>
      <c r="ED438" s="149"/>
      <c r="EE438" s="149"/>
      <c r="EF438" s="149"/>
      <c r="EG438" s="149"/>
      <c r="EH438" s="61"/>
      <c r="EI438" s="68"/>
      <c r="EJ438" s="68"/>
      <c r="EK438" s="68"/>
      <c r="EL438" s="68"/>
      <c r="EM438" s="68"/>
      <c r="EN438" s="68"/>
      <c r="EO438" s="68"/>
      <c r="EP438" s="149"/>
      <c r="EQ438" s="149"/>
      <c r="ER438" s="149"/>
      <c r="ES438" s="149"/>
      <c r="ET438" s="149"/>
      <c r="EU438" s="149"/>
    </row>
    <row r="439" spans="1:151" s="169" customFormat="1" x14ac:dyDescent="0.25">
      <c r="A439" s="186"/>
      <c r="B439" s="186"/>
      <c r="C439" s="186"/>
      <c r="D439" s="186"/>
      <c r="E439" s="186"/>
      <c r="F439" s="186"/>
      <c r="G439" s="186"/>
      <c r="H439" s="186"/>
      <c r="I439" s="186"/>
      <c r="J439" s="186"/>
      <c r="K439" s="186"/>
      <c r="L439" s="186"/>
      <c r="M439" s="186"/>
      <c r="N439" s="186"/>
      <c r="O439" s="186"/>
      <c r="P439" s="186"/>
      <c r="Q439" s="186"/>
      <c r="R439" s="186"/>
      <c r="S439" s="186"/>
      <c r="T439" s="186"/>
      <c r="U439" s="186"/>
      <c r="V439" s="186"/>
      <c r="W439" s="190" t="s">
        <v>735</v>
      </c>
      <c r="X439" s="190">
        <v>889</v>
      </c>
      <c r="Y439" s="192" t="s">
        <v>8</v>
      </c>
      <c r="Z439" s="192"/>
      <c r="AA439" s="175"/>
      <c r="AB439" s="175"/>
      <c r="AC439" s="175"/>
      <c r="AD439" s="175"/>
      <c r="AE439" s="192"/>
      <c r="AF439" s="193">
        <v>39.18661250000001</v>
      </c>
      <c r="AG439" s="193">
        <v>26.465768500000003</v>
      </c>
      <c r="AH439" s="193">
        <v>4.9921643500000004</v>
      </c>
      <c r="AI439" s="193">
        <v>11.184370699999999</v>
      </c>
      <c r="AJ439" s="193">
        <v>2.2474172740149809</v>
      </c>
      <c r="AK439" s="186"/>
      <c r="AL439" s="175" t="s">
        <v>106</v>
      </c>
      <c r="AM439" s="175"/>
      <c r="AN439" s="175" t="s">
        <v>8</v>
      </c>
      <c r="AO439" s="175"/>
      <c r="AP439" s="175"/>
      <c r="AQ439" s="175"/>
      <c r="AR439" s="175"/>
      <c r="AS439" s="175"/>
      <c r="AU439" s="175"/>
      <c r="AV439" s="175" t="s">
        <v>62</v>
      </c>
      <c r="AY439" s="176">
        <v>0.2888</v>
      </c>
      <c r="AZ439" s="176">
        <v>20</v>
      </c>
      <c r="BA439" s="177">
        <v>1.444E-2</v>
      </c>
      <c r="BB439" s="177">
        <v>7.2274244555671556</v>
      </c>
      <c r="BC439" s="186"/>
      <c r="BD439" s="186"/>
      <c r="BE439" s="186"/>
      <c r="BF439" s="186"/>
      <c r="BG439" s="186"/>
      <c r="BJ439" s="186"/>
      <c r="BK439" s="186"/>
      <c r="BL439" s="186"/>
      <c r="BM439" s="218"/>
      <c r="BP439" s="186"/>
      <c r="BQ439" s="197"/>
      <c r="BR439" s="197"/>
      <c r="BS439" s="197"/>
      <c r="BT439" s="197"/>
      <c r="BU439" s="186"/>
      <c r="BV439" s="186"/>
      <c r="BW439" s="186"/>
      <c r="BX439" s="186"/>
      <c r="BY439" s="186"/>
      <c r="BZ439" s="186"/>
      <c r="CA439" s="186"/>
      <c r="CB439" s="186"/>
      <c r="CC439" s="186"/>
      <c r="CD439" s="186"/>
      <c r="CE439" s="186"/>
      <c r="CF439" s="197"/>
      <c r="CI439" s="186"/>
      <c r="CJ439" s="186"/>
      <c r="CK439" s="186"/>
      <c r="CL439" s="186"/>
      <c r="CM439" s="186"/>
      <c r="CN439" s="186"/>
      <c r="CO439" s="186"/>
      <c r="CP439" s="186"/>
      <c r="CQ439" s="186"/>
      <c r="CR439" s="186"/>
      <c r="CS439" s="186"/>
      <c r="CT439" s="186"/>
      <c r="CU439" s="171"/>
      <c r="CV439" s="171"/>
      <c r="CW439" s="171"/>
      <c r="CX439" s="171"/>
      <c r="CY439" s="171"/>
      <c r="CZ439" s="171"/>
      <c r="DA439" s="171"/>
      <c r="DB439" s="171"/>
      <c r="DC439" s="171"/>
      <c r="DD439" s="171"/>
      <c r="DE439" s="171"/>
      <c r="DF439" s="171"/>
      <c r="DG439" s="171"/>
      <c r="DH439" s="171"/>
      <c r="DI439" s="171"/>
      <c r="DJ439" s="171"/>
      <c r="DK439" s="171"/>
      <c r="DL439" s="186"/>
      <c r="DM439" s="186"/>
      <c r="DQ439" s="186"/>
      <c r="ED439" s="149"/>
      <c r="EE439" s="149"/>
      <c r="EF439" s="149"/>
      <c r="EG439" s="149"/>
      <c r="EH439" s="61"/>
      <c r="EI439" s="68"/>
      <c r="EJ439" s="68"/>
      <c r="EK439" s="68"/>
      <c r="EL439" s="68"/>
      <c r="EM439" s="68"/>
      <c r="EN439" s="68"/>
      <c r="EO439" s="68"/>
      <c r="EP439" s="149"/>
      <c r="EQ439" s="149"/>
      <c r="ER439" s="149"/>
      <c r="ES439" s="149"/>
      <c r="ET439" s="149"/>
      <c r="EU439" s="149"/>
    </row>
    <row r="440" spans="1:151" s="169" customFormat="1" x14ac:dyDescent="0.25">
      <c r="A440" s="186"/>
      <c r="B440" s="186"/>
      <c r="C440" s="186"/>
      <c r="D440" s="186"/>
      <c r="E440" s="186"/>
      <c r="F440" s="186"/>
      <c r="G440" s="186"/>
      <c r="H440" s="186"/>
      <c r="I440" s="186"/>
      <c r="J440" s="186"/>
      <c r="K440" s="186"/>
      <c r="L440" s="186"/>
      <c r="M440" s="186"/>
      <c r="N440" s="186"/>
      <c r="O440" s="186"/>
      <c r="P440" s="186"/>
      <c r="Q440" s="186"/>
      <c r="R440" s="186"/>
      <c r="S440" s="186"/>
      <c r="T440" s="186"/>
      <c r="U440" s="186"/>
      <c r="V440" s="186"/>
      <c r="W440" s="190" t="s">
        <v>738</v>
      </c>
      <c r="X440" s="190">
        <v>900</v>
      </c>
      <c r="Y440" s="192" t="s">
        <v>8</v>
      </c>
      <c r="Z440" s="192"/>
      <c r="AA440" s="175"/>
      <c r="AB440" s="175"/>
      <c r="AC440" s="175"/>
      <c r="AD440" s="175"/>
      <c r="AE440" s="192"/>
      <c r="AF440" s="193">
        <v>48.545715000000008</v>
      </c>
      <c r="AG440" s="193">
        <v>29.447947500000005</v>
      </c>
      <c r="AH440" s="193">
        <v>5.4876126499999991</v>
      </c>
      <c r="AI440" s="193">
        <v>12.342603</v>
      </c>
      <c r="AJ440" s="193">
        <v>2.2592070305387466</v>
      </c>
      <c r="AK440" s="186"/>
      <c r="AL440" s="175" t="s">
        <v>108</v>
      </c>
      <c r="AM440" s="175"/>
      <c r="AN440" s="175" t="s">
        <v>8</v>
      </c>
      <c r="AO440" s="175"/>
      <c r="AP440" s="175"/>
      <c r="AQ440" s="175"/>
      <c r="AR440" s="175"/>
      <c r="AS440" s="175"/>
      <c r="AU440" s="175"/>
      <c r="AV440" s="175" t="s">
        <v>62</v>
      </c>
      <c r="AY440" s="176">
        <v>0.2291</v>
      </c>
      <c r="AZ440" s="176">
        <v>20</v>
      </c>
      <c r="BA440" s="177">
        <v>1.1455E-2</v>
      </c>
      <c r="BB440" s="177">
        <v>6.3404289587415779</v>
      </c>
      <c r="BC440" s="186"/>
      <c r="BD440" s="186"/>
      <c r="BE440" s="186"/>
      <c r="BF440" s="186"/>
      <c r="BG440" s="186"/>
      <c r="BJ440" s="186"/>
      <c r="BK440" s="186"/>
      <c r="BL440" s="186"/>
      <c r="BM440" s="218"/>
      <c r="BP440" s="186"/>
      <c r="BQ440" s="197"/>
      <c r="BR440" s="197"/>
      <c r="BS440" s="197"/>
      <c r="BT440" s="197"/>
      <c r="BU440" s="186"/>
      <c r="BV440" s="186"/>
      <c r="BW440" s="186"/>
      <c r="BX440" s="186"/>
      <c r="BY440" s="186"/>
      <c r="BZ440" s="186"/>
      <c r="CA440" s="186"/>
      <c r="CB440" s="186"/>
      <c r="CC440" s="186"/>
      <c r="CD440" s="186"/>
      <c r="CE440" s="186"/>
      <c r="CF440" s="197"/>
      <c r="CI440" s="186"/>
      <c r="CJ440" s="186"/>
      <c r="CK440" s="186"/>
      <c r="CL440" s="186"/>
      <c r="CM440" s="186"/>
      <c r="CN440" s="186"/>
      <c r="CO440" s="186"/>
      <c r="CP440" s="186"/>
      <c r="CQ440" s="186"/>
      <c r="CR440" s="186"/>
      <c r="CS440" s="186"/>
      <c r="CT440" s="186"/>
      <c r="CU440" s="171"/>
      <c r="CV440" s="171"/>
      <c r="CW440" s="171"/>
      <c r="CX440" s="171"/>
      <c r="CY440" s="171"/>
      <c r="CZ440" s="171"/>
      <c r="DA440" s="171"/>
      <c r="DB440" s="171"/>
      <c r="DC440" s="171"/>
      <c r="DD440" s="171"/>
      <c r="DE440" s="171"/>
      <c r="DF440" s="171"/>
      <c r="DG440" s="171"/>
      <c r="DH440" s="171"/>
      <c r="DI440" s="171"/>
      <c r="DJ440" s="171"/>
      <c r="DK440" s="171"/>
      <c r="DL440" s="186"/>
      <c r="DM440" s="186"/>
      <c r="DQ440" s="186"/>
      <c r="ED440" s="149"/>
      <c r="EE440" s="149"/>
      <c r="EF440" s="149"/>
      <c r="EG440" s="149"/>
      <c r="EH440" s="61"/>
      <c r="EI440" s="68"/>
      <c r="EJ440" s="68"/>
      <c r="EK440" s="68"/>
      <c r="EL440" s="68"/>
      <c r="EM440" s="68"/>
      <c r="EN440" s="68"/>
      <c r="EO440" s="68"/>
      <c r="EP440" s="149"/>
      <c r="EQ440" s="149"/>
      <c r="ER440" s="149"/>
      <c r="ES440" s="149"/>
      <c r="ET440" s="149"/>
      <c r="EU440" s="149"/>
    </row>
    <row r="441" spans="1:151" s="169" customFormat="1" x14ac:dyDescent="0.25">
      <c r="A441" s="186"/>
      <c r="B441" s="186"/>
      <c r="C441" s="186"/>
      <c r="D441" s="186"/>
      <c r="E441" s="186"/>
      <c r="F441" s="186"/>
      <c r="G441" s="186"/>
      <c r="H441" s="186"/>
      <c r="I441" s="186"/>
      <c r="J441" s="186"/>
      <c r="K441" s="186"/>
      <c r="L441" s="186"/>
      <c r="M441" s="186"/>
      <c r="N441" s="186"/>
      <c r="O441" s="186"/>
      <c r="P441" s="186"/>
      <c r="Q441" s="186"/>
      <c r="R441" s="186"/>
      <c r="S441" s="186"/>
      <c r="T441" s="186"/>
      <c r="U441" s="186"/>
      <c r="V441" s="186"/>
      <c r="W441" s="190" t="s">
        <v>800</v>
      </c>
      <c r="X441" s="190">
        <v>750</v>
      </c>
      <c r="Y441" s="192" t="s">
        <v>201</v>
      </c>
      <c r="Z441" s="192"/>
      <c r="AA441" s="175"/>
      <c r="AB441" s="175"/>
      <c r="AC441" s="175"/>
      <c r="AD441" s="175"/>
      <c r="AE441" s="192"/>
      <c r="AF441" s="193">
        <v>60.087474499999999</v>
      </c>
      <c r="AG441" s="193">
        <v>34.159747999999993</v>
      </c>
      <c r="AH441" s="193">
        <v>6.1445479000000001</v>
      </c>
      <c r="AI441" s="193">
        <v>13.686726500000001</v>
      </c>
      <c r="AJ441" s="193">
        <v>2.2449957603099628</v>
      </c>
      <c r="AK441" s="186"/>
      <c r="AL441" s="175" t="s">
        <v>1048</v>
      </c>
      <c r="AM441" s="175"/>
      <c r="AN441" s="175" t="s">
        <v>201</v>
      </c>
      <c r="AO441" s="175"/>
      <c r="AP441" s="175"/>
      <c r="AQ441" s="175"/>
      <c r="AR441" s="175"/>
      <c r="AS441" s="175"/>
      <c r="AU441" s="175"/>
      <c r="AV441" s="175" t="s">
        <v>440</v>
      </c>
      <c r="AY441" s="176">
        <v>0.25380000000000003</v>
      </c>
      <c r="AZ441" s="176">
        <v>20</v>
      </c>
      <c r="BA441" s="177">
        <v>1.2690000000000002E-2</v>
      </c>
      <c r="BB441" s="177">
        <v>6.9068262958687887</v>
      </c>
      <c r="BC441" s="186"/>
      <c r="BD441" s="186"/>
      <c r="BE441" s="186"/>
      <c r="BF441" s="186"/>
      <c r="BG441" s="186"/>
      <c r="BJ441" s="186"/>
      <c r="BK441" s="186"/>
      <c r="BL441" s="186"/>
      <c r="BM441" s="218"/>
      <c r="BP441" s="186"/>
      <c r="BQ441" s="197"/>
      <c r="BR441" s="197"/>
      <c r="BS441" s="197"/>
      <c r="BT441" s="197"/>
      <c r="BU441" s="186"/>
      <c r="BV441" s="186"/>
      <c r="BW441" s="186"/>
      <c r="BX441" s="186"/>
      <c r="BY441" s="186"/>
      <c r="BZ441" s="186"/>
      <c r="CA441" s="186"/>
      <c r="CB441" s="186"/>
      <c r="CC441" s="186"/>
      <c r="CD441" s="186"/>
      <c r="CE441" s="186"/>
      <c r="CF441" s="197"/>
      <c r="CI441" s="186"/>
      <c r="CJ441" s="186"/>
      <c r="CK441" s="186"/>
      <c r="CL441" s="186"/>
      <c r="CM441" s="186"/>
      <c r="CN441" s="186"/>
      <c r="CO441" s="186"/>
      <c r="CP441" s="186"/>
      <c r="CQ441" s="186"/>
      <c r="CR441" s="186"/>
      <c r="CS441" s="186"/>
      <c r="CT441" s="186"/>
      <c r="CU441" s="171"/>
      <c r="CV441" s="171"/>
      <c r="CW441" s="171"/>
      <c r="CX441" s="171"/>
      <c r="CY441" s="171"/>
      <c r="CZ441" s="171"/>
      <c r="DA441" s="171"/>
      <c r="DB441" s="171"/>
      <c r="DC441" s="171"/>
      <c r="DD441" s="171"/>
      <c r="DE441" s="171"/>
      <c r="DF441" s="171"/>
      <c r="DG441" s="171"/>
      <c r="DH441" s="171"/>
      <c r="DI441" s="171"/>
      <c r="DJ441" s="171"/>
      <c r="DK441" s="171"/>
      <c r="DL441" s="186"/>
      <c r="DM441" s="186"/>
      <c r="DQ441" s="186"/>
      <c r="ED441" s="149"/>
      <c r="EE441" s="149"/>
      <c r="EF441" s="149"/>
      <c r="EG441" s="149"/>
      <c r="EH441" s="61"/>
      <c r="EI441" s="68"/>
      <c r="EJ441" s="68"/>
      <c r="EK441" s="68"/>
      <c r="EL441" s="68"/>
      <c r="EM441" s="68"/>
      <c r="EN441" s="68"/>
      <c r="EO441" s="68"/>
      <c r="EP441" s="149"/>
      <c r="EQ441" s="149"/>
      <c r="ER441" s="149"/>
      <c r="ES441" s="149"/>
      <c r="ET441" s="149"/>
      <c r="EU441" s="149"/>
    </row>
    <row r="442" spans="1:151" s="169" customFormat="1" x14ac:dyDescent="0.25">
      <c r="A442" s="186"/>
      <c r="B442" s="186"/>
      <c r="C442" s="186"/>
      <c r="D442" s="186"/>
      <c r="E442" s="186"/>
      <c r="F442" s="186"/>
      <c r="G442" s="186"/>
      <c r="H442" s="186"/>
      <c r="I442" s="186"/>
      <c r="J442" s="186"/>
      <c r="K442" s="186"/>
      <c r="L442" s="186"/>
      <c r="M442" s="186"/>
      <c r="N442" s="186"/>
      <c r="O442" s="186"/>
      <c r="P442" s="186"/>
      <c r="Q442" s="186"/>
      <c r="R442" s="186"/>
      <c r="S442" s="186"/>
      <c r="T442" s="186"/>
      <c r="U442" s="186"/>
      <c r="V442" s="186"/>
      <c r="W442" s="190" t="s">
        <v>802</v>
      </c>
      <c r="X442" s="190">
        <v>780</v>
      </c>
      <c r="Y442" s="192" t="s">
        <v>201</v>
      </c>
      <c r="Z442" s="192"/>
      <c r="AA442" s="175"/>
      <c r="AB442" s="175"/>
      <c r="AC442" s="175"/>
      <c r="AD442" s="175"/>
      <c r="AE442" s="192"/>
      <c r="AF442" s="193">
        <v>45.371272999999995</v>
      </c>
      <c r="AG442" s="193">
        <v>29.157747999999998</v>
      </c>
      <c r="AH442" s="193">
        <v>5.3495437500000005</v>
      </c>
      <c r="AI442" s="193">
        <v>11.460801050000001</v>
      </c>
      <c r="AJ442" s="193">
        <v>2.147388993858109</v>
      </c>
      <c r="AK442" s="186"/>
      <c r="AL442" s="175" t="s">
        <v>1050</v>
      </c>
      <c r="AM442" s="175"/>
      <c r="AN442" s="175" t="s">
        <v>201</v>
      </c>
      <c r="AO442" s="175"/>
      <c r="AP442" s="175"/>
      <c r="AQ442" s="175"/>
      <c r="AR442" s="175"/>
      <c r="AS442" s="175"/>
      <c r="AU442" s="175"/>
      <c r="AV442" s="175" t="s">
        <v>440</v>
      </c>
      <c r="AY442" s="176">
        <v>0.22309999999999999</v>
      </c>
      <c r="AZ442" s="176">
        <v>20</v>
      </c>
      <c r="BA442" s="177">
        <v>1.1155E-2</v>
      </c>
      <c r="BB442" s="177">
        <v>5.9673046466056432</v>
      </c>
      <c r="BC442" s="186"/>
      <c r="BD442" s="186"/>
      <c r="BE442" s="186"/>
      <c r="BF442" s="186"/>
      <c r="BG442" s="186"/>
      <c r="BJ442" s="186"/>
      <c r="BK442" s="186"/>
      <c r="BL442" s="186"/>
      <c r="BM442" s="218"/>
      <c r="BP442" s="186"/>
      <c r="BQ442" s="197"/>
      <c r="BR442" s="197"/>
      <c r="BS442" s="197"/>
      <c r="BT442" s="197"/>
      <c r="BU442" s="186"/>
      <c r="BV442" s="186"/>
      <c r="BW442" s="186"/>
      <c r="BX442" s="186"/>
      <c r="BY442" s="186"/>
      <c r="BZ442" s="186"/>
      <c r="CA442" s="186"/>
      <c r="CB442" s="186"/>
      <c r="CC442" s="186"/>
      <c r="CD442" s="186"/>
      <c r="CE442" s="186"/>
      <c r="CF442" s="197"/>
      <c r="CI442" s="186"/>
      <c r="CJ442" s="186"/>
      <c r="CK442" s="186"/>
      <c r="CL442" s="186"/>
      <c r="CM442" s="186"/>
      <c r="CN442" s="186"/>
      <c r="CO442" s="186"/>
      <c r="CP442" s="186"/>
      <c r="CQ442" s="186"/>
      <c r="CR442" s="186"/>
      <c r="CS442" s="186"/>
      <c r="CT442" s="186"/>
      <c r="CU442" s="171"/>
      <c r="CV442" s="171"/>
      <c r="CW442" s="171"/>
      <c r="CX442" s="171"/>
      <c r="CY442" s="171"/>
      <c r="CZ442" s="171"/>
      <c r="DA442" s="171"/>
      <c r="DB442" s="171"/>
      <c r="DC442" s="171"/>
      <c r="DD442" s="171"/>
      <c r="DE442" s="171"/>
      <c r="DF442" s="171"/>
      <c r="DG442" s="171"/>
      <c r="DH442" s="171"/>
      <c r="DI442" s="171"/>
      <c r="DJ442" s="171"/>
      <c r="DK442" s="171"/>
      <c r="DL442" s="186"/>
      <c r="DM442" s="186"/>
      <c r="DO442" s="68"/>
      <c r="DP442" s="68"/>
      <c r="DQ442" s="186"/>
      <c r="DR442" s="68"/>
      <c r="DS442" s="68"/>
      <c r="DT442" s="68"/>
      <c r="DU442" s="68"/>
      <c r="DV442" s="68"/>
      <c r="DW442" s="68"/>
      <c r="ED442" s="149"/>
      <c r="EE442" s="149"/>
      <c r="EF442" s="149"/>
      <c r="EG442" s="149"/>
      <c r="EH442" s="61"/>
      <c r="EI442" s="68"/>
      <c r="EJ442" s="68"/>
      <c r="EK442" s="68"/>
      <c r="EL442" s="68"/>
      <c r="EM442" s="68"/>
      <c r="EN442" s="68"/>
      <c r="EO442" s="68"/>
      <c r="EP442" s="149"/>
      <c r="EQ442" s="149"/>
      <c r="ER442" s="149"/>
      <c r="ES442" s="149"/>
      <c r="ET442" s="149"/>
      <c r="EU442" s="149"/>
    </row>
    <row r="443" spans="1:151" s="169" customFormat="1" x14ac:dyDescent="0.25">
      <c r="A443" s="186"/>
      <c r="B443" s="186"/>
      <c r="C443" s="186"/>
      <c r="D443" s="186"/>
      <c r="E443" s="186"/>
      <c r="F443" s="186"/>
      <c r="G443" s="186"/>
      <c r="H443" s="186"/>
      <c r="I443" s="186"/>
      <c r="J443" s="186"/>
      <c r="K443" s="186"/>
      <c r="L443" s="186"/>
      <c r="M443" s="186"/>
      <c r="N443" s="186"/>
      <c r="O443" s="186"/>
      <c r="P443" s="186"/>
      <c r="Q443" s="186"/>
      <c r="R443" s="186"/>
      <c r="S443" s="186"/>
      <c r="T443" s="186"/>
      <c r="U443" s="186"/>
      <c r="V443" s="186"/>
      <c r="W443" s="190" t="s">
        <v>803</v>
      </c>
      <c r="X443" s="190">
        <v>697</v>
      </c>
      <c r="Y443" s="192" t="s">
        <v>201</v>
      </c>
      <c r="Z443" s="192"/>
      <c r="AA443" s="175"/>
      <c r="AB443" s="175"/>
      <c r="AC443" s="175"/>
      <c r="AD443" s="175"/>
      <c r="AE443" s="192"/>
      <c r="AF443" s="193">
        <v>60.735909500000005</v>
      </c>
      <c r="AG443" s="193">
        <v>33.307204499999997</v>
      </c>
      <c r="AH443" s="193">
        <v>6.3228700000000018</v>
      </c>
      <c r="AI443" s="193">
        <v>13.178062000000001</v>
      </c>
      <c r="AJ443" s="193">
        <v>2.10431841184415</v>
      </c>
      <c r="AK443" s="186"/>
      <c r="AL443" s="175" t="s">
        <v>199</v>
      </c>
      <c r="AM443" s="175"/>
      <c r="AN443" s="175" t="s">
        <v>201</v>
      </c>
      <c r="AO443" s="175"/>
      <c r="AP443" s="175"/>
      <c r="AQ443" s="175"/>
      <c r="AR443" s="175"/>
      <c r="AS443" s="175"/>
      <c r="AU443" s="175"/>
      <c r="AV443" s="176" t="s">
        <v>20</v>
      </c>
      <c r="AY443" s="176">
        <v>0.26750000000000002</v>
      </c>
      <c r="AZ443" s="176">
        <v>20</v>
      </c>
      <c r="BA443" s="177">
        <v>1.3375000000000001E-2</v>
      </c>
      <c r="BB443" s="177">
        <v>7.2906879982820181</v>
      </c>
      <c r="BC443" s="186"/>
      <c r="BD443" s="186"/>
      <c r="BE443" s="186"/>
      <c r="BF443" s="186"/>
      <c r="BG443" s="186"/>
      <c r="BJ443" s="186"/>
      <c r="BK443" s="186"/>
      <c r="BL443" s="186"/>
      <c r="BM443" s="218"/>
      <c r="BP443" s="186"/>
      <c r="BQ443" s="197"/>
      <c r="BR443" s="197"/>
      <c r="BS443" s="197"/>
      <c r="BT443" s="197"/>
      <c r="BU443" s="186"/>
      <c r="BV443" s="186"/>
      <c r="BW443" s="186"/>
      <c r="BX443" s="186"/>
      <c r="BY443" s="186"/>
      <c r="BZ443" s="186"/>
      <c r="CA443" s="186"/>
      <c r="CB443" s="186"/>
      <c r="CC443" s="186"/>
      <c r="CD443" s="186"/>
      <c r="CE443" s="186"/>
      <c r="CF443" s="186"/>
      <c r="CI443" s="186"/>
      <c r="CJ443" s="186"/>
      <c r="CK443" s="186"/>
      <c r="CL443" s="186"/>
      <c r="CM443" s="186"/>
      <c r="CN443" s="186"/>
      <c r="CO443" s="186"/>
      <c r="CP443" s="186"/>
      <c r="CQ443" s="186"/>
      <c r="CR443" s="186"/>
      <c r="CS443" s="186"/>
      <c r="CT443" s="186"/>
      <c r="CU443" s="171"/>
      <c r="CV443" s="171"/>
      <c r="CW443" s="171"/>
      <c r="CX443" s="171"/>
      <c r="CY443" s="171"/>
      <c r="CZ443" s="171"/>
      <c r="DA443" s="171"/>
      <c r="DB443" s="171"/>
      <c r="DC443" s="171"/>
      <c r="DD443" s="171"/>
      <c r="DE443" s="171"/>
      <c r="DF443" s="171"/>
      <c r="DG443" s="171"/>
      <c r="DH443" s="171"/>
      <c r="DI443" s="171"/>
      <c r="DJ443" s="171"/>
      <c r="DK443" s="171"/>
      <c r="DL443" s="186"/>
      <c r="DM443" s="186"/>
      <c r="DO443" s="68"/>
      <c r="DP443" s="68"/>
      <c r="DQ443" s="186"/>
      <c r="DR443" s="68"/>
      <c r="DS443" s="68"/>
      <c r="DT443" s="68"/>
      <c r="DU443" s="68"/>
      <c r="DV443" s="68"/>
      <c r="DW443" s="68"/>
      <c r="ED443" s="149"/>
      <c r="EE443" s="149"/>
      <c r="EF443" s="149"/>
      <c r="EG443" s="149"/>
      <c r="EH443" s="61"/>
      <c r="EI443" s="68"/>
      <c r="EJ443" s="68"/>
      <c r="EK443" s="68"/>
      <c r="EL443" s="68"/>
      <c r="EM443" s="68"/>
      <c r="EN443" s="68"/>
      <c r="EO443" s="68"/>
      <c r="EP443" s="149"/>
      <c r="EQ443" s="149"/>
      <c r="ER443" s="149"/>
      <c r="ES443" s="149"/>
      <c r="ET443" s="149"/>
      <c r="EU443" s="149"/>
    </row>
    <row r="444" spans="1:151" s="169" customFormat="1" x14ac:dyDescent="0.25">
      <c r="A444" s="186"/>
      <c r="B444" s="186"/>
      <c r="C444" s="186"/>
      <c r="D444" s="186"/>
      <c r="E444" s="186"/>
      <c r="F444" s="186"/>
      <c r="G444" s="186"/>
      <c r="H444" s="186"/>
      <c r="I444" s="186"/>
      <c r="J444" s="186"/>
      <c r="K444" s="186"/>
      <c r="L444" s="186"/>
      <c r="M444" s="186"/>
      <c r="N444" s="186"/>
      <c r="O444" s="186"/>
      <c r="P444" s="186"/>
      <c r="Q444" s="186"/>
      <c r="R444" s="186"/>
      <c r="S444" s="186"/>
      <c r="T444" s="186"/>
      <c r="U444" s="186"/>
      <c r="V444" s="186"/>
      <c r="W444" s="190" t="s">
        <v>906</v>
      </c>
      <c r="X444" s="190">
        <v>812</v>
      </c>
      <c r="Y444" s="192" t="s">
        <v>10</v>
      </c>
      <c r="Z444" s="192"/>
      <c r="AA444" s="175"/>
      <c r="AB444" s="175"/>
      <c r="AC444" s="175"/>
      <c r="AD444" s="175"/>
      <c r="AE444" s="192"/>
      <c r="AF444" s="198">
        <v>43.748375999999993</v>
      </c>
      <c r="AG444" s="198">
        <v>27.613403000000005</v>
      </c>
      <c r="AH444" s="198">
        <v>5.1817595500000007</v>
      </c>
      <c r="AI444" s="198">
        <v>11.037353249999999</v>
      </c>
      <c r="AJ444" s="198">
        <v>2.1308603291876098</v>
      </c>
      <c r="AK444" s="186"/>
      <c r="AL444" s="175" t="s">
        <v>577</v>
      </c>
      <c r="AM444" s="175"/>
      <c r="AN444" s="175" t="s">
        <v>10</v>
      </c>
      <c r="AO444" s="175"/>
      <c r="AP444" s="175"/>
      <c r="AQ444" s="175"/>
      <c r="AR444" s="175"/>
      <c r="AS444" s="175"/>
      <c r="AU444" s="175"/>
      <c r="AV444" s="175" t="s">
        <v>440</v>
      </c>
      <c r="AY444" s="176">
        <v>0.19789999999999999</v>
      </c>
      <c r="AZ444" s="176">
        <v>20</v>
      </c>
      <c r="BA444" s="179">
        <v>9.8949999999999993E-3</v>
      </c>
      <c r="BB444" s="177">
        <v>4.9915443051566317</v>
      </c>
      <c r="BC444" s="186"/>
      <c r="BD444" s="186"/>
      <c r="BE444" s="186"/>
      <c r="BF444" s="186"/>
      <c r="BG444" s="186"/>
      <c r="BJ444" s="186"/>
      <c r="BK444" s="186"/>
      <c r="BL444" s="186"/>
      <c r="BM444" s="218"/>
      <c r="BP444" s="186"/>
      <c r="BQ444" s="197"/>
      <c r="BR444" s="197"/>
      <c r="BS444" s="197"/>
      <c r="BT444" s="197"/>
      <c r="BU444" s="186"/>
      <c r="BV444" s="186"/>
      <c r="BW444" s="186"/>
      <c r="BX444" s="186"/>
      <c r="BY444" s="186"/>
      <c r="BZ444" s="186"/>
      <c r="CA444" s="186"/>
      <c r="CB444" s="186"/>
      <c r="CC444" s="186"/>
      <c r="CD444" s="186"/>
      <c r="CE444" s="186"/>
      <c r="CF444" s="186"/>
      <c r="CI444" s="186"/>
      <c r="CJ444" s="186"/>
      <c r="CK444" s="186"/>
      <c r="CL444" s="186"/>
      <c r="CM444" s="186"/>
      <c r="CN444" s="186"/>
      <c r="CO444" s="186"/>
      <c r="CP444" s="186"/>
      <c r="CQ444" s="186"/>
      <c r="CR444" s="186"/>
      <c r="CS444" s="186"/>
      <c r="CT444" s="186"/>
      <c r="CU444" s="171"/>
      <c r="CV444" s="171"/>
      <c r="CW444" s="171"/>
      <c r="CX444" s="171"/>
      <c r="CY444" s="171"/>
      <c r="CZ444" s="171"/>
      <c r="DA444" s="171"/>
      <c r="DB444" s="171"/>
      <c r="DC444" s="171"/>
      <c r="DD444" s="171"/>
      <c r="DE444" s="171"/>
      <c r="DF444" s="171"/>
      <c r="DG444" s="171"/>
      <c r="DH444" s="171"/>
      <c r="DI444" s="171"/>
      <c r="DJ444" s="171"/>
      <c r="DK444" s="171"/>
      <c r="DL444" s="186"/>
      <c r="DM444" s="186"/>
      <c r="DO444" s="68"/>
      <c r="DP444" s="68"/>
      <c r="DQ444" s="186"/>
      <c r="DR444" s="68"/>
      <c r="DS444" s="68"/>
      <c r="DT444" s="68"/>
      <c r="DU444" s="68"/>
      <c r="DV444" s="68"/>
      <c r="DW444" s="68"/>
      <c r="ED444" s="149"/>
      <c r="EE444" s="149"/>
      <c r="EF444" s="149"/>
      <c r="EG444" s="149"/>
      <c r="EH444" s="61"/>
      <c r="EI444" s="68"/>
      <c r="EJ444" s="68"/>
      <c r="EK444" s="68"/>
      <c r="EL444" s="68"/>
      <c r="EM444" s="68"/>
      <c r="EN444" s="68"/>
      <c r="EO444" s="68"/>
      <c r="EP444" s="149"/>
      <c r="EQ444" s="149"/>
      <c r="ER444" s="149"/>
      <c r="ES444" s="149"/>
      <c r="ET444" s="149"/>
      <c r="EU444" s="149"/>
    </row>
    <row r="445" spans="1:151" s="169" customFormat="1" x14ac:dyDescent="0.25">
      <c r="A445" s="186"/>
      <c r="B445" s="186"/>
      <c r="C445" s="186"/>
      <c r="D445" s="186"/>
      <c r="E445" s="186"/>
      <c r="F445" s="186"/>
      <c r="G445" s="186"/>
      <c r="H445" s="186"/>
      <c r="I445" s="186"/>
      <c r="J445" s="186"/>
      <c r="K445" s="186"/>
      <c r="L445" s="186"/>
      <c r="M445" s="186"/>
      <c r="N445" s="186"/>
      <c r="O445" s="186"/>
      <c r="P445" s="186"/>
      <c r="Q445" s="186"/>
      <c r="R445" s="186"/>
      <c r="S445" s="186"/>
      <c r="T445" s="186"/>
      <c r="U445" s="186"/>
      <c r="V445" s="186"/>
      <c r="W445" s="190" t="s">
        <v>908</v>
      </c>
      <c r="X445" s="190">
        <v>668</v>
      </c>
      <c r="Y445" s="192" t="s">
        <v>10</v>
      </c>
      <c r="Z445" s="192"/>
      <c r="AA445" s="175"/>
      <c r="AB445" s="175"/>
      <c r="AC445" s="175"/>
      <c r="AD445" s="175"/>
      <c r="AE445" s="192"/>
      <c r="AF445" s="198">
        <v>37.0985795</v>
      </c>
      <c r="AG445" s="198">
        <v>26.284867999999999</v>
      </c>
      <c r="AH445" s="198">
        <v>4.7268936500000001</v>
      </c>
      <c r="AI445" s="198">
        <v>10.716949799999998</v>
      </c>
      <c r="AJ445" s="198">
        <v>2.2921545815513769</v>
      </c>
      <c r="AK445" s="186"/>
      <c r="AL445" s="175" t="s">
        <v>114</v>
      </c>
      <c r="AM445" s="175"/>
      <c r="AN445" s="175" t="s">
        <v>10</v>
      </c>
      <c r="AO445" s="175"/>
      <c r="AP445" s="175"/>
      <c r="AQ445" s="175"/>
      <c r="AR445" s="175"/>
      <c r="AS445" s="175"/>
      <c r="AU445" s="175"/>
      <c r="AV445" s="176" t="s">
        <v>20</v>
      </c>
      <c r="AY445" s="176">
        <v>0.2576</v>
      </c>
      <c r="AZ445" s="176">
        <v>20</v>
      </c>
      <c r="BA445" s="179">
        <v>1.2879999999999999E-2</v>
      </c>
      <c r="BB445" s="177">
        <v>6.8356910852817219</v>
      </c>
      <c r="BC445" s="186"/>
      <c r="BD445" s="186"/>
      <c r="BE445" s="186"/>
      <c r="BF445" s="186"/>
      <c r="BG445" s="186"/>
      <c r="BJ445" s="186"/>
      <c r="BK445" s="186"/>
      <c r="BL445" s="186"/>
      <c r="BM445" s="218"/>
      <c r="BP445" s="186"/>
      <c r="BQ445" s="197"/>
      <c r="BR445" s="197"/>
      <c r="BS445" s="197"/>
      <c r="BT445" s="197"/>
      <c r="BU445" s="186"/>
      <c r="BV445" s="186"/>
      <c r="BW445" s="186"/>
      <c r="BX445" s="186"/>
      <c r="BY445" s="186"/>
      <c r="BZ445" s="186"/>
      <c r="CA445" s="186"/>
      <c r="CB445" s="186"/>
      <c r="CC445" s="186"/>
      <c r="CD445" s="186"/>
      <c r="CE445" s="186"/>
      <c r="CF445" s="186"/>
      <c r="CI445" s="186"/>
      <c r="CJ445" s="186"/>
      <c r="CK445" s="186"/>
      <c r="CL445" s="186"/>
      <c r="CM445" s="186"/>
      <c r="CN445" s="186"/>
      <c r="CO445" s="186"/>
      <c r="CP445" s="186"/>
      <c r="CQ445" s="186"/>
      <c r="CR445" s="186"/>
      <c r="CS445" s="186"/>
      <c r="CT445" s="186"/>
      <c r="CU445" s="171"/>
      <c r="CV445" s="171"/>
      <c r="CW445" s="171"/>
      <c r="CX445" s="171"/>
      <c r="CY445" s="171"/>
      <c r="CZ445" s="171"/>
      <c r="DA445" s="171"/>
      <c r="DB445" s="171"/>
      <c r="DC445" s="171"/>
      <c r="DD445" s="171"/>
      <c r="DE445" s="171"/>
      <c r="DF445" s="171"/>
      <c r="DG445" s="171"/>
      <c r="DH445" s="171"/>
      <c r="DI445" s="171"/>
      <c r="DJ445" s="171"/>
      <c r="DK445" s="171"/>
      <c r="DL445" s="186"/>
      <c r="DM445" s="186"/>
      <c r="DO445" s="68"/>
      <c r="DP445" s="68"/>
      <c r="DQ445" s="186"/>
      <c r="DR445" s="68"/>
      <c r="DS445" s="68"/>
      <c r="DT445" s="68"/>
      <c r="DU445" s="68"/>
      <c r="DV445" s="68"/>
      <c r="DW445" s="68"/>
      <c r="ED445" s="149"/>
      <c r="EE445" s="149"/>
      <c r="EF445" s="149"/>
      <c r="EG445" s="149"/>
      <c r="EH445" s="61"/>
      <c r="EI445" s="68"/>
      <c r="EJ445" s="68"/>
      <c r="EK445" s="68"/>
      <c r="EL445" s="68"/>
      <c r="EM445" s="68"/>
      <c r="EN445" s="68"/>
      <c r="EO445" s="68"/>
      <c r="EP445" s="149"/>
      <c r="EQ445" s="149"/>
      <c r="ER445" s="149"/>
      <c r="ES445" s="149"/>
      <c r="ET445" s="149"/>
      <c r="EU445" s="149"/>
    </row>
    <row r="446" spans="1:151" s="169" customFormat="1" x14ac:dyDescent="0.25">
      <c r="A446" s="186"/>
      <c r="B446" s="186"/>
      <c r="C446" s="186"/>
      <c r="D446" s="186"/>
      <c r="E446" s="186"/>
      <c r="F446" s="186"/>
      <c r="G446" s="186"/>
      <c r="H446" s="186"/>
      <c r="I446" s="186"/>
      <c r="J446" s="186"/>
      <c r="K446" s="186"/>
      <c r="L446" s="186"/>
      <c r="M446" s="186"/>
      <c r="N446" s="186"/>
      <c r="O446" s="186"/>
      <c r="P446" s="186"/>
      <c r="Q446" s="186"/>
      <c r="R446" s="186"/>
      <c r="S446" s="186"/>
      <c r="T446" s="186"/>
      <c r="U446" s="186"/>
      <c r="V446" s="186"/>
      <c r="W446" s="190" t="s">
        <v>920</v>
      </c>
      <c r="X446" s="190">
        <v>714</v>
      </c>
      <c r="Y446" s="192" t="s">
        <v>10</v>
      </c>
      <c r="Z446" s="192"/>
      <c r="AA446" s="175"/>
      <c r="AB446" s="175"/>
      <c r="AC446" s="175"/>
      <c r="AD446" s="175"/>
      <c r="AE446" s="192"/>
      <c r="AF446" s="198">
        <v>49.34722699999999</v>
      </c>
      <c r="AG446" s="198">
        <v>30.424813500000006</v>
      </c>
      <c r="AH446" s="198">
        <v>5.4984607000000008</v>
      </c>
      <c r="AI446" s="198">
        <v>12.329500150000001</v>
      </c>
      <c r="AJ446" s="198">
        <v>2.2719181405966524</v>
      </c>
      <c r="AK446" s="186"/>
      <c r="AL446" s="175" t="s">
        <v>119</v>
      </c>
      <c r="AM446" s="175"/>
      <c r="AN446" s="175" t="s">
        <v>10</v>
      </c>
      <c r="AO446" s="175"/>
      <c r="AP446" s="175"/>
      <c r="AQ446" s="175"/>
      <c r="AR446" s="175"/>
      <c r="AS446" s="175"/>
      <c r="AU446" s="175"/>
      <c r="AV446" s="176" t="s">
        <v>20</v>
      </c>
      <c r="AY446" s="176">
        <v>0.22070000000000001</v>
      </c>
      <c r="AZ446" s="176">
        <v>20</v>
      </c>
      <c r="BA446" s="179">
        <v>1.1035E-2</v>
      </c>
      <c r="BB446" s="177">
        <v>5.8666416127560206</v>
      </c>
      <c r="BC446" s="186"/>
      <c r="BD446" s="186"/>
      <c r="BE446" s="186"/>
      <c r="BF446" s="186"/>
      <c r="BG446" s="186"/>
      <c r="BJ446" s="186"/>
      <c r="BK446" s="186"/>
      <c r="BL446" s="186"/>
      <c r="BM446" s="218"/>
      <c r="BP446" s="186"/>
      <c r="BQ446" s="197"/>
      <c r="BR446" s="197"/>
      <c r="BS446" s="197"/>
      <c r="BT446" s="197"/>
      <c r="BU446" s="186"/>
      <c r="BV446" s="186"/>
      <c r="BW446" s="186"/>
      <c r="BX446" s="186"/>
      <c r="BY446" s="186"/>
      <c r="BZ446" s="186"/>
      <c r="CA446" s="186"/>
      <c r="CB446" s="186"/>
      <c r="CC446" s="186"/>
      <c r="CD446" s="186"/>
      <c r="CE446" s="186"/>
      <c r="CF446" s="186"/>
      <c r="CI446" s="186"/>
      <c r="CJ446" s="186"/>
      <c r="CK446" s="186"/>
      <c r="CL446" s="186"/>
      <c r="CM446" s="186"/>
      <c r="CN446" s="186"/>
      <c r="CO446" s="186"/>
      <c r="CP446" s="186"/>
      <c r="CQ446" s="186"/>
      <c r="CR446" s="186"/>
      <c r="CS446" s="186"/>
      <c r="CT446" s="186"/>
      <c r="CU446" s="171"/>
      <c r="CV446" s="171"/>
      <c r="CW446" s="171"/>
      <c r="CX446" s="171"/>
      <c r="CY446" s="171"/>
      <c r="CZ446" s="171"/>
      <c r="DA446" s="171"/>
      <c r="DB446" s="171"/>
      <c r="DC446" s="171"/>
      <c r="DD446" s="171"/>
      <c r="DE446" s="171"/>
      <c r="DF446" s="171"/>
      <c r="DG446" s="171"/>
      <c r="DH446" s="171"/>
      <c r="DI446" s="171"/>
      <c r="DJ446" s="171"/>
      <c r="DK446" s="171"/>
      <c r="DL446" s="186"/>
      <c r="DM446" s="186"/>
      <c r="DO446" s="149"/>
      <c r="DP446" s="149"/>
      <c r="DQ446" s="186"/>
      <c r="DR446" s="149"/>
      <c r="DS446" s="149"/>
      <c r="DT446" s="149"/>
      <c r="DU446" s="149"/>
      <c r="DV446" s="149"/>
      <c r="DW446" s="149"/>
      <c r="DX446" s="149"/>
      <c r="DY446" s="149"/>
      <c r="DZ446" s="149"/>
      <c r="EA446" s="149"/>
      <c r="EB446" s="149"/>
      <c r="EC446" s="149"/>
      <c r="ED446" s="149"/>
      <c r="EE446" s="149"/>
      <c r="EF446" s="149"/>
      <c r="EG446" s="149"/>
      <c r="EH446" s="61"/>
      <c r="EI446" s="68"/>
      <c r="EJ446" s="68"/>
      <c r="EK446" s="68"/>
      <c r="EL446" s="68"/>
      <c r="EM446" s="68"/>
      <c r="EN446" s="68"/>
      <c r="EO446" s="68"/>
      <c r="EP446" s="149"/>
      <c r="EQ446" s="149"/>
      <c r="ER446" s="149"/>
      <c r="ES446" s="149"/>
      <c r="ET446" s="149"/>
      <c r="EU446" s="149"/>
    </row>
    <row r="447" spans="1:151" s="169" customFormat="1" x14ac:dyDescent="0.25">
      <c r="A447" s="186"/>
      <c r="B447" s="186"/>
      <c r="C447" s="186"/>
      <c r="D447" s="186"/>
      <c r="E447" s="186"/>
      <c r="F447" s="186"/>
      <c r="G447" s="186"/>
      <c r="H447" s="186"/>
      <c r="I447" s="186"/>
      <c r="J447" s="186"/>
      <c r="K447" s="186"/>
      <c r="L447" s="186"/>
      <c r="M447" s="186"/>
      <c r="N447" s="186"/>
      <c r="O447" s="186"/>
      <c r="P447" s="186"/>
      <c r="Q447" s="186"/>
      <c r="R447" s="186"/>
      <c r="S447" s="186"/>
      <c r="T447" s="186"/>
      <c r="U447" s="186"/>
      <c r="V447" s="186"/>
      <c r="W447" s="190" t="s">
        <v>902</v>
      </c>
      <c r="X447" s="190">
        <v>1133</v>
      </c>
      <c r="Y447" s="192" t="s">
        <v>10</v>
      </c>
      <c r="Z447" s="192"/>
      <c r="AA447" s="175"/>
      <c r="AB447" s="175"/>
      <c r="AC447" s="175"/>
      <c r="AD447" s="175"/>
      <c r="AE447" s="192"/>
      <c r="AF447" s="198">
        <v>50.789757999999999</v>
      </c>
      <c r="AG447" s="198">
        <v>30.773553499999998</v>
      </c>
      <c r="AH447" s="198">
        <v>5.7387945499999997</v>
      </c>
      <c r="AI447" s="198">
        <v>12.060402549999997</v>
      </c>
      <c r="AJ447" s="198">
        <v>2.1157722757089807</v>
      </c>
      <c r="AK447" s="186"/>
      <c r="AL447" s="175" t="s">
        <v>161</v>
      </c>
      <c r="AM447" s="175"/>
      <c r="AN447" s="175" t="s">
        <v>10</v>
      </c>
      <c r="AO447" s="175"/>
      <c r="AP447" s="175"/>
      <c r="AQ447" s="175"/>
      <c r="AR447" s="175"/>
      <c r="AS447" s="175"/>
      <c r="AU447" s="175"/>
      <c r="AV447" s="175" t="s">
        <v>62</v>
      </c>
      <c r="AY447" s="176">
        <v>0.25740000000000002</v>
      </c>
      <c r="AZ447" s="176">
        <v>20</v>
      </c>
      <c r="BA447" s="179">
        <v>1.2870000000000001E-2</v>
      </c>
      <c r="BB447" s="177">
        <v>6.9269589026387148</v>
      </c>
      <c r="BC447" s="186"/>
      <c r="BD447" s="186"/>
      <c r="BE447" s="186"/>
      <c r="BF447" s="186"/>
      <c r="BG447" s="186"/>
      <c r="BJ447" s="186"/>
      <c r="BK447" s="186"/>
      <c r="BL447" s="186"/>
      <c r="BM447" s="218"/>
      <c r="BP447" s="186"/>
      <c r="BQ447" s="197"/>
      <c r="BR447" s="197"/>
      <c r="BS447" s="197"/>
      <c r="BT447" s="197"/>
      <c r="BU447" s="186"/>
      <c r="BV447" s="186"/>
      <c r="BW447" s="186"/>
      <c r="BX447" s="186"/>
      <c r="BY447" s="186"/>
      <c r="BZ447" s="186"/>
      <c r="CA447" s="186"/>
      <c r="CB447" s="186"/>
      <c r="CC447" s="186"/>
      <c r="CD447" s="186"/>
      <c r="CE447" s="186"/>
      <c r="CF447" s="186"/>
      <c r="CI447" s="186"/>
      <c r="CJ447" s="186"/>
      <c r="CK447" s="186"/>
      <c r="CL447" s="186"/>
      <c r="CM447" s="186"/>
      <c r="CN447" s="186"/>
      <c r="CO447" s="186"/>
      <c r="CP447" s="186"/>
      <c r="CQ447" s="186"/>
      <c r="CR447" s="186"/>
      <c r="CS447" s="186"/>
      <c r="CT447" s="186"/>
      <c r="CU447" s="171"/>
      <c r="CV447" s="171"/>
      <c r="CW447" s="171"/>
      <c r="CX447" s="171"/>
      <c r="CY447" s="171"/>
      <c r="CZ447" s="171"/>
      <c r="DA447" s="171"/>
      <c r="DB447" s="171"/>
      <c r="DC447" s="171"/>
      <c r="DD447" s="171"/>
      <c r="DE447" s="171"/>
      <c r="DF447" s="171"/>
      <c r="DG447" s="171"/>
      <c r="DH447" s="171"/>
      <c r="DI447" s="171"/>
      <c r="DJ447" s="171"/>
      <c r="DK447" s="171"/>
      <c r="DL447" s="186"/>
      <c r="DM447" s="186"/>
      <c r="DO447" s="149"/>
      <c r="DP447" s="149"/>
      <c r="DQ447" s="186"/>
      <c r="DR447" s="149"/>
      <c r="DS447" s="149"/>
      <c r="DT447" s="149"/>
      <c r="DU447" s="149"/>
      <c r="DV447" s="149"/>
      <c r="DW447" s="149"/>
      <c r="DX447" s="149"/>
      <c r="DY447" s="149"/>
      <c r="DZ447" s="149"/>
      <c r="EA447" s="149"/>
      <c r="EB447" s="149"/>
      <c r="EC447" s="149"/>
      <c r="ED447" s="149"/>
      <c r="EE447" s="149"/>
      <c r="EF447" s="149"/>
      <c r="EG447" s="149"/>
      <c r="EH447" s="61"/>
      <c r="EI447" s="68"/>
      <c r="EJ447" s="68"/>
      <c r="EK447" s="68"/>
      <c r="EL447" s="68"/>
      <c r="EM447" s="68"/>
      <c r="EN447" s="68"/>
      <c r="EO447" s="68"/>
      <c r="EP447" s="149"/>
      <c r="EQ447" s="149"/>
      <c r="ER447" s="149"/>
      <c r="ES447" s="149"/>
      <c r="ET447" s="149"/>
      <c r="EU447" s="149"/>
    </row>
    <row r="448" spans="1:151" s="169" customFormat="1" x14ac:dyDescent="0.25">
      <c r="A448" s="186"/>
      <c r="B448" s="186"/>
      <c r="C448" s="186"/>
      <c r="D448" s="186"/>
      <c r="E448" s="186"/>
      <c r="F448" s="186"/>
      <c r="G448" s="186"/>
      <c r="H448" s="186"/>
      <c r="I448" s="186"/>
      <c r="J448" s="186"/>
      <c r="K448" s="186"/>
      <c r="L448" s="186"/>
      <c r="M448" s="186"/>
      <c r="N448" s="186"/>
      <c r="O448" s="186"/>
      <c r="P448" s="186"/>
      <c r="Q448" s="186"/>
      <c r="R448" s="186"/>
      <c r="S448" s="186"/>
      <c r="T448" s="186"/>
      <c r="U448" s="186"/>
      <c r="V448" s="186"/>
      <c r="W448" s="190" t="s">
        <v>903</v>
      </c>
      <c r="X448" s="190">
        <v>1020</v>
      </c>
      <c r="Y448" s="192" t="s">
        <v>10</v>
      </c>
      <c r="Z448" s="192"/>
      <c r="AA448" s="175"/>
      <c r="AB448" s="175"/>
      <c r="AC448" s="175"/>
      <c r="AD448" s="175"/>
      <c r="AE448" s="192"/>
      <c r="AF448" s="198">
        <v>61.806421</v>
      </c>
      <c r="AG448" s="198">
        <v>33.794359999999998</v>
      </c>
      <c r="AH448" s="198">
        <v>6.4124131000000002</v>
      </c>
      <c r="AI448" s="198">
        <v>13.148664</v>
      </c>
      <c r="AJ448" s="198">
        <v>2.0578197797485673</v>
      </c>
      <c r="AK448" s="186"/>
      <c r="AL448" s="175" t="s">
        <v>162</v>
      </c>
      <c r="AM448" s="175"/>
      <c r="AN448" s="175" t="s">
        <v>10</v>
      </c>
      <c r="AO448" s="175"/>
      <c r="AP448" s="175"/>
      <c r="AQ448" s="175"/>
      <c r="AR448" s="175"/>
      <c r="AS448" s="175"/>
      <c r="AU448" s="175"/>
      <c r="AV448" s="175" t="s">
        <v>62</v>
      </c>
      <c r="AY448" s="176">
        <v>0.24340000000000001</v>
      </c>
      <c r="AZ448" s="176">
        <v>20</v>
      </c>
      <c r="BA448" s="179">
        <v>1.217E-2</v>
      </c>
      <c r="BB448" s="177">
        <v>6.541755026440824</v>
      </c>
      <c r="BC448" s="186"/>
      <c r="BD448" s="186"/>
      <c r="BE448" s="186"/>
      <c r="BF448" s="186"/>
      <c r="BG448" s="186"/>
      <c r="BJ448" s="186"/>
      <c r="BK448" s="186"/>
      <c r="BL448" s="186"/>
      <c r="BM448" s="218"/>
      <c r="BP448" s="186"/>
      <c r="BQ448" s="197"/>
      <c r="BR448" s="197"/>
      <c r="BS448" s="197"/>
      <c r="BT448" s="197"/>
      <c r="BU448" s="186"/>
      <c r="BV448" s="186"/>
      <c r="BW448" s="186"/>
      <c r="BX448" s="186"/>
      <c r="BY448" s="186"/>
      <c r="BZ448" s="186"/>
      <c r="CA448" s="186"/>
      <c r="CB448" s="186"/>
      <c r="CC448" s="186"/>
      <c r="CD448" s="186"/>
      <c r="CE448" s="186"/>
      <c r="CF448" s="186"/>
      <c r="CI448" s="186"/>
      <c r="CJ448" s="186"/>
      <c r="CK448" s="186"/>
      <c r="CL448" s="186"/>
      <c r="CM448" s="186"/>
      <c r="CN448" s="186"/>
      <c r="CO448" s="186"/>
      <c r="CP448" s="186"/>
      <c r="CQ448" s="186"/>
      <c r="CR448" s="186"/>
      <c r="CS448" s="186"/>
      <c r="CT448" s="186"/>
      <c r="CU448" s="171"/>
      <c r="CV448" s="171"/>
      <c r="CW448" s="171"/>
      <c r="CX448" s="171"/>
      <c r="CY448" s="171"/>
      <c r="CZ448" s="171"/>
      <c r="DA448" s="171"/>
      <c r="DB448" s="171"/>
      <c r="DC448" s="171"/>
      <c r="DD448" s="171"/>
      <c r="DE448" s="171"/>
      <c r="DF448" s="171"/>
      <c r="DG448" s="171"/>
      <c r="DH448" s="171"/>
      <c r="DI448" s="171"/>
      <c r="DJ448" s="171"/>
      <c r="DK448" s="171"/>
      <c r="DL448" s="186"/>
      <c r="DM448" s="186"/>
      <c r="DO448" s="149"/>
      <c r="DP448" s="149"/>
      <c r="DQ448" s="186"/>
      <c r="DR448" s="149"/>
      <c r="DS448" s="149"/>
      <c r="DT448" s="149"/>
      <c r="DU448" s="149"/>
      <c r="DV448" s="149"/>
      <c r="DW448" s="149"/>
      <c r="DX448" s="149"/>
      <c r="DY448" s="149"/>
      <c r="DZ448" s="149"/>
      <c r="EA448" s="149"/>
      <c r="EB448" s="149"/>
      <c r="EC448" s="149"/>
      <c r="ED448" s="149"/>
      <c r="EE448" s="149"/>
      <c r="EF448" s="149"/>
      <c r="EG448" s="149"/>
      <c r="EH448" s="61"/>
      <c r="EI448" s="68"/>
      <c r="EJ448" s="68"/>
      <c r="EK448" s="68"/>
      <c r="EL448" s="68"/>
      <c r="EM448" s="68"/>
      <c r="EN448" s="68"/>
      <c r="EO448" s="68"/>
      <c r="EP448" s="149"/>
      <c r="EQ448" s="149"/>
      <c r="ER448" s="149"/>
      <c r="ES448" s="149"/>
      <c r="ET448" s="149"/>
      <c r="EU448" s="149"/>
    </row>
    <row r="449" spans="1:151" s="169" customFormat="1" x14ac:dyDescent="0.25">
      <c r="A449" s="186"/>
      <c r="B449" s="186"/>
      <c r="C449" s="186"/>
      <c r="D449" s="186"/>
      <c r="E449" s="186"/>
      <c r="F449" s="186"/>
      <c r="G449" s="186"/>
      <c r="H449" s="186"/>
      <c r="I449" s="186"/>
      <c r="J449" s="186"/>
      <c r="K449" s="186"/>
      <c r="L449" s="186"/>
      <c r="M449" s="186"/>
      <c r="N449" s="186"/>
      <c r="O449" s="186"/>
      <c r="P449" s="186"/>
      <c r="Q449" s="186"/>
      <c r="R449" s="186"/>
      <c r="S449" s="186"/>
      <c r="T449" s="186"/>
      <c r="U449" s="186"/>
      <c r="V449" s="186"/>
      <c r="W449" s="190" t="s">
        <v>904</v>
      </c>
      <c r="X449" s="190">
        <v>845</v>
      </c>
      <c r="Y449" s="192" t="s">
        <v>10</v>
      </c>
      <c r="Z449" s="192"/>
      <c r="AA449" s="175"/>
      <c r="AB449" s="175"/>
      <c r="AC449" s="175"/>
      <c r="AD449" s="175"/>
      <c r="AE449" s="192"/>
      <c r="AF449" s="198">
        <v>46.164896000000006</v>
      </c>
      <c r="AG449" s="198">
        <v>29.628316000000005</v>
      </c>
      <c r="AH449" s="198">
        <v>5.284950750000001</v>
      </c>
      <c r="AI449" s="198">
        <v>11.9509448</v>
      </c>
      <c r="AJ449" s="198">
        <v>2.2785251854187285</v>
      </c>
      <c r="AK449" s="186"/>
      <c r="AL449" s="175" t="s">
        <v>575</v>
      </c>
      <c r="AM449" s="175"/>
      <c r="AN449" s="175" t="s">
        <v>10</v>
      </c>
      <c r="AO449" s="175"/>
      <c r="AP449" s="175"/>
      <c r="AQ449" s="175"/>
      <c r="AR449" s="175"/>
      <c r="AS449" s="175"/>
      <c r="AU449" s="175"/>
      <c r="AV449" s="175" t="s">
        <v>440</v>
      </c>
      <c r="AY449" s="176">
        <v>0.2266</v>
      </c>
      <c r="AZ449" s="176">
        <v>20</v>
      </c>
      <c r="BA449" s="179">
        <v>1.133E-2</v>
      </c>
      <c r="BB449" s="177">
        <v>6.0209915979921078</v>
      </c>
      <c r="BC449" s="186"/>
      <c r="BD449" s="186"/>
      <c r="BE449" s="186"/>
      <c r="BF449" s="186"/>
      <c r="BG449" s="186"/>
      <c r="BJ449" s="186"/>
      <c r="BK449" s="186"/>
      <c r="BL449" s="186"/>
      <c r="BM449" s="218"/>
      <c r="BP449" s="186"/>
      <c r="BQ449" s="197"/>
      <c r="BR449" s="197"/>
      <c r="BS449" s="197"/>
      <c r="BT449" s="197"/>
      <c r="BU449" s="186"/>
      <c r="BV449" s="186"/>
      <c r="BW449" s="186"/>
      <c r="BX449" s="186"/>
      <c r="BY449" s="186"/>
      <c r="BZ449" s="186"/>
      <c r="CA449" s="186"/>
      <c r="CB449" s="186"/>
      <c r="CC449" s="186"/>
      <c r="CD449" s="186"/>
      <c r="CE449" s="186"/>
      <c r="CF449" s="186"/>
      <c r="CI449" s="186"/>
      <c r="CJ449" s="186"/>
      <c r="CK449" s="186"/>
      <c r="CL449" s="186"/>
      <c r="CM449" s="186"/>
      <c r="CN449" s="186"/>
      <c r="CO449" s="186"/>
      <c r="CP449" s="186"/>
      <c r="CQ449" s="186"/>
      <c r="CR449" s="186"/>
      <c r="CS449" s="186"/>
      <c r="CT449" s="186"/>
      <c r="CU449" s="171"/>
      <c r="CV449" s="171"/>
      <c r="CW449" s="171"/>
      <c r="CX449" s="171"/>
      <c r="CY449" s="171"/>
      <c r="CZ449" s="171"/>
      <c r="DA449" s="171"/>
      <c r="DB449" s="171"/>
      <c r="DC449" s="171"/>
      <c r="DD449" s="171"/>
      <c r="DE449" s="171"/>
      <c r="DF449" s="171"/>
      <c r="DG449" s="171"/>
      <c r="DH449" s="171"/>
      <c r="DI449" s="171"/>
      <c r="DJ449" s="171"/>
      <c r="DK449" s="171"/>
      <c r="DL449" s="186"/>
      <c r="DM449" s="186"/>
      <c r="DO449" s="149"/>
      <c r="DP449" s="149"/>
      <c r="DQ449" s="186"/>
      <c r="DR449" s="149"/>
      <c r="DS449" s="149"/>
      <c r="DT449" s="149"/>
      <c r="DU449" s="149"/>
      <c r="DV449" s="149"/>
      <c r="DW449" s="149"/>
      <c r="DX449" s="149"/>
      <c r="DY449" s="149"/>
      <c r="DZ449" s="149"/>
      <c r="EA449" s="149"/>
      <c r="EB449" s="149"/>
      <c r="EC449" s="149"/>
      <c r="ED449" s="149"/>
      <c r="EE449" s="149"/>
      <c r="EF449" s="149"/>
      <c r="EG449" s="149"/>
      <c r="EH449" s="61"/>
      <c r="EI449" s="68"/>
      <c r="EJ449" s="68"/>
      <c r="EK449" s="68"/>
      <c r="EL449" s="68"/>
      <c r="EM449" s="68"/>
      <c r="EN449" s="68"/>
      <c r="EO449" s="68"/>
      <c r="EP449" s="149"/>
      <c r="EQ449" s="149"/>
      <c r="ER449" s="149"/>
      <c r="ES449" s="149"/>
      <c r="ET449" s="149"/>
      <c r="EU449" s="149"/>
    </row>
    <row r="450" spans="1:151" s="169" customFormat="1" x14ac:dyDescent="0.25">
      <c r="A450" s="186"/>
      <c r="B450" s="186"/>
      <c r="C450" s="186"/>
      <c r="D450" s="186"/>
      <c r="E450" s="186"/>
      <c r="F450" s="186"/>
      <c r="G450" s="186"/>
      <c r="H450" s="186"/>
      <c r="I450" s="186"/>
      <c r="J450" s="186"/>
      <c r="K450" s="186"/>
      <c r="L450" s="186"/>
      <c r="M450" s="186"/>
      <c r="N450" s="186"/>
      <c r="O450" s="186"/>
      <c r="P450" s="186"/>
      <c r="Q450" s="186"/>
      <c r="R450" s="186"/>
      <c r="S450" s="186"/>
      <c r="T450" s="186"/>
      <c r="U450" s="186"/>
      <c r="V450" s="186"/>
      <c r="W450" s="190" t="s">
        <v>927</v>
      </c>
      <c r="X450" s="190">
        <v>967</v>
      </c>
      <c r="Y450" s="192" t="s">
        <v>10</v>
      </c>
      <c r="Z450" s="192"/>
      <c r="AA450" s="175"/>
      <c r="AB450" s="175"/>
      <c r="AC450" s="175"/>
      <c r="AD450" s="175"/>
      <c r="AE450" s="192"/>
      <c r="AF450" s="193">
        <v>47.097069999999995</v>
      </c>
      <c r="AG450" s="193">
        <v>30.307494999999996</v>
      </c>
      <c r="AH450" s="193">
        <v>5.3294012499999983</v>
      </c>
      <c r="AI450" s="193">
        <v>11.9409542</v>
      </c>
      <c r="AJ450" s="193">
        <v>2.2577083434562399</v>
      </c>
      <c r="AK450" s="186"/>
      <c r="AL450" s="175" t="s">
        <v>171</v>
      </c>
      <c r="AM450" s="175"/>
      <c r="AN450" s="175" t="s">
        <v>10</v>
      </c>
      <c r="AO450" s="175"/>
      <c r="AP450" s="175"/>
      <c r="AQ450" s="175"/>
      <c r="AR450" s="175"/>
      <c r="AS450" s="175"/>
      <c r="AU450" s="175"/>
      <c r="AV450" s="175" t="s">
        <v>62</v>
      </c>
      <c r="AY450" s="176">
        <v>0.2341</v>
      </c>
      <c r="AZ450" s="176">
        <v>20</v>
      </c>
      <c r="BA450" s="179">
        <v>1.1705E-2</v>
      </c>
      <c r="BB450" s="177">
        <v>6.3202963519716544</v>
      </c>
      <c r="BC450" s="186"/>
      <c r="BD450" s="186"/>
      <c r="BE450" s="186"/>
      <c r="BF450" s="186"/>
      <c r="BG450" s="186"/>
      <c r="BJ450" s="186"/>
      <c r="BK450" s="186"/>
      <c r="BL450" s="186"/>
      <c r="BM450" s="218"/>
      <c r="BP450" s="186"/>
      <c r="BQ450" s="197"/>
      <c r="BR450" s="197"/>
      <c r="BS450" s="197"/>
      <c r="BT450" s="197"/>
      <c r="BU450" s="186"/>
      <c r="BV450" s="186"/>
      <c r="BW450" s="186"/>
      <c r="BX450" s="186"/>
      <c r="BY450" s="186"/>
      <c r="BZ450" s="186"/>
      <c r="CA450" s="186"/>
      <c r="CB450" s="186"/>
      <c r="CC450" s="186"/>
      <c r="CD450" s="186"/>
      <c r="CE450" s="186"/>
      <c r="CF450" s="186"/>
      <c r="CI450" s="186"/>
      <c r="CJ450" s="186"/>
      <c r="CK450" s="186"/>
      <c r="CL450" s="186"/>
      <c r="CM450" s="186"/>
      <c r="CN450" s="186"/>
      <c r="CO450" s="186"/>
      <c r="CP450" s="186"/>
      <c r="CQ450" s="186"/>
      <c r="CR450" s="186"/>
      <c r="CS450" s="186"/>
      <c r="CT450" s="186"/>
      <c r="CU450" s="171"/>
      <c r="CV450" s="171"/>
      <c r="CW450" s="171"/>
      <c r="CX450" s="171"/>
      <c r="CY450" s="171"/>
      <c r="CZ450" s="171"/>
      <c r="DA450" s="171"/>
      <c r="DB450" s="171"/>
      <c r="DC450" s="171"/>
      <c r="DD450" s="171"/>
      <c r="DE450" s="171"/>
      <c r="DF450" s="171"/>
      <c r="DG450" s="171"/>
      <c r="DH450" s="171"/>
      <c r="DI450" s="171"/>
      <c r="DJ450" s="171"/>
      <c r="DK450" s="171"/>
      <c r="DL450" s="186"/>
      <c r="DM450" s="186"/>
      <c r="DO450" s="149"/>
      <c r="DP450" s="149"/>
      <c r="DQ450" s="186"/>
      <c r="DR450" s="149"/>
      <c r="DS450" s="149"/>
      <c r="DT450" s="149"/>
      <c r="DU450" s="149"/>
      <c r="DV450" s="149"/>
      <c r="DW450" s="149"/>
      <c r="DX450" s="149"/>
      <c r="DY450" s="149"/>
      <c r="DZ450" s="149"/>
      <c r="EA450" s="149"/>
      <c r="EB450" s="149"/>
      <c r="EC450" s="149"/>
      <c r="ED450" s="149"/>
      <c r="EE450" s="149"/>
      <c r="EF450" s="149"/>
      <c r="EG450" s="149"/>
      <c r="EH450" s="61"/>
      <c r="EI450" s="68"/>
      <c r="EJ450" s="68"/>
      <c r="EK450" s="68"/>
      <c r="EL450" s="68"/>
      <c r="EM450" s="68"/>
      <c r="EN450" s="68"/>
      <c r="EO450" s="68"/>
      <c r="EP450" s="149"/>
      <c r="EQ450" s="149"/>
      <c r="ER450" s="149"/>
      <c r="ES450" s="149"/>
      <c r="ET450" s="149"/>
      <c r="EU450" s="149"/>
    </row>
    <row r="451" spans="1:151" s="169" customFormat="1" x14ac:dyDescent="0.25">
      <c r="A451" s="186"/>
      <c r="B451" s="186"/>
      <c r="C451" s="186"/>
      <c r="D451" s="186"/>
      <c r="E451" s="186"/>
      <c r="F451" s="186"/>
      <c r="G451" s="186"/>
      <c r="H451" s="186"/>
      <c r="I451" s="186"/>
      <c r="J451" s="186"/>
      <c r="K451" s="186"/>
      <c r="L451" s="186"/>
      <c r="M451" s="186"/>
      <c r="N451" s="186"/>
      <c r="O451" s="186"/>
      <c r="P451" s="186"/>
      <c r="Q451" s="186"/>
      <c r="R451" s="186"/>
      <c r="S451" s="186"/>
      <c r="T451" s="186"/>
      <c r="U451" s="186"/>
      <c r="V451" s="186"/>
      <c r="W451" s="190" t="s">
        <v>923</v>
      </c>
      <c r="X451" s="190">
        <v>1070</v>
      </c>
      <c r="Y451" s="192" t="s">
        <v>10</v>
      </c>
      <c r="Z451" s="192"/>
      <c r="AA451" s="175"/>
      <c r="AB451" s="175"/>
      <c r="AC451" s="175"/>
      <c r="AD451" s="175"/>
      <c r="AE451" s="192"/>
      <c r="AF451" s="193">
        <v>47.527418999999995</v>
      </c>
      <c r="AG451" s="193">
        <v>30.38908</v>
      </c>
      <c r="AH451" s="193">
        <v>5.5415015500000013</v>
      </c>
      <c r="AI451" s="193">
        <v>11.7084148</v>
      </c>
      <c r="AJ451" s="193">
        <v>2.1125232723733305</v>
      </c>
      <c r="AK451" s="186"/>
      <c r="AL451" s="175" t="s">
        <v>169</v>
      </c>
      <c r="AM451" s="175"/>
      <c r="AN451" s="175" t="s">
        <v>10</v>
      </c>
      <c r="AO451" s="175"/>
      <c r="AP451" s="175"/>
      <c r="AQ451" s="175"/>
      <c r="AR451" s="175"/>
      <c r="AS451" s="175"/>
      <c r="AU451" s="175"/>
      <c r="AV451" s="175" t="s">
        <v>62</v>
      </c>
      <c r="AY451" s="176">
        <v>0.2586</v>
      </c>
      <c r="AZ451" s="176">
        <v>20</v>
      </c>
      <c r="BA451" s="179">
        <v>1.2930000000000001E-2</v>
      </c>
      <c r="BB451" s="177">
        <v>6.8021367406651816</v>
      </c>
      <c r="BC451" s="186"/>
      <c r="BD451" s="186"/>
      <c r="BE451" s="186"/>
      <c r="BF451" s="186"/>
      <c r="BG451" s="186"/>
      <c r="BJ451" s="186"/>
      <c r="BK451" s="186"/>
      <c r="BL451" s="186"/>
      <c r="BM451" s="218"/>
      <c r="BP451" s="186"/>
      <c r="BQ451" s="197"/>
      <c r="BR451" s="197"/>
      <c r="BS451" s="197"/>
      <c r="BT451" s="197"/>
      <c r="BU451" s="186"/>
      <c r="BV451" s="186"/>
      <c r="BW451" s="186"/>
      <c r="BX451" s="186"/>
      <c r="BY451" s="186"/>
      <c r="BZ451" s="186"/>
      <c r="CA451" s="186"/>
      <c r="CB451" s="186"/>
      <c r="CC451" s="186"/>
      <c r="CD451" s="186"/>
      <c r="CE451" s="186"/>
      <c r="CF451" s="186"/>
      <c r="CI451" s="186"/>
      <c r="CJ451" s="186"/>
      <c r="CK451" s="186"/>
      <c r="CL451" s="186"/>
      <c r="CM451" s="186"/>
      <c r="CN451" s="186"/>
      <c r="CO451" s="186"/>
      <c r="CP451" s="186"/>
      <c r="CQ451" s="186"/>
      <c r="CR451" s="186"/>
      <c r="CS451" s="186"/>
      <c r="CT451" s="186"/>
      <c r="CU451" s="171"/>
      <c r="CV451" s="171"/>
      <c r="CW451" s="171"/>
      <c r="CX451" s="171"/>
      <c r="CY451" s="171"/>
      <c r="CZ451" s="171"/>
      <c r="DA451" s="171"/>
      <c r="DB451" s="171"/>
      <c r="DC451" s="171"/>
      <c r="DD451" s="171"/>
      <c r="DE451" s="171"/>
      <c r="DF451" s="171"/>
      <c r="DG451" s="171"/>
      <c r="DH451" s="171"/>
      <c r="DI451" s="171"/>
      <c r="DJ451" s="171"/>
      <c r="DK451" s="171"/>
      <c r="DL451" s="186"/>
      <c r="DM451" s="186"/>
      <c r="DO451" s="149"/>
      <c r="DP451" s="149"/>
      <c r="DQ451" s="186"/>
      <c r="DR451" s="149"/>
      <c r="DS451" s="149"/>
      <c r="DT451" s="149"/>
      <c r="DU451" s="149"/>
      <c r="DV451" s="149"/>
      <c r="DW451" s="149"/>
      <c r="DX451" s="149"/>
      <c r="DY451" s="149"/>
      <c r="DZ451" s="149"/>
      <c r="EA451" s="149"/>
      <c r="EB451" s="149"/>
      <c r="EC451" s="149"/>
      <c r="ED451" s="149"/>
      <c r="EE451" s="149"/>
      <c r="EF451" s="149"/>
      <c r="EG451" s="149"/>
      <c r="EH451" s="61"/>
      <c r="EI451" s="68"/>
      <c r="EJ451" s="68"/>
      <c r="EK451" s="68"/>
      <c r="EL451" s="68"/>
      <c r="EM451" s="68"/>
      <c r="EN451" s="68"/>
      <c r="EO451" s="68"/>
      <c r="EP451" s="149"/>
      <c r="EQ451" s="149"/>
      <c r="ER451" s="149"/>
      <c r="ES451" s="149"/>
      <c r="ET451" s="149"/>
      <c r="EU451" s="149"/>
    </row>
    <row r="452" spans="1:151" s="169" customFormat="1" x14ac:dyDescent="0.25">
      <c r="A452" s="186"/>
      <c r="B452" s="186"/>
      <c r="C452" s="186"/>
      <c r="D452" s="186"/>
      <c r="E452" s="186"/>
      <c r="F452" s="186"/>
      <c r="G452" s="186"/>
      <c r="H452" s="186"/>
      <c r="I452" s="186"/>
      <c r="J452" s="186"/>
      <c r="K452" s="186"/>
      <c r="L452" s="186"/>
      <c r="M452" s="186"/>
      <c r="N452" s="186"/>
      <c r="O452" s="186"/>
      <c r="P452" s="186"/>
      <c r="Q452" s="186"/>
      <c r="R452" s="186"/>
      <c r="S452" s="186"/>
      <c r="T452" s="186"/>
      <c r="U452" s="186"/>
      <c r="V452" s="186"/>
      <c r="W452" s="190" t="s">
        <v>925</v>
      </c>
      <c r="X452" s="190">
        <v>870</v>
      </c>
      <c r="Y452" s="186"/>
      <c r="Z452" s="186"/>
      <c r="AA452" s="186"/>
      <c r="AB452" s="186"/>
      <c r="AC452" s="186"/>
      <c r="AD452" s="186"/>
      <c r="AE452" s="186"/>
      <c r="AF452" s="193"/>
      <c r="AG452" s="193"/>
      <c r="AH452" s="193"/>
      <c r="AI452" s="193"/>
      <c r="AJ452" s="193"/>
      <c r="AK452" s="186"/>
      <c r="AL452" s="186"/>
      <c r="AM452" s="186"/>
      <c r="AN452" s="186"/>
      <c r="AO452" s="186"/>
      <c r="AP452" s="186"/>
      <c r="AQ452" s="186"/>
      <c r="AR452" s="186"/>
      <c r="AS452" s="186"/>
      <c r="AU452" s="186"/>
      <c r="AV452" s="186"/>
      <c r="AY452" s="186"/>
      <c r="AZ452" s="186"/>
      <c r="BA452" s="186"/>
      <c r="BB452" s="186"/>
      <c r="BC452" s="186"/>
      <c r="BD452" s="186"/>
      <c r="BE452" s="186"/>
      <c r="BF452" s="186"/>
      <c r="BG452" s="186"/>
      <c r="BJ452" s="186"/>
      <c r="BK452" s="186"/>
      <c r="BL452" s="186"/>
      <c r="BM452" s="218"/>
      <c r="BP452" s="186"/>
      <c r="BQ452" s="197"/>
      <c r="BR452" s="197"/>
      <c r="BS452" s="197"/>
      <c r="BT452" s="197"/>
      <c r="BU452" s="186"/>
      <c r="BV452" s="186"/>
      <c r="BW452" s="186"/>
      <c r="BX452" s="186"/>
      <c r="BY452" s="186"/>
      <c r="BZ452" s="186"/>
      <c r="CA452" s="186"/>
      <c r="CB452" s="186"/>
      <c r="CC452" s="186"/>
      <c r="CD452" s="186"/>
      <c r="CE452" s="186"/>
      <c r="CF452" s="186"/>
      <c r="CI452" s="186"/>
      <c r="CJ452" s="186"/>
      <c r="CK452" s="186"/>
      <c r="CL452" s="186"/>
      <c r="CM452" s="186"/>
      <c r="CN452" s="186"/>
      <c r="CO452" s="186"/>
      <c r="CP452" s="186"/>
      <c r="CQ452" s="186"/>
      <c r="CR452" s="186"/>
      <c r="CS452" s="186"/>
      <c r="CT452" s="186"/>
      <c r="CU452" s="171"/>
      <c r="CV452" s="171"/>
      <c r="CW452" s="171"/>
      <c r="CX452" s="171"/>
      <c r="CY452" s="171"/>
      <c r="CZ452" s="171"/>
      <c r="DA452" s="171"/>
      <c r="DB452" s="171"/>
      <c r="DC452" s="171"/>
      <c r="DD452" s="171"/>
      <c r="DE452" s="171"/>
      <c r="DF452" s="171"/>
      <c r="DG452" s="171"/>
      <c r="DH452" s="171"/>
      <c r="DI452" s="171"/>
      <c r="DJ452" s="171"/>
      <c r="DK452" s="171"/>
      <c r="DL452" s="186"/>
      <c r="DM452" s="186"/>
      <c r="DO452" s="149"/>
      <c r="DP452" s="149"/>
      <c r="DQ452" s="186"/>
      <c r="DR452" s="149"/>
      <c r="DS452" s="149"/>
      <c r="DT452" s="149"/>
      <c r="DU452" s="149"/>
      <c r="DV452" s="149"/>
      <c r="DW452" s="149"/>
      <c r="DX452" s="149"/>
      <c r="DY452" s="149"/>
      <c r="DZ452" s="149"/>
      <c r="EA452" s="149"/>
      <c r="EB452" s="149"/>
      <c r="EC452" s="149"/>
      <c r="ED452" s="149"/>
      <c r="EE452" s="149"/>
      <c r="EF452" s="149"/>
      <c r="EG452" s="149"/>
      <c r="EH452" s="61"/>
      <c r="EI452" s="68"/>
      <c r="EJ452" s="68"/>
      <c r="EK452" s="68"/>
      <c r="EL452" s="68"/>
      <c r="EM452" s="68"/>
      <c r="EN452" s="68"/>
      <c r="EO452" s="68"/>
      <c r="EP452" s="149"/>
      <c r="EQ452" s="149"/>
      <c r="ER452" s="149"/>
      <c r="ES452" s="149"/>
      <c r="ET452" s="149"/>
      <c r="EU452" s="149"/>
    </row>
    <row r="453" spans="1:151" s="169" customFormat="1" x14ac:dyDescent="0.25">
      <c r="A453" s="186"/>
      <c r="B453" s="186"/>
      <c r="C453" s="186"/>
      <c r="D453" s="186"/>
      <c r="E453" s="186"/>
      <c r="F453" s="186"/>
      <c r="G453" s="186"/>
      <c r="H453" s="186"/>
      <c r="I453" s="186"/>
      <c r="J453" s="186"/>
      <c r="K453" s="186"/>
      <c r="L453" s="186"/>
      <c r="M453" s="186"/>
      <c r="N453" s="186"/>
      <c r="O453" s="186"/>
      <c r="P453" s="186"/>
      <c r="Q453" s="186"/>
      <c r="R453" s="186"/>
      <c r="S453" s="186"/>
      <c r="T453" s="186"/>
      <c r="U453" s="186"/>
      <c r="V453" s="186"/>
      <c r="W453" s="186"/>
      <c r="X453" s="186"/>
      <c r="Y453" s="192" t="s">
        <v>10</v>
      </c>
      <c r="Z453" s="192"/>
      <c r="AA453" s="175"/>
      <c r="AB453" s="175"/>
      <c r="AC453" s="175"/>
      <c r="AD453" s="175"/>
      <c r="AE453" s="192"/>
      <c r="AF453" s="193">
        <v>44.365914499999995</v>
      </c>
      <c r="AG453" s="193">
        <v>29.09619600000001</v>
      </c>
      <c r="AH453" s="193">
        <v>5.4548048000000007</v>
      </c>
      <c r="AI453" s="193">
        <v>11.421987849999999</v>
      </c>
      <c r="AJ453" s="193">
        <v>2.0990338435457696</v>
      </c>
      <c r="AK453" s="186"/>
      <c r="AL453" s="175" t="s">
        <v>1137</v>
      </c>
      <c r="AM453" s="175"/>
      <c r="AN453" s="175" t="s">
        <v>10</v>
      </c>
      <c r="AO453" s="175"/>
      <c r="AP453" s="175"/>
      <c r="AQ453" s="175"/>
      <c r="AR453" s="175"/>
      <c r="AS453" s="175"/>
      <c r="AU453" s="175"/>
      <c r="AV453" s="175" t="s">
        <v>440</v>
      </c>
      <c r="AY453" s="176">
        <v>0.22770000000000001</v>
      </c>
      <c r="AZ453" s="176">
        <v>20</v>
      </c>
      <c r="BA453" s="179">
        <v>1.1385000000000001E-2</v>
      </c>
      <c r="BB453" s="177">
        <v>5.8827476981719595</v>
      </c>
      <c r="BC453" s="186"/>
      <c r="BD453" s="186"/>
      <c r="BE453" s="186"/>
      <c r="BF453" s="186"/>
      <c r="BG453" s="186"/>
      <c r="BJ453" s="186"/>
      <c r="BK453" s="186"/>
      <c r="BL453" s="186"/>
      <c r="BM453" s="218"/>
      <c r="BP453" s="186"/>
      <c r="BQ453" s="197"/>
      <c r="BR453" s="197"/>
      <c r="BS453" s="197"/>
      <c r="BT453" s="197"/>
      <c r="BU453" s="186"/>
      <c r="BV453" s="186"/>
      <c r="BW453" s="186"/>
      <c r="BX453" s="186"/>
      <c r="BY453" s="186"/>
      <c r="BZ453" s="186"/>
      <c r="CA453" s="186"/>
      <c r="CB453" s="186"/>
      <c r="CC453" s="186"/>
      <c r="CD453" s="186"/>
      <c r="CE453" s="186"/>
      <c r="CF453" s="186"/>
      <c r="CI453" s="186"/>
      <c r="CJ453" s="186"/>
      <c r="CK453" s="186"/>
      <c r="CL453" s="186"/>
      <c r="CM453" s="186"/>
      <c r="CN453" s="186"/>
      <c r="CO453" s="186"/>
      <c r="CP453" s="186"/>
      <c r="CQ453" s="186"/>
      <c r="CR453" s="186"/>
      <c r="CS453" s="186"/>
      <c r="CT453" s="186"/>
      <c r="CU453" s="171"/>
      <c r="CV453" s="171"/>
      <c r="CW453" s="171"/>
      <c r="CX453" s="171"/>
      <c r="CY453" s="171"/>
      <c r="CZ453" s="171"/>
      <c r="DA453" s="171"/>
      <c r="DB453" s="171"/>
      <c r="DC453" s="171"/>
      <c r="DD453" s="171"/>
      <c r="DE453" s="171"/>
      <c r="DF453" s="171"/>
      <c r="DG453" s="171"/>
      <c r="DH453" s="171"/>
      <c r="DI453" s="171"/>
      <c r="DJ453" s="171"/>
      <c r="DK453" s="171"/>
      <c r="DL453" s="186"/>
      <c r="DM453" s="186"/>
      <c r="DO453" s="149"/>
      <c r="DP453" s="149"/>
      <c r="DQ453" s="186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 s="149"/>
      <c r="EB453" s="149"/>
      <c r="EC453" s="149"/>
      <c r="ED453" s="149"/>
      <c r="EE453" s="149"/>
      <c r="EF453" s="149"/>
      <c r="EG453" s="149"/>
      <c r="EH453" s="61"/>
      <c r="EI453" s="68"/>
      <c r="EJ453" s="68"/>
      <c r="EK453" s="68"/>
      <c r="EL453" s="68"/>
      <c r="EM453" s="68"/>
      <c r="EN453" s="68"/>
      <c r="EO453" s="68"/>
      <c r="EP453" s="149"/>
      <c r="EQ453" s="149"/>
      <c r="ER453" s="149"/>
      <c r="ES453" s="149"/>
      <c r="ET453" s="149"/>
      <c r="EU453" s="149"/>
    </row>
    <row r="454" spans="1:151" s="169" customFormat="1" x14ac:dyDescent="0.25">
      <c r="A454" s="186"/>
      <c r="B454" s="186"/>
      <c r="C454" s="186"/>
      <c r="D454" s="186"/>
      <c r="E454" s="186"/>
      <c r="F454" s="186"/>
      <c r="G454" s="186"/>
      <c r="H454" s="186"/>
      <c r="I454" s="186"/>
      <c r="J454" s="186"/>
      <c r="K454" s="186"/>
      <c r="L454" s="186"/>
      <c r="M454" s="186"/>
      <c r="N454" s="186"/>
      <c r="O454" s="186"/>
      <c r="P454" s="186"/>
      <c r="Q454" s="186"/>
      <c r="R454" s="186"/>
      <c r="S454" s="186"/>
      <c r="T454" s="186"/>
      <c r="U454" s="186"/>
      <c r="V454" s="186"/>
      <c r="W454" s="190" t="s">
        <v>932</v>
      </c>
      <c r="X454" s="190">
        <v>702</v>
      </c>
      <c r="Y454" s="192" t="s">
        <v>10</v>
      </c>
      <c r="Z454" s="192"/>
      <c r="AA454" s="175"/>
      <c r="AB454" s="175"/>
      <c r="AC454" s="175"/>
      <c r="AD454" s="175"/>
      <c r="AE454" s="192"/>
      <c r="AF454" s="193">
        <v>47.253949999999996</v>
      </c>
      <c r="AG454" s="193">
        <v>29.749333999999994</v>
      </c>
      <c r="AH454" s="193">
        <v>5.6341165499999999</v>
      </c>
      <c r="AI454" s="193">
        <v>12.0313303</v>
      </c>
      <c r="AJ454" s="193">
        <v>2.1581333561782694</v>
      </c>
      <c r="AK454" s="186"/>
      <c r="AL454" s="175" t="s">
        <v>125</v>
      </c>
      <c r="AM454" s="175"/>
      <c r="AN454" s="175" t="s">
        <v>10</v>
      </c>
      <c r="AO454" s="175"/>
      <c r="AP454" s="175"/>
      <c r="AQ454" s="175"/>
      <c r="AR454" s="175"/>
      <c r="AS454" s="175"/>
      <c r="AU454" s="175"/>
      <c r="AV454" s="176" t="s">
        <v>20</v>
      </c>
      <c r="AY454" s="176">
        <v>0.2074</v>
      </c>
      <c r="AZ454" s="176">
        <v>20</v>
      </c>
      <c r="BA454" s="179">
        <v>1.0370000000000001E-2</v>
      </c>
      <c r="BB454" s="177">
        <v>5.559283816068505</v>
      </c>
      <c r="BC454" s="186"/>
      <c r="BD454" s="186"/>
      <c r="BE454" s="186"/>
      <c r="BF454" s="186"/>
      <c r="BG454" s="186"/>
      <c r="BJ454" s="186"/>
      <c r="BK454" s="186"/>
      <c r="BL454" s="186"/>
      <c r="BM454" s="218"/>
      <c r="BP454" s="186"/>
      <c r="BQ454" s="197"/>
      <c r="BR454" s="197"/>
      <c r="BS454" s="197"/>
      <c r="BT454" s="197"/>
      <c r="BU454" s="186"/>
      <c r="BV454" s="186"/>
      <c r="BW454" s="186"/>
      <c r="BX454" s="186"/>
      <c r="BY454" s="186"/>
      <c r="BZ454" s="186"/>
      <c r="CA454" s="186"/>
      <c r="CB454" s="186"/>
      <c r="CC454" s="186"/>
      <c r="CD454" s="186"/>
      <c r="CE454" s="186"/>
      <c r="CF454" s="186"/>
      <c r="CI454" s="186"/>
      <c r="CJ454" s="186"/>
      <c r="CK454" s="186"/>
      <c r="CL454" s="186"/>
      <c r="CM454" s="186"/>
      <c r="CN454" s="186"/>
      <c r="CO454" s="186"/>
      <c r="CP454" s="186"/>
      <c r="CQ454" s="186"/>
      <c r="CR454" s="186"/>
      <c r="CS454" s="186"/>
      <c r="CT454" s="186"/>
      <c r="CU454" s="171"/>
      <c r="CV454" s="171"/>
      <c r="CW454" s="171"/>
      <c r="CX454" s="171"/>
      <c r="CY454" s="171"/>
      <c r="CZ454" s="171"/>
      <c r="DA454" s="171"/>
      <c r="DB454" s="171"/>
      <c r="DC454" s="171"/>
      <c r="DD454" s="171"/>
      <c r="DE454" s="171"/>
      <c r="DF454" s="171"/>
      <c r="DG454" s="171"/>
      <c r="DH454" s="171"/>
      <c r="DI454" s="171"/>
      <c r="DJ454" s="171"/>
      <c r="DK454" s="171"/>
      <c r="DL454" s="186"/>
      <c r="DM454" s="186"/>
      <c r="DO454" s="149"/>
      <c r="DP454" s="149"/>
      <c r="DQ454" s="186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 s="149"/>
      <c r="EB454" s="149"/>
      <c r="EC454" s="149"/>
      <c r="ED454" s="149"/>
      <c r="EE454" s="149"/>
      <c r="EF454" s="149"/>
      <c r="EG454" s="149"/>
      <c r="EH454" s="61"/>
      <c r="EI454" s="68"/>
      <c r="EJ454" s="68"/>
      <c r="EK454" s="68"/>
      <c r="EL454" s="68"/>
      <c r="EM454" s="68"/>
      <c r="EN454" s="68"/>
      <c r="EO454" s="68"/>
      <c r="EP454" s="149"/>
      <c r="EQ454" s="149"/>
      <c r="ER454" s="149"/>
      <c r="ES454" s="149"/>
      <c r="ET454" s="149"/>
      <c r="EU454" s="149"/>
    </row>
    <row r="455" spans="1:151" s="169" customFormat="1" x14ac:dyDescent="0.25">
      <c r="A455" s="186"/>
      <c r="B455" s="186"/>
      <c r="C455" s="186"/>
      <c r="D455" s="186"/>
      <c r="E455" s="186"/>
      <c r="F455" s="186"/>
      <c r="G455" s="186"/>
      <c r="H455" s="186"/>
      <c r="I455" s="186"/>
      <c r="J455" s="186"/>
      <c r="K455" s="186"/>
      <c r="L455" s="186"/>
      <c r="M455" s="186"/>
      <c r="N455" s="186"/>
      <c r="O455" s="186"/>
      <c r="P455" s="186"/>
      <c r="Q455" s="186"/>
      <c r="R455" s="186"/>
      <c r="S455" s="186"/>
      <c r="T455" s="186"/>
      <c r="U455" s="186"/>
      <c r="V455" s="186"/>
      <c r="W455" s="190" t="s">
        <v>851</v>
      </c>
      <c r="X455" s="190">
        <v>1125</v>
      </c>
      <c r="Y455" s="192" t="s">
        <v>286</v>
      </c>
      <c r="Z455" s="192"/>
      <c r="AA455" s="175"/>
      <c r="AB455" s="175"/>
      <c r="AC455" s="175"/>
      <c r="AD455" s="175"/>
      <c r="AE455" s="192"/>
      <c r="AF455" s="193">
        <v>55.245416999999996</v>
      </c>
      <c r="AG455" s="193">
        <v>32.2891835</v>
      </c>
      <c r="AH455" s="193">
        <v>5.8371686499999997</v>
      </c>
      <c r="AI455" s="193">
        <v>12.684037700000001</v>
      </c>
      <c r="AJ455" s="193">
        <v>2.1686313585761043</v>
      </c>
      <c r="AK455" s="186"/>
      <c r="AL455" s="175" t="s">
        <v>225</v>
      </c>
      <c r="AM455" s="175"/>
      <c r="AN455" s="175" t="s">
        <v>286</v>
      </c>
      <c r="AO455" s="175"/>
      <c r="AP455" s="175"/>
      <c r="AQ455" s="175"/>
      <c r="AR455" s="175"/>
      <c r="AS455" s="175"/>
      <c r="AU455" s="175"/>
      <c r="AV455" s="175" t="s">
        <v>62</v>
      </c>
      <c r="AY455" s="176">
        <v>0.26350000000000001</v>
      </c>
      <c r="AZ455" s="176">
        <v>20</v>
      </c>
      <c r="BA455" s="179">
        <v>1.3175000000000001E-2</v>
      </c>
      <c r="BB455" s="177">
        <v>6.3511663490188717</v>
      </c>
      <c r="BC455" s="186"/>
      <c r="BD455" s="186"/>
      <c r="BE455" s="186"/>
      <c r="BF455" s="186"/>
      <c r="BG455" s="186"/>
      <c r="BJ455" s="186"/>
      <c r="BK455" s="186"/>
      <c r="BL455" s="186"/>
      <c r="BM455" s="218"/>
      <c r="BP455" s="186"/>
      <c r="BQ455" s="197"/>
      <c r="BR455" s="197"/>
      <c r="BS455" s="197"/>
      <c r="BT455" s="197"/>
      <c r="BU455" s="186"/>
      <c r="BV455" s="186"/>
      <c r="BW455" s="186"/>
      <c r="BX455" s="186"/>
      <c r="BY455" s="186"/>
      <c r="BZ455" s="186"/>
      <c r="CA455" s="186"/>
      <c r="CB455" s="186"/>
      <c r="CC455" s="186"/>
      <c r="CD455" s="186"/>
      <c r="CE455" s="186"/>
      <c r="CF455" s="186"/>
      <c r="CI455" s="186"/>
      <c r="CJ455" s="186"/>
      <c r="CK455" s="186"/>
      <c r="CL455" s="186"/>
      <c r="CM455" s="186"/>
      <c r="CN455" s="186"/>
      <c r="CO455" s="186"/>
      <c r="CP455" s="186"/>
      <c r="CQ455" s="186"/>
      <c r="CR455" s="186"/>
      <c r="CS455" s="186"/>
      <c r="CT455" s="186"/>
      <c r="CU455" s="171"/>
      <c r="CV455" s="171"/>
      <c r="CW455" s="171"/>
      <c r="CX455" s="171"/>
      <c r="CY455" s="171"/>
      <c r="CZ455" s="171"/>
      <c r="DA455" s="171"/>
      <c r="DB455" s="171"/>
      <c r="DC455" s="171"/>
      <c r="DD455" s="171"/>
      <c r="DE455" s="171"/>
      <c r="DF455" s="171"/>
      <c r="DG455" s="171"/>
      <c r="DH455" s="171"/>
      <c r="DI455" s="171"/>
      <c r="DJ455" s="171"/>
      <c r="DK455" s="171"/>
      <c r="DL455" s="186"/>
      <c r="DM455" s="186"/>
      <c r="DO455" s="149"/>
      <c r="DP455" s="149"/>
      <c r="DQ455" s="186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 s="149"/>
      <c r="EB455" s="149"/>
      <c r="EC455" s="149"/>
      <c r="ED455" s="149"/>
      <c r="EE455" s="149"/>
      <c r="EF455" s="149"/>
      <c r="EG455" s="149"/>
      <c r="EH455" s="61"/>
      <c r="EI455" s="68"/>
      <c r="EJ455" s="68"/>
      <c r="EK455" s="68"/>
      <c r="EL455" s="68"/>
      <c r="EM455" s="68"/>
      <c r="EN455" s="68"/>
      <c r="EO455" s="68"/>
      <c r="EP455" s="149"/>
      <c r="EQ455" s="149"/>
      <c r="ER455" s="149"/>
      <c r="ES455" s="149"/>
      <c r="ET455" s="149"/>
      <c r="EU455" s="149"/>
    </row>
    <row r="456" spans="1:151" s="169" customFormat="1" x14ac:dyDescent="0.25">
      <c r="A456" s="186"/>
      <c r="B456" s="186"/>
      <c r="C456" s="186"/>
      <c r="D456" s="186"/>
      <c r="E456" s="186"/>
      <c r="F456" s="186"/>
      <c r="G456" s="186"/>
      <c r="H456" s="186"/>
      <c r="I456" s="186"/>
      <c r="J456" s="186"/>
      <c r="K456" s="186"/>
      <c r="L456" s="186"/>
      <c r="M456" s="186"/>
      <c r="N456" s="186"/>
      <c r="O456" s="186"/>
      <c r="P456" s="186"/>
      <c r="Q456" s="186"/>
      <c r="R456" s="186"/>
      <c r="S456" s="186"/>
      <c r="T456" s="186"/>
      <c r="U456" s="186"/>
      <c r="V456" s="186"/>
      <c r="W456" s="190" t="s">
        <v>853</v>
      </c>
      <c r="X456" s="190">
        <v>659</v>
      </c>
      <c r="Y456" s="192" t="s">
        <v>286</v>
      </c>
      <c r="Z456" s="192"/>
      <c r="AA456" s="175"/>
      <c r="AB456" s="175"/>
      <c r="AC456" s="175"/>
      <c r="AD456" s="175"/>
      <c r="AE456" s="192"/>
      <c r="AF456" s="193">
        <v>45.341798499999996</v>
      </c>
      <c r="AG456" s="193">
        <v>29.58164</v>
      </c>
      <c r="AH456" s="193">
        <v>5.1806606999999998</v>
      </c>
      <c r="AI456" s="193">
        <v>11.725885</v>
      </c>
      <c r="AJ456" s="193">
        <v>2.269678131626331</v>
      </c>
      <c r="AK456" s="186"/>
      <c r="AL456" s="175" t="s">
        <v>1084</v>
      </c>
      <c r="AM456" s="175"/>
      <c r="AN456" s="175" t="s">
        <v>286</v>
      </c>
      <c r="AO456" s="175"/>
      <c r="AP456" s="175"/>
      <c r="AQ456" s="175"/>
      <c r="AR456" s="175"/>
      <c r="AS456" s="175"/>
      <c r="AU456" s="175"/>
      <c r="AV456" s="176" t="s">
        <v>20</v>
      </c>
      <c r="AY456" s="176">
        <v>0.25040000000000001</v>
      </c>
      <c r="AZ456" s="176">
        <v>20</v>
      </c>
      <c r="BA456" s="179">
        <v>1.252E-2</v>
      </c>
      <c r="BB456" s="177">
        <v>6.654497624352401</v>
      </c>
      <c r="BC456" s="186"/>
      <c r="BD456" s="186"/>
      <c r="BE456" s="186"/>
      <c r="BF456" s="186"/>
      <c r="BG456" s="186"/>
      <c r="BJ456" s="186"/>
      <c r="BK456" s="186"/>
      <c r="BL456" s="186"/>
      <c r="BM456" s="218"/>
      <c r="BP456" s="186"/>
      <c r="BQ456" s="197"/>
      <c r="BR456" s="197"/>
      <c r="BS456" s="197"/>
      <c r="BT456" s="197"/>
      <c r="BU456" s="186"/>
      <c r="BV456" s="186"/>
      <c r="BW456" s="186"/>
      <c r="BX456" s="186"/>
      <c r="BY456" s="186"/>
      <c r="BZ456" s="186"/>
      <c r="CA456" s="186"/>
      <c r="CB456" s="186"/>
      <c r="CC456" s="186"/>
      <c r="CD456" s="186"/>
      <c r="CE456" s="186"/>
      <c r="CF456" s="186"/>
      <c r="CI456" s="186"/>
      <c r="CJ456" s="186"/>
      <c r="CK456" s="186"/>
      <c r="CL456" s="186"/>
      <c r="CM456" s="186"/>
      <c r="CN456" s="186"/>
      <c r="CO456" s="186"/>
      <c r="CP456" s="186"/>
      <c r="CQ456" s="186"/>
      <c r="CR456" s="186"/>
      <c r="CS456" s="186"/>
      <c r="CT456" s="186"/>
      <c r="CU456" s="171"/>
      <c r="CV456" s="171"/>
      <c r="CW456" s="171"/>
      <c r="CX456" s="171"/>
      <c r="CY456" s="171"/>
      <c r="CZ456" s="171"/>
      <c r="DA456" s="171"/>
      <c r="DB456" s="171"/>
      <c r="DC456" s="171"/>
      <c r="DD456" s="171"/>
      <c r="DE456" s="171"/>
      <c r="DF456" s="171"/>
      <c r="DG456" s="171"/>
      <c r="DH456" s="171"/>
      <c r="DI456" s="171"/>
      <c r="DJ456" s="171"/>
      <c r="DK456" s="171"/>
      <c r="DL456" s="186"/>
      <c r="DM456" s="186"/>
      <c r="DO456" s="149"/>
      <c r="DP456" s="149"/>
      <c r="DQ456" s="186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 s="149"/>
      <c r="EB456" s="149"/>
      <c r="EC456" s="149"/>
      <c r="ED456" s="149"/>
      <c r="EE456" s="149"/>
      <c r="EF456" s="149"/>
      <c r="EG456" s="149"/>
      <c r="EH456" s="61"/>
      <c r="EI456" s="68"/>
      <c r="EJ456" s="68"/>
      <c r="EK456" s="68"/>
      <c r="EL456" s="68"/>
      <c r="EM456" s="68"/>
      <c r="EN456" s="68"/>
      <c r="EO456" s="68"/>
      <c r="EP456" s="149"/>
      <c r="EQ456" s="149"/>
      <c r="ER456" s="149"/>
      <c r="ES456" s="149"/>
      <c r="ET456" s="149"/>
      <c r="EU456" s="149"/>
    </row>
    <row r="457" spans="1:151" s="169" customFormat="1" x14ac:dyDescent="0.25">
      <c r="A457" s="186"/>
      <c r="B457" s="186"/>
      <c r="C457" s="186"/>
      <c r="D457" s="186"/>
      <c r="E457" s="186"/>
      <c r="F457" s="186"/>
      <c r="G457" s="186"/>
      <c r="H457" s="186"/>
      <c r="I457" s="186"/>
      <c r="J457" s="186"/>
      <c r="K457" s="186"/>
      <c r="L457" s="186"/>
      <c r="M457" s="186"/>
      <c r="N457" s="186"/>
      <c r="O457" s="186"/>
      <c r="P457" s="186"/>
      <c r="Q457" s="186"/>
      <c r="R457" s="186"/>
      <c r="S457" s="186"/>
      <c r="T457" s="186"/>
      <c r="U457" s="186"/>
      <c r="V457" s="186"/>
      <c r="W457" s="190" t="s">
        <v>949</v>
      </c>
      <c r="X457" s="190">
        <v>722</v>
      </c>
      <c r="Y457" s="192" t="s">
        <v>10</v>
      </c>
      <c r="Z457" s="192"/>
      <c r="AA457" s="175"/>
      <c r="AB457" s="175"/>
      <c r="AC457" s="175"/>
      <c r="AD457" s="175"/>
      <c r="AE457" s="192"/>
      <c r="AF457" s="193">
        <v>46.957583499999991</v>
      </c>
      <c r="AG457" s="193">
        <v>29.991412500000003</v>
      </c>
      <c r="AH457" s="193">
        <v>5.2188491499999987</v>
      </c>
      <c r="AI457" s="193">
        <v>12.053516949999999</v>
      </c>
      <c r="AJ457" s="193">
        <v>2.3144203941961812</v>
      </c>
      <c r="AK457" s="186"/>
      <c r="AL457" s="175" t="s">
        <v>130</v>
      </c>
      <c r="AM457" s="175"/>
      <c r="AN457" s="175" t="s">
        <v>10</v>
      </c>
      <c r="AO457" s="175"/>
      <c r="AP457" s="175"/>
      <c r="AQ457" s="175"/>
      <c r="AR457" s="175"/>
      <c r="AS457" s="175"/>
      <c r="AU457" s="175"/>
      <c r="AV457" s="176" t="s">
        <v>20</v>
      </c>
      <c r="AY457" s="176">
        <v>0.22919999999999999</v>
      </c>
      <c r="AZ457" s="176">
        <v>20</v>
      </c>
      <c r="BA457" s="179">
        <v>1.146E-2</v>
      </c>
      <c r="BB457" s="177">
        <v>6.2330550559686468</v>
      </c>
      <c r="BC457" s="186"/>
      <c r="BD457" s="186"/>
      <c r="BE457" s="186"/>
      <c r="BF457" s="186"/>
      <c r="BG457" s="186"/>
      <c r="BJ457" s="186"/>
      <c r="BK457" s="186"/>
      <c r="BL457" s="186"/>
      <c r="BM457" s="218"/>
      <c r="BP457" s="186"/>
      <c r="BQ457" s="197"/>
      <c r="BR457" s="197"/>
      <c r="BS457" s="197"/>
      <c r="BT457" s="197"/>
      <c r="BU457" s="186"/>
      <c r="BV457" s="186"/>
      <c r="BW457" s="186"/>
      <c r="BX457" s="186"/>
      <c r="BY457" s="186"/>
      <c r="BZ457" s="186"/>
      <c r="CA457" s="186"/>
      <c r="CB457" s="186"/>
      <c r="CC457" s="186"/>
      <c r="CD457" s="186"/>
      <c r="CE457" s="186"/>
      <c r="CF457" s="186"/>
      <c r="CI457" s="186"/>
      <c r="CJ457" s="186"/>
      <c r="CK457" s="186"/>
      <c r="CL457" s="186"/>
      <c r="CM457" s="186"/>
      <c r="CN457" s="186"/>
      <c r="CO457" s="186"/>
      <c r="CP457" s="186"/>
      <c r="CQ457" s="186"/>
      <c r="CR457" s="186"/>
      <c r="CS457" s="186"/>
      <c r="CT457" s="186"/>
      <c r="CU457" s="171"/>
      <c r="CV457" s="171"/>
      <c r="CW457" s="171"/>
      <c r="CX457" s="171"/>
      <c r="CY457" s="171"/>
      <c r="CZ457" s="171"/>
      <c r="DA457" s="171"/>
      <c r="DB457" s="171"/>
      <c r="DC457" s="171"/>
      <c r="DD457" s="171"/>
      <c r="DE457" s="171"/>
      <c r="DF457" s="171"/>
      <c r="DG457" s="171"/>
      <c r="DH457" s="171"/>
      <c r="DI457" s="171"/>
      <c r="DJ457" s="171"/>
      <c r="DK457" s="171"/>
      <c r="DL457" s="186"/>
      <c r="DM457" s="186"/>
      <c r="DO457" s="149"/>
      <c r="DP457" s="149"/>
      <c r="DQ457" s="186"/>
      <c r="DR457" s="149"/>
      <c r="DS457" s="149"/>
      <c r="DT457" s="149"/>
      <c r="DU457" s="149"/>
      <c r="DV457" s="149"/>
      <c r="DW457" s="149"/>
      <c r="DX457" s="149"/>
      <c r="DY457" s="149"/>
      <c r="DZ457" s="149"/>
      <c r="EA457" s="149"/>
      <c r="EB457" s="149"/>
      <c r="EC457" s="149"/>
      <c r="ED457" s="149"/>
      <c r="EE457" s="149"/>
      <c r="EF457" s="149"/>
      <c r="EG457" s="149"/>
      <c r="EH457" s="61"/>
      <c r="EI457" s="68"/>
      <c r="EJ457" s="68"/>
      <c r="EK457" s="68"/>
      <c r="EL457" s="68"/>
      <c r="EM457" s="68"/>
      <c r="EN457" s="68"/>
      <c r="EO457" s="68"/>
      <c r="EP457" s="149"/>
      <c r="EQ457" s="149"/>
      <c r="ER457" s="149"/>
      <c r="ES457" s="149"/>
      <c r="ET457" s="149"/>
      <c r="EU457" s="149"/>
    </row>
    <row r="458" spans="1:151" s="169" customFormat="1" x14ac:dyDescent="0.25">
      <c r="A458" s="186"/>
      <c r="B458" s="186"/>
      <c r="C458" s="186"/>
      <c r="D458" s="186"/>
      <c r="E458" s="186"/>
      <c r="F458" s="186"/>
      <c r="G458" s="186"/>
      <c r="H458" s="186"/>
      <c r="I458" s="186"/>
      <c r="J458" s="186"/>
      <c r="K458" s="186"/>
      <c r="L458" s="186"/>
      <c r="M458" s="186"/>
      <c r="N458" s="186"/>
      <c r="O458" s="186"/>
      <c r="P458" s="186"/>
      <c r="Q458" s="186"/>
      <c r="R458" s="186"/>
      <c r="S458" s="186"/>
      <c r="T458" s="186"/>
      <c r="U458" s="186"/>
      <c r="V458" s="186"/>
      <c r="W458" s="190" t="s">
        <v>958</v>
      </c>
      <c r="X458" s="190">
        <v>756</v>
      </c>
      <c r="Y458" s="192" t="s">
        <v>10</v>
      </c>
      <c r="Z458" s="192"/>
      <c r="AA458" s="175"/>
      <c r="AB458" s="175"/>
      <c r="AC458" s="175"/>
      <c r="AD458" s="175"/>
      <c r="AE458" s="192"/>
      <c r="AF458" s="193">
        <v>47.010844500000012</v>
      </c>
      <c r="AG458" s="193">
        <v>31.549336</v>
      </c>
      <c r="AH458" s="193">
        <v>5.3005799000000007</v>
      </c>
      <c r="AI458" s="193">
        <v>12.1795022</v>
      </c>
      <c r="AJ458" s="193">
        <v>2.3184130357330401</v>
      </c>
      <c r="AK458" s="186"/>
      <c r="AL458" s="175" t="s">
        <v>133</v>
      </c>
      <c r="AM458" s="175"/>
      <c r="AN458" s="175" t="s">
        <v>10</v>
      </c>
      <c r="AO458" s="175"/>
      <c r="AP458" s="175"/>
      <c r="AQ458" s="175"/>
      <c r="AR458" s="175"/>
      <c r="AS458" s="175"/>
      <c r="AU458" s="175"/>
      <c r="AV458" s="175" t="s">
        <v>440</v>
      </c>
      <c r="AY458" s="176">
        <v>0.26740000000000003</v>
      </c>
      <c r="AZ458" s="176">
        <v>20</v>
      </c>
      <c r="BA458" s="177">
        <v>1.3370000000000002E-2</v>
      </c>
      <c r="BB458" s="177">
        <v>6.8866936890988653</v>
      </c>
      <c r="BC458" s="186"/>
      <c r="BD458" s="186"/>
      <c r="BE458" s="186"/>
      <c r="BF458" s="186"/>
      <c r="BG458" s="186"/>
      <c r="BJ458" s="186"/>
      <c r="BK458" s="186"/>
      <c r="BL458" s="186"/>
      <c r="BM458" s="218"/>
      <c r="BP458" s="186"/>
      <c r="BQ458" s="197"/>
      <c r="BR458" s="197"/>
      <c r="BS458" s="197"/>
      <c r="BT458" s="197"/>
      <c r="BU458" s="186"/>
      <c r="BV458" s="186"/>
      <c r="BW458" s="186"/>
      <c r="BX458" s="186"/>
      <c r="BY458" s="186"/>
      <c r="BZ458" s="186"/>
      <c r="CA458" s="186"/>
      <c r="CB458" s="186"/>
      <c r="CC458" s="186"/>
      <c r="CD458" s="186"/>
      <c r="CE458" s="186"/>
      <c r="CF458" s="186"/>
      <c r="CI458" s="186"/>
      <c r="CJ458" s="186"/>
      <c r="CK458" s="186"/>
      <c r="CL458" s="186"/>
      <c r="CM458" s="186"/>
      <c r="CN458" s="186"/>
      <c r="CO458" s="186"/>
      <c r="CP458" s="186"/>
      <c r="CQ458" s="186"/>
      <c r="CR458" s="186"/>
      <c r="CS458" s="186"/>
      <c r="CT458" s="186"/>
      <c r="CU458" s="171"/>
      <c r="CV458" s="171"/>
      <c r="CW458" s="171"/>
      <c r="CX458" s="171"/>
      <c r="CY458" s="171"/>
      <c r="CZ458" s="171"/>
      <c r="DA458" s="171"/>
      <c r="DB458" s="171"/>
      <c r="DC458" s="171"/>
      <c r="DD458" s="171"/>
      <c r="DE458" s="171"/>
      <c r="DF458" s="171"/>
      <c r="DG458" s="171"/>
      <c r="DH458" s="171"/>
      <c r="DI458" s="171"/>
      <c r="DJ458" s="171"/>
      <c r="DK458" s="171"/>
      <c r="DL458" s="186"/>
      <c r="DM458" s="186"/>
      <c r="DO458" s="149"/>
      <c r="DP458" s="149"/>
      <c r="DQ458" s="186"/>
      <c r="DR458" s="149"/>
      <c r="DS458" s="149"/>
      <c r="DT458" s="149"/>
      <c r="DU458" s="149"/>
      <c r="DV458" s="149"/>
      <c r="DW458" s="149"/>
      <c r="DX458" s="149"/>
      <c r="DY458" s="149"/>
      <c r="DZ458" s="149"/>
      <c r="EA458" s="149"/>
      <c r="EB458" s="149"/>
      <c r="EC458" s="149"/>
      <c r="ED458" s="149"/>
      <c r="EE458" s="149"/>
      <c r="EF458" s="149"/>
      <c r="EG458" s="149"/>
      <c r="EH458" s="61"/>
      <c r="EI458" s="68"/>
      <c r="EJ458" s="68"/>
      <c r="EK458" s="68"/>
      <c r="EL458" s="68"/>
      <c r="EM458" s="68"/>
      <c r="EN458" s="68"/>
      <c r="EO458" s="68"/>
      <c r="EP458" s="149"/>
      <c r="EQ458" s="149"/>
      <c r="ER458" s="149"/>
      <c r="ES458" s="149"/>
      <c r="ET458" s="149"/>
      <c r="EU458" s="149"/>
    </row>
    <row r="459" spans="1:151" s="169" customFormat="1" x14ac:dyDescent="0.25">
      <c r="A459" s="186"/>
      <c r="B459" s="186"/>
      <c r="C459" s="186"/>
      <c r="D459" s="186"/>
      <c r="E459" s="186"/>
      <c r="F459" s="186"/>
      <c r="G459" s="186"/>
      <c r="H459" s="186"/>
      <c r="I459" s="186"/>
      <c r="J459" s="186"/>
      <c r="K459" s="186"/>
      <c r="L459" s="186"/>
      <c r="M459" s="186"/>
      <c r="N459" s="186"/>
      <c r="O459" s="186"/>
      <c r="P459" s="186"/>
      <c r="Q459" s="186"/>
      <c r="R459" s="186"/>
      <c r="S459" s="186"/>
      <c r="T459" s="186"/>
      <c r="U459" s="186"/>
      <c r="V459" s="186"/>
      <c r="W459" s="190" t="s">
        <v>963</v>
      </c>
      <c r="X459" s="188">
        <v>817</v>
      </c>
      <c r="Y459" s="192" t="s">
        <v>10</v>
      </c>
      <c r="Z459" s="192"/>
      <c r="AA459" s="175"/>
      <c r="AB459" s="175"/>
      <c r="AC459" s="175"/>
      <c r="AD459" s="175"/>
      <c r="AE459" s="192"/>
      <c r="AF459" s="193">
        <v>47.356908999999995</v>
      </c>
      <c r="AG459" s="193">
        <v>31.174026500000004</v>
      </c>
      <c r="AH459" s="193">
        <v>5.3586528999999992</v>
      </c>
      <c r="AI459" s="193">
        <v>12.1710405</v>
      </c>
      <c r="AJ459" s="193">
        <v>2.2748979096561528</v>
      </c>
      <c r="AK459" s="186"/>
      <c r="AL459" s="175" t="s">
        <v>1123</v>
      </c>
      <c r="AM459" s="175"/>
      <c r="AN459" s="175" t="s">
        <v>10</v>
      </c>
      <c r="AO459" s="175"/>
      <c r="AP459" s="175"/>
      <c r="AQ459" s="175"/>
      <c r="AR459" s="175"/>
      <c r="AS459" s="175"/>
      <c r="AU459" s="175"/>
      <c r="AV459" s="175" t="s">
        <v>440</v>
      </c>
      <c r="AY459" s="176">
        <v>0.27379999999999999</v>
      </c>
      <c r="AZ459" s="176">
        <v>20</v>
      </c>
      <c r="BA459" s="177">
        <v>1.3689999999999999E-2</v>
      </c>
      <c r="BB459" s="177">
        <v>6.882667167744879</v>
      </c>
      <c r="BC459" s="186"/>
      <c r="BD459" s="186"/>
      <c r="BE459" s="186"/>
      <c r="BF459" s="186"/>
      <c r="BG459" s="186"/>
      <c r="BJ459" s="186"/>
      <c r="BK459" s="186"/>
      <c r="BL459" s="186"/>
      <c r="BM459" s="218"/>
      <c r="BP459" s="186"/>
      <c r="BQ459" s="197"/>
      <c r="BR459" s="197"/>
      <c r="BS459" s="197"/>
      <c r="BT459" s="197"/>
      <c r="BU459" s="186"/>
      <c r="BV459" s="186"/>
      <c r="BW459" s="186"/>
      <c r="BX459" s="186"/>
      <c r="BY459" s="186"/>
      <c r="BZ459" s="186"/>
      <c r="CA459" s="186"/>
      <c r="CB459" s="186"/>
      <c r="CC459" s="186"/>
      <c r="CD459" s="186"/>
      <c r="CE459" s="186"/>
      <c r="CF459" s="186"/>
      <c r="CI459" s="186"/>
      <c r="CJ459" s="186"/>
      <c r="CK459" s="186"/>
      <c r="CL459" s="186"/>
      <c r="CM459" s="186"/>
      <c r="CN459" s="186"/>
      <c r="CO459" s="186"/>
      <c r="CP459" s="186"/>
      <c r="CQ459" s="186"/>
      <c r="CR459" s="186"/>
      <c r="CS459" s="186"/>
      <c r="CT459" s="186"/>
      <c r="CU459" s="171"/>
      <c r="CV459" s="171"/>
      <c r="CW459" s="171"/>
      <c r="CX459" s="171"/>
      <c r="CY459" s="171"/>
      <c r="CZ459" s="171"/>
      <c r="DA459" s="171"/>
      <c r="DB459" s="171"/>
      <c r="DC459" s="171"/>
      <c r="DD459" s="171"/>
      <c r="DE459" s="171"/>
      <c r="DF459" s="171"/>
      <c r="DG459" s="171"/>
      <c r="DH459" s="171"/>
      <c r="DI459" s="171"/>
      <c r="DJ459" s="171"/>
      <c r="DK459" s="171"/>
      <c r="DL459" s="186"/>
      <c r="DM459" s="186"/>
      <c r="DO459" s="149"/>
      <c r="DP459" s="149"/>
      <c r="DQ459" s="186"/>
      <c r="DR459" s="149"/>
      <c r="DS459" s="149"/>
      <c r="DT459" s="149"/>
      <c r="DU459" s="149"/>
      <c r="DV459" s="149"/>
      <c r="DW459" s="149"/>
      <c r="DX459" s="149"/>
      <c r="DY459" s="149"/>
      <c r="DZ459" s="149"/>
      <c r="EA459" s="149"/>
      <c r="EB459" s="149"/>
      <c r="EC459" s="149"/>
      <c r="ED459" s="149"/>
      <c r="EE459" s="149"/>
      <c r="EF459" s="149"/>
      <c r="EG459" s="149"/>
      <c r="EH459" s="61"/>
      <c r="EI459" s="68"/>
      <c r="EJ459" s="68"/>
      <c r="EK459" s="68"/>
      <c r="EL459" s="68"/>
      <c r="EM459" s="68"/>
      <c r="EN459" s="68"/>
      <c r="EO459" s="68"/>
      <c r="EP459" s="149"/>
      <c r="EQ459" s="149"/>
      <c r="ER459" s="149"/>
      <c r="ES459" s="149"/>
      <c r="ET459" s="149"/>
      <c r="EU459" s="149"/>
    </row>
    <row r="460" spans="1:151" s="169" customFormat="1" x14ac:dyDescent="0.25">
      <c r="A460" s="186"/>
      <c r="B460" s="186"/>
      <c r="C460" s="186"/>
      <c r="D460" s="186"/>
      <c r="E460" s="186"/>
      <c r="F460" s="186"/>
      <c r="G460" s="186"/>
      <c r="H460" s="186"/>
      <c r="I460" s="186"/>
      <c r="J460" s="186"/>
      <c r="K460" s="186"/>
      <c r="L460" s="186"/>
      <c r="M460" s="186"/>
      <c r="N460" s="186"/>
      <c r="O460" s="186"/>
      <c r="P460" s="186"/>
      <c r="Q460" s="186"/>
      <c r="R460" s="186"/>
      <c r="S460" s="186"/>
      <c r="T460" s="186"/>
      <c r="U460" s="186"/>
      <c r="V460" s="186"/>
      <c r="W460" s="190" t="s">
        <v>862</v>
      </c>
      <c r="X460" s="190">
        <v>752</v>
      </c>
      <c r="Y460" s="192" t="s">
        <v>286</v>
      </c>
      <c r="Z460" s="192"/>
      <c r="AA460" s="175"/>
      <c r="AB460" s="175"/>
      <c r="AC460" s="175"/>
      <c r="AD460" s="175"/>
      <c r="AE460" s="192"/>
      <c r="AF460" s="193">
        <v>48.005083999999997</v>
      </c>
      <c r="AG460" s="193">
        <v>31.820354999999996</v>
      </c>
      <c r="AH460" s="193">
        <v>5.2945897999999989</v>
      </c>
      <c r="AI460" s="193">
        <v>12.867579000000001</v>
      </c>
      <c r="AJ460" s="193">
        <v>2.4470303838907501</v>
      </c>
      <c r="AK460" s="186"/>
      <c r="AL460" s="175" t="s">
        <v>1089</v>
      </c>
      <c r="AM460" s="175"/>
      <c r="AN460" s="175" t="s">
        <v>286</v>
      </c>
      <c r="AO460" s="175"/>
      <c r="AP460" s="175"/>
      <c r="AQ460" s="175"/>
      <c r="AR460" s="175"/>
      <c r="AS460" s="175"/>
      <c r="AU460" s="175"/>
      <c r="AV460" s="175" t="s">
        <v>440</v>
      </c>
      <c r="AY460" s="176">
        <v>0.25359999999999999</v>
      </c>
      <c r="AZ460" s="176">
        <v>20</v>
      </c>
      <c r="BA460" s="177">
        <v>1.268E-2</v>
      </c>
      <c r="BB460" s="177">
        <v>6.8679032561136033</v>
      </c>
      <c r="BC460" s="186"/>
      <c r="BD460" s="186"/>
      <c r="BE460" s="186"/>
      <c r="BF460" s="186"/>
      <c r="BG460" s="186"/>
      <c r="BJ460" s="186"/>
      <c r="BK460" s="186"/>
      <c r="BL460" s="186"/>
      <c r="BM460" s="218"/>
      <c r="BP460" s="186"/>
      <c r="BQ460" s="197"/>
      <c r="BR460" s="197"/>
      <c r="BS460" s="197"/>
      <c r="BT460" s="197"/>
      <c r="BU460" s="186"/>
      <c r="BV460" s="186"/>
      <c r="BW460" s="186"/>
      <c r="BX460" s="186"/>
      <c r="BY460" s="186"/>
      <c r="BZ460" s="186"/>
      <c r="CA460" s="186"/>
      <c r="CB460" s="186"/>
      <c r="CC460" s="186"/>
      <c r="CD460" s="186"/>
      <c r="CE460" s="186"/>
      <c r="CF460" s="186"/>
      <c r="CI460" s="186"/>
      <c r="CJ460" s="186"/>
      <c r="CK460" s="186"/>
      <c r="CL460" s="186"/>
      <c r="CM460" s="186"/>
      <c r="CN460" s="186"/>
      <c r="CO460" s="186"/>
      <c r="CP460" s="186"/>
      <c r="CQ460" s="186"/>
      <c r="CR460" s="186"/>
      <c r="CS460" s="186"/>
      <c r="CT460" s="186"/>
      <c r="CU460" s="171"/>
      <c r="CV460" s="171"/>
      <c r="CW460" s="171"/>
      <c r="CX460" s="171"/>
      <c r="CY460" s="171"/>
      <c r="CZ460" s="171"/>
      <c r="DA460" s="171"/>
      <c r="DB460" s="171"/>
      <c r="DC460" s="171"/>
      <c r="DD460" s="171"/>
      <c r="DE460" s="171"/>
      <c r="DF460" s="171"/>
      <c r="DG460" s="171"/>
      <c r="DH460" s="171"/>
      <c r="DI460" s="171"/>
      <c r="DJ460" s="171"/>
      <c r="DK460" s="171"/>
      <c r="DL460" s="186"/>
      <c r="DM460" s="186"/>
      <c r="DO460" s="149"/>
      <c r="DP460" s="149"/>
      <c r="DQ460" s="186"/>
      <c r="DR460" s="149"/>
      <c r="DS460" s="149"/>
      <c r="DT460" s="149"/>
      <c r="DU460" s="149"/>
      <c r="DV460" s="149"/>
      <c r="DW460" s="149"/>
      <c r="DX460" s="149"/>
      <c r="DY460" s="149"/>
      <c r="DZ460" s="149"/>
      <c r="EA460" s="149"/>
      <c r="EB460" s="149"/>
      <c r="EC460" s="149"/>
      <c r="ED460" s="149"/>
      <c r="EE460" s="149"/>
      <c r="EF460" s="149"/>
      <c r="EG460" s="149"/>
      <c r="EH460" s="61"/>
      <c r="EI460" s="68"/>
      <c r="EJ460" s="68"/>
      <c r="EK460" s="68"/>
      <c r="EL460" s="68"/>
      <c r="EM460" s="68"/>
      <c r="EN460" s="68"/>
      <c r="EO460" s="68"/>
      <c r="EP460" s="149"/>
      <c r="EQ460" s="149"/>
      <c r="ER460" s="149"/>
      <c r="ES460" s="149"/>
      <c r="ET460" s="149"/>
      <c r="EU460" s="149"/>
    </row>
    <row r="461" spans="1:151" s="169" customFormat="1" x14ac:dyDescent="0.25">
      <c r="A461" s="186"/>
      <c r="B461" s="186"/>
      <c r="C461" s="186"/>
      <c r="D461" s="186"/>
      <c r="E461" s="186"/>
      <c r="F461" s="186"/>
      <c r="G461" s="186"/>
      <c r="H461" s="186"/>
      <c r="I461" s="186"/>
      <c r="J461" s="186"/>
      <c r="K461" s="186"/>
      <c r="L461" s="186"/>
      <c r="M461" s="186"/>
      <c r="N461" s="186"/>
      <c r="O461" s="186"/>
      <c r="P461" s="186"/>
      <c r="Q461" s="186"/>
      <c r="R461" s="186"/>
      <c r="S461" s="186"/>
      <c r="T461" s="186"/>
      <c r="U461" s="186"/>
      <c r="V461" s="186"/>
      <c r="W461" s="190" t="s">
        <v>867</v>
      </c>
      <c r="X461" s="190">
        <v>734</v>
      </c>
      <c r="Y461" s="192" t="s">
        <v>286</v>
      </c>
      <c r="Z461" s="192"/>
      <c r="AA461" s="175"/>
      <c r="AB461" s="175"/>
      <c r="AC461" s="175"/>
      <c r="AD461" s="175"/>
      <c r="AE461" s="192"/>
      <c r="AF461" s="193">
        <v>36.838466999999994</v>
      </c>
      <c r="AG461" s="193">
        <v>25.6806065</v>
      </c>
      <c r="AH461" s="193">
        <v>5.0281251999999999</v>
      </c>
      <c r="AI461" s="193">
        <v>10.0464146</v>
      </c>
      <c r="AJ461" s="193">
        <v>2.0096332482885089</v>
      </c>
      <c r="AK461" s="186"/>
      <c r="AL461" s="175" t="s">
        <v>569</v>
      </c>
      <c r="AM461" s="175"/>
      <c r="AN461" s="175" t="s">
        <v>286</v>
      </c>
      <c r="AO461" s="175"/>
      <c r="AP461" s="175"/>
      <c r="AQ461" s="175"/>
      <c r="AR461" s="175"/>
      <c r="AS461" s="175"/>
      <c r="AU461" s="175"/>
      <c r="AV461" s="176" t="s">
        <v>20</v>
      </c>
      <c r="AY461" s="176">
        <v>0.20150000000000001</v>
      </c>
      <c r="AZ461" s="176">
        <v>19</v>
      </c>
      <c r="BA461" s="177">
        <v>1.0605263157894737E-2</v>
      </c>
      <c r="BB461" s="177">
        <v>5.8080804513094675</v>
      </c>
      <c r="BC461" s="186"/>
      <c r="BD461" s="186"/>
      <c r="BE461" s="186"/>
      <c r="BF461" s="186"/>
      <c r="BG461" s="186"/>
      <c r="BJ461" s="186"/>
      <c r="BK461" s="186"/>
      <c r="BL461" s="186"/>
      <c r="BM461" s="218"/>
      <c r="BP461" s="186"/>
      <c r="BQ461" s="197"/>
      <c r="BR461" s="197"/>
      <c r="BS461" s="197"/>
      <c r="BT461" s="197"/>
      <c r="BU461" s="186"/>
      <c r="BV461" s="186"/>
      <c r="BW461" s="186"/>
      <c r="BX461" s="186"/>
      <c r="BY461" s="186"/>
      <c r="BZ461" s="186"/>
      <c r="CA461" s="186"/>
      <c r="CB461" s="186"/>
      <c r="CC461" s="186"/>
      <c r="CD461" s="186"/>
      <c r="CE461" s="186"/>
      <c r="CF461" s="186"/>
      <c r="CI461" s="186"/>
      <c r="CJ461" s="186"/>
      <c r="CK461" s="186"/>
      <c r="CL461" s="186"/>
      <c r="CM461" s="186"/>
      <c r="CN461" s="186"/>
      <c r="CO461" s="186"/>
      <c r="CP461" s="186"/>
      <c r="CQ461" s="186"/>
      <c r="CR461" s="186"/>
      <c r="CS461" s="186"/>
      <c r="CT461" s="186"/>
      <c r="CU461" s="171"/>
      <c r="CV461" s="171"/>
      <c r="CW461" s="171"/>
      <c r="CX461" s="171"/>
      <c r="CY461" s="171"/>
      <c r="CZ461" s="171"/>
      <c r="DA461" s="171"/>
      <c r="DB461" s="171"/>
      <c r="DC461" s="171"/>
      <c r="DD461" s="171"/>
      <c r="DE461" s="171"/>
      <c r="DF461" s="171"/>
      <c r="DG461" s="171"/>
      <c r="DH461" s="171"/>
      <c r="DI461" s="171"/>
      <c r="DJ461" s="171"/>
      <c r="DK461" s="171"/>
      <c r="DL461" s="186"/>
      <c r="DM461" s="186"/>
      <c r="DO461" s="149"/>
      <c r="DP461" s="149"/>
      <c r="DQ461" s="186"/>
      <c r="DR461" s="149"/>
      <c r="DS461" s="149"/>
      <c r="DT461" s="149"/>
      <c r="DU461" s="149"/>
      <c r="DV461" s="149"/>
      <c r="DW461" s="149"/>
      <c r="DX461" s="149"/>
      <c r="DY461" s="149"/>
      <c r="DZ461" s="149"/>
      <c r="EA461" s="149"/>
      <c r="EB461" s="149"/>
      <c r="EC461" s="149"/>
      <c r="ED461" s="149"/>
      <c r="EE461" s="149"/>
      <c r="EF461" s="149"/>
      <c r="EG461" s="149"/>
      <c r="EH461" s="61"/>
      <c r="EI461" s="68"/>
      <c r="EJ461" s="68"/>
      <c r="EK461" s="68"/>
      <c r="EL461" s="68"/>
      <c r="EM461" s="68"/>
      <c r="EN461" s="68"/>
      <c r="EO461" s="68"/>
      <c r="EP461" s="149"/>
      <c r="EQ461" s="149"/>
      <c r="ER461" s="149"/>
      <c r="ES461" s="149"/>
      <c r="ET461" s="149"/>
      <c r="EU461" s="149"/>
    </row>
    <row r="462" spans="1:151" s="169" customFormat="1" x14ac:dyDescent="0.25">
      <c r="A462" s="186"/>
      <c r="B462" s="186"/>
      <c r="C462" s="186"/>
      <c r="D462" s="186"/>
      <c r="E462" s="186"/>
      <c r="F462" s="186"/>
      <c r="G462" s="186"/>
      <c r="H462" s="186"/>
      <c r="I462" s="186"/>
      <c r="J462" s="186"/>
      <c r="K462" s="186"/>
      <c r="L462" s="186"/>
      <c r="M462" s="186"/>
      <c r="N462" s="186"/>
      <c r="O462" s="186"/>
      <c r="P462" s="186"/>
      <c r="Q462" s="186"/>
      <c r="R462" s="186"/>
      <c r="S462" s="186"/>
      <c r="T462" s="186"/>
      <c r="U462" s="186"/>
      <c r="V462" s="186"/>
      <c r="W462" s="190" t="s">
        <v>965</v>
      </c>
      <c r="X462" s="190">
        <v>852</v>
      </c>
      <c r="Y462" s="192" t="s">
        <v>10</v>
      </c>
      <c r="Z462" s="192"/>
      <c r="AA462" s="175"/>
      <c r="AB462" s="175"/>
      <c r="AC462" s="175"/>
      <c r="AD462" s="175"/>
      <c r="AE462" s="192"/>
      <c r="AF462" s="193">
        <v>80.4659695</v>
      </c>
      <c r="AG462" s="193">
        <v>39.669565499999997</v>
      </c>
      <c r="AH462" s="193">
        <v>7.2226617000000006</v>
      </c>
      <c r="AI462" s="193">
        <v>15.185821499999999</v>
      </c>
      <c r="AJ462" s="193">
        <v>2.1097973443828542</v>
      </c>
      <c r="AK462" s="186"/>
      <c r="AL462" s="175" t="s">
        <v>1129</v>
      </c>
      <c r="AM462" s="175"/>
      <c r="AN462" s="175" t="s">
        <v>10</v>
      </c>
      <c r="AO462" s="175"/>
      <c r="AP462" s="175"/>
      <c r="AQ462" s="175"/>
      <c r="AR462" s="175"/>
      <c r="AS462" s="175"/>
      <c r="AU462" s="175"/>
      <c r="AV462" s="175" t="s">
        <v>440</v>
      </c>
      <c r="AY462" s="176">
        <v>0.23230000000000001</v>
      </c>
      <c r="AZ462" s="176">
        <v>20</v>
      </c>
      <c r="BA462" s="177">
        <v>1.1615E-2</v>
      </c>
      <c r="BB462" s="177">
        <v>6.3551928703728562</v>
      </c>
      <c r="BC462" s="186"/>
      <c r="BD462" s="186"/>
      <c r="BE462" s="186"/>
      <c r="BF462" s="186"/>
      <c r="BG462" s="186"/>
      <c r="BJ462" s="186"/>
      <c r="BK462" s="186"/>
      <c r="BL462" s="186"/>
      <c r="BM462" s="218"/>
      <c r="BP462" s="186"/>
      <c r="BQ462" s="197"/>
      <c r="BR462" s="197"/>
      <c r="BS462" s="197"/>
      <c r="BT462" s="197"/>
      <c r="BU462" s="186"/>
      <c r="BV462" s="186"/>
      <c r="BW462" s="186"/>
      <c r="BX462" s="186"/>
      <c r="BY462" s="186"/>
      <c r="BZ462" s="186"/>
      <c r="CA462" s="186"/>
      <c r="CB462" s="186"/>
      <c r="CC462" s="186"/>
      <c r="CD462" s="186"/>
      <c r="CE462" s="186"/>
      <c r="CF462" s="186"/>
      <c r="CI462" s="186"/>
      <c r="CJ462" s="186"/>
      <c r="CK462" s="186"/>
      <c r="CL462" s="186"/>
      <c r="CM462" s="186"/>
      <c r="CN462" s="186"/>
      <c r="CO462" s="186"/>
      <c r="CP462" s="186"/>
      <c r="CQ462" s="186"/>
      <c r="CR462" s="186"/>
      <c r="CS462" s="186"/>
      <c r="CT462" s="186"/>
      <c r="CU462" s="171"/>
      <c r="CV462" s="171"/>
      <c r="CW462" s="171"/>
      <c r="CX462" s="171"/>
      <c r="CY462" s="171"/>
      <c r="CZ462" s="171"/>
      <c r="DA462" s="171"/>
      <c r="DB462" s="171"/>
      <c r="DC462" s="171"/>
      <c r="DD462" s="171"/>
      <c r="DE462" s="171"/>
      <c r="DF462" s="171"/>
      <c r="DG462" s="171"/>
      <c r="DH462" s="171"/>
      <c r="DI462" s="171"/>
      <c r="DJ462" s="171"/>
      <c r="DK462" s="171"/>
      <c r="DL462" s="186"/>
      <c r="DM462" s="186"/>
      <c r="DO462" s="149"/>
      <c r="DP462" s="149"/>
      <c r="DQ462" s="186"/>
      <c r="DR462" s="149"/>
      <c r="DS462" s="149"/>
      <c r="DT462" s="149"/>
      <c r="DU462" s="149"/>
      <c r="DV462" s="149"/>
      <c r="DW462" s="149"/>
      <c r="DX462" s="149"/>
      <c r="DY462" s="149"/>
      <c r="DZ462" s="149"/>
      <c r="EA462" s="149"/>
      <c r="EB462" s="149"/>
      <c r="EC462" s="149"/>
      <c r="ED462" s="149"/>
      <c r="EE462" s="149"/>
      <c r="EF462" s="149"/>
      <c r="EG462" s="149"/>
      <c r="EH462" s="61"/>
      <c r="EI462" s="68"/>
      <c r="EJ462" s="68"/>
      <c r="EK462" s="68"/>
      <c r="EL462" s="68"/>
      <c r="EM462" s="68"/>
      <c r="EN462" s="68"/>
      <c r="EO462" s="68"/>
      <c r="EP462" s="149"/>
      <c r="EQ462" s="149"/>
      <c r="ER462" s="149"/>
      <c r="ES462" s="149"/>
      <c r="ET462" s="149"/>
      <c r="EU462" s="149"/>
    </row>
    <row r="463" spans="1:151" s="169" customFormat="1" x14ac:dyDescent="0.25">
      <c r="A463" s="186"/>
      <c r="B463" s="186"/>
      <c r="C463" s="186"/>
      <c r="D463" s="186"/>
      <c r="E463" s="186"/>
      <c r="F463" s="186"/>
      <c r="G463" s="186"/>
      <c r="H463" s="186"/>
      <c r="I463" s="186"/>
      <c r="J463" s="186"/>
      <c r="K463" s="186"/>
      <c r="L463" s="186"/>
      <c r="M463" s="186"/>
      <c r="N463" s="186"/>
      <c r="O463" s="186"/>
      <c r="P463" s="186"/>
      <c r="Q463" s="186"/>
      <c r="R463" s="186"/>
      <c r="S463" s="186"/>
      <c r="T463" s="186"/>
      <c r="U463" s="186"/>
      <c r="V463" s="186"/>
      <c r="W463" s="190" t="s">
        <v>968</v>
      </c>
      <c r="X463" s="190">
        <v>811</v>
      </c>
      <c r="Y463" s="192" t="s">
        <v>10</v>
      </c>
      <c r="Z463" s="192"/>
      <c r="AA463" s="175"/>
      <c r="AB463" s="175"/>
      <c r="AC463" s="175"/>
      <c r="AD463" s="175"/>
      <c r="AE463" s="192"/>
      <c r="AF463" s="193">
        <v>44.592085499999996</v>
      </c>
      <c r="AG463" s="193">
        <v>29.413275499999997</v>
      </c>
      <c r="AH463" s="193">
        <v>5.4004319000000001</v>
      </c>
      <c r="AI463" s="193">
        <v>11.6374975</v>
      </c>
      <c r="AJ463" s="193">
        <v>2.1625975534106399</v>
      </c>
      <c r="AK463" s="186"/>
      <c r="AL463" s="175" t="s">
        <v>1119</v>
      </c>
      <c r="AM463" s="175"/>
      <c r="AN463" s="175" t="s">
        <v>10</v>
      </c>
      <c r="AO463" s="175"/>
      <c r="AP463" s="175"/>
      <c r="AQ463" s="175"/>
      <c r="AR463" s="175"/>
      <c r="AS463" s="175"/>
      <c r="AU463" s="175"/>
      <c r="AV463" s="175" t="s">
        <v>440</v>
      </c>
      <c r="AY463" s="176">
        <v>0.2278</v>
      </c>
      <c r="AZ463" s="176">
        <v>20</v>
      </c>
      <c r="BA463" s="177">
        <v>1.1390000000000001E-2</v>
      </c>
      <c r="BB463" s="177">
        <v>6.101522025071807</v>
      </c>
      <c r="BC463" s="186"/>
      <c r="BD463" s="186"/>
      <c r="BE463" s="186"/>
      <c r="BF463" s="186"/>
      <c r="BG463" s="186"/>
      <c r="BJ463" s="186"/>
      <c r="BK463" s="186"/>
      <c r="BL463" s="186"/>
      <c r="BM463" s="218"/>
      <c r="BP463" s="186"/>
      <c r="BQ463" s="197"/>
      <c r="BR463" s="197"/>
      <c r="BS463" s="197"/>
      <c r="BT463" s="197"/>
      <c r="BU463" s="186"/>
      <c r="BV463" s="186"/>
      <c r="BW463" s="186"/>
      <c r="BX463" s="186"/>
      <c r="BY463" s="186"/>
      <c r="BZ463" s="186"/>
      <c r="CA463" s="186"/>
      <c r="CB463" s="186"/>
      <c r="CC463" s="186"/>
      <c r="CD463" s="186"/>
      <c r="CE463" s="186"/>
      <c r="CF463" s="186"/>
      <c r="CI463" s="186"/>
      <c r="CJ463" s="186"/>
      <c r="CK463" s="186"/>
      <c r="CL463" s="186"/>
      <c r="CM463" s="186"/>
      <c r="CN463" s="186"/>
      <c r="CO463" s="186"/>
      <c r="CP463" s="186"/>
      <c r="CQ463" s="186"/>
      <c r="CR463" s="186"/>
      <c r="CS463" s="186"/>
      <c r="CT463" s="186"/>
      <c r="CU463" s="171"/>
      <c r="CV463" s="171"/>
      <c r="CW463" s="171"/>
      <c r="CX463" s="171"/>
      <c r="CY463" s="171"/>
      <c r="CZ463" s="171"/>
      <c r="DA463" s="171"/>
      <c r="DB463" s="171"/>
      <c r="DC463" s="171"/>
      <c r="DD463" s="171"/>
      <c r="DE463" s="171"/>
      <c r="DF463" s="171"/>
      <c r="DG463" s="171"/>
      <c r="DH463" s="171"/>
      <c r="DI463" s="171"/>
      <c r="DJ463" s="171"/>
      <c r="DK463" s="171"/>
      <c r="DL463" s="186"/>
      <c r="DM463" s="186"/>
      <c r="DO463" s="149"/>
      <c r="DP463" s="149"/>
      <c r="DQ463" s="186"/>
      <c r="DR463" s="149"/>
      <c r="DS463" s="149"/>
      <c r="DT463" s="149"/>
      <c r="DU463" s="149"/>
      <c r="DV463" s="149"/>
      <c r="DW463" s="149"/>
      <c r="DX463" s="149"/>
      <c r="DY463" s="149"/>
      <c r="DZ463" s="149"/>
      <c r="EA463" s="149"/>
      <c r="EB463" s="149"/>
      <c r="EC463" s="149"/>
      <c r="ED463" s="149"/>
      <c r="EE463" s="149"/>
      <c r="EF463" s="149"/>
      <c r="EG463" s="149"/>
      <c r="EH463" s="61"/>
      <c r="EI463" s="68"/>
      <c r="EJ463" s="68"/>
      <c r="EK463" s="68"/>
      <c r="EL463" s="68"/>
      <c r="EM463" s="68"/>
      <c r="EN463" s="68"/>
      <c r="EO463" s="68"/>
      <c r="EP463" s="149"/>
      <c r="EQ463" s="149"/>
      <c r="ER463" s="149"/>
      <c r="ES463" s="149"/>
      <c r="ET463" s="149"/>
      <c r="EU463" s="149"/>
    </row>
    <row r="464" spans="1:151" s="169" customFormat="1" x14ac:dyDescent="0.25">
      <c r="A464" s="186"/>
      <c r="B464" s="186"/>
      <c r="C464" s="186"/>
      <c r="D464" s="186"/>
      <c r="E464" s="186"/>
      <c r="F464" s="186"/>
      <c r="G464" s="186"/>
      <c r="H464" s="186"/>
      <c r="I464" s="186"/>
      <c r="J464" s="186"/>
      <c r="K464" s="186"/>
      <c r="L464" s="186"/>
      <c r="M464" s="186"/>
      <c r="N464" s="186"/>
      <c r="O464" s="186"/>
      <c r="P464" s="186"/>
      <c r="Q464" s="186"/>
      <c r="R464" s="186"/>
      <c r="S464" s="186"/>
      <c r="T464" s="186"/>
      <c r="U464" s="186"/>
      <c r="V464" s="186"/>
      <c r="W464" s="190" t="s">
        <v>969</v>
      </c>
      <c r="X464" s="190">
        <v>724</v>
      </c>
      <c r="Y464" s="192" t="s">
        <v>10</v>
      </c>
      <c r="Z464" s="192"/>
      <c r="AA464" s="175"/>
      <c r="AB464" s="175"/>
      <c r="AC464" s="175"/>
      <c r="AD464" s="175"/>
      <c r="AE464" s="192"/>
      <c r="AF464" s="193">
        <v>44.001364500000001</v>
      </c>
      <c r="AG464" s="193">
        <v>28.128314500000005</v>
      </c>
      <c r="AH464" s="193">
        <v>5.2976462999999985</v>
      </c>
      <c r="AI464" s="193">
        <v>11.069737249999999</v>
      </c>
      <c r="AJ464" s="193">
        <v>2.0981685640658982</v>
      </c>
      <c r="AK464" s="186"/>
      <c r="AL464" s="175" t="s">
        <v>137</v>
      </c>
      <c r="AM464" s="175"/>
      <c r="AN464" s="175" t="s">
        <v>10</v>
      </c>
      <c r="AO464" s="175"/>
      <c r="AP464" s="175"/>
      <c r="AQ464" s="175"/>
      <c r="AR464" s="175"/>
      <c r="AS464" s="175"/>
      <c r="AU464" s="175"/>
      <c r="AV464" s="176" t="s">
        <v>20</v>
      </c>
      <c r="AY464" s="176">
        <v>0.15720000000000001</v>
      </c>
      <c r="AZ464" s="176">
        <v>18</v>
      </c>
      <c r="BA464" s="177">
        <v>8.7333333333333343E-3</v>
      </c>
      <c r="BB464" s="177">
        <v>5.1341679299583083</v>
      </c>
      <c r="BC464" s="186"/>
      <c r="BD464" s="186"/>
      <c r="BE464" s="186"/>
      <c r="BF464" s="186"/>
      <c r="BG464" s="186"/>
      <c r="BJ464" s="186"/>
      <c r="BK464" s="186"/>
      <c r="BL464" s="186"/>
      <c r="BM464" s="218"/>
      <c r="BP464" s="186"/>
      <c r="BQ464" s="197"/>
      <c r="BR464" s="197"/>
      <c r="BS464" s="197"/>
      <c r="BT464" s="197"/>
      <c r="BU464" s="186"/>
      <c r="BV464" s="186"/>
      <c r="BW464" s="186"/>
      <c r="BX464" s="186"/>
      <c r="BY464" s="186"/>
      <c r="BZ464" s="186"/>
      <c r="CA464" s="186"/>
      <c r="CB464" s="186"/>
      <c r="CC464" s="186"/>
      <c r="CD464" s="186"/>
      <c r="CE464" s="186"/>
      <c r="CF464" s="186"/>
      <c r="CI464" s="186"/>
      <c r="CJ464" s="186"/>
      <c r="CK464" s="186"/>
      <c r="CL464" s="186"/>
      <c r="CM464" s="186"/>
      <c r="CN464" s="186"/>
      <c r="CO464" s="186"/>
      <c r="CP464" s="186"/>
      <c r="CQ464" s="186"/>
      <c r="CR464" s="186"/>
      <c r="CS464" s="186"/>
      <c r="CT464" s="186"/>
      <c r="CU464" s="171"/>
      <c r="CV464" s="171"/>
      <c r="CW464" s="171"/>
      <c r="CX464" s="171"/>
      <c r="CY464" s="171"/>
      <c r="CZ464" s="171"/>
      <c r="DA464" s="171"/>
      <c r="DB464" s="171"/>
      <c r="DC464" s="171"/>
      <c r="DD464" s="171"/>
      <c r="DE464" s="171"/>
      <c r="DF464" s="171"/>
      <c r="DG464" s="171"/>
      <c r="DH464" s="171"/>
      <c r="DI464" s="171"/>
      <c r="DJ464" s="171"/>
      <c r="DK464" s="171"/>
      <c r="DL464" s="186"/>
      <c r="DM464" s="186"/>
      <c r="DO464" s="149"/>
      <c r="DP464" s="149"/>
      <c r="DQ464" s="186"/>
      <c r="DR464" s="149"/>
      <c r="DS464" s="149"/>
      <c r="DT464" s="149"/>
      <c r="DU464" s="149"/>
      <c r="DV464" s="149"/>
      <c r="DW464" s="149"/>
      <c r="DX464" s="149"/>
      <c r="DY464" s="149"/>
      <c r="DZ464" s="149"/>
      <c r="EA464" s="149"/>
      <c r="EB464" s="149"/>
      <c r="EC464" s="149"/>
      <c r="ED464" s="149"/>
      <c r="EE464" s="149"/>
      <c r="EF464" s="149"/>
      <c r="EG464" s="149"/>
      <c r="EH464" s="61"/>
      <c r="EI464" s="68"/>
      <c r="EJ464" s="68"/>
      <c r="EK464" s="68"/>
      <c r="EL464" s="68"/>
      <c r="EM464" s="68"/>
      <c r="EN464" s="68"/>
      <c r="EO464" s="68"/>
      <c r="EP464" s="149"/>
      <c r="EQ464" s="149"/>
      <c r="ER464" s="149"/>
      <c r="ES464" s="149"/>
      <c r="ET464" s="149"/>
      <c r="EU464" s="149"/>
    </row>
    <row r="465" spans="1:151" s="169" customFormat="1" x14ac:dyDescent="0.25">
      <c r="A465" s="186"/>
      <c r="B465" s="186"/>
      <c r="C465" s="186"/>
      <c r="D465" s="186"/>
      <c r="E465" s="186"/>
      <c r="F465" s="186"/>
      <c r="G465" s="186"/>
      <c r="H465" s="186"/>
      <c r="I465" s="186"/>
      <c r="J465" s="186"/>
      <c r="K465" s="186"/>
      <c r="L465" s="186"/>
      <c r="M465" s="186"/>
      <c r="N465" s="186"/>
      <c r="O465" s="186"/>
      <c r="P465" s="186"/>
      <c r="Q465" s="186"/>
      <c r="R465" s="186"/>
      <c r="S465" s="186"/>
      <c r="T465" s="186"/>
      <c r="U465" s="186"/>
      <c r="V465" s="186"/>
      <c r="W465" s="190" t="s">
        <v>975</v>
      </c>
      <c r="X465" s="190">
        <v>665</v>
      </c>
      <c r="Y465" s="192" t="s">
        <v>10</v>
      </c>
      <c r="Z465" s="192"/>
      <c r="AA465" s="175"/>
      <c r="AB465" s="175"/>
      <c r="AC465" s="175"/>
      <c r="AD465" s="175"/>
      <c r="AE465" s="192"/>
      <c r="AF465" s="193">
        <v>27.520228499999995</v>
      </c>
      <c r="AG465" s="193">
        <v>22.089516999999994</v>
      </c>
      <c r="AH465" s="193">
        <v>4.089465549999999</v>
      </c>
      <c r="AI465" s="193">
        <v>9.5165386499999993</v>
      </c>
      <c r="AJ465" s="193">
        <v>2.3958720436461403</v>
      </c>
      <c r="AK465" s="186"/>
      <c r="AL465" s="175" t="s">
        <v>139</v>
      </c>
      <c r="AM465" s="175"/>
      <c r="AN465" s="175" t="s">
        <v>10</v>
      </c>
      <c r="AO465" s="175"/>
      <c r="AP465" s="175"/>
      <c r="AQ465" s="175"/>
      <c r="AR465" s="175"/>
      <c r="AS465" s="175"/>
      <c r="AU465" s="175"/>
      <c r="AV465" s="176" t="s">
        <v>20</v>
      </c>
      <c r="AY465" s="176">
        <v>0.21560000000000001</v>
      </c>
      <c r="AZ465" s="176">
        <v>20</v>
      </c>
      <c r="BA465" s="177">
        <v>1.0780000000000001E-2</v>
      </c>
      <c r="BB465" s="177">
        <v>5.8908007408799294</v>
      </c>
      <c r="BC465" s="186"/>
      <c r="BD465" s="186"/>
      <c r="BE465" s="186"/>
      <c r="BF465" s="186"/>
      <c r="BG465" s="186"/>
      <c r="BJ465" s="186"/>
      <c r="BK465" s="186"/>
      <c r="BL465" s="186"/>
      <c r="BM465" s="218"/>
      <c r="BP465" s="186"/>
      <c r="BQ465" s="197"/>
      <c r="BR465" s="197"/>
      <c r="BS465" s="197"/>
      <c r="BT465" s="197"/>
      <c r="BU465" s="186"/>
      <c r="BV465" s="186"/>
      <c r="BW465" s="186"/>
      <c r="BX465" s="186"/>
      <c r="BY465" s="186"/>
      <c r="BZ465" s="186"/>
      <c r="CA465" s="186"/>
      <c r="CB465" s="186"/>
      <c r="CC465" s="186"/>
      <c r="CD465" s="186"/>
      <c r="CE465" s="186"/>
      <c r="CF465" s="186"/>
      <c r="CI465" s="186"/>
      <c r="CJ465" s="186"/>
      <c r="CK465" s="186"/>
      <c r="CL465" s="186"/>
      <c r="CM465" s="186"/>
      <c r="CN465" s="186"/>
      <c r="CO465" s="186"/>
      <c r="CP465" s="186"/>
      <c r="CQ465" s="186"/>
      <c r="CR465" s="186"/>
      <c r="CS465" s="186"/>
      <c r="CT465" s="186"/>
      <c r="CU465" s="171"/>
      <c r="CV465" s="171"/>
      <c r="CW465" s="171"/>
      <c r="CX465" s="171"/>
      <c r="CY465" s="171"/>
      <c r="CZ465" s="171"/>
      <c r="DA465" s="171"/>
      <c r="DB465" s="171"/>
      <c r="DC465" s="171"/>
      <c r="DD465" s="171"/>
      <c r="DE465" s="171"/>
      <c r="DF465" s="171"/>
      <c r="DG465" s="171"/>
      <c r="DH465" s="171"/>
      <c r="DI465" s="171"/>
      <c r="DJ465" s="171"/>
      <c r="DK465" s="171"/>
      <c r="DL465" s="186"/>
      <c r="DM465" s="186"/>
      <c r="DO465" s="149"/>
      <c r="DP465" s="149"/>
      <c r="DQ465" s="186"/>
      <c r="DR465" s="149"/>
      <c r="DS465" s="149"/>
      <c r="DT465" s="149"/>
      <c r="DU465" s="149"/>
      <c r="DV465" s="149"/>
      <c r="DW465" s="149"/>
      <c r="DX465" s="149"/>
      <c r="DY465" s="149"/>
      <c r="DZ465" s="149"/>
      <c r="EA465" s="149"/>
      <c r="EB465" s="149"/>
      <c r="EC465" s="149"/>
      <c r="ED465" s="149"/>
      <c r="EE465" s="149"/>
      <c r="EF465" s="149"/>
      <c r="EG465" s="149"/>
      <c r="EH465" s="61"/>
      <c r="EI465" s="68"/>
      <c r="EJ465" s="68"/>
      <c r="EK465" s="68"/>
      <c r="EL465" s="68"/>
      <c r="EM465" s="68"/>
      <c r="EN465" s="68"/>
      <c r="EO465" s="68"/>
      <c r="EP465" s="149"/>
      <c r="EQ465" s="149"/>
      <c r="ER465" s="149"/>
      <c r="ES465" s="149"/>
      <c r="ET465" s="149"/>
      <c r="EU465" s="149"/>
    </row>
    <row r="466" spans="1:151" s="169" customFormat="1" x14ac:dyDescent="0.25">
      <c r="A466" s="186"/>
      <c r="B466" s="186"/>
      <c r="C466" s="186"/>
      <c r="D466" s="186"/>
      <c r="E466" s="186"/>
      <c r="F466" s="186"/>
      <c r="G466" s="186"/>
      <c r="H466" s="186"/>
      <c r="I466" s="186"/>
      <c r="J466" s="186"/>
      <c r="K466" s="186"/>
      <c r="L466" s="186"/>
      <c r="M466" s="186"/>
      <c r="N466" s="186"/>
      <c r="O466" s="186"/>
      <c r="P466" s="186"/>
      <c r="Q466" s="186"/>
      <c r="R466" s="186"/>
      <c r="S466" s="186"/>
      <c r="T466" s="186"/>
      <c r="U466" s="186"/>
      <c r="V466" s="186"/>
      <c r="W466" s="190" t="s">
        <v>869</v>
      </c>
      <c r="X466" s="190">
        <v>828</v>
      </c>
      <c r="Y466" s="192" t="s">
        <v>286</v>
      </c>
      <c r="Z466" s="192"/>
      <c r="AA466" s="175"/>
      <c r="AB466" s="175"/>
      <c r="AC466" s="175"/>
      <c r="AD466" s="175"/>
      <c r="AE466" s="192"/>
      <c r="AF466" s="193">
        <v>34.692797499999998</v>
      </c>
      <c r="AG466" s="193">
        <v>25.763142999999996</v>
      </c>
      <c r="AH466" s="193">
        <v>4.7087469500000001</v>
      </c>
      <c r="AI466" s="193">
        <v>10.703292649999998</v>
      </c>
      <c r="AJ466" s="193">
        <v>2.2833670682938321</v>
      </c>
      <c r="AK466" s="186"/>
      <c r="AL466" s="175" t="s">
        <v>1093</v>
      </c>
      <c r="AM466" s="175"/>
      <c r="AN466" s="175" t="s">
        <v>286</v>
      </c>
      <c r="AO466" s="175"/>
      <c r="AP466" s="175"/>
      <c r="AQ466" s="175"/>
      <c r="AR466" s="175"/>
      <c r="AS466" s="175"/>
      <c r="AU466" s="175"/>
      <c r="AV466" s="175" t="s">
        <v>440</v>
      </c>
      <c r="AY466" s="176">
        <v>0.23219999999999999</v>
      </c>
      <c r="AZ466" s="176">
        <v>20</v>
      </c>
      <c r="BA466" s="177">
        <v>1.1609999999999999E-2</v>
      </c>
      <c r="BB466" s="177">
        <v>5.8572463962633883</v>
      </c>
      <c r="BC466" s="186"/>
      <c r="BD466" s="186"/>
      <c r="BE466" s="186"/>
      <c r="BF466" s="186"/>
      <c r="BG466" s="186"/>
      <c r="BJ466" s="186"/>
      <c r="BK466" s="186"/>
      <c r="BL466" s="186"/>
      <c r="BM466" s="218"/>
      <c r="BP466" s="186"/>
      <c r="BQ466" s="197"/>
      <c r="BR466" s="197"/>
      <c r="BS466" s="197"/>
      <c r="BT466" s="197"/>
      <c r="BU466" s="186"/>
      <c r="BV466" s="186"/>
      <c r="BW466" s="186"/>
      <c r="BX466" s="186"/>
      <c r="BY466" s="186"/>
      <c r="BZ466" s="186"/>
      <c r="CA466" s="186"/>
      <c r="CB466" s="186"/>
      <c r="CC466" s="186"/>
      <c r="CD466" s="186"/>
      <c r="CE466" s="186"/>
      <c r="CF466" s="186"/>
      <c r="CI466" s="186"/>
      <c r="CJ466" s="186"/>
      <c r="CK466" s="186"/>
      <c r="CL466" s="186"/>
      <c r="CM466" s="186"/>
      <c r="CN466" s="186"/>
      <c r="CO466" s="186"/>
      <c r="CP466" s="186"/>
      <c r="CQ466" s="186"/>
      <c r="CR466" s="186"/>
      <c r="CS466" s="186"/>
      <c r="CT466" s="186"/>
      <c r="CU466" s="171"/>
      <c r="CV466" s="171"/>
      <c r="CW466" s="171"/>
      <c r="CX466" s="171"/>
      <c r="CY466" s="171"/>
      <c r="CZ466" s="171"/>
      <c r="DA466" s="171"/>
      <c r="DB466" s="171"/>
      <c r="DC466" s="171"/>
      <c r="DD466" s="171"/>
      <c r="DE466" s="171"/>
      <c r="DF466" s="171"/>
      <c r="DG466" s="171"/>
      <c r="DH466" s="171"/>
      <c r="DI466" s="171"/>
      <c r="DJ466" s="171"/>
      <c r="DK466" s="171"/>
      <c r="DL466" s="186"/>
      <c r="DM466" s="186"/>
      <c r="DO466" s="149"/>
      <c r="DP466" s="149"/>
      <c r="DQ466" s="186"/>
      <c r="DR466" s="149"/>
      <c r="DS466" s="149"/>
      <c r="DT466" s="149"/>
      <c r="DU466" s="149"/>
      <c r="DV466" s="149"/>
      <c r="DW466" s="149"/>
      <c r="DX466" s="149"/>
      <c r="DY466" s="149"/>
      <c r="DZ466" s="149"/>
      <c r="EA466" s="149"/>
      <c r="EB466" s="149"/>
      <c r="EC466" s="149"/>
      <c r="ED466" s="149"/>
      <c r="EE466" s="149"/>
      <c r="EF466" s="149"/>
      <c r="EG466" s="149"/>
      <c r="EH466" s="61"/>
      <c r="EI466" s="68"/>
      <c r="EJ466" s="68"/>
      <c r="EK466" s="68"/>
      <c r="EL466" s="68"/>
      <c r="EM466" s="68"/>
      <c r="EN466" s="68"/>
      <c r="EO466" s="68"/>
      <c r="EP466" s="149"/>
      <c r="EQ466" s="149"/>
      <c r="ER466" s="149"/>
      <c r="ES466" s="149"/>
      <c r="ET466" s="149"/>
      <c r="EU466" s="149"/>
    </row>
    <row r="467" spans="1:151" s="169" customFormat="1" x14ac:dyDescent="0.25">
      <c r="A467" s="186"/>
      <c r="B467" s="186"/>
      <c r="C467" s="186"/>
      <c r="D467" s="186"/>
      <c r="E467" s="186"/>
      <c r="F467" s="186"/>
      <c r="G467" s="186"/>
      <c r="H467" s="186"/>
      <c r="I467" s="186"/>
      <c r="J467" s="186"/>
      <c r="K467" s="186"/>
      <c r="L467" s="186"/>
      <c r="M467" s="186"/>
      <c r="N467" s="186"/>
      <c r="O467" s="186"/>
      <c r="P467" s="186"/>
      <c r="Q467" s="186"/>
      <c r="R467" s="186"/>
      <c r="S467" s="186"/>
      <c r="T467" s="186"/>
      <c r="U467" s="186"/>
      <c r="V467" s="186"/>
      <c r="W467" s="190" t="s">
        <v>870</v>
      </c>
      <c r="X467" s="190">
        <v>902</v>
      </c>
      <c r="Y467" s="192" t="s">
        <v>286</v>
      </c>
      <c r="Z467" s="192"/>
      <c r="AA467" s="175"/>
      <c r="AB467" s="175"/>
      <c r="AC467" s="175"/>
      <c r="AD467" s="175"/>
      <c r="AE467" s="192"/>
      <c r="AF467" s="193">
        <v>37.4516645</v>
      </c>
      <c r="AG467" s="193">
        <v>25.216632999999995</v>
      </c>
      <c r="AH467" s="193">
        <v>4.9018312999999996</v>
      </c>
      <c r="AI467" s="193">
        <v>10.5744042</v>
      </c>
      <c r="AJ467" s="193">
        <v>2.1764751289336153</v>
      </c>
      <c r="AK467" s="186"/>
      <c r="AL467" s="175" t="s">
        <v>234</v>
      </c>
      <c r="AM467" s="175"/>
      <c r="AN467" s="175" t="s">
        <v>286</v>
      </c>
      <c r="AO467" s="175"/>
      <c r="AP467" s="175"/>
      <c r="AQ467" s="175"/>
      <c r="AR467" s="175"/>
      <c r="AS467" s="175"/>
      <c r="AU467" s="175"/>
      <c r="AV467" s="175" t="s">
        <v>62</v>
      </c>
      <c r="AY467" s="176">
        <v>0.2147</v>
      </c>
      <c r="AZ467" s="176">
        <v>20</v>
      </c>
      <c r="BA467" s="177">
        <v>1.0735E-2</v>
      </c>
      <c r="BB467" s="177">
        <v>5.4935173006200841</v>
      </c>
      <c r="BC467" s="186"/>
      <c r="BD467" s="186"/>
      <c r="BE467" s="186"/>
      <c r="BF467" s="186"/>
      <c r="BG467" s="186"/>
      <c r="BJ467" s="186"/>
      <c r="BK467" s="186"/>
      <c r="BL467" s="186"/>
      <c r="BM467" s="218"/>
      <c r="BP467" s="186"/>
      <c r="BQ467" s="186"/>
      <c r="BR467" s="186"/>
      <c r="BS467" s="186"/>
      <c r="BT467" s="186"/>
      <c r="BU467" s="186"/>
      <c r="BV467" s="186"/>
      <c r="BW467" s="186"/>
      <c r="BX467" s="186"/>
      <c r="BY467" s="186"/>
      <c r="BZ467" s="186"/>
      <c r="CA467" s="186"/>
      <c r="CB467" s="186"/>
      <c r="CC467" s="186"/>
      <c r="CD467" s="186"/>
      <c r="CE467" s="186"/>
      <c r="CF467" s="186"/>
      <c r="CI467" s="186"/>
      <c r="CJ467" s="186"/>
      <c r="CK467" s="186"/>
      <c r="CL467" s="186"/>
      <c r="CM467" s="186"/>
      <c r="CN467" s="186"/>
      <c r="CO467" s="186"/>
      <c r="CP467" s="186"/>
      <c r="CQ467" s="186"/>
      <c r="CR467" s="186"/>
      <c r="CS467" s="186"/>
      <c r="CT467" s="186"/>
      <c r="CU467" s="171"/>
      <c r="CV467" s="171"/>
      <c r="CW467" s="171"/>
      <c r="CX467" s="171"/>
      <c r="CY467" s="171"/>
      <c r="CZ467" s="171"/>
      <c r="DA467" s="171"/>
      <c r="DB467" s="171"/>
      <c r="DC467" s="171"/>
      <c r="DD467" s="171"/>
      <c r="DE467" s="171"/>
      <c r="DF467" s="171"/>
      <c r="DG467" s="171"/>
      <c r="DH467" s="171"/>
      <c r="DI467" s="171"/>
      <c r="DJ467" s="171"/>
      <c r="DK467" s="171"/>
      <c r="DL467" s="186"/>
      <c r="DM467" s="186"/>
      <c r="DO467" s="149"/>
      <c r="DP467" s="149"/>
      <c r="DQ467" s="186"/>
      <c r="DR467" s="149"/>
      <c r="DS467" s="149"/>
      <c r="DT467" s="149"/>
      <c r="DU467" s="149"/>
      <c r="DV467" s="149"/>
      <c r="DW467" s="149"/>
      <c r="DX467" s="149"/>
      <c r="DY467" s="149"/>
      <c r="DZ467" s="149"/>
      <c r="EA467" s="149"/>
      <c r="EB467" s="149"/>
      <c r="EC467" s="149"/>
      <c r="ED467" s="149"/>
      <c r="EE467" s="149"/>
      <c r="EF467" s="149"/>
      <c r="EG467" s="149"/>
      <c r="EH467" s="61"/>
      <c r="EI467" s="68"/>
      <c r="EJ467" s="68"/>
      <c r="EK467" s="68"/>
      <c r="EL467" s="68"/>
      <c r="EM467" s="68"/>
      <c r="EN467" s="68"/>
      <c r="EO467" s="68"/>
      <c r="EP467" s="149"/>
      <c r="EQ467" s="149"/>
      <c r="ER467" s="149"/>
      <c r="ES467" s="149"/>
      <c r="ET467" s="149"/>
      <c r="EU467" s="149"/>
    </row>
    <row r="468" spans="1:151" s="169" customFormat="1" x14ac:dyDescent="0.25">
      <c r="A468" s="186"/>
      <c r="B468" s="186"/>
      <c r="C468" s="186"/>
      <c r="D468" s="186"/>
      <c r="E468" s="186"/>
      <c r="F468" s="186"/>
      <c r="G468" s="186"/>
      <c r="H468" s="186"/>
      <c r="I468" s="186"/>
      <c r="J468" s="186"/>
      <c r="K468" s="186"/>
      <c r="L468" s="186"/>
      <c r="M468" s="186"/>
      <c r="N468" s="186"/>
      <c r="O468" s="186"/>
      <c r="P468" s="186"/>
      <c r="Q468" s="186"/>
      <c r="R468" s="186"/>
      <c r="S468" s="186"/>
      <c r="T468" s="186"/>
      <c r="U468" s="186"/>
      <c r="V468" s="186"/>
      <c r="W468" s="190" t="s">
        <v>873</v>
      </c>
      <c r="X468" s="190">
        <v>821</v>
      </c>
      <c r="Y468" s="186"/>
      <c r="Z468" s="186"/>
      <c r="AA468" s="186"/>
      <c r="AB468" s="186"/>
      <c r="AC468" s="186"/>
      <c r="AD468" s="186"/>
      <c r="AE468" s="186"/>
      <c r="AF468" s="193"/>
      <c r="AG468" s="193"/>
      <c r="AH468" s="193"/>
      <c r="AI468" s="193"/>
      <c r="AJ468" s="193"/>
      <c r="AK468" s="186"/>
      <c r="AL468" s="186"/>
      <c r="AM468" s="186"/>
      <c r="AN468" s="186"/>
      <c r="AO468" s="186"/>
      <c r="AP468" s="186"/>
      <c r="AQ468" s="186"/>
      <c r="AR468" s="186"/>
      <c r="AS468" s="186"/>
      <c r="AU468" s="186"/>
      <c r="AV468" s="186"/>
      <c r="AY468" s="186"/>
      <c r="AZ468" s="186"/>
      <c r="BA468" s="186"/>
      <c r="BB468" s="186"/>
      <c r="BC468" s="186"/>
      <c r="BD468" s="186"/>
      <c r="BE468" s="186"/>
      <c r="BF468" s="186"/>
      <c r="BG468" s="186"/>
      <c r="BJ468" s="186"/>
      <c r="BK468" s="186"/>
      <c r="BL468" s="186"/>
      <c r="BM468" s="218"/>
      <c r="BP468" s="186"/>
      <c r="BQ468" s="186"/>
      <c r="BR468" s="186"/>
      <c r="BS468" s="186"/>
      <c r="BT468" s="186"/>
      <c r="BU468" s="186"/>
      <c r="BV468" s="186"/>
      <c r="BW468" s="186"/>
      <c r="BX468" s="186"/>
      <c r="BY468" s="186"/>
      <c r="BZ468" s="186"/>
      <c r="CA468" s="186"/>
      <c r="CB468" s="186"/>
      <c r="CC468" s="186"/>
      <c r="CD468" s="186"/>
      <c r="CE468" s="186"/>
      <c r="CF468" s="186"/>
      <c r="CU468" s="171"/>
      <c r="CV468" s="171"/>
      <c r="CW468" s="171"/>
      <c r="CX468" s="171"/>
      <c r="CY468" s="171"/>
      <c r="CZ468" s="171"/>
      <c r="DA468" s="171"/>
      <c r="DB468" s="171"/>
      <c r="DC468" s="171"/>
      <c r="DD468" s="171"/>
      <c r="DE468" s="171"/>
      <c r="DF468" s="171"/>
      <c r="DG468" s="171"/>
      <c r="DH468" s="171"/>
      <c r="DI468" s="171"/>
      <c r="DJ468" s="171"/>
      <c r="DK468" s="171"/>
      <c r="DL468" s="186"/>
      <c r="DM468" s="186"/>
      <c r="DO468" s="149"/>
      <c r="DP468" s="149"/>
      <c r="DQ468" s="186"/>
      <c r="DR468" s="149"/>
      <c r="DS468" s="149"/>
      <c r="DT468" s="149"/>
      <c r="DU468" s="149"/>
      <c r="DV468" s="149"/>
      <c r="DW468" s="149"/>
      <c r="DX468" s="149"/>
      <c r="DY468" s="149"/>
      <c r="DZ468" s="149"/>
      <c r="EA468" s="149"/>
      <c r="EB468" s="149"/>
      <c r="EC468" s="149"/>
      <c r="ED468" s="149"/>
      <c r="EE468" s="149"/>
      <c r="EF468" s="149"/>
      <c r="EG468" s="149"/>
      <c r="EH468" s="61"/>
      <c r="EI468" s="68"/>
      <c r="EJ468" s="68"/>
      <c r="EK468" s="68"/>
      <c r="EL468" s="68"/>
      <c r="EM468" s="68"/>
      <c r="EN468" s="68"/>
      <c r="EO468" s="68"/>
      <c r="EP468" s="149"/>
      <c r="EQ468" s="149"/>
      <c r="ER468" s="149"/>
      <c r="ES468" s="149"/>
      <c r="ET468" s="149"/>
      <c r="EU468" s="149"/>
    </row>
    <row r="469" spans="1:151" s="169" customFormat="1" x14ac:dyDescent="0.25">
      <c r="A469" s="186"/>
      <c r="B469" s="186"/>
      <c r="C469" s="186"/>
      <c r="D469" s="186"/>
      <c r="E469" s="186"/>
      <c r="F469" s="186"/>
      <c r="G469" s="186"/>
      <c r="H469" s="186"/>
      <c r="I469" s="186"/>
      <c r="J469" s="186"/>
      <c r="K469" s="186"/>
      <c r="L469" s="186"/>
      <c r="M469" s="186"/>
      <c r="N469" s="186"/>
      <c r="O469" s="186"/>
      <c r="P469" s="186"/>
      <c r="Q469" s="186"/>
      <c r="R469" s="186"/>
      <c r="S469" s="186"/>
      <c r="T469" s="186"/>
      <c r="U469" s="186"/>
      <c r="V469" s="186"/>
      <c r="W469" s="190" t="s">
        <v>982</v>
      </c>
      <c r="X469" s="190">
        <v>852</v>
      </c>
      <c r="Y469" s="192" t="s">
        <v>10</v>
      </c>
      <c r="Z469" s="192"/>
      <c r="AA469" s="175"/>
      <c r="AB469" s="175"/>
      <c r="AC469" s="175"/>
      <c r="AD469" s="175"/>
      <c r="AE469" s="192"/>
      <c r="AF469" s="193">
        <v>63.669048499999995</v>
      </c>
      <c r="AG469" s="193">
        <v>34.148034999999993</v>
      </c>
      <c r="AH469" s="193">
        <v>6.2893859999999995</v>
      </c>
      <c r="AI469" s="193">
        <v>14.258798500000001</v>
      </c>
      <c r="AJ469" s="193">
        <v>2.2788245974722092</v>
      </c>
      <c r="AK469" s="186"/>
      <c r="AL469" s="175" t="s">
        <v>1128</v>
      </c>
      <c r="AM469" s="175"/>
      <c r="AN469" s="175" t="s">
        <v>10</v>
      </c>
      <c r="AO469" s="175"/>
      <c r="AP469" s="175"/>
      <c r="AQ469" s="175"/>
      <c r="AR469" s="175"/>
      <c r="AS469" s="175"/>
      <c r="AU469" s="175"/>
      <c r="AV469" s="175" t="s">
        <v>440</v>
      </c>
      <c r="AY469" s="176">
        <v>0.26600000000000001</v>
      </c>
      <c r="AZ469" s="176">
        <v>20</v>
      </c>
      <c r="BA469" s="177">
        <v>1.3300000000000001E-2</v>
      </c>
      <c r="BB469" s="177">
        <v>7.2208949614796127</v>
      </c>
      <c r="BC469" s="186"/>
      <c r="BD469" s="186"/>
      <c r="BE469" s="186"/>
      <c r="BF469" s="186"/>
      <c r="BG469" s="186"/>
      <c r="BJ469" s="186"/>
      <c r="BK469" s="186"/>
      <c r="BL469" s="186"/>
      <c r="BM469" s="218"/>
      <c r="BP469" s="186"/>
      <c r="BQ469" s="186"/>
      <c r="BR469" s="186"/>
      <c r="BS469" s="186"/>
      <c r="BT469" s="186"/>
      <c r="BU469" s="186"/>
      <c r="BV469" s="186"/>
      <c r="BW469" s="186"/>
      <c r="BX469" s="186"/>
      <c r="BY469" s="186"/>
      <c r="BZ469" s="186"/>
      <c r="CA469" s="186"/>
      <c r="CB469" s="186"/>
      <c r="CC469" s="186"/>
      <c r="CD469" s="186"/>
      <c r="CE469" s="186"/>
      <c r="CF469" s="186"/>
      <c r="CI469" s="186"/>
      <c r="CJ469" s="186"/>
      <c r="CK469" s="186"/>
      <c r="CL469" s="186"/>
      <c r="CM469" s="186"/>
      <c r="CN469" s="186"/>
      <c r="CO469" s="186"/>
      <c r="CP469" s="186"/>
      <c r="CQ469" s="186"/>
      <c r="CR469" s="186"/>
      <c r="CS469" s="186"/>
      <c r="CT469" s="186"/>
      <c r="CU469" s="171"/>
      <c r="CV469" s="171"/>
      <c r="CW469" s="171"/>
      <c r="CX469" s="171"/>
      <c r="CY469" s="171"/>
      <c r="CZ469" s="171"/>
      <c r="DA469" s="171"/>
      <c r="DB469" s="171"/>
      <c r="DC469" s="171"/>
      <c r="DD469" s="171"/>
      <c r="DE469" s="171"/>
      <c r="DF469" s="171"/>
      <c r="DG469" s="171"/>
      <c r="DH469" s="171"/>
      <c r="DI469" s="171"/>
      <c r="DJ469" s="171"/>
      <c r="DK469" s="171"/>
      <c r="DL469" s="186"/>
      <c r="DM469" s="186"/>
      <c r="DO469" s="149"/>
      <c r="DP469" s="149"/>
      <c r="DQ469" s="186"/>
      <c r="DR469" s="149"/>
      <c r="DS469" s="149"/>
      <c r="DT469" s="149"/>
      <c r="DU469" s="149"/>
      <c r="DV469" s="149"/>
      <c r="DW469" s="149"/>
      <c r="DX469" s="149"/>
      <c r="DY469" s="149"/>
      <c r="DZ469" s="149"/>
      <c r="EA469" s="149"/>
      <c r="EB469" s="149"/>
      <c r="EC469" s="149"/>
      <c r="ED469" s="149"/>
      <c r="EE469" s="149"/>
      <c r="EF469" s="149"/>
      <c r="EG469" s="149"/>
      <c r="EH469" s="61"/>
      <c r="EI469" s="68"/>
      <c r="EJ469" s="68"/>
      <c r="EK469" s="68"/>
      <c r="EL469" s="68"/>
      <c r="EM469" s="68"/>
      <c r="EN469" s="68"/>
      <c r="EO469" s="68"/>
      <c r="EP469" s="149"/>
      <c r="EQ469" s="149"/>
      <c r="ER469" s="149"/>
      <c r="ES469" s="149"/>
      <c r="ET469" s="149"/>
      <c r="EU469" s="149"/>
    </row>
    <row r="470" spans="1:151" s="169" customFormat="1" x14ac:dyDescent="0.25">
      <c r="A470" s="186"/>
      <c r="B470" s="186"/>
      <c r="C470" s="186"/>
      <c r="D470" s="186"/>
      <c r="E470" s="186"/>
      <c r="F470" s="186"/>
      <c r="G470" s="186"/>
      <c r="H470" s="186"/>
      <c r="I470" s="186"/>
      <c r="J470" s="186"/>
      <c r="K470" s="186"/>
      <c r="L470" s="186"/>
      <c r="M470" s="186"/>
      <c r="N470" s="186"/>
      <c r="O470" s="186"/>
      <c r="P470" s="186"/>
      <c r="Q470" s="186"/>
      <c r="R470" s="186"/>
      <c r="S470" s="186"/>
      <c r="T470" s="186"/>
      <c r="U470" s="186"/>
      <c r="V470" s="186"/>
      <c r="W470" s="190" t="s">
        <v>983</v>
      </c>
      <c r="X470" s="190">
        <v>843</v>
      </c>
      <c r="Y470" s="192" t="s">
        <v>10</v>
      </c>
      <c r="Z470" s="192"/>
      <c r="AA470" s="175"/>
      <c r="AB470" s="175"/>
      <c r="AC470" s="175"/>
      <c r="AD470" s="175"/>
      <c r="AE470" s="192"/>
      <c r="AF470" s="193">
        <v>43.205429000000002</v>
      </c>
      <c r="AG470" s="193">
        <v>29.7083905</v>
      </c>
      <c r="AH470" s="193">
        <v>5.1880031000000004</v>
      </c>
      <c r="AI470" s="193">
        <v>11.2692631</v>
      </c>
      <c r="AJ470" s="193">
        <v>2.2102098043964125</v>
      </c>
      <c r="AK470" s="186"/>
      <c r="AL470" s="175" t="s">
        <v>1126</v>
      </c>
      <c r="AM470" s="175"/>
      <c r="AN470" s="175" t="s">
        <v>10</v>
      </c>
      <c r="AO470" s="175"/>
      <c r="AP470" s="175"/>
      <c r="AQ470" s="175"/>
      <c r="AR470" s="175"/>
      <c r="AS470" s="175"/>
      <c r="AU470" s="175"/>
      <c r="AV470" s="175" t="s">
        <v>440</v>
      </c>
      <c r="AY470" s="176">
        <v>0.22559999999999999</v>
      </c>
      <c r="AZ470" s="176">
        <v>20</v>
      </c>
      <c r="BA470" s="177">
        <v>1.128E-2</v>
      </c>
      <c r="BB470" s="177">
        <v>6.7833463076799179</v>
      </c>
      <c r="BC470" s="186"/>
      <c r="BD470" s="186"/>
      <c r="BE470" s="186"/>
      <c r="BF470" s="186"/>
      <c r="BG470" s="186"/>
      <c r="BJ470" s="186"/>
      <c r="BK470" s="186"/>
      <c r="BL470" s="186"/>
      <c r="BM470" s="218"/>
      <c r="BP470" s="186"/>
      <c r="BQ470" s="186"/>
      <c r="BR470" s="186"/>
      <c r="BS470" s="186"/>
      <c r="BT470" s="186"/>
      <c r="BU470" s="186"/>
      <c r="BV470" s="186"/>
      <c r="BW470" s="186"/>
      <c r="BX470" s="186"/>
      <c r="BY470" s="186"/>
      <c r="BZ470" s="186"/>
      <c r="CA470" s="186"/>
      <c r="CB470" s="186"/>
      <c r="CC470" s="186"/>
      <c r="CD470" s="186"/>
      <c r="CE470" s="186"/>
      <c r="CF470" s="186"/>
      <c r="CI470" s="186"/>
      <c r="CJ470" s="186"/>
      <c r="CK470" s="186"/>
      <c r="CL470" s="186"/>
      <c r="CM470" s="186"/>
      <c r="CN470" s="186"/>
      <c r="CO470" s="186"/>
      <c r="CP470" s="186"/>
      <c r="CQ470" s="186"/>
      <c r="CR470" s="186"/>
      <c r="CS470" s="186"/>
      <c r="CT470" s="186"/>
      <c r="CU470" s="171"/>
      <c r="CV470" s="171"/>
      <c r="CW470" s="171"/>
      <c r="CX470" s="171"/>
      <c r="CY470" s="171"/>
      <c r="CZ470" s="171"/>
      <c r="DA470" s="171"/>
      <c r="DB470" s="171"/>
      <c r="DC470" s="171"/>
      <c r="DD470" s="171"/>
      <c r="DE470" s="171"/>
      <c r="DF470" s="171"/>
      <c r="DG470" s="171"/>
      <c r="DH470" s="171"/>
      <c r="DI470" s="171"/>
      <c r="DJ470" s="171"/>
      <c r="DK470" s="171"/>
      <c r="DL470" s="186"/>
      <c r="DM470" s="186"/>
      <c r="DO470" s="149"/>
      <c r="DP470" s="149"/>
      <c r="DQ470" s="186"/>
      <c r="DR470" s="149"/>
      <c r="DS470" s="149"/>
      <c r="DT470" s="149"/>
      <c r="DU470" s="149"/>
      <c r="DV470" s="149"/>
      <c r="DW470" s="149"/>
      <c r="DX470" s="149"/>
      <c r="DY470" s="149"/>
      <c r="DZ470" s="149"/>
      <c r="EA470" s="149"/>
      <c r="EB470" s="149"/>
      <c r="EC470" s="149"/>
      <c r="ED470" s="149"/>
      <c r="EE470" s="149"/>
      <c r="EF470" s="149"/>
      <c r="EG470" s="149"/>
      <c r="EH470" s="61"/>
      <c r="EI470" s="68"/>
      <c r="EJ470" s="68"/>
      <c r="EK470" s="68"/>
      <c r="EL470" s="68"/>
      <c r="EM470" s="68"/>
      <c r="EN470" s="68"/>
      <c r="EO470" s="68"/>
      <c r="EP470" s="149"/>
      <c r="EQ470" s="149"/>
      <c r="ER470" s="149"/>
      <c r="ES470" s="149"/>
      <c r="ET470" s="149"/>
      <c r="EU470" s="149"/>
    </row>
    <row r="471" spans="1:151" s="169" customFormat="1" x14ac:dyDescent="0.25">
      <c r="A471" s="186"/>
      <c r="B471" s="186"/>
      <c r="C471" s="186"/>
      <c r="D471" s="186"/>
      <c r="E471" s="186"/>
      <c r="F471" s="186"/>
      <c r="G471" s="186"/>
      <c r="H471" s="186"/>
      <c r="I471" s="186"/>
      <c r="J471" s="186"/>
      <c r="K471" s="186"/>
      <c r="L471" s="186"/>
      <c r="M471" s="186"/>
      <c r="N471" s="186"/>
      <c r="O471" s="186"/>
      <c r="P471" s="186"/>
      <c r="Q471" s="186"/>
      <c r="R471" s="186"/>
      <c r="S471" s="186"/>
      <c r="T471" s="186"/>
      <c r="U471" s="186"/>
      <c r="V471" s="186"/>
      <c r="W471" s="190" t="s">
        <v>984</v>
      </c>
      <c r="X471" s="190">
        <v>875</v>
      </c>
      <c r="Y471" s="192" t="s">
        <v>10</v>
      </c>
      <c r="Z471" s="192"/>
      <c r="AA471" s="175"/>
      <c r="AB471" s="175"/>
      <c r="AC471" s="175"/>
      <c r="AD471" s="175"/>
      <c r="AE471" s="192"/>
      <c r="AF471" s="193">
        <v>53.387891500000002</v>
      </c>
      <c r="AG471" s="193">
        <v>33.118043</v>
      </c>
      <c r="AH471" s="193">
        <v>5.7780536499999986</v>
      </c>
      <c r="AI471" s="193">
        <v>12.648864849999999</v>
      </c>
      <c r="AJ471" s="193">
        <v>2.1966932686206215</v>
      </c>
      <c r="AK471" s="186"/>
      <c r="AL471" s="175" t="s">
        <v>1131</v>
      </c>
      <c r="AM471" s="175"/>
      <c r="AN471" s="175" t="s">
        <v>10</v>
      </c>
      <c r="AO471" s="175"/>
      <c r="AP471" s="175"/>
      <c r="AQ471" s="175"/>
      <c r="AR471" s="175"/>
      <c r="AS471" s="175"/>
      <c r="AU471" s="175"/>
      <c r="AV471" s="175" t="s">
        <v>440</v>
      </c>
      <c r="AY471" s="176">
        <v>0.26219999999999999</v>
      </c>
      <c r="AZ471" s="176">
        <v>20</v>
      </c>
      <c r="BA471" s="177">
        <v>1.311E-2</v>
      </c>
      <c r="BB471" s="177">
        <v>6.1377607172576703</v>
      </c>
      <c r="BC471" s="186"/>
      <c r="BD471" s="186"/>
      <c r="BE471" s="186"/>
      <c r="BF471" s="186"/>
      <c r="BG471" s="186"/>
      <c r="BJ471" s="186"/>
      <c r="BK471" s="186"/>
      <c r="BL471" s="186"/>
      <c r="BM471" s="218"/>
      <c r="BP471" s="186"/>
      <c r="BQ471" s="186"/>
      <c r="BR471" s="186"/>
      <c r="BS471" s="186"/>
      <c r="BT471" s="186"/>
      <c r="BU471" s="186"/>
      <c r="BV471" s="186"/>
      <c r="BW471" s="186"/>
      <c r="BX471" s="186"/>
      <c r="BY471" s="186"/>
      <c r="BZ471" s="186"/>
      <c r="CA471" s="186"/>
      <c r="CB471" s="186"/>
      <c r="CC471" s="186"/>
      <c r="CD471" s="186"/>
      <c r="CE471" s="186"/>
      <c r="CF471" s="186"/>
      <c r="CI471" s="186"/>
      <c r="CJ471" s="186"/>
      <c r="CK471" s="186"/>
      <c r="CL471" s="186"/>
      <c r="CM471" s="186"/>
      <c r="CN471" s="186"/>
      <c r="CO471" s="186"/>
      <c r="CP471" s="186"/>
      <c r="CQ471" s="186"/>
      <c r="CR471" s="186"/>
      <c r="CS471" s="186"/>
      <c r="CT471" s="186"/>
      <c r="CU471" s="171"/>
      <c r="CV471" s="171"/>
      <c r="CW471" s="171"/>
      <c r="CX471" s="171"/>
      <c r="CY471" s="171"/>
      <c r="CZ471" s="171"/>
      <c r="DA471" s="171"/>
      <c r="DB471" s="171"/>
      <c r="DC471" s="171"/>
      <c r="DD471" s="171"/>
      <c r="DE471" s="171"/>
      <c r="DF471" s="171"/>
      <c r="DG471" s="171"/>
      <c r="DH471" s="171"/>
      <c r="DI471" s="171"/>
      <c r="DJ471" s="171"/>
      <c r="DK471" s="171"/>
      <c r="DL471" s="186"/>
      <c r="DM471" s="186"/>
      <c r="DO471" s="149"/>
      <c r="DP471" s="149"/>
      <c r="DQ471" s="186"/>
      <c r="DR471" s="149"/>
      <c r="DS471" s="149"/>
      <c r="DT471" s="149"/>
      <c r="DU471" s="149"/>
      <c r="DV471" s="149"/>
      <c r="DW471" s="149"/>
      <c r="DX471" s="149"/>
      <c r="DY471" s="149"/>
      <c r="DZ471" s="149"/>
      <c r="EA471" s="149"/>
      <c r="EB471" s="149"/>
      <c r="EC471" s="149"/>
      <c r="ED471" s="149"/>
      <c r="EE471" s="149"/>
      <c r="EF471" s="149"/>
      <c r="EG471" s="149"/>
      <c r="EH471" s="61"/>
      <c r="EI471" s="68"/>
      <c r="EJ471" s="68"/>
      <c r="EK471" s="68"/>
      <c r="EL471" s="68"/>
      <c r="EM471" s="68"/>
      <c r="EN471" s="68"/>
      <c r="EO471" s="68"/>
      <c r="EP471" s="149"/>
      <c r="EQ471" s="149"/>
      <c r="ER471" s="149"/>
      <c r="ES471" s="149"/>
      <c r="ET471" s="149"/>
      <c r="EU471" s="149"/>
    </row>
    <row r="472" spans="1:151" s="169" customFormat="1" x14ac:dyDescent="0.25">
      <c r="A472" s="186"/>
      <c r="B472" s="186"/>
      <c r="C472" s="186"/>
      <c r="D472" s="186"/>
      <c r="E472" s="186"/>
      <c r="F472" s="186"/>
      <c r="G472" s="186"/>
      <c r="H472" s="186"/>
      <c r="I472" s="186"/>
      <c r="J472" s="186"/>
      <c r="K472" s="186"/>
      <c r="L472" s="186"/>
      <c r="M472" s="186"/>
      <c r="N472" s="186"/>
      <c r="O472" s="186"/>
      <c r="P472" s="186"/>
      <c r="Q472" s="186"/>
      <c r="R472" s="186"/>
      <c r="S472" s="186"/>
      <c r="T472" s="186"/>
      <c r="U472" s="186"/>
      <c r="V472" s="186"/>
      <c r="W472" s="190" t="s">
        <v>986</v>
      </c>
      <c r="X472" s="190">
        <v>924</v>
      </c>
      <c r="Y472" s="192" t="s">
        <v>10</v>
      </c>
      <c r="Z472" s="192"/>
      <c r="AA472" s="175"/>
      <c r="AB472" s="175"/>
      <c r="AC472" s="175"/>
      <c r="AD472" s="175"/>
      <c r="AE472" s="192"/>
      <c r="AF472" s="193">
        <v>43.251401000000001</v>
      </c>
      <c r="AG472" s="193">
        <v>27.4435185</v>
      </c>
      <c r="AH472" s="193">
        <v>5.0534226499999999</v>
      </c>
      <c r="AI472" s="193">
        <v>11.654349300000002</v>
      </c>
      <c r="AJ472" s="193">
        <v>2.3052818744176014</v>
      </c>
      <c r="AK472" s="186"/>
      <c r="AL472" s="175" t="s">
        <v>591</v>
      </c>
      <c r="AM472" s="175"/>
      <c r="AN472" s="175" t="s">
        <v>10</v>
      </c>
      <c r="AO472" s="175"/>
      <c r="AP472" s="175"/>
      <c r="AQ472" s="175"/>
      <c r="AR472" s="175"/>
      <c r="AS472" s="175"/>
      <c r="AU472" s="175"/>
      <c r="AV472" s="175" t="s">
        <v>62</v>
      </c>
      <c r="AY472" s="176">
        <v>0.1966</v>
      </c>
      <c r="AZ472" s="176">
        <v>19</v>
      </c>
      <c r="BA472" s="177">
        <v>1.0347368421052631E-2</v>
      </c>
      <c r="BB472" s="177">
        <v>5.2737105323474207</v>
      </c>
      <c r="BC472" s="186"/>
      <c r="BD472" s="186"/>
      <c r="BE472" s="186"/>
      <c r="BF472" s="186"/>
      <c r="BG472" s="186"/>
      <c r="BJ472" s="186"/>
      <c r="BK472" s="186"/>
      <c r="BL472" s="186"/>
      <c r="BM472" s="218"/>
      <c r="BP472" s="186"/>
      <c r="BQ472" s="186"/>
      <c r="BR472" s="186"/>
      <c r="BS472" s="186"/>
      <c r="BT472" s="186"/>
      <c r="BU472" s="186"/>
      <c r="BV472" s="186"/>
      <c r="BW472" s="186"/>
      <c r="BX472" s="186"/>
      <c r="BY472" s="186"/>
      <c r="BZ472" s="186"/>
      <c r="CA472" s="186"/>
      <c r="CB472" s="186"/>
      <c r="CC472" s="186"/>
      <c r="CD472" s="186"/>
      <c r="CE472" s="186"/>
      <c r="CF472" s="186"/>
      <c r="CI472" s="186"/>
      <c r="CJ472" s="186"/>
      <c r="CK472" s="186"/>
      <c r="CL472" s="186"/>
      <c r="CM472" s="186"/>
      <c r="CN472" s="186"/>
      <c r="CO472" s="186"/>
      <c r="CP472" s="186"/>
      <c r="CQ472" s="186"/>
      <c r="CR472" s="186"/>
      <c r="CS472" s="186"/>
      <c r="CT472" s="186"/>
      <c r="CU472" s="171"/>
      <c r="CV472" s="171"/>
      <c r="CW472" s="171"/>
      <c r="CX472" s="171"/>
      <c r="CY472" s="171"/>
      <c r="CZ472" s="171"/>
      <c r="DA472" s="171"/>
      <c r="DB472" s="171"/>
      <c r="DC472" s="171"/>
      <c r="DD472" s="171"/>
      <c r="DE472" s="171"/>
      <c r="DF472" s="171"/>
      <c r="DG472" s="171"/>
      <c r="DH472" s="171"/>
      <c r="DI472" s="171"/>
      <c r="DJ472" s="171"/>
      <c r="DK472" s="171"/>
      <c r="DL472" s="186"/>
      <c r="DM472" s="186"/>
      <c r="DO472" s="149"/>
      <c r="DP472" s="149"/>
      <c r="DQ472" s="186"/>
      <c r="DR472" s="149"/>
      <c r="DS472" s="149"/>
      <c r="DT472" s="149"/>
      <c r="DU472" s="149"/>
      <c r="DV472" s="149"/>
      <c r="DW472" s="149"/>
      <c r="DX472" s="149"/>
      <c r="DY472" s="149"/>
      <c r="DZ472" s="149"/>
      <c r="EA472" s="149"/>
      <c r="EB472" s="149"/>
      <c r="EC472" s="149"/>
      <c r="ED472" s="149"/>
      <c r="EE472" s="149"/>
      <c r="EF472" s="149"/>
      <c r="EG472" s="149"/>
      <c r="EH472" s="61"/>
      <c r="EI472" s="68"/>
      <c r="EJ472" s="68"/>
      <c r="EK472" s="68"/>
      <c r="EL472" s="68"/>
      <c r="EM472" s="68"/>
      <c r="EN472" s="68"/>
      <c r="EO472" s="68"/>
      <c r="EP472" s="149"/>
      <c r="EQ472" s="149"/>
      <c r="ER472" s="149"/>
      <c r="ES472" s="149"/>
      <c r="ET472" s="149"/>
      <c r="EU472" s="149"/>
    </row>
    <row r="473" spans="1:151" s="169" customFormat="1" x14ac:dyDescent="0.25">
      <c r="A473" s="186"/>
      <c r="B473" s="186"/>
      <c r="C473" s="186"/>
      <c r="D473" s="186"/>
      <c r="E473" s="186"/>
      <c r="F473" s="186"/>
      <c r="G473" s="186"/>
      <c r="H473" s="186"/>
      <c r="I473" s="186"/>
      <c r="J473" s="186"/>
      <c r="K473" s="186"/>
      <c r="L473" s="186"/>
      <c r="M473" s="186"/>
      <c r="N473" s="186"/>
      <c r="O473" s="186"/>
      <c r="P473" s="186"/>
      <c r="Q473" s="186"/>
      <c r="R473" s="186"/>
      <c r="S473" s="186"/>
      <c r="T473" s="186"/>
      <c r="U473" s="186"/>
      <c r="V473" s="186"/>
      <c r="W473" s="190" t="s">
        <v>988</v>
      </c>
      <c r="X473" s="190">
        <v>974</v>
      </c>
      <c r="Y473" s="192" t="s">
        <v>10</v>
      </c>
      <c r="Z473" s="192"/>
      <c r="AA473" s="175"/>
      <c r="AB473" s="175"/>
      <c r="AC473" s="175"/>
      <c r="AD473" s="175"/>
      <c r="AE473" s="192"/>
      <c r="AF473" s="193">
        <v>51.29266100000001</v>
      </c>
      <c r="AG473" s="193">
        <v>30.32384399999999</v>
      </c>
      <c r="AH473" s="193">
        <v>5.6777262500000001</v>
      </c>
      <c r="AI473" s="193">
        <v>12.851358000000001</v>
      </c>
      <c r="AJ473" s="193">
        <v>2.2704739012309858</v>
      </c>
      <c r="AK473" s="186"/>
      <c r="AL473" s="175" t="s">
        <v>592</v>
      </c>
      <c r="AM473" s="175"/>
      <c r="AN473" s="175" t="s">
        <v>10</v>
      </c>
      <c r="AO473" s="175"/>
      <c r="AP473" s="175"/>
      <c r="AQ473" s="175"/>
      <c r="AR473" s="175"/>
      <c r="AS473" s="175"/>
      <c r="AU473" s="175"/>
      <c r="AV473" s="175" t="s">
        <v>62</v>
      </c>
      <c r="AY473" s="176">
        <v>0.23150000000000001</v>
      </c>
      <c r="AZ473" s="176">
        <v>20</v>
      </c>
      <c r="BA473" s="177">
        <v>1.1575E-2</v>
      </c>
      <c r="BB473" s="177">
        <v>6.1162859367030844</v>
      </c>
      <c r="BC473" s="186"/>
      <c r="BD473" s="186"/>
      <c r="BE473" s="186"/>
      <c r="BF473" s="186"/>
      <c r="BG473" s="186"/>
      <c r="BJ473" s="186"/>
      <c r="BK473" s="186"/>
      <c r="BL473" s="186"/>
      <c r="BM473" s="218"/>
      <c r="BP473" s="186"/>
      <c r="BQ473" s="186"/>
      <c r="BR473" s="186"/>
      <c r="BS473" s="186"/>
      <c r="BT473" s="186"/>
      <c r="BU473" s="186"/>
      <c r="BV473" s="186"/>
      <c r="BW473" s="186"/>
      <c r="BX473" s="186"/>
      <c r="BY473" s="186"/>
      <c r="BZ473" s="186"/>
      <c r="CA473" s="186"/>
      <c r="CB473" s="186"/>
      <c r="CC473" s="186"/>
      <c r="CD473" s="186"/>
      <c r="CE473" s="186"/>
      <c r="CF473" s="186"/>
      <c r="CI473" s="186"/>
      <c r="CJ473" s="186"/>
      <c r="CK473" s="186"/>
      <c r="CL473" s="186"/>
      <c r="CM473" s="186"/>
      <c r="CN473" s="186"/>
      <c r="CO473" s="186"/>
      <c r="CP473" s="186"/>
      <c r="CQ473" s="186"/>
      <c r="CR473" s="186"/>
      <c r="CS473" s="186"/>
      <c r="CT473" s="186"/>
      <c r="CU473" s="171"/>
      <c r="CV473" s="171"/>
      <c r="CW473" s="171"/>
      <c r="CX473" s="171"/>
      <c r="CY473" s="171"/>
      <c r="CZ473" s="171"/>
      <c r="DA473" s="171"/>
      <c r="DB473" s="171"/>
      <c r="DC473" s="171"/>
      <c r="DD473" s="171"/>
      <c r="DE473" s="171"/>
      <c r="DF473" s="171"/>
      <c r="DG473" s="171"/>
      <c r="DH473" s="171"/>
      <c r="DI473" s="171"/>
      <c r="DJ473" s="171"/>
      <c r="DK473" s="171"/>
      <c r="DL473" s="186"/>
      <c r="DM473" s="186"/>
      <c r="DO473" s="149"/>
      <c r="DP473" s="149"/>
      <c r="DQ473" s="186"/>
      <c r="DR473" s="149"/>
      <c r="DS473" s="149"/>
      <c r="DT473" s="149"/>
      <c r="DU473" s="149"/>
      <c r="DV473" s="149"/>
      <c r="DW473" s="149"/>
      <c r="DX473" s="149"/>
      <c r="DY473" s="149"/>
      <c r="DZ473" s="149"/>
      <c r="EA473" s="149"/>
      <c r="EB473" s="149"/>
      <c r="EC473" s="149"/>
      <c r="ED473" s="149"/>
      <c r="EE473" s="149"/>
      <c r="EF473" s="149"/>
      <c r="EG473" s="149"/>
      <c r="EH473" s="61"/>
      <c r="EI473" s="68"/>
      <c r="EJ473" s="68"/>
      <c r="EK473" s="68"/>
      <c r="EL473" s="68"/>
      <c r="EM473" s="68"/>
      <c r="EN473" s="68"/>
      <c r="EO473" s="68"/>
      <c r="EP473" s="149"/>
      <c r="EQ473" s="149"/>
      <c r="ER473" s="149"/>
      <c r="ES473" s="149"/>
      <c r="ET473" s="149"/>
      <c r="EU473" s="149"/>
    </row>
    <row r="474" spans="1:151" s="169" customFormat="1" x14ac:dyDescent="0.25">
      <c r="A474" s="186"/>
      <c r="B474" s="186"/>
      <c r="C474" s="186"/>
      <c r="D474" s="186"/>
      <c r="E474" s="186"/>
      <c r="F474" s="186"/>
      <c r="G474" s="186"/>
      <c r="H474" s="186"/>
      <c r="I474" s="186"/>
      <c r="J474" s="186"/>
      <c r="K474" s="186"/>
      <c r="L474" s="186"/>
      <c r="M474" s="186"/>
      <c r="N474" s="186"/>
      <c r="O474" s="186"/>
      <c r="P474" s="186"/>
      <c r="Q474" s="186"/>
      <c r="R474" s="186"/>
      <c r="S474" s="186"/>
      <c r="T474" s="186"/>
      <c r="U474" s="186"/>
      <c r="V474" s="186"/>
      <c r="W474" s="190" t="s">
        <v>995</v>
      </c>
      <c r="X474" s="190">
        <v>723</v>
      </c>
      <c r="Y474" s="192" t="s">
        <v>10</v>
      </c>
      <c r="Z474" s="192"/>
      <c r="AA474" s="175"/>
      <c r="AB474" s="175"/>
      <c r="AC474" s="175"/>
      <c r="AD474" s="175"/>
      <c r="AE474" s="192"/>
      <c r="AF474" s="193">
        <v>46.149625499999999</v>
      </c>
      <c r="AG474" s="193">
        <v>31.265745499999998</v>
      </c>
      <c r="AH474" s="193">
        <v>5.3224834500000009</v>
      </c>
      <c r="AI474" s="193">
        <v>12.058636999999999</v>
      </c>
      <c r="AJ474" s="193">
        <v>2.2765721629056066</v>
      </c>
      <c r="AK474" s="186"/>
      <c r="AL474" s="175" t="s">
        <v>145</v>
      </c>
      <c r="AM474" s="175"/>
      <c r="AN474" s="175" t="s">
        <v>10</v>
      </c>
      <c r="AO474" s="175"/>
      <c r="AP474" s="175"/>
      <c r="AQ474" s="175"/>
      <c r="AR474" s="175"/>
      <c r="AS474" s="175"/>
      <c r="AU474" s="175"/>
      <c r="AV474" s="176" t="s">
        <v>20</v>
      </c>
      <c r="AY474" s="176">
        <v>0.26140000000000002</v>
      </c>
      <c r="AZ474" s="176">
        <v>20</v>
      </c>
      <c r="BA474" s="177">
        <v>1.3070000000000002E-2</v>
      </c>
      <c r="BB474" s="177">
        <v>7.1430488819692384</v>
      </c>
      <c r="BC474" s="186"/>
      <c r="BD474" s="186"/>
      <c r="BE474" s="186"/>
      <c r="BF474" s="186"/>
      <c r="BG474" s="186"/>
      <c r="BJ474" s="186"/>
      <c r="BK474" s="186"/>
      <c r="BL474" s="186"/>
      <c r="BM474" s="218"/>
      <c r="BP474" s="186"/>
      <c r="BQ474" s="186"/>
      <c r="BR474" s="186"/>
      <c r="BS474" s="186"/>
      <c r="BT474" s="186"/>
      <c r="BU474" s="186"/>
      <c r="BV474" s="186"/>
      <c r="BW474" s="186"/>
      <c r="BX474" s="186"/>
      <c r="BY474" s="186"/>
      <c r="BZ474" s="186"/>
      <c r="CA474" s="186"/>
      <c r="CB474" s="186"/>
      <c r="CC474" s="186"/>
      <c r="CD474" s="186"/>
      <c r="CE474" s="186"/>
      <c r="CF474" s="186"/>
      <c r="CI474" s="186"/>
      <c r="CJ474" s="186"/>
      <c r="CK474" s="186"/>
      <c r="CL474" s="186"/>
      <c r="CM474" s="186"/>
      <c r="CN474" s="186"/>
      <c r="CO474" s="186"/>
      <c r="CP474" s="186"/>
      <c r="CQ474" s="186"/>
      <c r="CR474" s="186"/>
      <c r="CS474" s="186"/>
      <c r="CT474" s="186"/>
      <c r="CU474" s="171"/>
      <c r="CV474" s="171"/>
      <c r="CW474" s="171"/>
      <c r="CX474" s="171"/>
      <c r="CY474" s="171"/>
      <c r="CZ474" s="171"/>
      <c r="DA474" s="171"/>
      <c r="DB474" s="171"/>
      <c r="DC474" s="171"/>
      <c r="DD474" s="171"/>
      <c r="DE474" s="171"/>
      <c r="DF474" s="171"/>
      <c r="DG474" s="171"/>
      <c r="DH474" s="171"/>
      <c r="DI474" s="171"/>
      <c r="DJ474" s="171"/>
      <c r="DK474" s="171"/>
      <c r="DL474" s="186"/>
      <c r="DM474" s="186"/>
      <c r="DO474" s="149"/>
      <c r="DP474" s="149"/>
      <c r="DQ474" s="186"/>
      <c r="DR474" s="149"/>
      <c r="DS474" s="149"/>
      <c r="DT474" s="149"/>
      <c r="DU474" s="149"/>
      <c r="DV474" s="149"/>
      <c r="DW474" s="149"/>
      <c r="DX474" s="149"/>
      <c r="DY474" s="149"/>
      <c r="DZ474" s="149"/>
      <c r="EA474" s="149"/>
      <c r="EB474" s="149"/>
      <c r="EC474" s="149"/>
      <c r="ED474" s="149"/>
      <c r="EE474" s="149"/>
      <c r="EF474" s="149"/>
      <c r="EG474" s="149"/>
      <c r="EH474" s="61"/>
      <c r="EI474" s="68"/>
      <c r="EJ474" s="68"/>
      <c r="EK474" s="68"/>
      <c r="EL474" s="68"/>
      <c r="EM474" s="68"/>
      <c r="EN474" s="68"/>
      <c r="EO474" s="68"/>
      <c r="EP474" s="149"/>
      <c r="EQ474" s="149"/>
      <c r="ER474" s="149"/>
      <c r="ES474" s="149"/>
      <c r="ET474" s="149"/>
      <c r="EU474" s="149"/>
    </row>
    <row r="475" spans="1:151" s="169" customFormat="1" x14ac:dyDescent="0.25">
      <c r="A475" s="186"/>
      <c r="B475" s="186"/>
      <c r="C475" s="186"/>
      <c r="D475" s="186"/>
      <c r="E475" s="186"/>
      <c r="F475" s="186"/>
      <c r="G475" s="186"/>
      <c r="H475" s="186"/>
      <c r="I475" s="186"/>
      <c r="J475" s="186"/>
      <c r="K475" s="186"/>
      <c r="L475" s="186"/>
      <c r="M475" s="186"/>
      <c r="N475" s="186"/>
      <c r="O475" s="186"/>
      <c r="P475" s="186"/>
      <c r="Q475" s="186"/>
      <c r="R475" s="186"/>
      <c r="S475" s="186"/>
      <c r="T475" s="186"/>
      <c r="U475" s="186"/>
      <c r="V475" s="186"/>
      <c r="W475" s="186"/>
      <c r="X475" s="186"/>
      <c r="Y475" s="192" t="s">
        <v>286</v>
      </c>
      <c r="Z475" s="192"/>
      <c r="AA475" s="175"/>
      <c r="AB475" s="175"/>
      <c r="AC475" s="175"/>
      <c r="AD475" s="175"/>
      <c r="AE475" s="192"/>
      <c r="AF475" s="193">
        <v>54.930896000000004</v>
      </c>
      <c r="AG475" s="193">
        <v>31.251956999999997</v>
      </c>
      <c r="AH475" s="193">
        <v>6.2733736500000008</v>
      </c>
      <c r="AI475" s="193">
        <v>12.339332499999998</v>
      </c>
      <c r="AJ475" s="193">
        <v>1.9847968907649971</v>
      </c>
      <c r="AK475" s="186"/>
      <c r="AL475" s="175" t="s">
        <v>1092</v>
      </c>
      <c r="AM475" s="175"/>
      <c r="AN475" s="175" t="s">
        <v>286</v>
      </c>
      <c r="AO475" s="175"/>
      <c r="AP475" s="175"/>
      <c r="AQ475" s="175"/>
      <c r="AR475" s="175"/>
      <c r="AS475" s="175"/>
      <c r="AU475" s="175"/>
      <c r="AV475" s="175" t="s">
        <v>440</v>
      </c>
      <c r="AY475" s="176">
        <v>0.2445</v>
      </c>
      <c r="AZ475" s="176">
        <v>20</v>
      </c>
      <c r="BA475" s="177">
        <v>1.2225E-2</v>
      </c>
      <c r="BB475" s="177">
        <v>6.8652189085442794</v>
      </c>
      <c r="BC475" s="186"/>
      <c r="BD475" s="186"/>
      <c r="BE475" s="186"/>
      <c r="BF475" s="186"/>
      <c r="BG475" s="186"/>
      <c r="BJ475" s="186"/>
      <c r="BK475" s="186"/>
      <c r="BL475" s="186"/>
      <c r="BM475" s="218"/>
      <c r="BP475" s="186"/>
      <c r="BQ475" s="186"/>
      <c r="BR475" s="186"/>
      <c r="BS475" s="186"/>
      <c r="BT475" s="186"/>
      <c r="BU475" s="186"/>
      <c r="BV475" s="186"/>
      <c r="BW475" s="186"/>
      <c r="BX475" s="186"/>
      <c r="BY475" s="186"/>
      <c r="BZ475" s="186"/>
      <c r="CA475" s="186"/>
      <c r="CB475" s="186"/>
      <c r="CC475" s="186"/>
      <c r="CD475" s="186"/>
      <c r="CE475" s="186"/>
      <c r="CF475" s="186"/>
      <c r="CI475" s="186"/>
      <c r="CJ475" s="186"/>
      <c r="CK475" s="186"/>
      <c r="CL475" s="186"/>
      <c r="CM475" s="186"/>
      <c r="CN475" s="186"/>
      <c r="CO475" s="186"/>
      <c r="CP475" s="186"/>
      <c r="CQ475" s="186"/>
      <c r="CR475" s="186"/>
      <c r="CS475" s="186"/>
      <c r="CT475" s="186"/>
      <c r="CU475" s="171"/>
      <c r="CV475" s="171"/>
      <c r="CW475" s="171"/>
      <c r="CX475" s="171"/>
      <c r="CY475" s="171"/>
      <c r="CZ475" s="171"/>
      <c r="DA475" s="171"/>
      <c r="DB475" s="171"/>
      <c r="DC475" s="171"/>
      <c r="DD475" s="171"/>
      <c r="DE475" s="171"/>
      <c r="DF475" s="171"/>
      <c r="DG475" s="171"/>
      <c r="DH475" s="171"/>
      <c r="DI475" s="171"/>
      <c r="DJ475" s="171"/>
      <c r="DK475" s="171"/>
      <c r="DL475" s="186"/>
      <c r="DM475" s="186"/>
      <c r="DO475" s="149"/>
      <c r="DP475" s="149"/>
      <c r="DQ475" s="186"/>
      <c r="DR475" s="149"/>
      <c r="DS475" s="149"/>
      <c r="DT475" s="149"/>
      <c r="DU475" s="149"/>
      <c r="DV475" s="149"/>
      <c r="DW475" s="149"/>
      <c r="DX475" s="149"/>
      <c r="DY475" s="149"/>
      <c r="DZ475" s="149"/>
      <c r="EA475" s="149"/>
      <c r="EB475" s="149"/>
      <c r="EC475" s="149"/>
      <c r="ED475" s="149"/>
      <c r="EE475" s="149"/>
      <c r="EF475" s="149"/>
      <c r="EG475" s="149"/>
      <c r="EH475" s="61"/>
      <c r="EI475" s="68"/>
      <c r="EJ475" s="68"/>
      <c r="EK475" s="68"/>
      <c r="EL475" s="68"/>
      <c r="EM475" s="68"/>
      <c r="EN475" s="68"/>
      <c r="EO475" s="68"/>
      <c r="EP475" s="149"/>
      <c r="EQ475" s="149"/>
      <c r="ER475" s="149"/>
      <c r="ES475" s="149"/>
      <c r="ET475" s="149"/>
      <c r="EU475" s="149"/>
    </row>
    <row r="476" spans="1:151" s="169" customFormat="1" x14ac:dyDescent="0.25">
      <c r="A476" s="186"/>
      <c r="B476" s="186"/>
      <c r="C476" s="186"/>
      <c r="D476" s="186"/>
      <c r="E476" s="186"/>
      <c r="F476" s="186"/>
      <c r="G476" s="186"/>
      <c r="H476" s="186"/>
      <c r="I476" s="186"/>
      <c r="J476" s="186"/>
      <c r="K476" s="186"/>
      <c r="L476" s="186"/>
      <c r="M476" s="186"/>
      <c r="N476" s="186"/>
      <c r="O476" s="186"/>
      <c r="P476" s="186"/>
      <c r="Q476" s="186"/>
      <c r="R476" s="186"/>
      <c r="S476" s="186"/>
      <c r="T476" s="186"/>
      <c r="U476" s="186"/>
      <c r="V476" s="186"/>
      <c r="W476" s="190" t="s">
        <v>614</v>
      </c>
      <c r="X476" s="190">
        <v>727</v>
      </c>
      <c r="Y476" s="192" t="s">
        <v>8</v>
      </c>
      <c r="Z476" s="192"/>
      <c r="AA476" s="186"/>
      <c r="AB476" s="186"/>
      <c r="AC476" s="186"/>
      <c r="AD476" s="186"/>
      <c r="AE476" s="192"/>
      <c r="AF476" s="193">
        <v>47.097414999999998</v>
      </c>
      <c r="AG476" s="193">
        <v>33.235844499999999</v>
      </c>
      <c r="AH476" s="193">
        <v>5.4416599000000003</v>
      </c>
      <c r="AI476" s="193">
        <v>12.5541445</v>
      </c>
      <c r="AJ476" s="193">
        <v>2.3220067281454271</v>
      </c>
      <c r="AK476" s="186"/>
      <c r="AL476" s="186"/>
      <c r="AM476" s="186"/>
      <c r="AN476" s="186"/>
      <c r="AO476" s="186"/>
      <c r="AP476" s="186"/>
      <c r="AQ476" s="186"/>
      <c r="AR476" s="186"/>
      <c r="AS476" s="186"/>
      <c r="AU476" s="186"/>
      <c r="AV476" s="186"/>
      <c r="AY476" s="186"/>
      <c r="AZ476" s="186"/>
      <c r="BA476" s="186"/>
      <c r="BB476" s="186"/>
      <c r="BC476" s="186"/>
      <c r="BD476" s="186"/>
      <c r="BE476" s="186"/>
      <c r="BF476" s="186"/>
      <c r="BG476" s="186"/>
      <c r="BJ476" s="186"/>
      <c r="BK476" s="186"/>
      <c r="BL476" s="186"/>
      <c r="BM476" s="218"/>
      <c r="BP476" s="186"/>
      <c r="BQ476" s="186"/>
      <c r="BR476" s="186"/>
      <c r="BS476" s="186"/>
      <c r="BT476" s="186"/>
      <c r="BU476" s="186"/>
      <c r="BV476" s="186"/>
      <c r="BW476" s="186"/>
      <c r="BX476" s="186"/>
      <c r="BY476" s="186"/>
      <c r="BZ476" s="186"/>
      <c r="CA476" s="186"/>
      <c r="CB476" s="186"/>
      <c r="CC476" s="186"/>
      <c r="CD476" s="186"/>
      <c r="CE476" s="186"/>
      <c r="CF476" s="186"/>
      <c r="CI476" s="186"/>
      <c r="CJ476" s="186"/>
      <c r="CK476" s="186"/>
      <c r="CL476" s="186"/>
      <c r="CM476" s="186"/>
      <c r="CN476" s="186"/>
      <c r="CO476" s="186"/>
      <c r="CP476" s="186"/>
      <c r="CQ476" s="186"/>
      <c r="CR476" s="186"/>
      <c r="CS476" s="186"/>
      <c r="CT476" s="186"/>
      <c r="CU476" s="171"/>
      <c r="CV476" s="171"/>
      <c r="CW476" s="171"/>
      <c r="CX476" s="171"/>
      <c r="CY476" s="171"/>
      <c r="CZ476" s="171"/>
      <c r="DA476" s="171"/>
      <c r="DB476" s="171"/>
      <c r="DC476" s="171"/>
      <c r="DD476" s="171"/>
      <c r="DE476" s="171"/>
      <c r="DF476" s="171"/>
      <c r="DG476" s="171"/>
      <c r="DH476" s="171"/>
      <c r="DI476" s="171"/>
      <c r="DJ476" s="171"/>
      <c r="DK476" s="171"/>
      <c r="DL476" s="186"/>
      <c r="DM476" s="186"/>
      <c r="DO476" s="149"/>
      <c r="DP476" s="149"/>
      <c r="DQ476" s="186"/>
      <c r="DR476" s="149"/>
      <c r="DS476" s="149"/>
      <c r="DT476" s="149"/>
      <c r="DU476" s="149"/>
      <c r="DV476" s="149"/>
      <c r="DW476" s="149"/>
      <c r="DX476" s="149"/>
      <c r="DY476" s="149"/>
      <c r="DZ476" s="149"/>
      <c r="EA476" s="149"/>
      <c r="EB476" s="149"/>
      <c r="EC476" s="149"/>
      <c r="ED476" s="149"/>
      <c r="EE476" s="149"/>
      <c r="EF476" s="149"/>
      <c r="EG476" s="149"/>
      <c r="EH476" s="61"/>
      <c r="EI476" s="68"/>
      <c r="EJ476" s="68"/>
      <c r="EK476" s="68"/>
      <c r="EL476" s="68"/>
      <c r="EM476" s="68"/>
      <c r="EN476" s="68"/>
      <c r="EO476" s="68"/>
      <c r="EP476" s="149"/>
      <c r="EQ476" s="149"/>
      <c r="ER476" s="149"/>
      <c r="ES476" s="149"/>
      <c r="ET476" s="149"/>
      <c r="EU476" s="149"/>
    </row>
    <row r="477" spans="1:151" s="169" customFormat="1" x14ac:dyDescent="0.25">
      <c r="A477" s="186"/>
      <c r="B477" s="186"/>
      <c r="C477" s="186"/>
      <c r="D477" s="186"/>
      <c r="E477" s="186"/>
      <c r="F477" s="186"/>
      <c r="G477" s="186"/>
      <c r="H477" s="186"/>
      <c r="I477" s="186"/>
      <c r="J477" s="186"/>
      <c r="K477" s="186"/>
      <c r="L477" s="186"/>
      <c r="M477" s="186"/>
      <c r="N477" s="186"/>
      <c r="O477" s="186"/>
      <c r="P477" s="186"/>
      <c r="Q477" s="186"/>
      <c r="R477" s="186"/>
      <c r="S477" s="186"/>
      <c r="T477" s="186"/>
      <c r="U477" s="186"/>
      <c r="V477" s="186"/>
      <c r="W477" s="190" t="s">
        <v>630</v>
      </c>
      <c r="X477" s="190">
        <v>842</v>
      </c>
      <c r="Y477" s="192" t="s">
        <v>8</v>
      </c>
      <c r="Z477" s="192"/>
      <c r="AA477" s="186"/>
      <c r="AB477" s="186"/>
      <c r="AC477" s="186"/>
      <c r="AD477" s="186"/>
      <c r="AE477" s="192"/>
      <c r="AF477" s="193">
        <v>53.42344099999999</v>
      </c>
      <c r="AG477" s="193">
        <v>31.378668999999995</v>
      </c>
      <c r="AH477" s="193">
        <v>5.5965135500000001</v>
      </c>
      <c r="AI477" s="193">
        <v>13.199142499999999</v>
      </c>
      <c r="AJ477" s="193">
        <v>2.3634766638912938</v>
      </c>
      <c r="AK477" s="186"/>
      <c r="AL477" s="186"/>
      <c r="AM477" s="186"/>
      <c r="AN477" s="186"/>
      <c r="AO477" s="186"/>
      <c r="AP477" s="186"/>
      <c r="AQ477" s="186"/>
      <c r="AR477" s="186"/>
      <c r="AS477" s="186"/>
      <c r="AU477" s="186"/>
      <c r="AV477" s="186"/>
      <c r="AY477" s="186"/>
      <c r="AZ477" s="186"/>
      <c r="BA477" s="186"/>
      <c r="BB477" s="186"/>
      <c r="BC477" s="186"/>
      <c r="BD477" s="186"/>
      <c r="BE477" s="186"/>
      <c r="BF477" s="186"/>
      <c r="BG477" s="186"/>
      <c r="BJ477" s="186"/>
      <c r="BK477" s="186"/>
      <c r="BL477" s="186"/>
      <c r="BM477" s="218"/>
      <c r="BP477" s="186"/>
      <c r="BQ477" s="186"/>
      <c r="BR477" s="186"/>
      <c r="BS477" s="186"/>
      <c r="BT477" s="186"/>
      <c r="BU477" s="186"/>
      <c r="BV477" s="186"/>
      <c r="BW477" s="186"/>
      <c r="BX477" s="186"/>
      <c r="BY477" s="186"/>
      <c r="BZ477" s="186"/>
      <c r="CA477" s="186"/>
      <c r="CB477" s="186"/>
      <c r="CC477" s="186"/>
      <c r="CD477" s="186"/>
      <c r="CE477" s="186"/>
      <c r="CF477" s="186"/>
      <c r="CI477" s="186"/>
      <c r="CJ477" s="186"/>
      <c r="CK477" s="186"/>
      <c r="CL477" s="186"/>
      <c r="CM477" s="186"/>
      <c r="CN477" s="186"/>
      <c r="CO477" s="186"/>
      <c r="CP477" s="186"/>
      <c r="CQ477" s="186"/>
      <c r="CR477" s="186"/>
      <c r="CS477" s="186"/>
      <c r="CT477" s="186"/>
      <c r="CU477" s="171"/>
      <c r="CV477" s="171"/>
      <c r="CW477" s="171"/>
      <c r="CX477" s="171"/>
      <c r="CY477" s="171"/>
      <c r="CZ477" s="171"/>
      <c r="DA477" s="171"/>
      <c r="DB477" s="171"/>
      <c r="DC477" s="171"/>
      <c r="DD477" s="171"/>
      <c r="DE477" s="171"/>
      <c r="DF477" s="171"/>
      <c r="DG477" s="171"/>
      <c r="DH477" s="171"/>
      <c r="DI477" s="171"/>
      <c r="DJ477" s="171"/>
      <c r="DK477" s="171"/>
      <c r="DL477" s="186"/>
      <c r="DM477" s="186"/>
      <c r="DO477" s="149"/>
      <c r="DP477" s="149"/>
      <c r="DQ477" s="186"/>
      <c r="DR477" s="149"/>
      <c r="DS477" s="149"/>
      <c r="DT477" s="149"/>
      <c r="DU477" s="149"/>
      <c r="DV477" s="149"/>
      <c r="DW477" s="149"/>
      <c r="DX477" s="149"/>
      <c r="DY477" s="149"/>
      <c r="DZ477" s="149"/>
      <c r="EA477" s="149"/>
      <c r="EB477" s="149"/>
      <c r="EC477" s="149"/>
      <c r="ED477" s="149"/>
      <c r="EE477" s="149"/>
      <c r="EF477" s="149"/>
      <c r="EG477" s="149"/>
      <c r="EH477" s="61"/>
      <c r="EI477" s="68"/>
      <c r="EJ477" s="68"/>
      <c r="EK477" s="68"/>
      <c r="EL477" s="68"/>
      <c r="EM477" s="68"/>
      <c r="EN477" s="68"/>
      <c r="EO477" s="68"/>
      <c r="EP477" s="149"/>
      <c r="EQ477" s="149"/>
      <c r="ER477" s="149"/>
      <c r="ES477" s="149"/>
      <c r="ET477" s="149"/>
      <c r="EU477" s="149"/>
    </row>
    <row r="478" spans="1:151" s="169" customFormat="1" x14ac:dyDescent="0.25">
      <c r="A478" s="186"/>
      <c r="B478" s="186"/>
      <c r="C478" s="186"/>
      <c r="D478" s="186"/>
      <c r="E478" s="186"/>
      <c r="F478" s="186"/>
      <c r="G478" s="186"/>
      <c r="H478" s="186"/>
      <c r="I478" s="186"/>
      <c r="J478" s="186"/>
      <c r="K478" s="186"/>
      <c r="L478" s="186"/>
      <c r="M478" s="186"/>
      <c r="N478" s="186"/>
      <c r="O478" s="186"/>
      <c r="P478" s="186"/>
      <c r="Q478" s="186"/>
      <c r="R478" s="186"/>
      <c r="S478" s="186"/>
      <c r="T478" s="186"/>
      <c r="U478" s="186"/>
      <c r="V478" s="186"/>
      <c r="W478" s="190" t="s">
        <v>752</v>
      </c>
      <c r="X478" s="190">
        <v>760</v>
      </c>
      <c r="Y478" s="192" t="s">
        <v>201</v>
      </c>
      <c r="Z478" s="192"/>
      <c r="AA478" s="186"/>
      <c r="AB478" s="186"/>
      <c r="AC478" s="186"/>
      <c r="AD478" s="186"/>
      <c r="AE478" s="192"/>
      <c r="AF478" s="193">
        <v>30.734047999999994</v>
      </c>
      <c r="AG478" s="193">
        <v>24.019241000000001</v>
      </c>
      <c r="AH478" s="193">
        <v>4.4701961499999996</v>
      </c>
      <c r="AI478" s="193">
        <v>9.8454732000000007</v>
      </c>
      <c r="AJ478" s="193">
        <v>2.2139436505733801</v>
      </c>
      <c r="AK478" s="186"/>
      <c r="AL478" s="186"/>
      <c r="AM478" s="186"/>
      <c r="AN478" s="186"/>
      <c r="AO478" s="186"/>
      <c r="AP478" s="186"/>
      <c r="AQ478" s="186"/>
      <c r="AR478" s="186"/>
      <c r="AS478" s="186"/>
      <c r="AU478" s="186"/>
      <c r="AV478" s="186"/>
      <c r="AY478" s="186"/>
      <c r="AZ478" s="186"/>
      <c r="BA478" s="186"/>
      <c r="BB478" s="186"/>
      <c r="BC478" s="186"/>
      <c r="BD478" s="186"/>
      <c r="BE478" s="186"/>
      <c r="BF478" s="186"/>
      <c r="BG478" s="186"/>
      <c r="BJ478" s="186"/>
      <c r="BK478" s="186"/>
      <c r="BL478" s="186"/>
      <c r="BM478" s="218"/>
      <c r="BP478" s="186"/>
      <c r="BQ478" s="186"/>
      <c r="BR478" s="186"/>
      <c r="BS478" s="186"/>
      <c r="BT478" s="186"/>
      <c r="BU478" s="186"/>
      <c r="BV478" s="186"/>
      <c r="BW478" s="186"/>
      <c r="BX478" s="186"/>
      <c r="BY478" s="186"/>
      <c r="BZ478" s="186"/>
      <c r="CA478" s="186"/>
      <c r="CB478" s="186"/>
      <c r="CC478" s="186"/>
      <c r="CD478" s="186"/>
      <c r="CE478" s="186"/>
      <c r="CF478" s="186"/>
      <c r="CI478" s="186"/>
      <c r="CJ478" s="186"/>
      <c r="CK478" s="186"/>
      <c r="CL478" s="186"/>
      <c r="CM478" s="186"/>
      <c r="CN478" s="186"/>
      <c r="CO478" s="186"/>
      <c r="CP478" s="186"/>
      <c r="CQ478" s="186"/>
      <c r="CR478" s="186"/>
      <c r="CS478" s="186"/>
      <c r="CT478" s="186"/>
      <c r="CU478" s="171"/>
      <c r="CV478" s="171"/>
      <c r="CW478" s="171"/>
      <c r="CX478" s="171"/>
      <c r="CY478" s="171"/>
      <c r="CZ478" s="171"/>
      <c r="DA478" s="171"/>
      <c r="DB478" s="171"/>
      <c r="DC478" s="171"/>
      <c r="DD478" s="171"/>
      <c r="DE478" s="171"/>
      <c r="DF478" s="171"/>
      <c r="DG478" s="171"/>
      <c r="DH478" s="171"/>
      <c r="DI478" s="171"/>
      <c r="DJ478" s="171"/>
      <c r="DK478" s="171"/>
      <c r="DL478" s="186"/>
      <c r="DM478" s="186"/>
      <c r="DO478" s="149"/>
      <c r="DP478" s="149"/>
      <c r="DQ478" s="186"/>
      <c r="DR478" s="149"/>
      <c r="DS478" s="149"/>
      <c r="DT478" s="149"/>
      <c r="DU478" s="149"/>
      <c r="DV478" s="149"/>
      <c r="DW478" s="149"/>
      <c r="DX478" s="149"/>
      <c r="DY478" s="149"/>
      <c r="DZ478" s="149"/>
      <c r="EA478" s="149"/>
      <c r="EB478" s="149"/>
      <c r="EC478" s="149"/>
      <c r="ED478" s="149"/>
      <c r="EE478" s="149"/>
      <c r="EF478" s="149"/>
      <c r="EG478" s="149"/>
      <c r="EH478" s="61"/>
      <c r="EI478" s="68"/>
      <c r="EJ478" s="68"/>
      <c r="EK478" s="68"/>
      <c r="EL478" s="68"/>
      <c r="EM478" s="68"/>
      <c r="EN478" s="68"/>
      <c r="EO478" s="68"/>
      <c r="EP478" s="149"/>
      <c r="EQ478" s="149"/>
      <c r="ER478" s="149"/>
      <c r="ES478" s="149"/>
      <c r="ET478" s="149"/>
      <c r="EU478" s="149"/>
    </row>
    <row r="479" spans="1:151" s="169" customFormat="1" x14ac:dyDescent="0.25">
      <c r="A479" s="186"/>
      <c r="B479" s="186"/>
      <c r="C479" s="186"/>
      <c r="D479" s="186"/>
      <c r="E479" s="186"/>
      <c r="F479" s="186"/>
      <c r="G479" s="186"/>
      <c r="H479" s="186"/>
      <c r="I479" s="186"/>
      <c r="J479" s="186"/>
      <c r="K479" s="186"/>
      <c r="L479" s="186"/>
      <c r="M479" s="186"/>
      <c r="N479" s="186"/>
      <c r="O479" s="186"/>
      <c r="P479" s="186"/>
      <c r="Q479" s="186"/>
      <c r="R479" s="186"/>
      <c r="S479" s="186"/>
      <c r="T479" s="186"/>
      <c r="U479" s="186"/>
      <c r="V479" s="186"/>
      <c r="W479" s="190" t="s">
        <v>816</v>
      </c>
      <c r="X479" s="190">
        <v>868</v>
      </c>
      <c r="Y479" s="192" t="s">
        <v>286</v>
      </c>
      <c r="Z479" s="192"/>
      <c r="AA479" s="186"/>
      <c r="AB479" s="186"/>
      <c r="AC479" s="186"/>
      <c r="AD479" s="186"/>
      <c r="AE479" s="192"/>
      <c r="AF479" s="193">
        <v>48.839932000000005</v>
      </c>
      <c r="AG479" s="193">
        <v>31.979268000000001</v>
      </c>
      <c r="AH479" s="193">
        <v>5.4735133499999993</v>
      </c>
      <c r="AI479" s="193">
        <v>12.132255050000001</v>
      </c>
      <c r="AJ479" s="193">
        <v>2.2283333770965665</v>
      </c>
      <c r="AK479" s="186"/>
      <c r="AL479" s="186"/>
      <c r="AM479" s="186"/>
      <c r="AN479" s="186"/>
      <c r="AO479" s="186"/>
      <c r="AP479" s="186"/>
      <c r="AQ479" s="186"/>
      <c r="AR479" s="186"/>
      <c r="AS479" s="186"/>
      <c r="AU479" s="186"/>
      <c r="AV479" s="186"/>
      <c r="AY479" s="186"/>
      <c r="AZ479" s="186"/>
      <c r="BA479" s="186"/>
      <c r="BB479" s="186"/>
      <c r="BC479" s="186"/>
      <c r="BD479" s="186"/>
      <c r="BE479" s="186"/>
      <c r="BF479" s="186"/>
      <c r="BG479" s="186"/>
      <c r="BJ479" s="186"/>
      <c r="BK479" s="186"/>
      <c r="BL479" s="186"/>
      <c r="BM479" s="218"/>
      <c r="BP479" s="186"/>
      <c r="BQ479" s="186"/>
      <c r="BR479" s="186"/>
      <c r="BS479" s="186"/>
      <c r="BT479" s="186"/>
      <c r="BU479" s="186"/>
      <c r="BV479" s="186"/>
      <c r="BW479" s="186"/>
      <c r="BX479" s="186"/>
      <c r="BY479" s="186"/>
      <c r="BZ479" s="186"/>
      <c r="CA479" s="186"/>
      <c r="CB479" s="186"/>
      <c r="CC479" s="186"/>
      <c r="CD479" s="186"/>
      <c r="CE479" s="186"/>
      <c r="CF479" s="186"/>
      <c r="CI479" s="186"/>
      <c r="CJ479" s="186"/>
      <c r="CK479" s="186"/>
      <c r="CL479" s="186"/>
      <c r="CM479" s="186"/>
      <c r="CN479" s="186"/>
      <c r="CO479" s="186"/>
      <c r="CP479" s="186"/>
      <c r="CQ479" s="186"/>
      <c r="CR479" s="186"/>
      <c r="CS479" s="186"/>
      <c r="CT479" s="186"/>
      <c r="CU479" s="171"/>
      <c r="CV479" s="171"/>
      <c r="CW479" s="171"/>
      <c r="CX479" s="171"/>
      <c r="CY479" s="171"/>
      <c r="CZ479" s="171"/>
      <c r="DA479" s="171"/>
      <c r="DB479" s="171"/>
      <c r="DC479" s="171"/>
      <c r="DD479" s="171"/>
      <c r="DE479" s="171"/>
      <c r="DF479" s="171"/>
      <c r="DG479" s="171"/>
      <c r="DH479" s="171"/>
      <c r="DI479" s="171"/>
      <c r="DJ479" s="171"/>
      <c r="DK479" s="171"/>
      <c r="DL479" s="186"/>
      <c r="DM479" s="186"/>
      <c r="DO479" s="149"/>
      <c r="DP479" s="149"/>
      <c r="DQ479" s="186"/>
      <c r="DR479" s="149"/>
      <c r="DS479" s="149"/>
      <c r="DT479" s="149"/>
      <c r="DU479" s="149"/>
      <c r="DV479" s="149"/>
      <c r="DW479" s="149"/>
      <c r="DX479" s="149"/>
      <c r="DY479" s="149"/>
      <c r="DZ479" s="149"/>
      <c r="EA479" s="149"/>
      <c r="EB479" s="149"/>
      <c r="EC479" s="149"/>
      <c r="ED479" s="149"/>
      <c r="EE479" s="149"/>
      <c r="EF479" s="149"/>
      <c r="EG479" s="149"/>
      <c r="EH479" s="61"/>
      <c r="EI479" s="68"/>
      <c r="EJ479" s="68"/>
      <c r="EK479" s="68"/>
      <c r="EL479" s="68"/>
      <c r="EM479" s="68"/>
      <c r="EN479" s="68"/>
      <c r="EO479" s="68"/>
      <c r="EP479" s="149"/>
      <c r="EQ479" s="149"/>
      <c r="ER479" s="149"/>
      <c r="ES479" s="149"/>
      <c r="ET479" s="149"/>
      <c r="EU479" s="149"/>
    </row>
    <row r="480" spans="1:151" s="169" customFormat="1" x14ac:dyDescent="0.25">
      <c r="A480" s="186"/>
      <c r="B480" s="186"/>
      <c r="C480" s="186"/>
      <c r="D480" s="186"/>
      <c r="E480" s="186"/>
      <c r="F480" s="186"/>
      <c r="G480" s="186"/>
      <c r="H480" s="186"/>
      <c r="I480" s="186"/>
      <c r="J480" s="186"/>
      <c r="K480" s="186"/>
      <c r="L480" s="186"/>
      <c r="M480" s="186"/>
      <c r="N480" s="186"/>
      <c r="O480" s="186"/>
      <c r="P480" s="186"/>
      <c r="Q480" s="186"/>
      <c r="R480" s="186"/>
      <c r="S480" s="186"/>
      <c r="T480" s="186"/>
      <c r="U480" s="186"/>
      <c r="V480" s="186"/>
      <c r="W480" s="190" t="s">
        <v>887</v>
      </c>
      <c r="X480" s="190">
        <v>848</v>
      </c>
      <c r="Y480" s="192" t="s">
        <v>10</v>
      </c>
      <c r="Z480" s="192"/>
      <c r="AA480" s="186"/>
      <c r="AB480" s="186"/>
      <c r="AC480" s="186"/>
      <c r="AD480" s="186"/>
      <c r="AE480" s="192"/>
      <c r="AF480" s="193">
        <v>44.70370599999999</v>
      </c>
      <c r="AG480" s="193">
        <v>31.152600999999997</v>
      </c>
      <c r="AH480" s="193">
        <v>5.3506783000000002</v>
      </c>
      <c r="AI480" s="193">
        <v>12.07997385</v>
      </c>
      <c r="AJ480" s="193">
        <v>2.2836675763194973</v>
      </c>
      <c r="AK480" s="186"/>
      <c r="AL480" s="186"/>
      <c r="AM480" s="186"/>
      <c r="AN480" s="186"/>
      <c r="AO480" s="186"/>
      <c r="AP480" s="186"/>
      <c r="AQ480" s="186"/>
      <c r="AR480" s="186"/>
      <c r="AS480" s="186"/>
      <c r="AU480" s="186"/>
      <c r="AV480" s="186"/>
      <c r="AY480" s="186"/>
      <c r="AZ480" s="186"/>
      <c r="BA480" s="186"/>
      <c r="BB480" s="186"/>
      <c r="BC480" s="186"/>
      <c r="BD480" s="186"/>
      <c r="BE480" s="186"/>
      <c r="BF480" s="186"/>
      <c r="BG480" s="186"/>
      <c r="BJ480" s="186"/>
      <c r="BK480" s="186"/>
      <c r="BL480" s="186"/>
      <c r="BM480" s="218"/>
      <c r="BP480" s="186"/>
      <c r="BQ480" s="186"/>
      <c r="BR480" s="186"/>
      <c r="BS480" s="186"/>
      <c r="BT480" s="186"/>
      <c r="BU480" s="186"/>
      <c r="BV480" s="186"/>
      <c r="BW480" s="186"/>
      <c r="BX480" s="186"/>
      <c r="BY480" s="186"/>
      <c r="BZ480" s="186"/>
      <c r="CA480" s="186"/>
      <c r="CB480" s="186"/>
      <c r="CC480" s="186"/>
      <c r="CD480" s="186"/>
      <c r="CE480" s="186"/>
      <c r="CF480" s="186"/>
      <c r="CI480" s="186"/>
      <c r="CJ480" s="186"/>
      <c r="CK480" s="186"/>
      <c r="CL480" s="186"/>
      <c r="CM480" s="186"/>
      <c r="CN480" s="186"/>
      <c r="CO480" s="186"/>
      <c r="CP480" s="186"/>
      <c r="CQ480" s="186"/>
      <c r="CR480" s="186"/>
      <c r="CS480" s="186"/>
      <c r="CT480" s="186"/>
      <c r="CU480" s="171"/>
      <c r="CV480" s="171"/>
      <c r="CW480" s="171"/>
      <c r="CX480" s="171"/>
      <c r="CY480" s="171"/>
      <c r="CZ480" s="171"/>
      <c r="DA480" s="171"/>
      <c r="DB480" s="171"/>
      <c r="DC480" s="171"/>
      <c r="DD480" s="171"/>
      <c r="DE480" s="171"/>
      <c r="DF480" s="171"/>
      <c r="DG480" s="171"/>
      <c r="DH480" s="171"/>
      <c r="DI480" s="171"/>
      <c r="DJ480" s="171"/>
      <c r="DK480" s="171"/>
      <c r="DL480" s="186"/>
      <c r="DM480" s="186"/>
      <c r="DO480" s="149"/>
      <c r="DP480" s="149"/>
      <c r="DQ480" s="186"/>
      <c r="DR480" s="149"/>
      <c r="DS480" s="149"/>
      <c r="DT480" s="149"/>
      <c r="DU480" s="149"/>
      <c r="DV480" s="149"/>
      <c r="DW480" s="149"/>
      <c r="DX480" s="149"/>
      <c r="DY480" s="149"/>
      <c r="DZ480" s="149"/>
      <c r="EA480" s="149"/>
      <c r="EB480" s="149"/>
      <c r="EC480" s="149"/>
      <c r="ED480" s="149"/>
      <c r="EE480" s="149"/>
      <c r="EF480" s="149"/>
      <c r="EG480" s="149"/>
      <c r="EH480" s="61"/>
      <c r="EI480" s="68"/>
      <c r="EJ480" s="68"/>
      <c r="EK480" s="68"/>
      <c r="EL480" s="68"/>
      <c r="EM480" s="68"/>
      <c r="EN480" s="68"/>
      <c r="EO480" s="68"/>
      <c r="EP480" s="149"/>
      <c r="EQ480" s="149"/>
      <c r="ER480" s="149"/>
      <c r="ES480" s="149"/>
      <c r="ET480" s="149"/>
      <c r="EU480" s="149"/>
    </row>
    <row r="481" spans="1:151" s="169" customFormat="1" x14ac:dyDescent="0.25">
      <c r="A481" s="186"/>
      <c r="B481" s="186"/>
      <c r="C481" s="186"/>
      <c r="D481" s="186"/>
      <c r="E481" s="186"/>
      <c r="F481" s="186"/>
      <c r="G481" s="186"/>
      <c r="H481" s="186"/>
      <c r="I481" s="186"/>
      <c r="J481" s="186"/>
      <c r="K481" s="186"/>
      <c r="L481" s="186"/>
      <c r="M481" s="186"/>
      <c r="N481" s="186"/>
      <c r="O481" s="186"/>
      <c r="P481" s="186"/>
      <c r="Q481" s="186"/>
      <c r="R481" s="186"/>
      <c r="S481" s="186"/>
      <c r="T481" s="186"/>
      <c r="U481" s="186"/>
      <c r="V481" s="186"/>
      <c r="W481" s="186"/>
      <c r="X481" s="186"/>
      <c r="Y481" s="186"/>
      <c r="Z481" s="186"/>
      <c r="AA481" s="186"/>
      <c r="AB481" s="186"/>
      <c r="AC481" s="186"/>
      <c r="AD481" s="186"/>
      <c r="AE481" s="186"/>
      <c r="AF481" s="193"/>
      <c r="AG481" s="193"/>
      <c r="AH481" s="193"/>
      <c r="AI481" s="193"/>
      <c r="AJ481" s="193"/>
      <c r="AK481" s="186"/>
      <c r="AL481" s="186"/>
      <c r="AM481" s="186"/>
      <c r="AN481" s="186"/>
      <c r="AO481" s="186"/>
      <c r="AP481" s="186"/>
      <c r="AQ481" s="186"/>
      <c r="AR481" s="186"/>
      <c r="AS481" s="186"/>
      <c r="AU481" s="186"/>
      <c r="AV481" s="186"/>
      <c r="AY481" s="186"/>
      <c r="AZ481" s="186"/>
      <c r="BA481" s="186"/>
      <c r="BB481" s="186"/>
      <c r="BC481" s="186"/>
      <c r="BD481" s="186"/>
      <c r="BE481" s="186"/>
      <c r="BF481" s="186"/>
      <c r="BG481" s="186"/>
      <c r="BJ481" s="186"/>
      <c r="BK481" s="186"/>
      <c r="BL481" s="186"/>
      <c r="BM481" s="218"/>
      <c r="BP481" s="186"/>
      <c r="BQ481" s="186"/>
      <c r="BR481" s="186"/>
      <c r="BS481" s="186"/>
      <c r="BT481" s="186"/>
      <c r="BU481" s="186"/>
      <c r="BV481" s="186"/>
      <c r="BW481" s="186"/>
      <c r="BX481" s="186"/>
      <c r="BY481" s="186"/>
      <c r="BZ481" s="186"/>
      <c r="CA481" s="186"/>
      <c r="CB481" s="186"/>
      <c r="CC481" s="186"/>
      <c r="CD481" s="186"/>
      <c r="CE481" s="186"/>
      <c r="CF481" s="186"/>
      <c r="CI481" s="186"/>
      <c r="CJ481" s="186"/>
      <c r="CK481" s="186"/>
      <c r="CL481" s="186"/>
      <c r="CM481" s="186"/>
      <c r="CN481" s="186"/>
      <c r="CO481" s="186"/>
      <c r="CP481" s="186"/>
      <c r="CQ481" s="186"/>
      <c r="CR481" s="186"/>
      <c r="CS481" s="186"/>
      <c r="CT481" s="186"/>
      <c r="CU481" s="171"/>
      <c r="CV481" s="171"/>
      <c r="CW481" s="171"/>
      <c r="CX481" s="171"/>
      <c r="CY481" s="171"/>
      <c r="CZ481" s="171"/>
      <c r="DA481" s="171"/>
      <c r="DB481" s="171"/>
      <c r="DC481" s="171"/>
      <c r="DD481" s="171"/>
      <c r="DE481" s="171"/>
      <c r="DF481" s="171"/>
      <c r="DG481" s="171"/>
      <c r="DH481" s="171"/>
      <c r="DI481" s="171"/>
      <c r="DJ481" s="171"/>
      <c r="DK481" s="171"/>
      <c r="DL481" s="186"/>
      <c r="DM481" s="186"/>
      <c r="DO481" s="149"/>
      <c r="DP481" s="149"/>
      <c r="DQ481" s="186"/>
      <c r="DR481" s="149"/>
      <c r="DS481" s="149"/>
      <c r="DT481" s="149"/>
      <c r="DU481" s="149"/>
      <c r="DV481" s="149"/>
      <c r="DW481" s="149"/>
      <c r="DX481" s="149"/>
      <c r="DY481" s="149"/>
      <c r="DZ481" s="149"/>
      <c r="EA481" s="149"/>
      <c r="EB481" s="149"/>
      <c r="EC481" s="149"/>
      <c r="ED481" s="149"/>
      <c r="EE481" s="149"/>
      <c r="EF481" s="149"/>
      <c r="EG481" s="149"/>
      <c r="EH481" s="61"/>
      <c r="EI481" s="68"/>
      <c r="EJ481" s="68"/>
      <c r="EK481" s="68"/>
      <c r="EL481" s="68"/>
      <c r="EM481" s="68"/>
      <c r="EN481" s="68"/>
      <c r="EO481" s="68"/>
      <c r="EP481" s="149"/>
      <c r="EQ481" s="149"/>
      <c r="ER481" s="149"/>
      <c r="ES481" s="149"/>
      <c r="ET481" s="149"/>
      <c r="EU481" s="149"/>
    </row>
    <row r="482" spans="1:151" s="169" customFormat="1" x14ac:dyDescent="0.25">
      <c r="A482" s="186"/>
      <c r="B482" s="186"/>
      <c r="C482" s="186"/>
      <c r="D482" s="186"/>
      <c r="E482" s="186"/>
      <c r="F482" s="186"/>
      <c r="G482" s="186"/>
      <c r="H482" s="186"/>
      <c r="I482" s="186"/>
      <c r="J482" s="186"/>
      <c r="K482" s="186"/>
      <c r="L482" s="186"/>
      <c r="M482" s="186"/>
      <c r="N482" s="186"/>
      <c r="O482" s="186"/>
      <c r="P482" s="186"/>
      <c r="Q482" s="186"/>
      <c r="R482" s="186"/>
      <c r="S482" s="186"/>
      <c r="T482" s="186"/>
      <c r="U482" s="186"/>
      <c r="V482" s="186"/>
      <c r="W482" s="186"/>
      <c r="X482" s="186"/>
      <c r="Y482" s="186"/>
      <c r="Z482" s="186"/>
      <c r="AA482" s="186"/>
      <c r="AB482" s="186"/>
      <c r="AC482" s="186"/>
      <c r="AD482" s="186"/>
      <c r="AE482" s="186"/>
      <c r="AF482" s="193"/>
      <c r="AG482" s="193"/>
      <c r="AH482" s="193"/>
      <c r="AI482" s="193"/>
      <c r="AJ482" s="193"/>
      <c r="AK482" s="186"/>
      <c r="AL482" s="186"/>
      <c r="AM482" s="186"/>
      <c r="AN482" s="186"/>
      <c r="AO482" s="186"/>
      <c r="AP482" s="186"/>
      <c r="AQ482" s="186"/>
      <c r="AR482" s="186"/>
      <c r="AS482" s="186"/>
      <c r="AU482" s="186"/>
      <c r="AV482" s="186"/>
      <c r="AY482" s="186"/>
      <c r="AZ482" s="186"/>
      <c r="BA482" s="186"/>
      <c r="BB482" s="186"/>
      <c r="BC482" s="186"/>
      <c r="BD482" s="186"/>
      <c r="BE482" s="186"/>
      <c r="BF482" s="186"/>
      <c r="BG482" s="186"/>
      <c r="BJ482" s="186"/>
      <c r="BK482" s="186"/>
      <c r="BL482" s="186"/>
      <c r="BM482" s="218"/>
      <c r="BP482" s="186"/>
      <c r="BQ482" s="186"/>
      <c r="BR482" s="186"/>
      <c r="BS482" s="186"/>
      <c r="BT482" s="186"/>
      <c r="BU482" s="186"/>
      <c r="BV482" s="186"/>
      <c r="BW482" s="186"/>
      <c r="BX482" s="186"/>
      <c r="BY482" s="186"/>
      <c r="BZ482" s="186"/>
      <c r="CA482" s="186"/>
      <c r="CB482" s="186"/>
      <c r="CC482" s="186"/>
      <c r="CD482" s="186"/>
      <c r="CE482" s="186"/>
      <c r="CF482" s="186"/>
      <c r="CI482" s="186"/>
      <c r="CJ482" s="186"/>
      <c r="CK482" s="186"/>
      <c r="CL482" s="186"/>
      <c r="CM482" s="186"/>
      <c r="CN482" s="186"/>
      <c r="CO482" s="186"/>
      <c r="CP482" s="186"/>
      <c r="CQ482" s="186"/>
      <c r="CR482" s="186"/>
      <c r="CS482" s="186"/>
      <c r="CT482" s="186"/>
      <c r="CU482" s="171"/>
      <c r="CV482" s="171"/>
      <c r="CW482" s="171"/>
      <c r="CX482" s="171"/>
      <c r="CY482" s="171"/>
      <c r="CZ482" s="171"/>
      <c r="DA482" s="171"/>
      <c r="DB482" s="171"/>
      <c r="DC482" s="171"/>
      <c r="DD482" s="171"/>
      <c r="DE482" s="171"/>
      <c r="DF482" s="171"/>
      <c r="DG482" s="171"/>
      <c r="DH482" s="171"/>
      <c r="DI482" s="171"/>
      <c r="DJ482" s="171"/>
      <c r="DK482" s="171"/>
      <c r="DL482" s="186"/>
      <c r="DM482" s="186"/>
      <c r="DO482" s="149"/>
      <c r="DP482" s="149"/>
      <c r="DQ482" s="186"/>
      <c r="DR482" s="149"/>
      <c r="DS482" s="149"/>
      <c r="DT482" s="149"/>
      <c r="DU482" s="149"/>
      <c r="DV482" s="149"/>
      <c r="DW482" s="149"/>
      <c r="DX482" s="149"/>
      <c r="DY482" s="149"/>
      <c r="DZ482" s="149"/>
      <c r="EA482" s="149"/>
      <c r="EB482" s="149"/>
      <c r="EC482" s="149"/>
      <c r="ED482" s="149"/>
      <c r="EE482" s="149"/>
      <c r="EF482" s="149"/>
      <c r="EG482" s="149"/>
      <c r="EH482" s="61"/>
      <c r="EI482" s="68"/>
      <c r="EJ482" s="68"/>
      <c r="EK482" s="68"/>
      <c r="EL482" s="68"/>
      <c r="EM482" s="68"/>
      <c r="EN482" s="68"/>
      <c r="EO482" s="68"/>
      <c r="EP482" s="149"/>
      <c r="EQ482" s="149"/>
      <c r="ER482" s="149"/>
      <c r="ES482" s="149"/>
      <c r="ET482" s="149"/>
      <c r="EU482" s="149"/>
    </row>
    <row r="483" spans="1:151" s="169" customFormat="1" x14ac:dyDescent="0.25">
      <c r="A483" s="186"/>
      <c r="B483" s="186"/>
      <c r="C483" s="186"/>
      <c r="D483" s="186"/>
      <c r="E483" s="186"/>
      <c r="F483" s="186"/>
      <c r="G483" s="186"/>
      <c r="H483" s="186"/>
      <c r="I483" s="186"/>
      <c r="J483" s="186"/>
      <c r="K483" s="186"/>
      <c r="L483" s="186"/>
      <c r="M483" s="186"/>
      <c r="N483" s="186"/>
      <c r="O483" s="186"/>
      <c r="P483" s="186"/>
      <c r="Q483" s="186"/>
      <c r="R483" s="186"/>
      <c r="S483" s="186"/>
      <c r="T483" s="186"/>
      <c r="U483" s="186"/>
      <c r="V483" s="186"/>
      <c r="W483" s="186"/>
      <c r="X483" s="186"/>
      <c r="Y483" s="186"/>
      <c r="Z483" s="186"/>
      <c r="AA483" s="186"/>
      <c r="AB483" s="186"/>
      <c r="AC483" s="186"/>
      <c r="AD483" s="186"/>
      <c r="AE483" s="186"/>
      <c r="AF483" s="193"/>
      <c r="AG483" s="193"/>
      <c r="AH483" s="193"/>
      <c r="AI483" s="193"/>
      <c r="AJ483" s="193"/>
      <c r="AK483" s="186"/>
      <c r="AL483" s="186"/>
      <c r="AM483" s="186"/>
      <c r="AN483" s="186"/>
      <c r="AO483" s="186"/>
      <c r="AP483" s="186"/>
      <c r="AQ483" s="186"/>
      <c r="AR483" s="186"/>
      <c r="AS483" s="186"/>
      <c r="AU483" s="186"/>
      <c r="AV483" s="186"/>
      <c r="AY483" s="186"/>
      <c r="AZ483" s="186"/>
      <c r="BA483" s="186"/>
      <c r="BB483" s="186"/>
      <c r="BC483" s="186"/>
      <c r="BD483" s="186"/>
      <c r="BE483" s="186"/>
      <c r="BF483" s="186"/>
      <c r="BG483" s="186"/>
      <c r="BJ483" s="186"/>
      <c r="BK483" s="186"/>
      <c r="BL483" s="186"/>
      <c r="BM483" s="218"/>
      <c r="BP483" s="186"/>
      <c r="BQ483" s="186"/>
      <c r="BR483" s="186"/>
      <c r="BS483" s="186"/>
      <c r="BT483" s="186"/>
      <c r="BU483" s="186"/>
      <c r="BV483" s="186"/>
      <c r="BW483" s="186"/>
      <c r="BX483" s="186"/>
      <c r="BY483" s="186"/>
      <c r="BZ483" s="186"/>
      <c r="CA483" s="186"/>
      <c r="CB483" s="186"/>
      <c r="CC483" s="186"/>
      <c r="CD483" s="186"/>
      <c r="CE483" s="186"/>
      <c r="CF483" s="186"/>
      <c r="CI483" s="186"/>
      <c r="CJ483" s="186"/>
      <c r="CK483" s="186"/>
      <c r="CL483" s="186"/>
      <c r="CM483" s="186"/>
      <c r="CN483" s="186"/>
      <c r="CO483" s="186"/>
      <c r="CP483" s="186"/>
      <c r="CQ483" s="186"/>
      <c r="CR483" s="186"/>
      <c r="CS483" s="186"/>
      <c r="CT483" s="186"/>
      <c r="CU483" s="171"/>
      <c r="CV483" s="171"/>
      <c r="CW483" s="171"/>
      <c r="CX483" s="171"/>
      <c r="CY483" s="171"/>
      <c r="CZ483" s="171"/>
      <c r="DA483" s="171"/>
      <c r="DB483" s="171"/>
      <c r="DC483" s="171"/>
      <c r="DD483" s="171"/>
      <c r="DE483" s="171"/>
      <c r="DF483" s="171"/>
      <c r="DG483" s="171"/>
      <c r="DH483" s="171"/>
      <c r="DI483" s="171"/>
      <c r="DJ483" s="171"/>
      <c r="DK483" s="171"/>
      <c r="DL483" s="186"/>
      <c r="DM483" s="186"/>
      <c r="DO483" s="149"/>
      <c r="DP483" s="149"/>
      <c r="DQ483" s="186"/>
      <c r="DR483" s="149"/>
      <c r="DS483" s="149"/>
      <c r="DT483" s="149"/>
      <c r="DU483" s="149"/>
      <c r="DV483" s="149"/>
      <c r="DW483" s="149"/>
      <c r="DX483" s="149"/>
      <c r="DY483" s="149"/>
      <c r="DZ483" s="149"/>
      <c r="EA483" s="149"/>
      <c r="EB483" s="149"/>
      <c r="EC483" s="149"/>
      <c r="ED483" s="149"/>
      <c r="EE483" s="149"/>
      <c r="EF483" s="149"/>
      <c r="EG483" s="149"/>
      <c r="EH483" s="61"/>
      <c r="EI483" s="68"/>
      <c r="EJ483" s="68"/>
      <c r="EK483" s="68"/>
      <c r="EL483" s="68"/>
      <c r="EM483" s="68"/>
      <c r="EN483" s="68"/>
      <c r="EO483" s="68"/>
      <c r="EP483" s="149"/>
      <c r="EQ483" s="149"/>
      <c r="ER483" s="149"/>
      <c r="ES483" s="149"/>
      <c r="ET483" s="149"/>
      <c r="EU483" s="149"/>
    </row>
    <row r="484" spans="1:151" s="169" customFormat="1" x14ac:dyDescent="0.25">
      <c r="A484" s="186"/>
      <c r="B484" s="186"/>
      <c r="C484" s="186"/>
      <c r="D484" s="186"/>
      <c r="E484" s="186"/>
      <c r="F484" s="186"/>
      <c r="G484" s="186"/>
      <c r="H484" s="186"/>
      <c r="I484" s="186"/>
      <c r="J484" s="186"/>
      <c r="K484" s="186"/>
      <c r="L484" s="186"/>
      <c r="M484" s="186"/>
      <c r="N484" s="186"/>
      <c r="O484" s="186"/>
      <c r="P484" s="186"/>
      <c r="Q484" s="186"/>
      <c r="R484" s="186"/>
      <c r="S484" s="186"/>
      <c r="T484" s="186"/>
      <c r="U484" s="186"/>
      <c r="V484" s="186"/>
      <c r="W484" s="186"/>
      <c r="X484" s="186"/>
      <c r="Y484" s="186"/>
      <c r="Z484" s="186"/>
      <c r="AA484" s="186"/>
      <c r="AB484" s="186"/>
      <c r="AC484" s="186"/>
      <c r="AD484" s="186"/>
      <c r="AE484" s="186"/>
      <c r="AF484" s="193"/>
      <c r="AG484" s="193"/>
      <c r="AH484" s="193"/>
      <c r="AI484" s="193"/>
      <c r="AJ484" s="193"/>
      <c r="AK484" s="186"/>
      <c r="AL484" s="186"/>
      <c r="AM484" s="186"/>
      <c r="AN484" s="186"/>
      <c r="AO484" s="186"/>
      <c r="AP484" s="186"/>
      <c r="AQ484" s="186"/>
      <c r="AR484" s="186"/>
      <c r="AS484" s="186"/>
      <c r="AU484" s="186"/>
      <c r="AV484" s="186"/>
      <c r="AY484" s="186"/>
      <c r="AZ484" s="186"/>
      <c r="BA484" s="186"/>
      <c r="BB484" s="186"/>
      <c r="BC484" s="186"/>
      <c r="BD484" s="186"/>
      <c r="BE484" s="186"/>
      <c r="BF484" s="186"/>
      <c r="BG484" s="186"/>
      <c r="BJ484" s="186"/>
      <c r="BK484" s="186"/>
      <c r="BL484" s="186"/>
      <c r="BM484" s="218"/>
      <c r="BP484" s="186"/>
      <c r="BQ484" s="186"/>
      <c r="BR484" s="186"/>
      <c r="BS484" s="186"/>
      <c r="BT484" s="186"/>
      <c r="BU484" s="186"/>
      <c r="BV484" s="186"/>
      <c r="BW484" s="186"/>
      <c r="BX484" s="186"/>
      <c r="BY484" s="186"/>
      <c r="BZ484" s="186"/>
      <c r="CA484" s="186"/>
      <c r="CB484" s="186"/>
      <c r="CC484" s="186"/>
      <c r="CD484" s="186"/>
      <c r="CE484" s="186"/>
      <c r="CF484" s="186"/>
      <c r="CI484" s="186"/>
      <c r="CJ484" s="186"/>
      <c r="CK484" s="186"/>
      <c r="CL484" s="186"/>
      <c r="CM484" s="186"/>
      <c r="CN484" s="186"/>
      <c r="CO484" s="186"/>
      <c r="CP484" s="186"/>
      <c r="CQ484" s="186"/>
      <c r="CR484" s="186"/>
      <c r="CS484" s="186"/>
      <c r="CT484" s="186"/>
      <c r="CU484" s="171"/>
      <c r="CV484" s="171"/>
      <c r="CW484" s="171"/>
      <c r="CX484" s="171"/>
      <c r="CY484" s="171"/>
      <c r="CZ484" s="171"/>
      <c r="DA484" s="171"/>
      <c r="DB484" s="171"/>
      <c r="DC484" s="171"/>
      <c r="DD484" s="171"/>
      <c r="DE484" s="171"/>
      <c r="DF484" s="171"/>
      <c r="DG484" s="171"/>
      <c r="DH484" s="171"/>
      <c r="DI484" s="171"/>
      <c r="DJ484" s="171"/>
      <c r="DK484" s="171"/>
      <c r="DL484" s="186"/>
      <c r="DM484" s="186"/>
      <c r="DO484" s="149"/>
      <c r="DP484" s="149"/>
      <c r="DQ484" s="186"/>
      <c r="DR484" s="149"/>
      <c r="DS484" s="149"/>
      <c r="DT484" s="149"/>
      <c r="DU484" s="149"/>
      <c r="DV484" s="149"/>
      <c r="DW484" s="149"/>
      <c r="DX484" s="149"/>
      <c r="DY484" s="149"/>
      <c r="DZ484" s="149"/>
      <c r="EA484" s="149"/>
      <c r="EB484" s="149"/>
      <c r="EC484" s="149"/>
      <c r="ED484" s="149"/>
      <c r="EE484" s="149"/>
      <c r="EF484" s="149"/>
      <c r="EG484" s="149"/>
      <c r="EH484" s="61"/>
      <c r="EI484" s="68"/>
      <c r="EJ484" s="68"/>
      <c r="EK484" s="68"/>
      <c r="EL484" s="68"/>
      <c r="EM484" s="68"/>
      <c r="EN484" s="68"/>
      <c r="EO484" s="68"/>
      <c r="EP484" s="149"/>
      <c r="EQ484" s="149"/>
      <c r="ER484" s="149"/>
      <c r="ES484" s="149"/>
      <c r="ET484" s="149"/>
      <c r="EU484" s="149"/>
    </row>
    <row r="485" spans="1:151" s="169" customFormat="1" x14ac:dyDescent="0.25">
      <c r="A485" s="186"/>
      <c r="B485" s="186"/>
      <c r="C485" s="186"/>
      <c r="D485" s="186"/>
      <c r="E485" s="186"/>
      <c r="F485" s="186"/>
      <c r="G485" s="186"/>
      <c r="H485" s="186"/>
      <c r="I485" s="186"/>
      <c r="J485" s="186"/>
      <c r="K485" s="186"/>
      <c r="L485" s="186"/>
      <c r="M485" s="186"/>
      <c r="N485" s="186"/>
      <c r="O485" s="186"/>
      <c r="P485" s="186"/>
      <c r="Q485" s="186"/>
      <c r="R485" s="186"/>
      <c r="S485" s="186"/>
      <c r="T485" s="186"/>
      <c r="U485" s="186"/>
      <c r="V485" s="186"/>
      <c r="W485" s="186"/>
      <c r="X485" s="186"/>
      <c r="Y485" s="186"/>
      <c r="Z485" s="186"/>
      <c r="AA485" s="186"/>
      <c r="AB485" s="186"/>
      <c r="AC485" s="186"/>
      <c r="AD485" s="186"/>
      <c r="AE485" s="186"/>
      <c r="AF485" s="193"/>
      <c r="AG485" s="193"/>
      <c r="AH485" s="193"/>
      <c r="AI485" s="193"/>
      <c r="AJ485" s="193"/>
      <c r="AK485" s="186"/>
      <c r="AL485" s="186"/>
      <c r="AM485" s="186"/>
      <c r="AN485" s="186"/>
      <c r="AO485" s="186"/>
      <c r="AP485" s="186"/>
      <c r="AQ485" s="186"/>
      <c r="AR485" s="186"/>
      <c r="AS485" s="186"/>
      <c r="AU485" s="186"/>
      <c r="AV485" s="186"/>
      <c r="AY485" s="186"/>
      <c r="AZ485" s="186"/>
      <c r="BA485" s="186"/>
      <c r="BB485" s="186"/>
      <c r="BC485" s="186"/>
      <c r="BD485" s="186"/>
      <c r="BE485" s="186"/>
      <c r="BF485" s="186"/>
      <c r="BG485" s="186"/>
      <c r="BJ485" s="186"/>
      <c r="BK485" s="186"/>
      <c r="BL485" s="186"/>
      <c r="BM485" s="218"/>
      <c r="BP485" s="186"/>
      <c r="BQ485" s="186"/>
      <c r="BR485" s="186"/>
      <c r="BS485" s="186"/>
      <c r="BT485" s="186"/>
      <c r="BU485" s="186"/>
      <c r="BV485" s="186"/>
      <c r="BW485" s="186"/>
      <c r="BX485" s="186"/>
      <c r="BY485" s="186"/>
      <c r="BZ485" s="186"/>
      <c r="CA485" s="186"/>
      <c r="CB485" s="186"/>
      <c r="CC485" s="186"/>
      <c r="CD485" s="186"/>
      <c r="CE485" s="186"/>
      <c r="CF485" s="186"/>
      <c r="CI485" s="186"/>
      <c r="CJ485" s="186"/>
      <c r="CK485" s="186"/>
      <c r="CL485" s="186"/>
      <c r="CM485" s="186"/>
      <c r="CN485" s="186"/>
      <c r="CO485" s="186"/>
      <c r="CP485" s="186"/>
      <c r="CQ485" s="186"/>
      <c r="CR485" s="186"/>
      <c r="CS485" s="186"/>
      <c r="CT485" s="186"/>
      <c r="CU485" s="171"/>
      <c r="CV485" s="171"/>
      <c r="CW485" s="171"/>
      <c r="CX485" s="171"/>
      <c r="CY485" s="171"/>
      <c r="CZ485" s="171"/>
      <c r="DA485" s="171"/>
      <c r="DB485" s="171"/>
      <c r="DC485" s="171"/>
      <c r="DD485" s="171"/>
      <c r="DE485" s="171"/>
      <c r="DF485" s="171"/>
      <c r="DG485" s="171"/>
      <c r="DH485" s="171"/>
      <c r="DI485" s="171"/>
      <c r="DJ485" s="171"/>
      <c r="DK485" s="171"/>
      <c r="DL485" s="186"/>
      <c r="DM485" s="186"/>
      <c r="DO485" s="149"/>
      <c r="DP485" s="149"/>
      <c r="DQ485" s="186"/>
      <c r="DR485" s="149"/>
      <c r="DS485" s="149"/>
      <c r="DT485" s="149"/>
      <c r="DU485" s="149"/>
      <c r="DV485" s="149"/>
      <c r="DW485" s="149"/>
      <c r="DX485" s="149"/>
      <c r="DY485" s="149"/>
      <c r="DZ485" s="149"/>
      <c r="EA485" s="149"/>
      <c r="EB485" s="149"/>
      <c r="EC485" s="149"/>
      <c r="ED485" s="149"/>
      <c r="EE485" s="149"/>
      <c r="EF485" s="149"/>
      <c r="EG485" s="149"/>
      <c r="EH485" s="61"/>
      <c r="EI485" s="68"/>
      <c r="EJ485" s="68"/>
      <c r="EK485" s="68"/>
      <c r="EL485" s="68"/>
      <c r="EM485" s="68"/>
      <c r="EN485" s="68"/>
      <c r="EO485" s="68"/>
      <c r="EP485" s="149"/>
      <c r="EQ485" s="149"/>
      <c r="ER485" s="149"/>
      <c r="ES485" s="149"/>
      <c r="ET485" s="149"/>
      <c r="EU485" s="149"/>
    </row>
    <row r="486" spans="1:151" s="169" customFormat="1" x14ac:dyDescent="0.25">
      <c r="A486" s="186"/>
      <c r="B486" s="186"/>
      <c r="C486" s="186"/>
      <c r="D486" s="186"/>
      <c r="E486" s="186"/>
      <c r="F486" s="186"/>
      <c r="G486" s="186"/>
      <c r="H486" s="186"/>
      <c r="I486" s="186"/>
      <c r="J486" s="186"/>
      <c r="K486" s="186"/>
      <c r="L486" s="186"/>
      <c r="M486" s="186"/>
      <c r="N486" s="186"/>
      <c r="O486" s="186"/>
      <c r="P486" s="186"/>
      <c r="Q486" s="186"/>
      <c r="R486" s="186"/>
      <c r="S486" s="186"/>
      <c r="T486" s="186"/>
      <c r="U486" s="186"/>
      <c r="V486" s="186"/>
      <c r="W486" s="186"/>
      <c r="X486" s="186"/>
      <c r="Y486" s="186"/>
      <c r="Z486" s="186"/>
      <c r="AA486" s="186"/>
      <c r="AB486" s="186"/>
      <c r="AC486" s="186"/>
      <c r="AD486" s="186"/>
      <c r="AE486" s="186"/>
      <c r="AF486" s="193"/>
      <c r="AG486" s="193"/>
      <c r="AH486" s="193"/>
      <c r="AI486" s="193"/>
      <c r="AJ486" s="193"/>
      <c r="AK486" s="186"/>
      <c r="AL486" s="186"/>
      <c r="AM486" s="186"/>
      <c r="AN486" s="186"/>
      <c r="AO486" s="186"/>
      <c r="AP486" s="186"/>
      <c r="AQ486" s="186"/>
      <c r="AR486" s="186"/>
      <c r="AS486" s="186"/>
      <c r="AU486" s="186"/>
      <c r="AV486" s="186"/>
      <c r="AY486" s="186"/>
      <c r="AZ486" s="186"/>
      <c r="BA486" s="186"/>
      <c r="BB486" s="186"/>
      <c r="BC486" s="186"/>
      <c r="BD486" s="186"/>
      <c r="BE486" s="186"/>
      <c r="BF486" s="186"/>
      <c r="BG486" s="186"/>
      <c r="BJ486" s="186"/>
      <c r="BK486" s="186"/>
      <c r="BL486" s="186"/>
      <c r="BM486" s="218"/>
      <c r="BP486" s="186"/>
      <c r="BQ486" s="186"/>
      <c r="BR486" s="186"/>
      <c r="BS486" s="186"/>
      <c r="BT486" s="186"/>
      <c r="BU486" s="186"/>
      <c r="BV486" s="186"/>
      <c r="BW486" s="186"/>
      <c r="BX486" s="186"/>
      <c r="BY486" s="186"/>
      <c r="BZ486" s="186"/>
      <c r="CA486" s="186"/>
      <c r="CB486" s="186"/>
      <c r="CC486" s="186"/>
      <c r="CD486" s="186"/>
      <c r="CE486" s="186"/>
      <c r="CF486" s="186"/>
      <c r="CI486" s="186"/>
      <c r="CJ486" s="186"/>
      <c r="CK486" s="186"/>
      <c r="CL486" s="186"/>
      <c r="CM486" s="186"/>
      <c r="CN486" s="186"/>
      <c r="CO486" s="186"/>
      <c r="CP486" s="186"/>
      <c r="CQ486" s="186"/>
      <c r="CR486" s="186"/>
      <c r="CS486" s="186"/>
      <c r="CT486" s="186"/>
      <c r="CU486" s="171"/>
      <c r="CV486" s="171"/>
      <c r="CW486" s="171"/>
      <c r="CX486" s="171"/>
      <c r="CY486" s="171"/>
      <c r="CZ486" s="171"/>
      <c r="DA486" s="171"/>
      <c r="DB486" s="171"/>
      <c r="DC486" s="171"/>
      <c r="DD486" s="171"/>
      <c r="DE486" s="171"/>
      <c r="DF486" s="171"/>
      <c r="DG486" s="171"/>
      <c r="DH486" s="171"/>
      <c r="DI486" s="171"/>
      <c r="DJ486" s="171"/>
      <c r="DK486" s="171"/>
      <c r="DL486" s="186"/>
      <c r="DM486" s="186"/>
      <c r="DO486" s="149"/>
      <c r="DP486" s="149"/>
      <c r="DQ486" s="186"/>
      <c r="DR486" s="149"/>
      <c r="DS486" s="149"/>
      <c r="DT486" s="149"/>
      <c r="DU486" s="149"/>
      <c r="DV486" s="149"/>
      <c r="DW486" s="149"/>
      <c r="DX486" s="149"/>
      <c r="DY486" s="149"/>
      <c r="DZ486" s="149"/>
      <c r="EA486" s="149"/>
      <c r="EB486" s="149"/>
      <c r="EC486" s="149"/>
      <c r="ED486" s="149"/>
      <c r="EE486" s="149"/>
      <c r="EF486" s="149"/>
      <c r="EG486" s="149"/>
      <c r="EH486" s="61"/>
      <c r="EI486" s="68"/>
      <c r="EJ486" s="68"/>
      <c r="EK486" s="68"/>
      <c r="EL486" s="68"/>
      <c r="EM486" s="68"/>
      <c r="EN486" s="68"/>
      <c r="EO486" s="68"/>
      <c r="EP486" s="149"/>
      <c r="EQ486" s="149"/>
      <c r="ER486" s="149"/>
      <c r="ES486" s="149"/>
      <c r="ET486" s="149"/>
      <c r="EU486" s="149"/>
    </row>
    <row r="487" spans="1:151" s="169" customFormat="1" x14ac:dyDescent="0.25">
      <c r="A487" s="186"/>
      <c r="B487" s="186"/>
      <c r="C487" s="186"/>
      <c r="D487" s="186"/>
      <c r="E487" s="186"/>
      <c r="F487" s="186"/>
      <c r="G487" s="186"/>
      <c r="H487" s="186"/>
      <c r="I487" s="186"/>
      <c r="J487" s="186"/>
      <c r="K487" s="186"/>
      <c r="L487" s="186"/>
      <c r="M487" s="186"/>
      <c r="N487" s="186"/>
      <c r="O487" s="186"/>
      <c r="P487" s="186"/>
      <c r="Q487" s="186"/>
      <c r="R487" s="186"/>
      <c r="S487" s="186"/>
      <c r="T487" s="186"/>
      <c r="U487" s="186"/>
      <c r="V487" s="186"/>
      <c r="W487" s="186"/>
      <c r="X487" s="186"/>
      <c r="Y487" s="186"/>
      <c r="Z487" s="186"/>
      <c r="AA487" s="186"/>
      <c r="AB487" s="186"/>
      <c r="AC487" s="186"/>
      <c r="AD487" s="186"/>
      <c r="AE487" s="186"/>
      <c r="AF487" s="193"/>
      <c r="AG487" s="193"/>
      <c r="AH487" s="193"/>
      <c r="AI487" s="193"/>
      <c r="AJ487" s="193"/>
      <c r="AK487" s="186"/>
      <c r="AL487" s="186"/>
      <c r="AM487" s="186"/>
      <c r="AN487" s="186"/>
      <c r="AO487" s="186"/>
      <c r="AP487" s="186"/>
      <c r="AQ487" s="186"/>
      <c r="AR487" s="186"/>
      <c r="AS487" s="186"/>
      <c r="AU487" s="186"/>
      <c r="AV487" s="186"/>
      <c r="AY487" s="186"/>
      <c r="AZ487" s="186"/>
      <c r="BA487" s="186"/>
      <c r="BB487" s="186"/>
      <c r="BC487" s="186"/>
      <c r="BD487" s="186"/>
      <c r="BE487" s="186"/>
      <c r="BF487" s="186"/>
      <c r="BG487" s="186"/>
      <c r="BJ487" s="186"/>
      <c r="BK487" s="186"/>
      <c r="BL487" s="186"/>
      <c r="BM487" s="218"/>
      <c r="BP487" s="186"/>
      <c r="BQ487" s="186"/>
      <c r="BR487" s="186"/>
      <c r="BS487" s="186"/>
      <c r="BT487" s="186"/>
      <c r="BU487" s="186"/>
      <c r="BV487" s="186"/>
      <c r="BW487" s="186"/>
      <c r="BX487" s="186"/>
      <c r="BY487" s="186"/>
      <c r="BZ487" s="186"/>
      <c r="CA487" s="186"/>
      <c r="CB487" s="186"/>
      <c r="CC487" s="186"/>
      <c r="CD487" s="186"/>
      <c r="CE487" s="186"/>
      <c r="CF487" s="186"/>
      <c r="CI487" s="186"/>
      <c r="CJ487" s="186"/>
      <c r="CK487" s="186"/>
      <c r="CL487" s="186"/>
      <c r="CM487" s="186"/>
      <c r="CN487" s="186"/>
      <c r="CO487" s="186"/>
      <c r="CP487" s="186"/>
      <c r="CQ487" s="186"/>
      <c r="CR487" s="186"/>
      <c r="CS487" s="186"/>
      <c r="CT487" s="186"/>
      <c r="CU487" s="171"/>
      <c r="CV487" s="171"/>
      <c r="CW487" s="171"/>
      <c r="CX487" s="171"/>
      <c r="CY487" s="171"/>
      <c r="CZ487" s="171"/>
      <c r="DA487" s="171"/>
      <c r="DB487" s="171"/>
      <c r="DC487" s="171"/>
      <c r="DD487" s="171"/>
      <c r="DE487" s="171"/>
      <c r="DF487" s="171"/>
      <c r="DG487" s="171"/>
      <c r="DH487" s="171"/>
      <c r="DI487" s="171"/>
      <c r="DJ487" s="171"/>
      <c r="DK487" s="171"/>
      <c r="DL487" s="186"/>
      <c r="DM487" s="186"/>
      <c r="DO487" s="149"/>
      <c r="DP487" s="149"/>
      <c r="DQ487" s="186"/>
      <c r="DR487" s="149"/>
      <c r="DS487" s="149"/>
      <c r="DT487" s="149"/>
      <c r="DU487" s="149"/>
      <c r="DV487" s="149"/>
      <c r="DW487" s="149"/>
      <c r="DX487" s="149"/>
      <c r="DY487" s="149"/>
      <c r="DZ487" s="149"/>
      <c r="EA487" s="149"/>
      <c r="EB487" s="149"/>
      <c r="EC487" s="149"/>
      <c r="ED487" s="149"/>
      <c r="EE487" s="149"/>
      <c r="EF487" s="149"/>
      <c r="EG487" s="149"/>
      <c r="EH487" s="61"/>
      <c r="EI487" s="68"/>
      <c r="EJ487" s="68"/>
      <c r="EK487" s="68"/>
      <c r="EL487" s="68"/>
      <c r="EM487" s="68"/>
      <c r="EN487" s="68"/>
      <c r="EO487" s="68"/>
      <c r="EP487" s="149"/>
      <c r="EQ487" s="149"/>
      <c r="ER487" s="149"/>
      <c r="ES487" s="149"/>
      <c r="ET487" s="149"/>
      <c r="EU487" s="149"/>
    </row>
    <row r="488" spans="1:151" s="169" customFormat="1" x14ac:dyDescent="0.25">
      <c r="A488" s="186"/>
      <c r="B488" s="186"/>
      <c r="C488" s="186"/>
      <c r="D488" s="186"/>
      <c r="E488" s="186"/>
      <c r="F488" s="186"/>
      <c r="G488" s="186"/>
      <c r="H488" s="186"/>
      <c r="I488" s="186"/>
      <c r="J488" s="186"/>
      <c r="K488" s="186"/>
      <c r="L488" s="186"/>
      <c r="M488" s="186"/>
      <c r="N488" s="186"/>
      <c r="O488" s="186"/>
      <c r="P488" s="186"/>
      <c r="Q488" s="186"/>
      <c r="R488" s="186"/>
      <c r="S488" s="186"/>
      <c r="T488" s="186"/>
      <c r="U488" s="186"/>
      <c r="V488" s="186"/>
      <c r="W488" s="186"/>
      <c r="X488" s="186"/>
      <c r="Y488" s="186"/>
      <c r="Z488" s="186"/>
      <c r="AA488" s="186"/>
      <c r="AB488" s="186"/>
      <c r="AC488" s="186"/>
      <c r="AD488" s="186"/>
      <c r="AE488" s="186"/>
      <c r="AF488" s="193"/>
      <c r="AG488" s="193"/>
      <c r="AH488" s="193"/>
      <c r="AI488" s="193"/>
      <c r="AJ488" s="193"/>
      <c r="AK488" s="186"/>
      <c r="AL488" s="186"/>
      <c r="AM488" s="186"/>
      <c r="AN488" s="186"/>
      <c r="AO488" s="186"/>
      <c r="AP488" s="186"/>
      <c r="AQ488" s="186"/>
      <c r="AR488" s="186"/>
      <c r="AS488" s="186"/>
      <c r="AU488" s="186"/>
      <c r="AV488" s="186"/>
      <c r="AY488" s="186"/>
      <c r="AZ488" s="186"/>
      <c r="BA488" s="186"/>
      <c r="BB488" s="186"/>
      <c r="BC488" s="186"/>
      <c r="BD488" s="186"/>
      <c r="BE488" s="186"/>
      <c r="BF488" s="186"/>
      <c r="BG488" s="186"/>
      <c r="BJ488" s="186"/>
      <c r="BK488" s="186"/>
      <c r="BL488" s="186"/>
      <c r="BM488" s="218"/>
      <c r="BP488" s="186"/>
      <c r="BQ488" s="186"/>
      <c r="BR488" s="186"/>
      <c r="BS488" s="186"/>
      <c r="BT488" s="186"/>
      <c r="BU488" s="186"/>
      <c r="BV488" s="186"/>
      <c r="BW488" s="186"/>
      <c r="BX488" s="186"/>
      <c r="BY488" s="186"/>
      <c r="BZ488" s="186"/>
      <c r="CA488" s="186"/>
      <c r="CB488" s="186"/>
      <c r="CC488" s="186"/>
      <c r="CD488" s="186"/>
      <c r="CE488" s="186"/>
      <c r="CF488" s="186"/>
      <c r="CI488" s="186"/>
      <c r="CJ488" s="186"/>
      <c r="CK488" s="186"/>
      <c r="CL488" s="186"/>
      <c r="CM488" s="186"/>
      <c r="CN488" s="186"/>
      <c r="CO488" s="186"/>
      <c r="CP488" s="186"/>
      <c r="CQ488" s="186"/>
      <c r="CR488" s="186"/>
      <c r="CS488" s="186"/>
      <c r="CT488" s="186"/>
      <c r="CU488" s="171"/>
      <c r="CV488" s="171"/>
      <c r="CW488" s="171"/>
      <c r="CX488" s="171"/>
      <c r="CY488" s="171"/>
      <c r="CZ488" s="171"/>
      <c r="DA488" s="171"/>
      <c r="DB488" s="171"/>
      <c r="DC488" s="171"/>
      <c r="DD488" s="171"/>
      <c r="DE488" s="171"/>
      <c r="DF488" s="171"/>
      <c r="DG488" s="171"/>
      <c r="DH488" s="171"/>
      <c r="DI488" s="171"/>
      <c r="DJ488" s="171"/>
      <c r="DK488" s="171"/>
      <c r="DL488" s="186"/>
      <c r="DM488" s="186"/>
      <c r="DO488" s="149"/>
      <c r="DP488" s="149"/>
      <c r="DQ488" s="186"/>
      <c r="DR488" s="149"/>
      <c r="DS488" s="149"/>
      <c r="DT488" s="149"/>
      <c r="DU488" s="149"/>
      <c r="DV488" s="149"/>
      <c r="DW488" s="149"/>
      <c r="DX488" s="149"/>
      <c r="DY488" s="149"/>
      <c r="DZ488" s="149"/>
      <c r="EA488" s="149"/>
      <c r="EB488" s="149"/>
      <c r="EC488" s="149"/>
      <c r="ED488" s="149"/>
      <c r="EE488" s="149"/>
      <c r="EF488" s="149"/>
      <c r="EG488" s="149"/>
      <c r="EH488" s="61"/>
      <c r="EI488" s="68"/>
      <c r="EJ488" s="68"/>
      <c r="EK488" s="68"/>
      <c r="EL488" s="68"/>
      <c r="EM488" s="68"/>
      <c r="EN488" s="68"/>
      <c r="EO488" s="68"/>
      <c r="EP488" s="149"/>
      <c r="EQ488" s="149"/>
      <c r="ER488" s="149"/>
      <c r="ES488" s="149"/>
      <c r="ET488" s="149"/>
      <c r="EU488" s="149"/>
    </row>
    <row r="489" spans="1:151" s="169" customFormat="1" x14ac:dyDescent="0.25">
      <c r="A489" s="186"/>
      <c r="B489" s="186"/>
      <c r="C489" s="186"/>
      <c r="D489" s="186"/>
      <c r="E489" s="186"/>
      <c r="F489" s="186"/>
      <c r="G489" s="186"/>
      <c r="H489" s="186"/>
      <c r="I489" s="186"/>
      <c r="J489" s="186"/>
      <c r="K489" s="186"/>
      <c r="L489" s="186"/>
      <c r="M489" s="186"/>
      <c r="N489" s="186"/>
      <c r="O489" s="186"/>
      <c r="P489" s="186"/>
      <c r="Q489" s="186"/>
      <c r="R489" s="186"/>
      <c r="S489" s="186"/>
      <c r="T489" s="186"/>
      <c r="U489" s="186"/>
      <c r="V489" s="186"/>
      <c r="W489" s="186"/>
      <c r="X489" s="186"/>
      <c r="Y489" s="186"/>
      <c r="Z489" s="186"/>
      <c r="AA489" s="186"/>
      <c r="AB489" s="186"/>
      <c r="AC489" s="186"/>
      <c r="AD489" s="186"/>
      <c r="AE489" s="186"/>
      <c r="AF489" s="193"/>
      <c r="AG489" s="193"/>
      <c r="AH489" s="193"/>
      <c r="AI489" s="193"/>
      <c r="AJ489" s="193"/>
      <c r="AK489" s="186"/>
      <c r="AL489" s="186"/>
      <c r="AM489" s="186"/>
      <c r="AN489" s="186"/>
      <c r="AO489" s="186"/>
      <c r="AP489" s="186"/>
      <c r="AQ489" s="186"/>
      <c r="AR489" s="186"/>
      <c r="AS489" s="186"/>
      <c r="AU489" s="186"/>
      <c r="AV489" s="186"/>
      <c r="AY489" s="186"/>
      <c r="AZ489" s="186"/>
      <c r="BA489" s="186"/>
      <c r="BB489" s="186"/>
      <c r="BC489" s="186"/>
      <c r="BD489" s="186"/>
      <c r="BE489" s="186"/>
      <c r="BF489" s="186"/>
      <c r="BG489" s="186"/>
      <c r="BJ489" s="186"/>
      <c r="BK489" s="186"/>
      <c r="BL489" s="186"/>
      <c r="BM489" s="218"/>
      <c r="BP489" s="186"/>
      <c r="BQ489" s="186"/>
      <c r="BR489" s="186"/>
      <c r="BS489" s="186"/>
      <c r="BT489" s="186"/>
      <c r="BU489" s="186"/>
      <c r="BV489" s="186"/>
      <c r="BW489" s="186"/>
      <c r="BX489" s="186"/>
      <c r="BY489" s="186"/>
      <c r="BZ489" s="186"/>
      <c r="CA489" s="186"/>
      <c r="CB489" s="186"/>
      <c r="CC489" s="186"/>
      <c r="CD489" s="186"/>
      <c r="CE489" s="186"/>
      <c r="CF489" s="186"/>
      <c r="CI489" s="186"/>
      <c r="CJ489" s="186"/>
      <c r="CK489" s="186"/>
      <c r="CL489" s="186"/>
      <c r="CM489" s="186"/>
      <c r="CN489" s="186"/>
      <c r="CO489" s="186"/>
      <c r="CP489" s="186"/>
      <c r="CQ489" s="186"/>
      <c r="CR489" s="186"/>
      <c r="CS489" s="186"/>
      <c r="CT489" s="186"/>
      <c r="CU489" s="171"/>
      <c r="CV489" s="171"/>
      <c r="CW489" s="171"/>
      <c r="CX489" s="171"/>
      <c r="CY489" s="171"/>
      <c r="CZ489" s="171"/>
      <c r="DA489" s="171"/>
      <c r="DB489" s="171"/>
      <c r="DC489" s="171"/>
      <c r="DD489" s="171"/>
      <c r="DE489" s="171"/>
      <c r="DF489" s="171"/>
      <c r="DG489" s="171"/>
      <c r="DH489" s="171"/>
      <c r="DI489" s="171"/>
      <c r="DJ489" s="171"/>
      <c r="DK489" s="171"/>
      <c r="DL489" s="186"/>
      <c r="DM489" s="186"/>
      <c r="DO489" s="149"/>
      <c r="DP489" s="149"/>
      <c r="DQ489" s="186"/>
      <c r="DR489" s="149"/>
      <c r="DS489" s="149"/>
      <c r="DT489" s="149"/>
      <c r="DU489" s="149"/>
      <c r="DV489" s="149"/>
      <c r="DW489" s="149"/>
      <c r="DX489" s="149"/>
      <c r="DY489" s="149"/>
      <c r="DZ489" s="149"/>
      <c r="EA489" s="149"/>
      <c r="EB489" s="149"/>
      <c r="EC489" s="149"/>
      <c r="ED489" s="149"/>
      <c r="EE489" s="149"/>
      <c r="EF489" s="149"/>
      <c r="EG489" s="149"/>
      <c r="EH489" s="61"/>
      <c r="EI489" s="68"/>
      <c r="EJ489" s="68"/>
      <c r="EK489" s="68"/>
      <c r="EL489" s="68"/>
      <c r="EM489" s="68"/>
      <c r="EN489" s="68"/>
      <c r="EO489" s="68"/>
      <c r="EP489" s="149"/>
      <c r="EQ489" s="149"/>
      <c r="ER489" s="149"/>
      <c r="ES489" s="149"/>
      <c r="ET489" s="149"/>
      <c r="EU489" s="149"/>
    </row>
    <row r="490" spans="1:151" s="169" customFormat="1" x14ac:dyDescent="0.25">
      <c r="A490" s="186"/>
      <c r="B490" s="186"/>
      <c r="C490" s="186"/>
      <c r="D490" s="186"/>
      <c r="E490" s="186"/>
      <c r="F490" s="186"/>
      <c r="G490" s="186"/>
      <c r="H490" s="186"/>
      <c r="I490" s="186"/>
      <c r="J490" s="186"/>
      <c r="K490" s="186"/>
      <c r="L490" s="186"/>
      <c r="M490" s="186"/>
      <c r="N490" s="186"/>
      <c r="O490" s="186"/>
      <c r="P490" s="186"/>
      <c r="Q490" s="186"/>
      <c r="R490" s="186"/>
      <c r="S490" s="186"/>
      <c r="T490" s="186"/>
      <c r="U490" s="186"/>
      <c r="V490" s="186"/>
      <c r="W490" s="186"/>
      <c r="X490" s="186"/>
      <c r="Y490" s="186"/>
      <c r="Z490" s="186"/>
      <c r="AA490" s="186"/>
      <c r="AB490" s="186"/>
      <c r="AC490" s="186"/>
      <c r="AD490" s="186"/>
      <c r="AE490" s="186"/>
      <c r="AF490" s="193"/>
      <c r="AG490" s="193"/>
      <c r="AH490" s="193"/>
      <c r="AI490" s="193"/>
      <c r="AJ490" s="193"/>
      <c r="AK490" s="186"/>
      <c r="AL490" s="186"/>
      <c r="AM490" s="186"/>
      <c r="AN490" s="186"/>
      <c r="AO490" s="186"/>
      <c r="AP490" s="186"/>
      <c r="AQ490" s="186"/>
      <c r="AR490" s="186"/>
      <c r="AS490" s="186"/>
      <c r="AU490" s="186"/>
      <c r="AV490" s="186"/>
      <c r="AY490" s="186"/>
      <c r="AZ490" s="186"/>
      <c r="BA490" s="186"/>
      <c r="BB490" s="186"/>
      <c r="BC490" s="186"/>
      <c r="BD490" s="186"/>
      <c r="BE490" s="186"/>
      <c r="BF490" s="186"/>
      <c r="BG490" s="186"/>
      <c r="BJ490" s="186"/>
      <c r="BK490" s="186"/>
      <c r="BL490" s="186"/>
      <c r="BM490" s="218"/>
      <c r="BP490" s="186"/>
      <c r="BQ490" s="186"/>
      <c r="BR490" s="186"/>
      <c r="BS490" s="186"/>
      <c r="BT490" s="186"/>
      <c r="BU490" s="186"/>
      <c r="BV490" s="186"/>
      <c r="BW490" s="186"/>
      <c r="BX490" s="186"/>
      <c r="BY490" s="186"/>
      <c r="BZ490" s="186"/>
      <c r="CA490" s="186"/>
      <c r="CB490" s="186"/>
      <c r="CC490" s="186"/>
      <c r="CD490" s="186"/>
      <c r="CE490" s="186"/>
      <c r="CF490" s="186"/>
      <c r="CI490" s="186"/>
      <c r="CJ490" s="186"/>
      <c r="CK490" s="186"/>
      <c r="CL490" s="186"/>
      <c r="CM490" s="186"/>
      <c r="CN490" s="186"/>
      <c r="CO490" s="186"/>
      <c r="CP490" s="186"/>
      <c r="CQ490" s="186"/>
      <c r="CR490" s="186"/>
      <c r="CS490" s="186"/>
      <c r="CT490" s="186"/>
      <c r="CU490" s="171"/>
      <c r="CV490" s="171"/>
      <c r="CW490" s="171"/>
      <c r="CX490" s="171"/>
      <c r="CY490" s="171"/>
      <c r="CZ490" s="171"/>
      <c r="DA490" s="171"/>
      <c r="DB490" s="171"/>
      <c r="DC490" s="171"/>
      <c r="DD490" s="171"/>
      <c r="DE490" s="171"/>
      <c r="DF490" s="171"/>
      <c r="DG490" s="171"/>
      <c r="DH490" s="171"/>
      <c r="DI490" s="171"/>
      <c r="DJ490" s="171"/>
      <c r="DK490" s="171"/>
      <c r="DL490" s="186"/>
      <c r="DM490" s="186"/>
      <c r="DO490" s="149"/>
      <c r="DP490" s="149"/>
      <c r="DQ490" s="186"/>
      <c r="DR490" s="149"/>
      <c r="DS490" s="149"/>
      <c r="DT490" s="149"/>
      <c r="DU490" s="149"/>
      <c r="DV490" s="149"/>
      <c r="DW490" s="149"/>
      <c r="DX490" s="149"/>
      <c r="DY490" s="149"/>
      <c r="DZ490" s="149"/>
      <c r="EA490" s="149"/>
      <c r="EB490" s="149"/>
      <c r="EC490" s="149"/>
      <c r="ED490" s="149"/>
      <c r="EE490" s="149"/>
      <c r="EF490" s="149"/>
      <c r="EG490" s="149"/>
      <c r="EH490" s="61"/>
      <c r="EI490" s="68"/>
      <c r="EJ490" s="68"/>
      <c r="EK490" s="68"/>
      <c r="EL490" s="68"/>
      <c r="EM490" s="68"/>
      <c r="EN490" s="68"/>
      <c r="EO490" s="68"/>
      <c r="EP490" s="149"/>
      <c r="EQ490" s="149"/>
      <c r="ER490" s="149"/>
      <c r="ES490" s="149"/>
      <c r="ET490" s="149"/>
      <c r="EU490" s="149"/>
    </row>
    <row r="491" spans="1:151" s="169" customFormat="1" x14ac:dyDescent="0.25">
      <c r="A491" s="186"/>
      <c r="B491" s="186"/>
      <c r="C491" s="186"/>
      <c r="D491" s="186"/>
      <c r="E491" s="186"/>
      <c r="F491" s="186"/>
      <c r="G491" s="186"/>
      <c r="H491" s="186"/>
      <c r="I491" s="186"/>
      <c r="J491" s="186"/>
      <c r="K491" s="186"/>
      <c r="L491" s="186"/>
      <c r="M491" s="186"/>
      <c r="N491" s="186"/>
      <c r="O491" s="186"/>
      <c r="P491" s="186"/>
      <c r="Q491" s="186"/>
      <c r="R491" s="186"/>
      <c r="S491" s="186"/>
      <c r="T491" s="186"/>
      <c r="U491" s="186"/>
      <c r="V491" s="186"/>
      <c r="W491" s="186"/>
      <c r="X491" s="186"/>
      <c r="Y491" s="186"/>
      <c r="Z491" s="186"/>
      <c r="AA491" s="186"/>
      <c r="AB491" s="186"/>
      <c r="AC491" s="186"/>
      <c r="AD491" s="186"/>
      <c r="AE491" s="186"/>
      <c r="AF491" s="193"/>
      <c r="AG491" s="193"/>
      <c r="AH491" s="193"/>
      <c r="AI491" s="193"/>
      <c r="AJ491" s="193"/>
      <c r="AK491" s="186"/>
      <c r="AL491" s="186"/>
      <c r="AM491" s="186"/>
      <c r="AN491" s="186"/>
      <c r="AO491" s="186"/>
      <c r="AP491" s="186"/>
      <c r="AQ491" s="186"/>
      <c r="AR491" s="186"/>
      <c r="AS491" s="186"/>
      <c r="AU491" s="186"/>
      <c r="AV491" s="186"/>
      <c r="AY491" s="186"/>
      <c r="AZ491" s="186"/>
      <c r="BA491" s="186"/>
      <c r="BB491" s="186"/>
      <c r="BC491" s="186"/>
      <c r="BD491" s="186"/>
      <c r="BE491" s="186"/>
      <c r="BF491" s="186"/>
      <c r="BG491" s="186"/>
      <c r="BJ491" s="186"/>
      <c r="BK491" s="186"/>
      <c r="BL491" s="186"/>
      <c r="BM491" s="218"/>
      <c r="BP491" s="186"/>
      <c r="BQ491" s="186"/>
      <c r="BR491" s="186"/>
      <c r="BS491" s="186"/>
      <c r="BT491" s="186"/>
      <c r="BU491" s="186"/>
      <c r="BV491" s="186"/>
      <c r="BW491" s="186"/>
      <c r="BX491" s="186"/>
      <c r="BY491" s="186"/>
      <c r="BZ491" s="186"/>
      <c r="CA491" s="186"/>
      <c r="CB491" s="186"/>
      <c r="CC491" s="186"/>
      <c r="CD491" s="186"/>
      <c r="CE491" s="186"/>
      <c r="CF491" s="186"/>
      <c r="CI491" s="186"/>
      <c r="CJ491" s="186"/>
      <c r="CK491" s="186"/>
      <c r="CL491" s="186"/>
      <c r="CM491" s="186"/>
      <c r="CN491" s="186"/>
      <c r="CO491" s="186"/>
      <c r="CP491" s="186"/>
      <c r="CQ491" s="186"/>
      <c r="CR491" s="186"/>
      <c r="CS491" s="186"/>
      <c r="CT491" s="186"/>
      <c r="CU491" s="171"/>
      <c r="CV491" s="171"/>
      <c r="CW491" s="171"/>
      <c r="CX491" s="171"/>
      <c r="CY491" s="171"/>
      <c r="CZ491" s="171"/>
      <c r="DA491" s="171"/>
      <c r="DB491" s="171"/>
      <c r="DC491" s="171"/>
      <c r="DD491" s="171"/>
      <c r="DE491" s="171"/>
      <c r="DF491" s="171"/>
      <c r="DG491" s="171"/>
      <c r="DH491" s="171"/>
      <c r="DI491" s="171"/>
      <c r="DJ491" s="171"/>
      <c r="DK491" s="171"/>
      <c r="DL491" s="186"/>
      <c r="DM491" s="186"/>
      <c r="DO491" s="149"/>
      <c r="DP491" s="149"/>
      <c r="DQ491" s="186"/>
      <c r="DR491" s="149"/>
      <c r="DS491" s="149"/>
      <c r="DT491" s="149"/>
      <c r="DU491" s="149"/>
      <c r="DV491" s="149"/>
      <c r="DW491" s="149"/>
      <c r="DX491" s="149"/>
      <c r="DY491" s="149"/>
      <c r="DZ491" s="149"/>
      <c r="EA491" s="149"/>
      <c r="EB491" s="149"/>
      <c r="EC491" s="149"/>
      <c r="ED491" s="149"/>
      <c r="EE491" s="149"/>
      <c r="EF491" s="149"/>
      <c r="EG491" s="149"/>
      <c r="EH491" s="61"/>
      <c r="EI491" s="68"/>
      <c r="EJ491" s="68"/>
      <c r="EK491" s="68"/>
      <c r="EL491" s="68"/>
      <c r="EM491" s="68"/>
      <c r="EN491" s="68"/>
      <c r="EO491" s="68"/>
      <c r="EP491" s="149"/>
      <c r="EQ491" s="149"/>
      <c r="ER491" s="149"/>
      <c r="ES491" s="149"/>
      <c r="ET491" s="149"/>
      <c r="EU491" s="149"/>
    </row>
    <row r="492" spans="1:151" s="169" customFormat="1" x14ac:dyDescent="0.25">
      <c r="A492" s="186"/>
      <c r="B492" s="186"/>
      <c r="C492" s="186"/>
      <c r="D492" s="186"/>
      <c r="E492" s="186"/>
      <c r="F492" s="186"/>
      <c r="G492" s="186"/>
      <c r="H492" s="186"/>
      <c r="I492" s="186"/>
      <c r="J492" s="186"/>
      <c r="K492" s="186"/>
      <c r="L492" s="186"/>
      <c r="M492" s="186"/>
      <c r="N492" s="186"/>
      <c r="O492" s="186"/>
      <c r="P492" s="186"/>
      <c r="Q492" s="186"/>
      <c r="R492" s="186"/>
      <c r="S492" s="186"/>
      <c r="T492" s="186"/>
      <c r="U492" s="186"/>
      <c r="V492" s="186"/>
      <c r="W492" s="186"/>
      <c r="X492" s="186"/>
      <c r="Y492" s="186"/>
      <c r="Z492" s="186"/>
      <c r="AA492" s="186"/>
      <c r="AB492" s="186"/>
      <c r="AC492" s="186"/>
      <c r="AD492" s="186"/>
      <c r="AE492" s="186"/>
      <c r="AF492" s="193"/>
      <c r="AG492" s="193"/>
      <c r="AH492" s="193"/>
      <c r="AI492" s="193"/>
      <c r="AJ492" s="193"/>
      <c r="AK492" s="186"/>
      <c r="AL492" s="186"/>
      <c r="AM492" s="186"/>
      <c r="AN492" s="186"/>
      <c r="AO492" s="186"/>
      <c r="AP492" s="186"/>
      <c r="AQ492" s="186"/>
      <c r="AR492" s="186"/>
      <c r="AS492" s="186"/>
      <c r="AU492" s="186"/>
      <c r="AV492" s="186"/>
      <c r="AY492" s="186"/>
      <c r="AZ492" s="186"/>
      <c r="BA492" s="186"/>
      <c r="BB492" s="186"/>
      <c r="BC492" s="186"/>
      <c r="BD492" s="186"/>
      <c r="BE492" s="186"/>
      <c r="BF492" s="186"/>
      <c r="BG492" s="186"/>
      <c r="BJ492" s="186"/>
      <c r="BK492" s="186"/>
      <c r="BL492" s="186"/>
      <c r="BM492" s="218"/>
      <c r="BP492" s="186"/>
      <c r="BQ492" s="186"/>
      <c r="BR492" s="186"/>
      <c r="BS492" s="186"/>
      <c r="BT492" s="186"/>
      <c r="BU492" s="186"/>
      <c r="BV492" s="186"/>
      <c r="BW492" s="186"/>
      <c r="BX492" s="186"/>
      <c r="BY492" s="186"/>
      <c r="BZ492" s="186"/>
      <c r="CA492" s="186"/>
      <c r="CB492" s="186"/>
      <c r="CC492" s="186"/>
      <c r="CD492" s="186"/>
      <c r="CE492" s="186"/>
      <c r="CF492" s="186"/>
      <c r="CI492" s="186"/>
      <c r="CJ492" s="186"/>
      <c r="CK492" s="186"/>
      <c r="CL492" s="186"/>
      <c r="CM492" s="186"/>
      <c r="CN492" s="186"/>
      <c r="CO492" s="186"/>
      <c r="CP492" s="186"/>
      <c r="CQ492" s="186"/>
      <c r="CR492" s="186"/>
      <c r="CS492" s="186"/>
      <c r="CT492" s="186"/>
      <c r="CU492" s="171"/>
      <c r="CV492" s="171"/>
      <c r="CW492" s="171"/>
      <c r="CX492" s="171"/>
      <c r="CY492" s="171"/>
      <c r="CZ492" s="171"/>
      <c r="DA492" s="171"/>
      <c r="DB492" s="171"/>
      <c r="DC492" s="171"/>
      <c r="DD492" s="171"/>
      <c r="DE492" s="171"/>
      <c r="DF492" s="171"/>
      <c r="DG492" s="171"/>
      <c r="DH492" s="171"/>
      <c r="DI492" s="171"/>
      <c r="DJ492" s="171"/>
      <c r="DK492" s="171"/>
      <c r="DL492" s="186"/>
      <c r="DM492" s="186"/>
      <c r="DO492" s="149"/>
      <c r="DP492" s="149"/>
      <c r="DQ492" s="186"/>
      <c r="DR492" s="149"/>
      <c r="DS492" s="149"/>
      <c r="DT492" s="149"/>
      <c r="DU492" s="149"/>
      <c r="DV492" s="149"/>
      <c r="DW492" s="149"/>
      <c r="DX492" s="149"/>
      <c r="DY492" s="149"/>
      <c r="DZ492" s="149"/>
      <c r="EA492" s="149"/>
      <c r="EB492" s="149"/>
      <c r="EC492" s="149"/>
      <c r="ED492" s="149"/>
      <c r="EE492" s="149"/>
      <c r="EF492" s="149"/>
      <c r="EG492" s="149"/>
      <c r="EH492" s="61"/>
      <c r="EI492" s="68"/>
      <c r="EJ492" s="68"/>
      <c r="EK492" s="68"/>
      <c r="EL492" s="68"/>
      <c r="EM492" s="68"/>
      <c r="EN492" s="68"/>
      <c r="EO492" s="68"/>
      <c r="EP492" s="149"/>
      <c r="EQ492" s="149"/>
      <c r="ER492" s="149"/>
      <c r="ES492" s="149"/>
      <c r="ET492" s="149"/>
      <c r="EU492" s="149"/>
    </row>
    <row r="493" spans="1:151" s="169" customFormat="1" x14ac:dyDescent="0.25">
      <c r="A493" s="186"/>
      <c r="B493" s="186"/>
      <c r="C493" s="186"/>
      <c r="D493" s="186"/>
      <c r="E493" s="186"/>
      <c r="F493" s="186"/>
      <c r="G493" s="186"/>
      <c r="H493" s="186"/>
      <c r="I493" s="186"/>
      <c r="J493" s="186"/>
      <c r="K493" s="186"/>
      <c r="L493" s="186"/>
      <c r="M493" s="186"/>
      <c r="N493" s="186"/>
      <c r="O493" s="186"/>
      <c r="P493" s="186"/>
      <c r="Q493" s="186"/>
      <c r="R493" s="186"/>
      <c r="S493" s="186"/>
      <c r="T493" s="186"/>
      <c r="U493" s="186"/>
      <c r="V493" s="186"/>
      <c r="W493" s="186"/>
      <c r="X493" s="186"/>
      <c r="Y493" s="186"/>
      <c r="Z493" s="186"/>
      <c r="AA493" s="186"/>
      <c r="AB493" s="186"/>
      <c r="AC493" s="186"/>
      <c r="AD493" s="186"/>
      <c r="AE493" s="186"/>
      <c r="AF493" s="193"/>
      <c r="AG493" s="193"/>
      <c r="AH493" s="193"/>
      <c r="AI493" s="193"/>
      <c r="AJ493" s="193"/>
      <c r="AK493" s="186"/>
      <c r="AL493" s="186"/>
      <c r="AM493" s="186"/>
      <c r="AN493" s="186"/>
      <c r="AO493" s="186"/>
      <c r="AP493" s="186"/>
      <c r="AQ493" s="186"/>
      <c r="AR493" s="186"/>
      <c r="AS493" s="186"/>
      <c r="AU493" s="186"/>
      <c r="AV493" s="186"/>
      <c r="AY493" s="186"/>
      <c r="AZ493" s="186"/>
      <c r="BA493" s="186"/>
      <c r="BB493" s="186"/>
      <c r="BC493" s="186"/>
      <c r="BD493" s="186"/>
      <c r="BE493" s="186"/>
      <c r="BF493" s="186"/>
      <c r="BG493" s="186"/>
      <c r="BJ493" s="186"/>
      <c r="BK493" s="186"/>
      <c r="BL493" s="186"/>
      <c r="BM493" s="218"/>
      <c r="BP493" s="186"/>
      <c r="BQ493" s="186"/>
      <c r="BR493" s="186"/>
      <c r="BS493" s="186"/>
      <c r="BT493" s="186"/>
      <c r="BU493" s="186"/>
      <c r="BV493" s="186"/>
      <c r="BW493" s="186"/>
      <c r="BX493" s="186"/>
      <c r="BY493" s="186"/>
      <c r="BZ493" s="186"/>
      <c r="CA493" s="186"/>
      <c r="CB493" s="186"/>
      <c r="CC493" s="186"/>
      <c r="CD493" s="186"/>
      <c r="CE493" s="186"/>
      <c r="CF493" s="186"/>
      <c r="CI493" s="186"/>
      <c r="CJ493" s="186"/>
      <c r="CK493" s="186"/>
      <c r="CL493" s="186"/>
      <c r="CM493" s="186"/>
      <c r="CN493" s="186"/>
      <c r="CO493" s="186"/>
      <c r="CP493" s="186"/>
      <c r="CQ493" s="186"/>
      <c r="CR493" s="186"/>
      <c r="CS493" s="186"/>
      <c r="CT493" s="186"/>
      <c r="CU493" s="171"/>
      <c r="CV493" s="171"/>
      <c r="CW493" s="171"/>
      <c r="CX493" s="171"/>
      <c r="CY493" s="171"/>
      <c r="CZ493" s="171"/>
      <c r="DA493" s="171"/>
      <c r="DB493" s="171"/>
      <c r="DC493" s="171"/>
      <c r="DD493" s="171"/>
      <c r="DE493" s="171"/>
      <c r="DF493" s="171"/>
      <c r="DG493" s="171"/>
      <c r="DH493" s="171"/>
      <c r="DI493" s="171"/>
      <c r="DJ493" s="171"/>
      <c r="DK493" s="171"/>
      <c r="DL493" s="186"/>
      <c r="DM493" s="186"/>
      <c r="DO493" s="149"/>
      <c r="DP493" s="149"/>
      <c r="DQ493" s="186"/>
      <c r="DR493" s="149"/>
      <c r="DS493" s="149"/>
      <c r="DT493" s="149"/>
      <c r="DU493" s="149"/>
      <c r="DV493" s="149"/>
      <c r="DW493" s="149"/>
      <c r="DX493" s="149"/>
      <c r="DY493" s="149"/>
      <c r="DZ493" s="149"/>
      <c r="EA493" s="149"/>
      <c r="EB493" s="149"/>
      <c r="EC493" s="149"/>
      <c r="ED493" s="149"/>
      <c r="EE493" s="149"/>
      <c r="EF493" s="149"/>
      <c r="EG493" s="149"/>
      <c r="EH493" s="61"/>
      <c r="EI493" s="68"/>
      <c r="EJ493" s="68"/>
      <c r="EK493" s="68"/>
      <c r="EL493" s="68"/>
      <c r="EM493" s="68"/>
      <c r="EN493" s="68"/>
      <c r="EO493" s="68"/>
      <c r="EP493" s="149"/>
      <c r="EQ493" s="149"/>
      <c r="ER493" s="149"/>
      <c r="ES493" s="149"/>
      <c r="ET493" s="149"/>
      <c r="EU493" s="149"/>
    </row>
    <row r="494" spans="1:151" s="169" customFormat="1" x14ac:dyDescent="0.25">
      <c r="A494" s="186"/>
      <c r="B494" s="186"/>
      <c r="C494" s="186"/>
      <c r="D494" s="186"/>
      <c r="E494" s="186"/>
      <c r="F494" s="186"/>
      <c r="G494" s="186"/>
      <c r="H494" s="186"/>
      <c r="I494" s="186"/>
      <c r="J494" s="186"/>
      <c r="K494" s="186"/>
      <c r="L494" s="186"/>
      <c r="M494" s="186"/>
      <c r="N494" s="186"/>
      <c r="O494" s="186"/>
      <c r="P494" s="186"/>
      <c r="Q494" s="186"/>
      <c r="R494" s="186"/>
      <c r="S494" s="186"/>
      <c r="T494" s="186"/>
      <c r="U494" s="186"/>
      <c r="V494" s="186"/>
      <c r="W494" s="186"/>
      <c r="X494" s="186"/>
      <c r="Y494" s="186"/>
      <c r="Z494" s="186"/>
      <c r="AA494" s="186"/>
      <c r="AB494" s="186"/>
      <c r="AC494" s="186"/>
      <c r="AD494" s="186"/>
      <c r="AE494" s="186"/>
      <c r="AF494" s="193"/>
      <c r="AG494" s="193"/>
      <c r="AH494" s="193"/>
      <c r="AI494" s="193"/>
      <c r="AJ494" s="193"/>
      <c r="AK494" s="186"/>
      <c r="AL494" s="186"/>
      <c r="AM494" s="186"/>
      <c r="AN494" s="186"/>
      <c r="AO494" s="186"/>
      <c r="AP494" s="186"/>
      <c r="AQ494" s="186"/>
      <c r="AR494" s="186"/>
      <c r="AS494" s="186"/>
      <c r="AU494" s="186"/>
      <c r="AV494" s="186"/>
      <c r="AY494" s="186"/>
      <c r="AZ494" s="186"/>
      <c r="BA494" s="186"/>
      <c r="BB494" s="186"/>
      <c r="BC494" s="186"/>
      <c r="BD494" s="186"/>
      <c r="BE494" s="186"/>
      <c r="BF494" s="186"/>
      <c r="BG494" s="186"/>
      <c r="BJ494" s="186"/>
      <c r="BK494" s="186"/>
      <c r="BL494" s="186"/>
      <c r="BM494" s="218"/>
      <c r="BP494" s="186"/>
      <c r="BQ494" s="186"/>
      <c r="BR494" s="186"/>
      <c r="BS494" s="186"/>
      <c r="BT494" s="186"/>
      <c r="BU494" s="186"/>
      <c r="BV494" s="186"/>
      <c r="BW494" s="186"/>
      <c r="BX494" s="186"/>
      <c r="BY494" s="186"/>
      <c r="BZ494" s="186"/>
      <c r="CA494" s="186"/>
      <c r="CB494" s="186"/>
      <c r="CC494" s="186"/>
      <c r="CD494" s="186"/>
      <c r="CE494" s="186"/>
      <c r="CF494" s="186"/>
      <c r="CI494" s="186"/>
      <c r="CJ494" s="186"/>
      <c r="CK494" s="186"/>
      <c r="CL494" s="186"/>
      <c r="CM494" s="186"/>
      <c r="CN494" s="186"/>
      <c r="CO494" s="186"/>
      <c r="CP494" s="186"/>
      <c r="CQ494" s="186"/>
      <c r="CR494" s="186"/>
      <c r="CS494" s="186"/>
      <c r="CT494" s="186"/>
      <c r="CU494" s="171"/>
      <c r="CV494" s="171"/>
      <c r="CW494" s="171"/>
      <c r="CX494" s="171"/>
      <c r="CY494" s="171"/>
      <c r="CZ494" s="171"/>
      <c r="DA494" s="171"/>
      <c r="DB494" s="171"/>
      <c r="DC494" s="171"/>
      <c r="DD494" s="171"/>
      <c r="DE494" s="171"/>
      <c r="DF494" s="171"/>
      <c r="DG494" s="171"/>
      <c r="DH494" s="171"/>
      <c r="DI494" s="171"/>
      <c r="DJ494" s="171"/>
      <c r="DK494" s="171"/>
      <c r="DL494" s="186"/>
      <c r="DM494" s="186"/>
      <c r="DO494" s="149"/>
      <c r="DP494" s="149"/>
      <c r="DQ494" s="186"/>
      <c r="DR494" s="149"/>
      <c r="DS494" s="149"/>
      <c r="DT494" s="149"/>
      <c r="DU494" s="149"/>
      <c r="DV494" s="149"/>
      <c r="DW494" s="149"/>
      <c r="DX494" s="149"/>
      <c r="DY494" s="149"/>
      <c r="DZ494" s="149"/>
      <c r="EA494" s="149"/>
      <c r="EB494" s="149"/>
      <c r="EC494" s="149"/>
      <c r="ED494" s="149"/>
      <c r="EE494" s="149"/>
      <c r="EF494" s="149"/>
      <c r="EG494" s="149"/>
      <c r="EH494" s="61"/>
      <c r="EI494" s="68"/>
      <c r="EJ494" s="68"/>
      <c r="EK494" s="68"/>
      <c r="EL494" s="68"/>
      <c r="EM494" s="68"/>
      <c r="EN494" s="68"/>
      <c r="EO494" s="68"/>
      <c r="EP494" s="149"/>
      <c r="EQ494" s="149"/>
      <c r="ER494" s="149"/>
      <c r="ES494" s="149"/>
      <c r="ET494" s="149"/>
      <c r="EU494" s="149"/>
    </row>
    <row r="495" spans="1:151" s="169" customFormat="1" x14ac:dyDescent="0.25">
      <c r="A495" s="186"/>
      <c r="B495" s="186"/>
      <c r="C495" s="186"/>
      <c r="D495" s="186"/>
      <c r="E495" s="186"/>
      <c r="F495" s="186"/>
      <c r="G495" s="186"/>
      <c r="H495" s="186"/>
      <c r="I495" s="186"/>
      <c r="J495" s="186"/>
      <c r="K495" s="186"/>
      <c r="L495" s="186"/>
      <c r="M495" s="186"/>
      <c r="N495" s="186"/>
      <c r="O495" s="186"/>
      <c r="P495" s="186"/>
      <c r="Q495" s="186"/>
      <c r="R495" s="186"/>
      <c r="S495" s="186"/>
      <c r="T495" s="186"/>
      <c r="U495" s="186"/>
      <c r="V495" s="186"/>
      <c r="W495" s="186"/>
      <c r="X495" s="186"/>
      <c r="Y495" s="186"/>
      <c r="Z495" s="186"/>
      <c r="AA495" s="186"/>
      <c r="AB495" s="186"/>
      <c r="AC495" s="186"/>
      <c r="AD495" s="186"/>
      <c r="AE495" s="186"/>
      <c r="AF495" s="193"/>
      <c r="AG495" s="193"/>
      <c r="AH495" s="193"/>
      <c r="AI495" s="193"/>
      <c r="AJ495" s="193"/>
      <c r="AK495" s="186"/>
      <c r="AL495" s="186"/>
      <c r="AM495" s="186"/>
      <c r="AN495" s="186"/>
      <c r="AO495" s="186"/>
      <c r="AP495" s="186"/>
      <c r="AQ495" s="186"/>
      <c r="AR495" s="186"/>
      <c r="AS495" s="186"/>
      <c r="AU495" s="186"/>
      <c r="AV495" s="186"/>
      <c r="AY495" s="186"/>
      <c r="AZ495" s="186"/>
      <c r="BA495" s="186"/>
      <c r="BB495" s="186"/>
      <c r="BC495" s="186"/>
      <c r="BD495" s="186"/>
      <c r="BE495" s="186"/>
      <c r="BF495" s="186"/>
      <c r="BG495" s="186"/>
      <c r="BJ495" s="186"/>
      <c r="BK495" s="186"/>
      <c r="BL495" s="186"/>
      <c r="BM495" s="218"/>
      <c r="BP495" s="186"/>
      <c r="BQ495" s="186"/>
      <c r="BR495" s="186"/>
      <c r="BS495" s="186"/>
      <c r="BT495" s="186"/>
      <c r="BU495" s="186"/>
      <c r="BV495" s="186"/>
      <c r="BW495" s="186"/>
      <c r="BX495" s="186"/>
      <c r="BY495" s="186"/>
      <c r="BZ495" s="186"/>
      <c r="CA495" s="186"/>
      <c r="CB495" s="186"/>
      <c r="CC495" s="186"/>
      <c r="CD495" s="186"/>
      <c r="CE495" s="186"/>
      <c r="CF495" s="186"/>
      <c r="CI495" s="186"/>
      <c r="CJ495" s="186"/>
      <c r="CK495" s="186"/>
      <c r="CL495" s="186"/>
      <c r="CM495" s="186"/>
      <c r="CN495" s="186"/>
      <c r="CO495" s="186"/>
      <c r="CP495" s="186"/>
      <c r="CQ495" s="186"/>
      <c r="CR495" s="186"/>
      <c r="CS495" s="186"/>
      <c r="CT495" s="186"/>
      <c r="CU495" s="171"/>
      <c r="CV495" s="171"/>
      <c r="CW495" s="171"/>
      <c r="CX495" s="171"/>
      <c r="CY495" s="171"/>
      <c r="CZ495" s="171"/>
      <c r="DA495" s="171"/>
      <c r="DB495" s="171"/>
      <c r="DC495" s="171"/>
      <c r="DD495" s="171"/>
      <c r="DE495" s="171"/>
      <c r="DF495" s="171"/>
      <c r="DG495" s="171"/>
      <c r="DH495" s="171"/>
      <c r="DI495" s="171"/>
      <c r="DJ495" s="171"/>
      <c r="DK495" s="171"/>
      <c r="DL495" s="186"/>
      <c r="DM495" s="186"/>
      <c r="DO495" s="149"/>
      <c r="DP495" s="149"/>
      <c r="DQ495" s="186"/>
      <c r="DR495" s="149"/>
      <c r="DS495" s="149"/>
      <c r="DT495" s="149"/>
      <c r="DU495" s="149"/>
      <c r="DV495" s="149"/>
      <c r="DW495" s="149"/>
      <c r="DX495" s="149"/>
      <c r="DY495" s="149"/>
      <c r="DZ495" s="149"/>
      <c r="EA495" s="149"/>
      <c r="EB495" s="149"/>
      <c r="EC495" s="149"/>
      <c r="ED495" s="149"/>
      <c r="EE495" s="149"/>
      <c r="EF495" s="149"/>
      <c r="EG495" s="149"/>
      <c r="EH495" s="61"/>
      <c r="EI495" s="68"/>
      <c r="EJ495" s="68"/>
      <c r="EK495" s="68"/>
      <c r="EL495" s="68"/>
      <c r="EM495" s="68"/>
      <c r="EN495" s="68"/>
      <c r="EO495" s="68"/>
      <c r="EP495" s="149"/>
      <c r="EQ495" s="149"/>
      <c r="ER495" s="149"/>
      <c r="ES495" s="149"/>
      <c r="ET495" s="149"/>
      <c r="EU495" s="149"/>
    </row>
    <row r="496" spans="1:151" s="169" customFormat="1" x14ac:dyDescent="0.25">
      <c r="A496" s="186"/>
      <c r="B496" s="186"/>
      <c r="C496" s="186"/>
      <c r="D496" s="186"/>
      <c r="E496" s="186"/>
      <c r="F496" s="186"/>
      <c r="G496" s="186"/>
      <c r="H496" s="186"/>
      <c r="I496" s="186"/>
      <c r="J496" s="186"/>
      <c r="K496" s="186"/>
      <c r="L496" s="186"/>
      <c r="M496" s="186"/>
      <c r="N496" s="186"/>
      <c r="O496" s="186"/>
      <c r="P496" s="186"/>
      <c r="Q496" s="186"/>
      <c r="R496" s="186"/>
      <c r="S496" s="186"/>
      <c r="T496" s="186"/>
      <c r="U496" s="186"/>
      <c r="V496" s="186"/>
      <c r="W496" s="186"/>
      <c r="X496" s="186"/>
      <c r="Y496" s="186"/>
      <c r="Z496" s="186"/>
      <c r="AA496" s="186"/>
      <c r="AB496" s="186"/>
      <c r="AC496" s="186"/>
      <c r="AD496" s="186"/>
      <c r="AE496" s="186"/>
      <c r="AF496" s="193"/>
      <c r="AG496" s="193"/>
      <c r="AH496" s="193"/>
      <c r="AI496" s="193"/>
      <c r="AJ496" s="193"/>
      <c r="AK496" s="186"/>
      <c r="AL496" s="186"/>
      <c r="AM496" s="186"/>
      <c r="AN496" s="186"/>
      <c r="AO496" s="186"/>
      <c r="AP496" s="186"/>
      <c r="AQ496" s="186"/>
      <c r="AR496" s="186"/>
      <c r="AS496" s="186"/>
      <c r="AU496" s="186"/>
      <c r="AV496" s="186"/>
      <c r="AY496" s="186"/>
      <c r="AZ496" s="186"/>
      <c r="BA496" s="186"/>
      <c r="BB496" s="186"/>
      <c r="BC496" s="186"/>
      <c r="BD496" s="186"/>
      <c r="BE496" s="186"/>
      <c r="BF496" s="186"/>
      <c r="BG496" s="186"/>
      <c r="BJ496" s="186"/>
      <c r="BK496" s="186"/>
      <c r="BL496" s="186"/>
      <c r="BM496" s="218"/>
      <c r="BP496" s="186"/>
      <c r="BQ496" s="186"/>
      <c r="BR496" s="186"/>
      <c r="BS496" s="186"/>
      <c r="BT496" s="186"/>
      <c r="BU496" s="186"/>
      <c r="BV496" s="186"/>
      <c r="BW496" s="186"/>
      <c r="BX496" s="186"/>
      <c r="BY496" s="186"/>
      <c r="BZ496" s="186"/>
      <c r="CA496" s="186"/>
      <c r="CB496" s="186"/>
      <c r="CC496" s="186"/>
      <c r="CD496" s="186"/>
      <c r="CE496" s="186"/>
      <c r="CF496" s="186"/>
      <c r="CI496" s="186"/>
      <c r="CJ496" s="186"/>
      <c r="CK496" s="186"/>
      <c r="CL496" s="186"/>
      <c r="CM496" s="186"/>
      <c r="CN496" s="186"/>
      <c r="CO496" s="186"/>
      <c r="CP496" s="186"/>
      <c r="CQ496" s="186"/>
      <c r="CR496" s="186"/>
      <c r="CS496" s="186"/>
      <c r="CT496" s="186"/>
      <c r="CU496" s="171"/>
      <c r="CV496" s="171"/>
      <c r="CW496" s="171"/>
      <c r="CX496" s="171"/>
      <c r="CY496" s="171"/>
      <c r="CZ496" s="171"/>
      <c r="DA496" s="171"/>
      <c r="DB496" s="171"/>
      <c r="DC496" s="171"/>
      <c r="DD496" s="171"/>
      <c r="DE496" s="171"/>
      <c r="DF496" s="171"/>
      <c r="DG496" s="171"/>
      <c r="DH496" s="171"/>
      <c r="DI496" s="171"/>
      <c r="DJ496" s="171"/>
      <c r="DK496" s="171"/>
      <c r="DL496" s="186"/>
      <c r="DM496" s="186"/>
      <c r="DO496" s="149"/>
      <c r="DP496" s="149"/>
      <c r="DQ496" s="186"/>
      <c r="DR496" s="149"/>
      <c r="DS496" s="149"/>
      <c r="DT496" s="149"/>
      <c r="DU496" s="149"/>
      <c r="DV496" s="149"/>
      <c r="DW496" s="149"/>
      <c r="DX496" s="149"/>
      <c r="DY496" s="149"/>
      <c r="DZ496" s="149"/>
      <c r="EA496" s="149"/>
      <c r="EB496" s="149"/>
      <c r="EC496" s="149"/>
      <c r="ED496" s="149"/>
      <c r="EE496" s="149"/>
      <c r="EF496" s="149"/>
      <c r="EG496" s="149"/>
      <c r="EH496" s="61"/>
      <c r="EI496" s="68"/>
      <c r="EJ496" s="68"/>
      <c r="EK496" s="68"/>
      <c r="EL496" s="68"/>
      <c r="EM496" s="68"/>
      <c r="EN496" s="68"/>
      <c r="EO496" s="68"/>
      <c r="EP496" s="149"/>
      <c r="EQ496" s="149"/>
      <c r="ER496" s="149"/>
      <c r="ES496" s="149"/>
      <c r="ET496" s="149"/>
      <c r="EU496" s="149"/>
    </row>
    <row r="497" spans="1:151" s="169" customFormat="1" x14ac:dyDescent="0.25">
      <c r="A497" s="186"/>
      <c r="B497" s="186"/>
      <c r="C497" s="186"/>
      <c r="D497" s="186"/>
      <c r="E497" s="186"/>
      <c r="F497" s="186"/>
      <c r="G497" s="186"/>
      <c r="H497" s="186"/>
      <c r="I497" s="186"/>
      <c r="J497" s="186"/>
      <c r="K497" s="186"/>
      <c r="L497" s="186"/>
      <c r="M497" s="186"/>
      <c r="N497" s="186"/>
      <c r="O497" s="186"/>
      <c r="P497" s="186"/>
      <c r="Q497" s="186"/>
      <c r="R497" s="186"/>
      <c r="S497" s="186"/>
      <c r="T497" s="186"/>
      <c r="U497" s="186"/>
      <c r="V497" s="186"/>
      <c r="W497" s="186"/>
      <c r="X497" s="186"/>
      <c r="Y497" s="186"/>
      <c r="Z497" s="186"/>
      <c r="AA497" s="186"/>
      <c r="AB497" s="186"/>
      <c r="AC497" s="186"/>
      <c r="AD497" s="186"/>
      <c r="AE497" s="186"/>
      <c r="AF497" s="193"/>
      <c r="AG497" s="193"/>
      <c r="AH497" s="193"/>
      <c r="AI497" s="193"/>
      <c r="AJ497" s="193"/>
      <c r="AK497" s="186"/>
      <c r="AL497" s="186"/>
      <c r="AM497" s="186"/>
      <c r="AN497" s="186"/>
      <c r="AO497" s="186"/>
      <c r="AP497" s="186"/>
      <c r="AQ497" s="186"/>
      <c r="AR497" s="186"/>
      <c r="AS497" s="186"/>
      <c r="AU497" s="186"/>
      <c r="AV497" s="186"/>
      <c r="AY497" s="186"/>
      <c r="AZ497" s="186"/>
      <c r="BA497" s="186"/>
      <c r="BB497" s="186"/>
      <c r="BC497" s="186"/>
      <c r="BD497" s="186"/>
      <c r="BE497" s="186"/>
      <c r="BF497" s="186"/>
      <c r="BG497" s="186"/>
      <c r="BJ497" s="186"/>
      <c r="BK497" s="186"/>
      <c r="BL497" s="186"/>
      <c r="BM497" s="218"/>
      <c r="BP497" s="186"/>
      <c r="BQ497" s="186"/>
      <c r="BR497" s="186"/>
      <c r="BS497" s="186"/>
      <c r="BT497" s="186"/>
      <c r="BU497" s="186"/>
      <c r="BV497" s="186"/>
      <c r="BW497" s="186"/>
      <c r="BX497" s="186"/>
      <c r="BY497" s="186"/>
      <c r="BZ497" s="186"/>
      <c r="CA497" s="186"/>
      <c r="CB497" s="186"/>
      <c r="CC497" s="186"/>
      <c r="CD497" s="186"/>
      <c r="CE497" s="186"/>
      <c r="CF497" s="186"/>
      <c r="CI497" s="186"/>
      <c r="CJ497" s="186"/>
      <c r="CK497" s="186"/>
      <c r="CL497" s="186"/>
      <c r="CM497" s="186"/>
      <c r="CN497" s="186"/>
      <c r="CO497" s="186"/>
      <c r="CP497" s="186"/>
      <c r="CQ497" s="186"/>
      <c r="CR497" s="186"/>
      <c r="CS497" s="186"/>
      <c r="CT497" s="186"/>
      <c r="CU497" s="171"/>
      <c r="CV497" s="171"/>
      <c r="CW497" s="171"/>
      <c r="CX497" s="171"/>
      <c r="CY497" s="171"/>
      <c r="CZ497" s="171"/>
      <c r="DA497" s="171"/>
      <c r="DB497" s="171"/>
      <c r="DC497" s="171"/>
      <c r="DD497" s="171"/>
      <c r="DE497" s="171"/>
      <c r="DF497" s="171"/>
      <c r="DG497" s="171"/>
      <c r="DH497" s="171"/>
      <c r="DI497" s="171"/>
      <c r="DJ497" s="171"/>
      <c r="DK497" s="171"/>
      <c r="DL497" s="186"/>
      <c r="DM497" s="186"/>
      <c r="DO497" s="149"/>
      <c r="DP497" s="149"/>
      <c r="DQ497" s="186"/>
      <c r="DR497" s="149"/>
      <c r="DS497" s="149"/>
      <c r="DT497" s="149"/>
      <c r="DU497" s="149"/>
      <c r="DV497" s="149"/>
      <c r="DW497" s="149"/>
      <c r="DX497" s="149"/>
      <c r="DY497" s="149"/>
      <c r="DZ497" s="149"/>
      <c r="EA497" s="149"/>
      <c r="EB497" s="149"/>
      <c r="EC497" s="149"/>
      <c r="ED497" s="149"/>
      <c r="EE497" s="149"/>
      <c r="EF497" s="149"/>
      <c r="EG497" s="149"/>
      <c r="EH497" s="61"/>
      <c r="EI497" s="68"/>
      <c r="EJ497" s="68"/>
      <c r="EK497" s="68"/>
      <c r="EL497" s="68"/>
      <c r="EM497" s="68"/>
      <c r="EN497" s="68"/>
      <c r="EO497" s="68"/>
      <c r="EP497" s="149"/>
      <c r="EQ497" s="149"/>
      <c r="ER497" s="149"/>
      <c r="ES497" s="149"/>
      <c r="ET497" s="149"/>
      <c r="EU497" s="149"/>
    </row>
    <row r="498" spans="1:151" s="169" customFormat="1" x14ac:dyDescent="0.25">
      <c r="A498" s="186"/>
      <c r="B498" s="186"/>
      <c r="C498" s="186"/>
      <c r="D498" s="186"/>
      <c r="E498" s="186"/>
      <c r="F498" s="186"/>
      <c r="G498" s="186"/>
      <c r="H498" s="186"/>
      <c r="I498" s="186"/>
      <c r="J498" s="186"/>
      <c r="K498" s="186"/>
      <c r="L498" s="186"/>
      <c r="M498" s="186"/>
      <c r="N498" s="186"/>
      <c r="O498" s="186"/>
      <c r="P498" s="186"/>
      <c r="Q498" s="186"/>
      <c r="R498" s="186"/>
      <c r="S498" s="186"/>
      <c r="T498" s="186"/>
      <c r="U498" s="186"/>
      <c r="V498" s="186"/>
      <c r="W498" s="186"/>
      <c r="X498" s="186"/>
      <c r="Y498" s="186"/>
      <c r="Z498" s="186"/>
      <c r="AA498" s="186"/>
      <c r="AB498" s="186"/>
      <c r="AC498" s="186"/>
      <c r="AD498" s="186"/>
      <c r="AE498" s="186"/>
      <c r="AF498" s="193"/>
      <c r="AG498" s="193"/>
      <c r="AH498" s="193"/>
      <c r="AI498" s="193"/>
      <c r="AJ498" s="193"/>
      <c r="AK498" s="186"/>
      <c r="AL498" s="186"/>
      <c r="AM498" s="186"/>
      <c r="AN498" s="186"/>
      <c r="AO498" s="186"/>
      <c r="AP498" s="186"/>
      <c r="AQ498" s="186"/>
      <c r="AR498" s="186"/>
      <c r="AS498" s="186"/>
      <c r="AU498" s="186"/>
      <c r="AV498" s="186"/>
      <c r="AY498" s="186"/>
      <c r="AZ498" s="186"/>
      <c r="BA498" s="186"/>
      <c r="BB498" s="186"/>
      <c r="BC498" s="186"/>
      <c r="BD498" s="186"/>
      <c r="BE498" s="186"/>
      <c r="BF498" s="186"/>
      <c r="BG498" s="186"/>
      <c r="BJ498" s="186"/>
      <c r="BK498" s="186"/>
      <c r="BL498" s="186"/>
      <c r="BM498" s="218"/>
      <c r="BP498" s="186"/>
      <c r="BQ498" s="186"/>
      <c r="BR498" s="186"/>
      <c r="BS498" s="186"/>
      <c r="BT498" s="186"/>
      <c r="BU498" s="186"/>
      <c r="BV498" s="186"/>
      <c r="BW498" s="186"/>
      <c r="BX498" s="186"/>
      <c r="BY498" s="186"/>
      <c r="BZ498" s="186"/>
      <c r="CA498" s="186"/>
      <c r="CB498" s="186"/>
      <c r="CC498" s="186"/>
      <c r="CD498" s="186"/>
      <c r="CE498" s="186"/>
      <c r="CF498" s="186"/>
      <c r="CI498" s="186"/>
      <c r="CJ498" s="186"/>
      <c r="CK498" s="186"/>
      <c r="CL498" s="186"/>
      <c r="CM498" s="186"/>
      <c r="CN498" s="186"/>
      <c r="CO498" s="186"/>
      <c r="CP498" s="186"/>
      <c r="CQ498" s="186"/>
      <c r="CR498" s="186"/>
      <c r="CS498" s="186"/>
      <c r="CT498" s="186"/>
      <c r="CU498" s="171"/>
      <c r="CV498" s="171"/>
      <c r="CW498" s="171"/>
      <c r="CX498" s="171"/>
      <c r="CY498" s="171"/>
      <c r="CZ498" s="171"/>
      <c r="DA498" s="171"/>
      <c r="DB498" s="171"/>
      <c r="DC498" s="171"/>
      <c r="DD498" s="171"/>
      <c r="DE498" s="171"/>
      <c r="DF498" s="171"/>
      <c r="DG498" s="171"/>
      <c r="DH498" s="171"/>
      <c r="DI498" s="171"/>
      <c r="DJ498" s="171"/>
      <c r="DK498" s="171"/>
      <c r="DL498" s="186"/>
      <c r="DM498" s="186"/>
      <c r="DO498" s="149"/>
      <c r="DP498" s="149"/>
      <c r="DQ498" s="186"/>
      <c r="DR498" s="149"/>
      <c r="DS498" s="149"/>
      <c r="DT498" s="149"/>
      <c r="DU498" s="149"/>
      <c r="DV498" s="149"/>
      <c r="DW498" s="149"/>
      <c r="DX498" s="149"/>
      <c r="DY498" s="149"/>
      <c r="DZ498" s="149"/>
      <c r="EA498" s="149"/>
      <c r="EB498" s="149"/>
      <c r="EC498" s="149"/>
      <c r="ED498" s="149"/>
      <c r="EE498" s="149"/>
      <c r="EF498" s="149"/>
      <c r="EG498" s="149"/>
      <c r="EH498" s="61"/>
      <c r="EI498" s="68"/>
      <c r="EJ498" s="68"/>
      <c r="EK498" s="68"/>
      <c r="EL498" s="68"/>
      <c r="EM498" s="68"/>
      <c r="EN498" s="68"/>
      <c r="EO498" s="68"/>
      <c r="EP498" s="149"/>
      <c r="EQ498" s="149"/>
      <c r="ER498" s="149"/>
      <c r="ES498" s="149"/>
      <c r="ET498" s="149"/>
      <c r="EU498" s="149"/>
    </row>
    <row r="499" spans="1:151" s="169" customFormat="1" x14ac:dyDescent="0.25">
      <c r="A499" s="186"/>
      <c r="B499" s="186"/>
      <c r="C499" s="186"/>
      <c r="D499" s="186"/>
      <c r="E499" s="186"/>
      <c r="F499" s="186"/>
      <c r="G499" s="186"/>
      <c r="H499" s="186"/>
      <c r="I499" s="186"/>
      <c r="J499" s="186"/>
      <c r="K499" s="186"/>
      <c r="L499" s="186"/>
      <c r="M499" s="186"/>
      <c r="N499" s="186"/>
      <c r="O499" s="186"/>
      <c r="P499" s="186"/>
      <c r="Q499" s="186"/>
      <c r="R499" s="186"/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93"/>
      <c r="AG499" s="193"/>
      <c r="AH499" s="193"/>
      <c r="AI499" s="193"/>
      <c r="AJ499" s="193"/>
      <c r="AK499" s="186"/>
      <c r="AL499" s="186"/>
      <c r="AM499" s="186"/>
      <c r="AN499" s="186"/>
      <c r="AO499" s="186"/>
      <c r="AP499" s="186"/>
      <c r="AQ499" s="186"/>
      <c r="AR499" s="186"/>
      <c r="AS499" s="186"/>
      <c r="AU499" s="186"/>
      <c r="AV499" s="186"/>
      <c r="AY499" s="186"/>
      <c r="AZ499" s="186"/>
      <c r="BA499" s="186"/>
      <c r="BB499" s="186"/>
      <c r="BC499" s="186"/>
      <c r="BD499" s="186"/>
      <c r="BE499" s="186"/>
      <c r="BF499" s="186"/>
      <c r="BG499" s="186"/>
      <c r="BJ499" s="186"/>
      <c r="BK499" s="186"/>
      <c r="BL499" s="186"/>
      <c r="BM499" s="218"/>
      <c r="BP499" s="186"/>
      <c r="BQ499" s="186"/>
      <c r="BR499" s="186"/>
      <c r="BS499" s="186"/>
      <c r="BT499" s="186"/>
      <c r="BU499" s="186"/>
      <c r="BV499" s="186"/>
      <c r="BW499" s="186"/>
      <c r="BX499" s="186"/>
      <c r="BY499" s="186"/>
      <c r="BZ499" s="186"/>
      <c r="CA499" s="186"/>
      <c r="CB499" s="186"/>
      <c r="CC499" s="186"/>
      <c r="CD499" s="186"/>
      <c r="CE499" s="186"/>
      <c r="CF499" s="186"/>
      <c r="CI499" s="186"/>
      <c r="CJ499" s="186"/>
      <c r="CK499" s="186"/>
      <c r="CL499" s="186"/>
      <c r="CM499" s="186"/>
      <c r="CN499" s="186"/>
      <c r="CO499" s="186"/>
      <c r="CP499" s="186"/>
      <c r="CQ499" s="186"/>
      <c r="CR499" s="186"/>
      <c r="CS499" s="186"/>
      <c r="CT499" s="186"/>
      <c r="CU499" s="171"/>
      <c r="CV499" s="171"/>
      <c r="CW499" s="171"/>
      <c r="CX499" s="171"/>
      <c r="CY499" s="171"/>
      <c r="CZ499" s="171"/>
      <c r="DA499" s="171"/>
      <c r="DB499" s="171"/>
      <c r="DC499" s="171"/>
      <c r="DD499" s="171"/>
      <c r="DE499" s="171"/>
      <c r="DF499" s="171"/>
      <c r="DG499" s="171"/>
      <c r="DH499" s="171"/>
      <c r="DI499" s="171"/>
      <c r="DJ499" s="171"/>
      <c r="DK499" s="171"/>
      <c r="DL499" s="186"/>
      <c r="DM499" s="186"/>
      <c r="DO499" s="149"/>
      <c r="DP499" s="149"/>
      <c r="DQ499" s="186"/>
      <c r="DR499" s="149"/>
      <c r="DS499" s="149"/>
      <c r="DT499" s="149"/>
      <c r="DU499" s="149"/>
      <c r="DV499" s="149"/>
      <c r="DW499" s="149"/>
      <c r="DX499" s="149"/>
      <c r="DY499" s="149"/>
      <c r="DZ499" s="149"/>
      <c r="EA499" s="149"/>
      <c r="EB499" s="149"/>
      <c r="EC499" s="149"/>
      <c r="ED499" s="149"/>
      <c r="EE499" s="149"/>
      <c r="EF499" s="149"/>
      <c r="EG499" s="149"/>
      <c r="EH499" s="61"/>
      <c r="EI499" s="68"/>
      <c r="EJ499" s="68"/>
      <c r="EK499" s="68"/>
      <c r="EL499" s="68"/>
      <c r="EM499" s="68"/>
      <c r="EN499" s="68"/>
      <c r="EO499" s="68"/>
      <c r="EP499" s="149"/>
      <c r="EQ499" s="149"/>
      <c r="ER499" s="149"/>
      <c r="ES499" s="149"/>
      <c r="ET499" s="149"/>
      <c r="EU499" s="149"/>
    </row>
    <row r="500" spans="1:151" s="169" customFormat="1" x14ac:dyDescent="0.25">
      <c r="A500" s="186"/>
      <c r="B500" s="186"/>
      <c r="C500" s="186"/>
      <c r="D500" s="186"/>
      <c r="E500" s="186"/>
      <c r="F500" s="186"/>
      <c r="G500" s="186"/>
      <c r="H500" s="186"/>
      <c r="I500" s="186"/>
      <c r="J500" s="186"/>
      <c r="K500" s="186"/>
      <c r="L500" s="186"/>
      <c r="M500" s="186"/>
      <c r="N500" s="186"/>
      <c r="O500" s="186"/>
      <c r="P500" s="186"/>
      <c r="Q500" s="186"/>
      <c r="R500" s="186"/>
      <c r="S500" s="186"/>
      <c r="T500" s="186"/>
      <c r="U500" s="186"/>
      <c r="V500" s="186"/>
      <c r="W500" s="186"/>
      <c r="X500" s="186"/>
      <c r="Y500" s="186"/>
      <c r="Z500" s="186"/>
      <c r="AA500" s="186"/>
      <c r="AB500" s="186"/>
      <c r="AC500" s="186"/>
      <c r="AD500" s="186"/>
      <c r="AE500" s="186"/>
      <c r="AF500" s="193"/>
      <c r="AG500" s="193"/>
      <c r="AH500" s="193"/>
      <c r="AI500" s="193"/>
      <c r="AJ500" s="193"/>
      <c r="AK500" s="186"/>
      <c r="AL500" s="186"/>
      <c r="AM500" s="186"/>
      <c r="AN500" s="186"/>
      <c r="AO500" s="186"/>
      <c r="AP500" s="186"/>
      <c r="AQ500" s="186"/>
      <c r="AR500" s="186"/>
      <c r="AS500" s="186"/>
      <c r="AU500" s="186"/>
      <c r="AV500" s="186"/>
      <c r="AY500" s="186"/>
      <c r="AZ500" s="186"/>
      <c r="BA500" s="186"/>
      <c r="BB500" s="186"/>
      <c r="BC500" s="186"/>
      <c r="BD500" s="186"/>
      <c r="BE500" s="186"/>
      <c r="BF500" s="186"/>
      <c r="BG500" s="186"/>
      <c r="BJ500" s="186"/>
      <c r="BK500" s="186"/>
      <c r="BL500" s="186"/>
      <c r="BM500" s="218"/>
      <c r="BP500" s="186"/>
      <c r="BQ500" s="186"/>
      <c r="BR500" s="186"/>
      <c r="BS500" s="186"/>
      <c r="BT500" s="186"/>
      <c r="BU500" s="186"/>
      <c r="BV500" s="186"/>
      <c r="BW500" s="186"/>
      <c r="BX500" s="186"/>
      <c r="BY500" s="186"/>
      <c r="BZ500" s="186"/>
      <c r="CA500" s="186"/>
      <c r="CB500" s="186"/>
      <c r="CC500" s="186"/>
      <c r="CD500" s="186"/>
      <c r="CE500" s="186"/>
      <c r="CF500" s="186"/>
      <c r="CI500" s="186"/>
      <c r="CJ500" s="186"/>
      <c r="CK500" s="186"/>
      <c r="CL500" s="186"/>
      <c r="CM500" s="186"/>
      <c r="CN500" s="186"/>
      <c r="CO500" s="186"/>
      <c r="CP500" s="186"/>
      <c r="CQ500" s="186"/>
      <c r="CR500" s="186"/>
      <c r="CS500" s="186"/>
      <c r="CT500" s="186"/>
      <c r="CU500" s="171"/>
      <c r="CV500" s="171"/>
      <c r="CW500" s="171"/>
      <c r="CX500" s="171"/>
      <c r="CY500" s="171"/>
      <c r="CZ500" s="171"/>
      <c r="DA500" s="171"/>
      <c r="DB500" s="171"/>
      <c r="DC500" s="171"/>
      <c r="DD500" s="171"/>
      <c r="DE500" s="171"/>
      <c r="DF500" s="171"/>
      <c r="DG500" s="171"/>
      <c r="DH500" s="171"/>
      <c r="DI500" s="171"/>
      <c r="DJ500" s="171"/>
      <c r="DK500" s="171"/>
      <c r="DL500" s="186"/>
      <c r="DM500" s="186"/>
      <c r="DO500" s="149"/>
      <c r="DP500" s="149"/>
      <c r="DQ500" s="186"/>
      <c r="DR500" s="149"/>
      <c r="DS500" s="149"/>
      <c r="DT500" s="149"/>
      <c r="DU500" s="149"/>
      <c r="DV500" s="149"/>
      <c r="DW500" s="149"/>
      <c r="DX500" s="149"/>
      <c r="DY500" s="149"/>
      <c r="DZ500" s="149"/>
      <c r="EA500" s="149"/>
      <c r="EB500" s="149"/>
      <c r="EC500" s="149"/>
      <c r="ED500" s="149"/>
      <c r="EE500" s="149"/>
      <c r="EF500" s="149"/>
      <c r="EG500" s="149"/>
      <c r="EH500" s="61"/>
      <c r="EI500" s="68"/>
      <c r="EJ500" s="68"/>
      <c r="EK500" s="68"/>
      <c r="EL500" s="68"/>
      <c r="EM500" s="68"/>
      <c r="EN500" s="68"/>
      <c r="EO500" s="68"/>
      <c r="EP500" s="149"/>
      <c r="EQ500" s="149"/>
      <c r="ER500" s="149"/>
      <c r="ES500" s="149"/>
      <c r="ET500" s="149"/>
      <c r="EU500" s="149"/>
    </row>
    <row r="501" spans="1:151" s="169" customFormat="1" x14ac:dyDescent="0.25">
      <c r="A501" s="186"/>
      <c r="B501" s="186"/>
      <c r="C501" s="186"/>
      <c r="D501" s="186"/>
      <c r="E501" s="186"/>
      <c r="F501" s="186"/>
      <c r="G501" s="186"/>
      <c r="H501" s="186"/>
      <c r="I501" s="186"/>
      <c r="J501" s="186"/>
      <c r="K501" s="186"/>
      <c r="L501" s="186"/>
      <c r="M501" s="186"/>
      <c r="N501" s="186"/>
      <c r="O501" s="186"/>
      <c r="P501" s="186"/>
      <c r="Q501" s="186"/>
      <c r="R501" s="186"/>
      <c r="S501" s="186"/>
      <c r="T501" s="186"/>
      <c r="U501" s="186"/>
      <c r="V501" s="186"/>
      <c r="W501" s="186"/>
      <c r="X501" s="186"/>
      <c r="Y501" s="186"/>
      <c r="Z501" s="186"/>
      <c r="AA501" s="186"/>
      <c r="AB501" s="186"/>
      <c r="AC501" s="186"/>
      <c r="AD501" s="186"/>
      <c r="AE501" s="186"/>
      <c r="AF501" s="193"/>
      <c r="AG501" s="193"/>
      <c r="AH501" s="193"/>
      <c r="AI501" s="193"/>
      <c r="AJ501" s="193"/>
      <c r="AK501" s="186"/>
      <c r="AL501" s="186"/>
      <c r="AM501" s="186"/>
      <c r="AN501" s="186"/>
      <c r="AO501" s="186"/>
      <c r="AP501" s="186"/>
      <c r="AQ501" s="186"/>
      <c r="AR501" s="186"/>
      <c r="AS501" s="186"/>
      <c r="AU501" s="186"/>
      <c r="AV501" s="186"/>
      <c r="AY501" s="186"/>
      <c r="AZ501" s="186"/>
      <c r="BA501" s="186"/>
      <c r="BB501" s="186"/>
      <c r="BC501" s="186"/>
      <c r="BD501" s="186"/>
      <c r="BE501" s="186"/>
      <c r="BF501" s="186"/>
      <c r="BG501" s="186"/>
      <c r="BJ501" s="186"/>
      <c r="BK501" s="186"/>
      <c r="BL501" s="186"/>
      <c r="BM501" s="218"/>
      <c r="BP501" s="186"/>
      <c r="BQ501" s="186"/>
      <c r="BR501" s="186"/>
      <c r="BS501" s="186"/>
      <c r="BT501" s="186"/>
      <c r="BU501" s="186"/>
      <c r="BV501" s="186"/>
      <c r="BW501" s="186"/>
      <c r="BX501" s="186"/>
      <c r="BY501" s="186"/>
      <c r="BZ501" s="186"/>
      <c r="CA501" s="186"/>
      <c r="CB501" s="186"/>
      <c r="CC501" s="186"/>
      <c r="CD501" s="186"/>
      <c r="CE501" s="186"/>
      <c r="CF501" s="186"/>
      <c r="CI501" s="186"/>
      <c r="CJ501" s="186"/>
      <c r="CK501" s="186"/>
      <c r="CL501" s="186"/>
      <c r="CM501" s="186"/>
      <c r="CN501" s="186"/>
      <c r="CO501" s="186"/>
      <c r="CP501" s="186"/>
      <c r="CQ501" s="186"/>
      <c r="CR501" s="186"/>
      <c r="CS501" s="186"/>
      <c r="CT501" s="186"/>
      <c r="CU501" s="171"/>
      <c r="CV501" s="171"/>
      <c r="CW501" s="171"/>
      <c r="CX501" s="171"/>
      <c r="CY501" s="171"/>
      <c r="CZ501" s="171"/>
      <c r="DA501" s="171"/>
      <c r="DB501" s="171"/>
      <c r="DC501" s="171"/>
      <c r="DD501" s="171"/>
      <c r="DE501" s="171"/>
      <c r="DF501" s="171"/>
      <c r="DG501" s="171"/>
      <c r="DH501" s="171"/>
      <c r="DI501" s="171"/>
      <c r="DJ501" s="171"/>
      <c r="DK501" s="171"/>
      <c r="DL501" s="186"/>
      <c r="DM501" s="186"/>
      <c r="DO501" s="149"/>
      <c r="DP501" s="149"/>
      <c r="DQ501" s="186"/>
      <c r="DR501" s="149"/>
      <c r="DS501" s="149"/>
      <c r="DT501" s="149"/>
      <c r="DU501" s="149"/>
      <c r="DV501" s="149"/>
      <c r="DW501" s="149"/>
      <c r="DX501" s="149"/>
      <c r="DY501" s="149"/>
      <c r="DZ501" s="149"/>
      <c r="EA501" s="149"/>
      <c r="EB501" s="149"/>
      <c r="EC501" s="149"/>
      <c r="ED501" s="149"/>
      <c r="EE501" s="149"/>
      <c r="EF501" s="149"/>
      <c r="EG501" s="149"/>
      <c r="EH501" s="61"/>
      <c r="EI501" s="68"/>
      <c r="EJ501" s="68"/>
      <c r="EK501" s="68"/>
      <c r="EL501" s="68"/>
      <c r="EM501" s="68"/>
      <c r="EN501" s="68"/>
      <c r="EO501" s="68"/>
      <c r="EP501" s="149"/>
      <c r="EQ501" s="149"/>
      <c r="ER501" s="149"/>
      <c r="ES501" s="149"/>
      <c r="ET501" s="149"/>
      <c r="EU501" s="149"/>
    </row>
    <row r="502" spans="1:151" s="169" customFormat="1" x14ac:dyDescent="0.25">
      <c r="A502" s="186"/>
      <c r="B502" s="186"/>
      <c r="C502" s="186"/>
      <c r="D502" s="186"/>
      <c r="E502" s="186"/>
      <c r="F502" s="186"/>
      <c r="G502" s="186"/>
      <c r="H502" s="186"/>
      <c r="I502" s="186"/>
      <c r="J502" s="186"/>
      <c r="K502" s="186"/>
      <c r="L502" s="186"/>
      <c r="M502" s="186"/>
      <c r="N502" s="186"/>
      <c r="O502" s="186"/>
      <c r="P502" s="186"/>
      <c r="Q502" s="186"/>
      <c r="R502" s="186"/>
      <c r="S502" s="186"/>
      <c r="T502" s="186"/>
      <c r="U502" s="186"/>
      <c r="V502" s="186"/>
      <c r="W502" s="186"/>
      <c r="X502" s="186"/>
      <c r="Y502" s="186"/>
      <c r="Z502" s="186"/>
      <c r="AA502" s="186"/>
      <c r="AB502" s="186"/>
      <c r="AC502" s="186"/>
      <c r="AD502" s="186"/>
      <c r="AE502" s="186"/>
      <c r="AF502" s="193"/>
      <c r="AG502" s="193"/>
      <c r="AH502" s="193"/>
      <c r="AI502" s="193"/>
      <c r="AJ502" s="193"/>
      <c r="AK502" s="186"/>
      <c r="AL502" s="186"/>
      <c r="AM502" s="186"/>
      <c r="AN502" s="186"/>
      <c r="AO502" s="186"/>
      <c r="AP502" s="186"/>
      <c r="AQ502" s="186"/>
      <c r="AR502" s="186"/>
      <c r="AS502" s="186"/>
      <c r="AU502" s="186"/>
      <c r="AV502" s="186"/>
      <c r="AY502" s="186"/>
      <c r="AZ502" s="186"/>
      <c r="BA502" s="186"/>
      <c r="BB502" s="186"/>
      <c r="BC502" s="186"/>
      <c r="BD502" s="186"/>
      <c r="BE502" s="186"/>
      <c r="BF502" s="186"/>
      <c r="BG502" s="186"/>
      <c r="BJ502" s="186"/>
      <c r="BK502" s="186"/>
      <c r="BL502" s="186"/>
      <c r="BM502" s="218"/>
      <c r="BP502" s="186"/>
      <c r="BQ502" s="186"/>
      <c r="BR502" s="186"/>
      <c r="BS502" s="186"/>
      <c r="BT502" s="186"/>
      <c r="BU502" s="186"/>
      <c r="BV502" s="186"/>
      <c r="BW502" s="186"/>
      <c r="BX502" s="186"/>
      <c r="BY502" s="186"/>
      <c r="BZ502" s="186"/>
      <c r="CA502" s="186"/>
      <c r="CB502" s="186"/>
      <c r="CC502" s="186"/>
      <c r="CD502" s="186"/>
      <c r="CE502" s="186"/>
      <c r="CF502" s="186"/>
      <c r="CI502" s="186"/>
      <c r="CJ502" s="186"/>
      <c r="CK502" s="186"/>
      <c r="CL502" s="186"/>
      <c r="CM502" s="186"/>
      <c r="CN502" s="186"/>
      <c r="CO502" s="186"/>
      <c r="CP502" s="186"/>
      <c r="CQ502" s="186"/>
      <c r="CR502" s="186"/>
      <c r="CS502" s="186"/>
      <c r="CT502" s="186"/>
      <c r="CU502" s="171"/>
      <c r="CV502" s="171"/>
      <c r="CW502" s="171"/>
      <c r="CX502" s="171"/>
      <c r="CY502" s="171"/>
      <c r="CZ502" s="171"/>
      <c r="DA502" s="171"/>
      <c r="DB502" s="171"/>
      <c r="DC502" s="171"/>
      <c r="DD502" s="171"/>
      <c r="DE502" s="171"/>
      <c r="DF502" s="171"/>
      <c r="DG502" s="171"/>
      <c r="DH502" s="171"/>
      <c r="DI502" s="171"/>
      <c r="DJ502" s="171"/>
      <c r="DK502" s="171"/>
      <c r="DL502" s="186"/>
      <c r="DM502" s="186"/>
      <c r="DO502" s="149"/>
      <c r="DP502" s="149"/>
      <c r="DQ502" s="186"/>
      <c r="DR502" s="149"/>
      <c r="DS502" s="149"/>
      <c r="DT502" s="149"/>
      <c r="DU502" s="149"/>
      <c r="DV502" s="149"/>
      <c r="DW502" s="149"/>
      <c r="DX502" s="149"/>
      <c r="DY502" s="149"/>
      <c r="DZ502" s="149"/>
      <c r="EA502" s="149"/>
      <c r="EB502" s="149"/>
      <c r="EC502" s="149"/>
      <c r="ED502" s="149"/>
      <c r="EE502" s="149"/>
      <c r="EF502" s="149"/>
      <c r="EG502" s="149"/>
      <c r="EH502" s="61"/>
      <c r="EI502" s="68"/>
      <c r="EJ502" s="68"/>
      <c r="EK502" s="68"/>
      <c r="EL502" s="68"/>
      <c r="EM502" s="68"/>
      <c r="EN502" s="68"/>
      <c r="EO502" s="68"/>
      <c r="EP502" s="149"/>
      <c r="EQ502" s="149"/>
      <c r="ER502" s="149"/>
      <c r="ES502" s="149"/>
      <c r="ET502" s="149"/>
      <c r="EU502" s="149"/>
    </row>
    <row r="503" spans="1:151" s="169" customFormat="1" x14ac:dyDescent="0.25">
      <c r="A503" s="186"/>
      <c r="B503" s="186"/>
      <c r="C503" s="186"/>
      <c r="D503" s="186"/>
      <c r="E503" s="186"/>
      <c r="F503" s="186"/>
      <c r="G503" s="186"/>
      <c r="H503" s="186"/>
      <c r="I503" s="186"/>
      <c r="J503" s="186"/>
      <c r="K503" s="186"/>
      <c r="L503" s="186"/>
      <c r="M503" s="186"/>
      <c r="N503" s="186"/>
      <c r="O503" s="186"/>
      <c r="P503" s="186"/>
      <c r="Q503" s="186"/>
      <c r="R503" s="186"/>
      <c r="S503" s="186"/>
      <c r="T503" s="186"/>
      <c r="U503" s="186"/>
      <c r="V503" s="186"/>
      <c r="W503" s="186"/>
      <c r="X503" s="186"/>
      <c r="Y503" s="186"/>
      <c r="Z503" s="186"/>
      <c r="AA503" s="186"/>
      <c r="AB503" s="186"/>
      <c r="AC503" s="186"/>
      <c r="AD503" s="186"/>
      <c r="AE503" s="186"/>
      <c r="AF503" s="193"/>
      <c r="AG503" s="193"/>
      <c r="AH503" s="193"/>
      <c r="AI503" s="193"/>
      <c r="AJ503" s="193"/>
      <c r="AK503" s="186"/>
      <c r="AL503" s="186"/>
      <c r="AM503" s="186"/>
      <c r="AN503" s="186"/>
      <c r="AO503" s="186"/>
      <c r="AP503" s="186"/>
      <c r="AQ503" s="186"/>
      <c r="AR503" s="186"/>
      <c r="AS503" s="186"/>
      <c r="AU503" s="186"/>
      <c r="AV503" s="186"/>
      <c r="AY503" s="186"/>
      <c r="AZ503" s="186"/>
      <c r="BA503" s="186"/>
      <c r="BB503" s="186"/>
      <c r="BC503" s="186"/>
      <c r="BD503" s="186"/>
      <c r="BE503" s="186"/>
      <c r="BF503" s="186"/>
      <c r="BG503" s="186"/>
      <c r="BJ503" s="186"/>
      <c r="BK503" s="186"/>
      <c r="BL503" s="186"/>
      <c r="BM503" s="218"/>
      <c r="BP503" s="186"/>
      <c r="BQ503" s="186"/>
      <c r="BR503" s="186"/>
      <c r="BS503" s="186"/>
      <c r="BT503" s="186"/>
      <c r="BU503" s="186"/>
      <c r="BV503" s="186"/>
      <c r="BW503" s="186"/>
      <c r="BX503" s="186"/>
      <c r="BY503" s="186"/>
      <c r="BZ503" s="186"/>
      <c r="CA503" s="186"/>
      <c r="CB503" s="186"/>
      <c r="CC503" s="186"/>
      <c r="CD503" s="186"/>
      <c r="CE503" s="186"/>
      <c r="CF503" s="186"/>
      <c r="CI503" s="186"/>
      <c r="CJ503" s="186"/>
      <c r="CK503" s="186"/>
      <c r="CL503" s="186"/>
      <c r="CM503" s="186"/>
      <c r="CN503" s="186"/>
      <c r="CO503" s="186"/>
      <c r="CP503" s="186"/>
      <c r="CQ503" s="186"/>
      <c r="CR503" s="186"/>
      <c r="CS503" s="186"/>
      <c r="CT503" s="186"/>
      <c r="CU503" s="171"/>
      <c r="CV503" s="171"/>
      <c r="CW503" s="171"/>
      <c r="CX503" s="171"/>
      <c r="CY503" s="171"/>
      <c r="CZ503" s="171"/>
      <c r="DA503" s="171"/>
      <c r="DB503" s="171"/>
      <c r="DC503" s="171"/>
      <c r="DD503" s="171"/>
      <c r="DE503" s="171"/>
      <c r="DF503" s="171"/>
      <c r="DG503" s="171"/>
      <c r="DH503" s="171"/>
      <c r="DI503" s="171"/>
      <c r="DJ503" s="171"/>
      <c r="DK503" s="171"/>
      <c r="DL503" s="186"/>
      <c r="DM503" s="186"/>
      <c r="DO503" s="149"/>
      <c r="DP503" s="149"/>
      <c r="DQ503" s="186"/>
      <c r="DR503" s="149"/>
      <c r="DS503" s="149"/>
      <c r="DT503" s="149"/>
      <c r="DU503" s="149"/>
      <c r="DV503" s="149"/>
      <c r="DW503" s="149"/>
      <c r="DX503" s="149"/>
      <c r="DY503" s="149"/>
      <c r="DZ503" s="149"/>
      <c r="EA503" s="149"/>
      <c r="EB503" s="149"/>
      <c r="EC503" s="149"/>
      <c r="ED503" s="149"/>
      <c r="EE503" s="149"/>
      <c r="EF503" s="149"/>
      <c r="EG503" s="149"/>
      <c r="EH503" s="61"/>
      <c r="EI503" s="68"/>
      <c r="EJ503" s="68"/>
      <c r="EK503" s="68"/>
      <c r="EL503" s="68"/>
      <c r="EM503" s="68"/>
      <c r="EN503" s="68"/>
      <c r="EO503" s="68"/>
      <c r="EP503" s="149"/>
      <c r="EQ503" s="149"/>
      <c r="ER503" s="149"/>
      <c r="ES503" s="149"/>
      <c r="ET503" s="149"/>
      <c r="EU503" s="149"/>
    </row>
    <row r="504" spans="1:151" s="169" customFormat="1" x14ac:dyDescent="0.25">
      <c r="A504" s="186"/>
      <c r="B504" s="186"/>
      <c r="C504" s="186"/>
      <c r="D504" s="186"/>
      <c r="E504" s="186"/>
      <c r="F504" s="186"/>
      <c r="G504" s="186"/>
      <c r="H504" s="186"/>
      <c r="I504" s="186"/>
      <c r="J504" s="186"/>
      <c r="K504" s="186"/>
      <c r="L504" s="186"/>
      <c r="M504" s="186"/>
      <c r="N504" s="186"/>
      <c r="O504" s="186"/>
      <c r="P504" s="186"/>
      <c r="Q504" s="186"/>
      <c r="R504" s="186"/>
      <c r="S504" s="186"/>
      <c r="T504" s="186"/>
      <c r="U504" s="186"/>
      <c r="V504" s="186"/>
      <c r="W504" s="186"/>
      <c r="X504" s="186"/>
      <c r="Y504" s="186"/>
      <c r="Z504" s="186"/>
      <c r="AA504" s="186"/>
      <c r="AB504" s="186"/>
      <c r="AC504" s="186"/>
      <c r="AD504" s="186"/>
      <c r="AE504" s="186"/>
      <c r="AF504" s="193"/>
      <c r="AG504" s="193"/>
      <c r="AH504" s="193"/>
      <c r="AI504" s="193"/>
      <c r="AJ504" s="193"/>
      <c r="AK504" s="186"/>
      <c r="AL504" s="186"/>
      <c r="AM504" s="186"/>
      <c r="AN504" s="186"/>
      <c r="AO504" s="186"/>
      <c r="AP504" s="186"/>
      <c r="AQ504" s="186"/>
      <c r="AR504" s="186"/>
      <c r="AS504" s="186"/>
      <c r="AU504" s="186"/>
      <c r="AV504" s="186"/>
      <c r="AY504" s="186"/>
      <c r="AZ504" s="186"/>
      <c r="BA504" s="186"/>
      <c r="BB504" s="186"/>
      <c r="BC504" s="186"/>
      <c r="BD504" s="186"/>
      <c r="BE504" s="186"/>
      <c r="BF504" s="186"/>
      <c r="BG504" s="186"/>
      <c r="BJ504" s="186"/>
      <c r="BK504" s="186"/>
      <c r="BL504" s="186"/>
      <c r="BM504" s="218"/>
      <c r="BP504" s="186"/>
      <c r="BQ504" s="186"/>
      <c r="BR504" s="186"/>
      <c r="BS504" s="186"/>
      <c r="BT504" s="186"/>
      <c r="BU504" s="186"/>
      <c r="BV504" s="186"/>
      <c r="BW504" s="186"/>
      <c r="BX504" s="186"/>
      <c r="BY504" s="186"/>
      <c r="BZ504" s="186"/>
      <c r="CA504" s="186"/>
      <c r="CB504" s="186"/>
      <c r="CC504" s="186"/>
      <c r="CD504" s="186"/>
      <c r="CE504" s="186"/>
      <c r="CF504" s="186"/>
      <c r="CI504" s="186"/>
      <c r="CJ504" s="186"/>
      <c r="CK504" s="186"/>
      <c r="CL504" s="186"/>
      <c r="CM504" s="186"/>
      <c r="CN504" s="186"/>
      <c r="CO504" s="186"/>
      <c r="CP504" s="186"/>
      <c r="CQ504" s="186"/>
      <c r="CR504" s="186"/>
      <c r="CS504" s="186"/>
      <c r="CT504" s="186"/>
      <c r="CU504" s="171"/>
      <c r="CV504" s="171"/>
      <c r="CW504" s="171"/>
      <c r="CX504" s="171"/>
      <c r="CY504" s="171"/>
      <c r="CZ504" s="171"/>
      <c r="DA504" s="171"/>
      <c r="DB504" s="171"/>
      <c r="DC504" s="171"/>
      <c r="DD504" s="171"/>
      <c r="DE504" s="171"/>
      <c r="DF504" s="171"/>
      <c r="DG504" s="171"/>
      <c r="DH504" s="171"/>
      <c r="DI504" s="171"/>
      <c r="DJ504" s="171"/>
      <c r="DK504" s="171"/>
      <c r="DL504" s="186"/>
      <c r="DM504" s="186"/>
      <c r="DO504" s="149"/>
      <c r="DP504" s="149"/>
      <c r="DQ504" s="186"/>
      <c r="DR504" s="149"/>
      <c r="DS504" s="149"/>
      <c r="DT504" s="149"/>
      <c r="DU504" s="149"/>
      <c r="DV504" s="149"/>
      <c r="DW504" s="149"/>
      <c r="DX504" s="149"/>
      <c r="DY504" s="149"/>
      <c r="DZ504" s="149"/>
      <c r="EA504" s="149"/>
      <c r="EB504" s="149"/>
      <c r="EC504" s="149"/>
      <c r="ED504" s="149"/>
      <c r="EE504" s="149"/>
      <c r="EF504" s="149"/>
      <c r="EG504" s="149"/>
      <c r="EH504" s="61"/>
      <c r="EI504" s="68"/>
      <c r="EJ504" s="68"/>
      <c r="EK504" s="68"/>
      <c r="EL504" s="68"/>
      <c r="EM504" s="68"/>
      <c r="EN504" s="68"/>
      <c r="EO504" s="68"/>
      <c r="EP504" s="149"/>
      <c r="EQ504" s="149"/>
      <c r="ER504" s="149"/>
      <c r="ES504" s="149"/>
      <c r="ET504" s="149"/>
      <c r="EU504" s="149"/>
    </row>
    <row r="505" spans="1:151" s="169" customFormat="1" x14ac:dyDescent="0.25">
      <c r="A505" s="186"/>
      <c r="B505" s="186"/>
      <c r="C505" s="186"/>
      <c r="D505" s="186"/>
      <c r="E505" s="186"/>
      <c r="F505" s="186"/>
      <c r="G505" s="186"/>
      <c r="H505" s="186"/>
      <c r="I505" s="186"/>
      <c r="J505" s="186"/>
      <c r="K505" s="186"/>
      <c r="L505" s="186"/>
      <c r="M505" s="186"/>
      <c r="N505" s="186"/>
      <c r="O505" s="186"/>
      <c r="P505" s="186"/>
      <c r="Q505" s="186"/>
      <c r="R505" s="186"/>
      <c r="S505" s="186"/>
      <c r="T505" s="186"/>
      <c r="U505" s="186"/>
      <c r="V505" s="186"/>
      <c r="W505" s="186"/>
      <c r="X505" s="186"/>
      <c r="Y505" s="186"/>
      <c r="Z505" s="186"/>
      <c r="AA505" s="186"/>
      <c r="AB505" s="186"/>
      <c r="AC505" s="186"/>
      <c r="AD505" s="186"/>
      <c r="AE505" s="186"/>
      <c r="AF505" s="193"/>
      <c r="AG505" s="193"/>
      <c r="AH505" s="193"/>
      <c r="AI505" s="193"/>
      <c r="AJ505" s="193"/>
      <c r="AK505" s="186"/>
      <c r="AL505" s="186"/>
      <c r="AM505" s="186"/>
      <c r="AN505" s="186"/>
      <c r="AO505" s="186"/>
      <c r="AP505" s="186"/>
      <c r="AQ505" s="186"/>
      <c r="AR505" s="186"/>
      <c r="AS505" s="186"/>
      <c r="AU505" s="186"/>
      <c r="AV505" s="186"/>
      <c r="AY505" s="186"/>
      <c r="AZ505" s="186"/>
      <c r="BA505" s="186"/>
      <c r="BB505" s="186"/>
      <c r="BC505" s="186"/>
      <c r="BD505" s="186"/>
      <c r="BE505" s="186"/>
      <c r="BF505" s="186"/>
      <c r="BG505" s="186"/>
      <c r="BJ505" s="186"/>
      <c r="BK505" s="186"/>
      <c r="BL505" s="186"/>
      <c r="BM505" s="218"/>
      <c r="BP505" s="186"/>
      <c r="BQ505" s="186"/>
      <c r="BR505" s="186"/>
      <c r="BS505" s="186"/>
      <c r="BT505" s="186"/>
      <c r="BU505" s="186"/>
      <c r="BV505" s="186"/>
      <c r="BW505" s="186"/>
      <c r="BX505" s="186"/>
      <c r="BY505" s="186"/>
      <c r="BZ505" s="186"/>
      <c r="CA505" s="186"/>
      <c r="CB505" s="186"/>
      <c r="CC505" s="186"/>
      <c r="CD505" s="186"/>
      <c r="CE505" s="186"/>
      <c r="CF505" s="186"/>
      <c r="CI505" s="186"/>
      <c r="CJ505" s="186"/>
      <c r="CK505" s="186"/>
      <c r="CL505" s="186"/>
      <c r="CM505" s="186"/>
      <c r="CN505" s="186"/>
      <c r="CO505" s="186"/>
      <c r="CP505" s="186"/>
      <c r="CQ505" s="186"/>
      <c r="CR505" s="186"/>
      <c r="CS505" s="186"/>
      <c r="CT505" s="186"/>
      <c r="CU505" s="171"/>
      <c r="CV505" s="171"/>
      <c r="CW505" s="171"/>
      <c r="CX505" s="171"/>
      <c r="CY505" s="171"/>
      <c r="CZ505" s="171"/>
      <c r="DA505" s="171"/>
      <c r="DB505" s="171"/>
      <c r="DC505" s="171"/>
      <c r="DD505" s="171"/>
      <c r="DE505" s="171"/>
      <c r="DF505" s="171"/>
      <c r="DG505" s="171"/>
      <c r="DH505" s="171"/>
      <c r="DI505" s="171"/>
      <c r="DJ505" s="171"/>
      <c r="DK505" s="171"/>
      <c r="DL505" s="186"/>
      <c r="DM505" s="186"/>
      <c r="DO505" s="149"/>
      <c r="DP505" s="149"/>
      <c r="DQ505" s="186"/>
      <c r="DR505" s="149"/>
      <c r="DS505" s="149"/>
      <c r="DT505" s="149"/>
      <c r="DU505" s="149"/>
      <c r="DV505" s="149"/>
      <c r="DW505" s="149"/>
      <c r="DX505" s="149"/>
      <c r="DY505" s="149"/>
      <c r="DZ505" s="149"/>
      <c r="EA505" s="149"/>
      <c r="EB505" s="149"/>
      <c r="EC505" s="149"/>
      <c r="ED505" s="149"/>
      <c r="EE505" s="149"/>
      <c r="EF505" s="149"/>
      <c r="EG505" s="149"/>
      <c r="EH505" s="61"/>
      <c r="EI505" s="68"/>
      <c r="EJ505" s="68"/>
      <c r="EK505" s="68"/>
      <c r="EL505" s="68"/>
      <c r="EM505" s="68"/>
      <c r="EN505" s="68"/>
      <c r="EO505" s="68"/>
      <c r="EP505" s="149"/>
      <c r="EQ505" s="149"/>
      <c r="ER505" s="149"/>
      <c r="ES505" s="149"/>
      <c r="ET505" s="149"/>
      <c r="EU505" s="149"/>
    </row>
    <row r="506" spans="1:151" s="169" customFormat="1" x14ac:dyDescent="0.25">
      <c r="A506" s="186"/>
      <c r="B506" s="186"/>
      <c r="C506" s="186"/>
      <c r="D506" s="186"/>
      <c r="E506" s="186"/>
      <c r="F506" s="186"/>
      <c r="G506" s="186"/>
      <c r="H506" s="186"/>
      <c r="I506" s="186"/>
      <c r="J506" s="186"/>
      <c r="K506" s="186"/>
      <c r="L506" s="186"/>
      <c r="M506" s="186"/>
      <c r="N506" s="186"/>
      <c r="O506" s="186"/>
      <c r="P506" s="186"/>
      <c r="Q506" s="186"/>
      <c r="R506" s="186"/>
      <c r="S506" s="186"/>
      <c r="T506" s="186"/>
      <c r="U506" s="186"/>
      <c r="V506" s="186"/>
      <c r="W506" s="186"/>
      <c r="X506" s="186"/>
      <c r="Y506" s="186"/>
      <c r="Z506" s="186"/>
      <c r="AA506" s="186"/>
      <c r="AB506" s="186"/>
      <c r="AC506" s="186"/>
      <c r="AD506" s="186"/>
      <c r="AE506" s="186"/>
      <c r="AF506" s="193"/>
      <c r="AG506" s="193"/>
      <c r="AH506" s="193"/>
      <c r="AI506" s="193"/>
      <c r="AJ506" s="193"/>
      <c r="AK506" s="186"/>
      <c r="AL506" s="186"/>
      <c r="AM506" s="186"/>
      <c r="AN506" s="186"/>
      <c r="AO506" s="186"/>
      <c r="AP506" s="186"/>
      <c r="AQ506" s="186"/>
      <c r="AR506" s="186"/>
      <c r="AS506" s="186"/>
      <c r="AU506" s="186"/>
      <c r="AV506" s="186"/>
      <c r="AY506" s="186"/>
      <c r="AZ506" s="186"/>
      <c r="BA506" s="186"/>
      <c r="BB506" s="186"/>
      <c r="BC506" s="186"/>
      <c r="BD506" s="186"/>
      <c r="BE506" s="186"/>
      <c r="BF506" s="186"/>
      <c r="BG506" s="186"/>
      <c r="BJ506" s="186"/>
      <c r="BK506" s="186"/>
      <c r="BL506" s="186"/>
      <c r="BM506" s="218"/>
      <c r="BP506" s="186"/>
      <c r="BQ506" s="186"/>
      <c r="BR506" s="186"/>
      <c r="BS506" s="186"/>
      <c r="BT506" s="186"/>
      <c r="BU506" s="186"/>
      <c r="BV506" s="186"/>
      <c r="BW506" s="186"/>
      <c r="BX506" s="186"/>
      <c r="BY506" s="186"/>
      <c r="BZ506" s="186"/>
      <c r="CA506" s="186"/>
      <c r="CB506" s="186"/>
      <c r="CC506" s="186"/>
      <c r="CD506" s="186"/>
      <c r="CE506" s="186"/>
      <c r="CF506" s="186"/>
      <c r="CI506" s="186"/>
      <c r="CJ506" s="186"/>
      <c r="CK506" s="186"/>
      <c r="CL506" s="186"/>
      <c r="CM506" s="186"/>
      <c r="CN506" s="186"/>
      <c r="CO506" s="186"/>
      <c r="CP506" s="186"/>
      <c r="CQ506" s="186"/>
      <c r="CR506" s="186"/>
      <c r="CS506" s="186"/>
      <c r="CT506" s="186"/>
      <c r="CU506" s="171"/>
      <c r="CV506" s="171"/>
      <c r="CW506" s="171"/>
      <c r="CX506" s="171"/>
      <c r="CY506" s="171"/>
      <c r="CZ506" s="171"/>
      <c r="DA506" s="171"/>
      <c r="DB506" s="171"/>
      <c r="DC506" s="171"/>
      <c r="DD506" s="171"/>
      <c r="DE506" s="171"/>
      <c r="DF506" s="171"/>
      <c r="DG506" s="171"/>
      <c r="DH506" s="171"/>
      <c r="DI506" s="171"/>
      <c r="DJ506" s="171"/>
      <c r="DK506" s="171"/>
      <c r="DL506" s="186"/>
      <c r="DM506" s="186"/>
      <c r="DO506" s="149"/>
      <c r="DP506" s="149"/>
      <c r="DQ506" s="186"/>
      <c r="DR506" s="149"/>
      <c r="DS506" s="149"/>
      <c r="DT506" s="149"/>
      <c r="DU506" s="149"/>
      <c r="DV506" s="149"/>
      <c r="DW506" s="149"/>
      <c r="DX506" s="149"/>
      <c r="DY506" s="149"/>
      <c r="DZ506" s="149"/>
      <c r="EA506" s="149"/>
      <c r="EB506" s="149"/>
      <c r="EC506" s="149"/>
      <c r="ED506" s="149"/>
      <c r="EE506" s="149"/>
      <c r="EF506" s="149"/>
      <c r="EG506" s="149"/>
      <c r="EH506" s="61"/>
      <c r="EI506" s="68"/>
      <c r="EJ506" s="68"/>
      <c r="EK506" s="68"/>
      <c r="EL506" s="68"/>
      <c r="EM506" s="68"/>
      <c r="EN506" s="68"/>
      <c r="EO506" s="68"/>
      <c r="EP506" s="149"/>
      <c r="EQ506" s="149"/>
      <c r="ER506" s="149"/>
      <c r="ES506" s="149"/>
      <c r="ET506" s="149"/>
      <c r="EU506" s="149"/>
    </row>
    <row r="507" spans="1:151" s="169" customFormat="1" x14ac:dyDescent="0.25">
      <c r="A507" s="186"/>
      <c r="B507" s="186"/>
      <c r="C507" s="186"/>
      <c r="D507" s="186"/>
      <c r="E507" s="186"/>
      <c r="F507" s="186"/>
      <c r="G507" s="186"/>
      <c r="H507" s="186"/>
      <c r="I507" s="186"/>
      <c r="J507" s="186"/>
      <c r="K507" s="186"/>
      <c r="L507" s="186"/>
      <c r="M507" s="186"/>
      <c r="N507" s="186"/>
      <c r="O507" s="186"/>
      <c r="P507" s="186"/>
      <c r="Q507" s="186"/>
      <c r="R507" s="186"/>
      <c r="S507" s="186"/>
      <c r="T507" s="186"/>
      <c r="U507" s="186"/>
      <c r="V507" s="186"/>
      <c r="W507" s="186"/>
      <c r="X507" s="186"/>
      <c r="Y507" s="186"/>
      <c r="Z507" s="186"/>
      <c r="AA507" s="186"/>
      <c r="AB507" s="186"/>
      <c r="AC507" s="186"/>
      <c r="AD507" s="186"/>
      <c r="AE507" s="186"/>
      <c r="AF507" s="193"/>
      <c r="AG507" s="193"/>
      <c r="AH507" s="193"/>
      <c r="AI507" s="193"/>
      <c r="AJ507" s="193"/>
      <c r="AK507" s="186"/>
      <c r="AL507" s="186"/>
      <c r="AM507" s="186"/>
      <c r="AN507" s="186"/>
      <c r="AO507" s="186"/>
      <c r="AP507" s="186"/>
      <c r="AQ507" s="186"/>
      <c r="AR507" s="186"/>
      <c r="AS507" s="186"/>
      <c r="AU507" s="186"/>
      <c r="AV507" s="186"/>
      <c r="AY507" s="186"/>
      <c r="AZ507" s="186"/>
      <c r="BA507" s="186"/>
      <c r="BB507" s="186"/>
      <c r="BC507" s="186"/>
      <c r="BD507" s="186"/>
      <c r="BE507" s="186"/>
      <c r="BF507" s="186"/>
      <c r="BG507" s="186"/>
      <c r="BJ507" s="186"/>
      <c r="BK507" s="186"/>
      <c r="BL507" s="186"/>
      <c r="BM507" s="218"/>
      <c r="BP507" s="186"/>
      <c r="BQ507" s="186"/>
      <c r="BR507" s="186"/>
      <c r="BS507" s="186"/>
      <c r="BT507" s="186"/>
      <c r="BU507" s="186"/>
      <c r="BV507" s="186"/>
      <c r="BW507" s="186"/>
      <c r="BX507" s="186"/>
      <c r="BY507" s="186"/>
      <c r="BZ507" s="186"/>
      <c r="CA507" s="186"/>
      <c r="CB507" s="186"/>
      <c r="CC507" s="186"/>
      <c r="CD507" s="186"/>
      <c r="CE507" s="186"/>
      <c r="CF507" s="186"/>
      <c r="CI507" s="186"/>
      <c r="CJ507" s="186"/>
      <c r="CK507" s="186"/>
      <c r="CL507" s="186"/>
      <c r="CM507" s="186"/>
      <c r="CN507" s="186"/>
      <c r="CO507" s="186"/>
      <c r="CP507" s="186"/>
      <c r="CQ507" s="186"/>
      <c r="CR507" s="186"/>
      <c r="CS507" s="186"/>
      <c r="CT507" s="186"/>
      <c r="CU507" s="171"/>
      <c r="CV507" s="171"/>
      <c r="CW507" s="171"/>
      <c r="CX507" s="171"/>
      <c r="CY507" s="171"/>
      <c r="CZ507" s="171"/>
      <c r="DA507" s="171"/>
      <c r="DB507" s="171"/>
      <c r="DC507" s="171"/>
      <c r="DD507" s="171"/>
      <c r="DE507" s="171"/>
      <c r="DF507" s="171"/>
      <c r="DG507" s="171"/>
      <c r="DH507" s="171"/>
      <c r="DI507" s="171"/>
      <c r="DJ507" s="171"/>
      <c r="DK507" s="171"/>
      <c r="DL507" s="186"/>
      <c r="DM507" s="186"/>
      <c r="DO507" s="149"/>
      <c r="DP507" s="149"/>
      <c r="DQ507" s="186"/>
      <c r="DR507" s="149"/>
      <c r="DS507" s="149"/>
      <c r="DT507" s="149"/>
      <c r="DU507" s="149"/>
      <c r="DV507" s="149"/>
      <c r="DW507" s="149"/>
      <c r="DX507" s="149"/>
      <c r="DY507" s="149"/>
      <c r="DZ507" s="149"/>
      <c r="EA507" s="149"/>
      <c r="EB507" s="149"/>
      <c r="EC507" s="149"/>
      <c r="ED507" s="149"/>
      <c r="EE507" s="149"/>
      <c r="EF507" s="149"/>
      <c r="EG507" s="149"/>
      <c r="EH507" s="61"/>
      <c r="EI507" s="68"/>
      <c r="EJ507" s="68"/>
      <c r="EK507" s="68"/>
      <c r="EL507" s="68"/>
      <c r="EM507" s="68"/>
      <c r="EN507" s="68"/>
      <c r="EO507" s="68"/>
      <c r="EP507" s="149"/>
      <c r="EQ507" s="149"/>
      <c r="ER507" s="149"/>
      <c r="ES507" s="149"/>
      <c r="ET507" s="149"/>
      <c r="EU507" s="149"/>
    </row>
    <row r="508" spans="1:151" s="169" customFormat="1" x14ac:dyDescent="0.25">
      <c r="A508" s="186"/>
      <c r="B508" s="186"/>
      <c r="C508" s="186"/>
      <c r="D508" s="186"/>
      <c r="E508" s="186"/>
      <c r="F508" s="186"/>
      <c r="G508" s="186"/>
      <c r="H508" s="186"/>
      <c r="I508" s="186"/>
      <c r="J508" s="186"/>
      <c r="K508" s="186"/>
      <c r="L508" s="186"/>
      <c r="M508" s="186"/>
      <c r="N508" s="186"/>
      <c r="O508" s="186"/>
      <c r="P508" s="186"/>
      <c r="Q508" s="186"/>
      <c r="R508" s="186"/>
      <c r="S508" s="186"/>
      <c r="T508" s="186"/>
      <c r="U508" s="186"/>
      <c r="V508" s="186"/>
      <c r="W508" s="186"/>
      <c r="X508" s="186"/>
      <c r="Y508" s="186"/>
      <c r="Z508" s="186"/>
      <c r="AA508" s="186"/>
      <c r="AB508" s="186"/>
      <c r="AC508" s="186"/>
      <c r="AD508" s="186"/>
      <c r="AE508" s="186"/>
      <c r="AF508" s="193"/>
      <c r="AG508" s="193"/>
      <c r="AH508" s="193"/>
      <c r="AI508" s="193"/>
      <c r="AJ508" s="193"/>
      <c r="AK508" s="186"/>
      <c r="AL508" s="186"/>
      <c r="AM508" s="186"/>
      <c r="AN508" s="186"/>
      <c r="AO508" s="186"/>
      <c r="AP508" s="186"/>
      <c r="AQ508" s="186"/>
      <c r="AR508" s="186"/>
      <c r="AS508" s="186"/>
      <c r="AU508" s="186"/>
      <c r="AV508" s="186"/>
      <c r="AY508" s="186"/>
      <c r="AZ508" s="186"/>
      <c r="BA508" s="186"/>
      <c r="BB508" s="186"/>
      <c r="BC508" s="186"/>
      <c r="BD508" s="186"/>
      <c r="BE508" s="186"/>
      <c r="BF508" s="186"/>
      <c r="BG508" s="186"/>
      <c r="BJ508" s="186"/>
      <c r="BK508" s="186"/>
      <c r="BL508" s="186"/>
      <c r="BM508" s="218"/>
      <c r="BP508" s="186"/>
      <c r="BQ508" s="186"/>
      <c r="BR508" s="186"/>
      <c r="BS508" s="186"/>
      <c r="BT508" s="186"/>
      <c r="BU508" s="186"/>
      <c r="BV508" s="186"/>
      <c r="BW508" s="186"/>
      <c r="BX508" s="186"/>
      <c r="BY508" s="186"/>
      <c r="BZ508" s="186"/>
      <c r="CA508" s="186"/>
      <c r="CB508" s="186"/>
      <c r="CC508" s="186"/>
      <c r="CD508" s="186"/>
      <c r="CE508" s="186"/>
      <c r="CF508" s="186"/>
      <c r="CI508" s="186"/>
      <c r="CJ508" s="186"/>
      <c r="CK508" s="186"/>
      <c r="CL508" s="186"/>
      <c r="CM508" s="186"/>
      <c r="CN508" s="186"/>
      <c r="CO508" s="186"/>
      <c r="CP508" s="186"/>
      <c r="CQ508" s="186"/>
      <c r="CR508" s="186"/>
      <c r="CS508" s="186"/>
      <c r="CT508" s="186"/>
      <c r="CU508" s="171"/>
      <c r="CV508" s="171"/>
      <c r="CW508" s="171"/>
      <c r="CX508" s="171"/>
      <c r="CY508" s="171"/>
      <c r="CZ508" s="171"/>
      <c r="DA508" s="171"/>
      <c r="DB508" s="171"/>
      <c r="DC508" s="171"/>
      <c r="DD508" s="171"/>
      <c r="DE508" s="171"/>
      <c r="DF508" s="171"/>
      <c r="DG508" s="171"/>
      <c r="DH508" s="171"/>
      <c r="DI508" s="171"/>
      <c r="DJ508" s="171"/>
      <c r="DK508" s="171"/>
      <c r="DL508" s="186"/>
      <c r="DM508" s="186"/>
      <c r="DO508" s="149"/>
      <c r="DP508" s="149"/>
      <c r="DQ508" s="186"/>
      <c r="DR508" s="149"/>
      <c r="DS508" s="149"/>
      <c r="DT508" s="149"/>
      <c r="DU508" s="149"/>
      <c r="DV508" s="149"/>
      <c r="DW508" s="149"/>
      <c r="DX508" s="149"/>
      <c r="DY508" s="149"/>
      <c r="DZ508" s="149"/>
      <c r="EA508" s="149"/>
      <c r="EB508" s="149"/>
      <c r="EC508" s="149"/>
      <c r="ED508" s="149"/>
      <c r="EE508" s="149"/>
      <c r="EF508" s="149"/>
      <c r="EG508" s="149"/>
      <c r="EH508" s="61"/>
      <c r="EI508" s="68"/>
      <c r="EJ508" s="68"/>
      <c r="EK508" s="68"/>
      <c r="EL508" s="68"/>
      <c r="EM508" s="68"/>
      <c r="EN508" s="68"/>
      <c r="EO508" s="68"/>
      <c r="EP508" s="149"/>
      <c r="EQ508" s="149"/>
      <c r="ER508" s="149"/>
      <c r="ES508" s="149"/>
      <c r="ET508" s="149"/>
      <c r="EU508" s="149"/>
    </row>
    <row r="509" spans="1:151" s="169" customFormat="1" x14ac:dyDescent="0.25">
      <c r="A509" s="186"/>
      <c r="B509" s="186"/>
      <c r="C509" s="186"/>
      <c r="D509" s="186"/>
      <c r="E509" s="186"/>
      <c r="F509" s="186"/>
      <c r="G509" s="186"/>
      <c r="H509" s="186"/>
      <c r="I509" s="186"/>
      <c r="J509" s="186"/>
      <c r="K509" s="186"/>
      <c r="L509" s="186"/>
      <c r="M509" s="186"/>
      <c r="N509" s="186"/>
      <c r="O509" s="186"/>
      <c r="P509" s="186"/>
      <c r="Q509" s="186"/>
      <c r="R509" s="186"/>
      <c r="S509" s="186"/>
      <c r="T509" s="186"/>
      <c r="U509" s="186"/>
      <c r="V509" s="186"/>
      <c r="W509" s="186"/>
      <c r="X509" s="186"/>
      <c r="Y509" s="186"/>
      <c r="Z509" s="186"/>
      <c r="AA509" s="186"/>
      <c r="AB509" s="186"/>
      <c r="AC509" s="186"/>
      <c r="AD509" s="186"/>
      <c r="AE509" s="186"/>
      <c r="AF509" s="193"/>
      <c r="AG509" s="193"/>
      <c r="AH509" s="193"/>
      <c r="AI509" s="193"/>
      <c r="AJ509" s="193"/>
      <c r="AK509" s="186"/>
      <c r="AL509" s="186"/>
      <c r="AM509" s="186"/>
      <c r="AN509" s="186"/>
      <c r="AO509" s="186"/>
      <c r="AP509" s="186"/>
      <c r="AQ509" s="186"/>
      <c r="AR509" s="186"/>
      <c r="AS509" s="186"/>
      <c r="AU509" s="186"/>
      <c r="AV509" s="186"/>
      <c r="AY509" s="186"/>
      <c r="AZ509" s="186"/>
      <c r="BA509" s="186"/>
      <c r="BB509" s="186"/>
      <c r="BC509" s="186"/>
      <c r="BD509" s="186"/>
      <c r="BE509" s="186"/>
      <c r="BF509" s="186"/>
      <c r="BG509" s="186"/>
      <c r="BJ509" s="186"/>
      <c r="BK509" s="186"/>
      <c r="BL509" s="186"/>
      <c r="BM509" s="218"/>
      <c r="BP509" s="186"/>
      <c r="BQ509" s="186"/>
      <c r="BR509" s="186"/>
      <c r="BS509" s="186"/>
      <c r="BT509" s="186"/>
      <c r="BU509" s="186"/>
      <c r="BV509" s="186"/>
      <c r="BW509" s="186"/>
      <c r="BX509" s="186"/>
      <c r="BY509" s="186"/>
      <c r="BZ509" s="186"/>
      <c r="CA509" s="186"/>
      <c r="CB509" s="186"/>
      <c r="CC509" s="186"/>
      <c r="CD509" s="186"/>
      <c r="CE509" s="186"/>
      <c r="CF509" s="186"/>
      <c r="CI509" s="186"/>
      <c r="CJ509" s="186"/>
      <c r="CK509" s="186"/>
      <c r="CL509" s="186"/>
      <c r="CM509" s="186"/>
      <c r="CN509" s="186"/>
      <c r="CO509" s="186"/>
      <c r="CP509" s="186"/>
      <c r="CQ509" s="186"/>
      <c r="CR509" s="186"/>
      <c r="CS509" s="186"/>
      <c r="CT509" s="186"/>
      <c r="CU509" s="171"/>
      <c r="CV509" s="171"/>
      <c r="CW509" s="171"/>
      <c r="CX509" s="171"/>
      <c r="CY509" s="171"/>
      <c r="CZ509" s="171"/>
      <c r="DA509" s="171"/>
      <c r="DB509" s="171"/>
      <c r="DC509" s="171"/>
      <c r="DD509" s="171"/>
      <c r="DE509" s="171"/>
      <c r="DF509" s="171"/>
      <c r="DG509" s="171"/>
      <c r="DH509" s="171"/>
      <c r="DI509" s="171"/>
      <c r="DJ509" s="171"/>
      <c r="DK509" s="171"/>
      <c r="DL509" s="186"/>
      <c r="DM509" s="186"/>
      <c r="DO509" s="149"/>
      <c r="DP509" s="149"/>
      <c r="DQ509" s="186"/>
      <c r="DR509" s="149"/>
      <c r="DS509" s="149"/>
      <c r="DT509" s="149"/>
      <c r="DU509" s="149"/>
      <c r="DV509" s="149"/>
      <c r="DW509" s="149"/>
      <c r="DX509" s="149"/>
      <c r="DY509" s="149"/>
      <c r="DZ509" s="149"/>
      <c r="EA509" s="149"/>
      <c r="EB509" s="149"/>
      <c r="EC509" s="149"/>
      <c r="ED509" s="149"/>
      <c r="EE509" s="149"/>
      <c r="EF509" s="149"/>
      <c r="EG509" s="149"/>
      <c r="EH509" s="61"/>
      <c r="EI509" s="68"/>
      <c r="EJ509" s="68"/>
      <c r="EK509" s="68"/>
      <c r="EL509" s="68"/>
      <c r="EM509" s="68"/>
      <c r="EN509" s="68"/>
      <c r="EO509" s="68"/>
      <c r="EP509" s="149"/>
      <c r="EQ509" s="149"/>
      <c r="ER509" s="149"/>
      <c r="ES509" s="149"/>
      <c r="ET509" s="149"/>
      <c r="EU509" s="149"/>
    </row>
    <row r="510" spans="1:151" s="169" customFormat="1" x14ac:dyDescent="0.25">
      <c r="A510" s="186"/>
      <c r="B510" s="186"/>
      <c r="C510" s="186"/>
      <c r="D510" s="186"/>
      <c r="E510" s="186"/>
      <c r="F510" s="186"/>
      <c r="G510" s="186"/>
      <c r="H510" s="186"/>
      <c r="I510" s="186"/>
      <c r="J510" s="186"/>
      <c r="K510" s="186"/>
      <c r="L510" s="186"/>
      <c r="M510" s="186"/>
      <c r="N510" s="186"/>
      <c r="O510" s="186"/>
      <c r="P510" s="186"/>
      <c r="Q510" s="186"/>
      <c r="R510" s="186"/>
      <c r="S510" s="186"/>
      <c r="T510" s="186"/>
      <c r="U510" s="186"/>
      <c r="V510" s="186"/>
      <c r="W510" s="186"/>
      <c r="X510" s="186"/>
      <c r="Y510" s="186"/>
      <c r="Z510" s="186"/>
      <c r="AA510" s="186"/>
      <c r="AB510" s="186"/>
      <c r="AC510" s="186"/>
      <c r="AD510" s="186"/>
      <c r="AE510" s="186"/>
      <c r="AF510" s="193"/>
      <c r="AG510" s="193"/>
      <c r="AH510" s="193"/>
      <c r="AI510" s="193"/>
      <c r="AJ510" s="193"/>
      <c r="AK510" s="186"/>
      <c r="AL510" s="186"/>
      <c r="AM510" s="186"/>
      <c r="AN510" s="186"/>
      <c r="AO510" s="186"/>
      <c r="AP510" s="186"/>
      <c r="AQ510" s="186"/>
      <c r="AR510" s="186"/>
      <c r="AS510" s="186"/>
      <c r="AU510" s="186"/>
      <c r="AV510" s="186"/>
      <c r="AY510" s="186"/>
      <c r="AZ510" s="186"/>
      <c r="BA510" s="186"/>
      <c r="BB510" s="186"/>
      <c r="BC510" s="186"/>
      <c r="BD510" s="186"/>
      <c r="BE510" s="186"/>
      <c r="BF510" s="186"/>
      <c r="BG510" s="186"/>
      <c r="BJ510" s="186"/>
      <c r="BK510" s="186"/>
      <c r="BL510" s="186"/>
      <c r="BM510" s="218"/>
      <c r="BP510" s="186"/>
      <c r="BQ510" s="186"/>
      <c r="BR510" s="186"/>
      <c r="BS510" s="186"/>
      <c r="BT510" s="186"/>
      <c r="BU510" s="186"/>
      <c r="BV510" s="186"/>
      <c r="BW510" s="186"/>
      <c r="BX510" s="186"/>
      <c r="BY510" s="186"/>
      <c r="BZ510" s="186"/>
      <c r="CA510" s="186"/>
      <c r="CB510" s="186"/>
      <c r="CC510" s="186"/>
      <c r="CD510" s="186"/>
      <c r="CE510" s="186"/>
      <c r="CF510" s="186"/>
      <c r="CI510" s="186"/>
      <c r="CJ510" s="186"/>
      <c r="CK510" s="186"/>
      <c r="CL510" s="186"/>
      <c r="CM510" s="186"/>
      <c r="CN510" s="186"/>
      <c r="CO510" s="186"/>
      <c r="CP510" s="186"/>
      <c r="CQ510" s="186"/>
      <c r="CR510" s="186"/>
      <c r="CS510" s="186"/>
      <c r="CT510" s="186"/>
      <c r="CU510" s="171"/>
      <c r="CV510" s="171"/>
      <c r="CW510" s="171"/>
      <c r="CX510" s="171"/>
      <c r="CY510" s="171"/>
      <c r="CZ510" s="171"/>
      <c r="DA510" s="171"/>
      <c r="DB510" s="171"/>
      <c r="DC510" s="171"/>
      <c r="DD510" s="171"/>
      <c r="DE510" s="171"/>
      <c r="DF510" s="171"/>
      <c r="DG510" s="171"/>
      <c r="DH510" s="171"/>
      <c r="DI510" s="171"/>
      <c r="DJ510" s="171"/>
      <c r="DK510" s="171"/>
      <c r="DL510" s="186"/>
      <c r="DM510" s="186"/>
      <c r="DO510" s="149"/>
      <c r="DP510" s="149"/>
      <c r="DQ510" s="186"/>
      <c r="DR510" s="149"/>
      <c r="DS510" s="149"/>
      <c r="DT510" s="149"/>
      <c r="DU510" s="149"/>
      <c r="DV510" s="149"/>
      <c r="DW510" s="149"/>
      <c r="DX510" s="149"/>
      <c r="DY510" s="149"/>
      <c r="DZ510" s="149"/>
      <c r="EA510" s="149"/>
      <c r="EB510" s="149"/>
      <c r="EC510" s="149"/>
      <c r="ED510" s="149"/>
      <c r="EE510" s="149"/>
      <c r="EF510" s="149"/>
      <c r="EG510" s="149"/>
      <c r="EH510" s="61"/>
      <c r="EI510" s="68"/>
      <c r="EJ510" s="68"/>
      <c r="EK510" s="68"/>
      <c r="EL510" s="68"/>
      <c r="EM510" s="68"/>
      <c r="EN510" s="68"/>
      <c r="EO510" s="68"/>
      <c r="EP510" s="149"/>
      <c r="EQ510" s="149"/>
      <c r="ER510" s="149"/>
      <c r="ES510" s="149"/>
      <c r="ET510" s="149"/>
      <c r="EU510" s="149"/>
    </row>
    <row r="511" spans="1:151" s="169" customFormat="1" x14ac:dyDescent="0.25">
      <c r="A511" s="186"/>
      <c r="B511" s="186"/>
      <c r="C511" s="186"/>
      <c r="D511" s="186"/>
      <c r="E511" s="186"/>
      <c r="F511" s="186"/>
      <c r="G511" s="186"/>
      <c r="H511" s="186"/>
      <c r="I511" s="186"/>
      <c r="J511" s="186"/>
      <c r="K511" s="186"/>
      <c r="L511" s="186"/>
      <c r="M511" s="186"/>
      <c r="N511" s="186"/>
      <c r="O511" s="186"/>
      <c r="P511" s="186"/>
      <c r="Q511" s="186"/>
      <c r="R511" s="186"/>
      <c r="S511" s="186"/>
      <c r="T511" s="186"/>
      <c r="U511" s="186"/>
      <c r="V511" s="186"/>
      <c r="W511" s="186"/>
      <c r="X511" s="186"/>
      <c r="Y511" s="186"/>
      <c r="Z511" s="186"/>
      <c r="AA511" s="186"/>
      <c r="AB511" s="186"/>
      <c r="AC511" s="186"/>
      <c r="AD511" s="186"/>
      <c r="AE511" s="186"/>
      <c r="AF511" s="193"/>
      <c r="AG511" s="193"/>
      <c r="AH511" s="193"/>
      <c r="AI511" s="193"/>
      <c r="AJ511" s="193"/>
      <c r="AK511" s="186"/>
      <c r="AL511" s="186"/>
      <c r="AM511" s="186"/>
      <c r="AN511" s="186"/>
      <c r="AO511" s="186"/>
      <c r="AP511" s="186"/>
      <c r="AQ511" s="186"/>
      <c r="AR511" s="186"/>
      <c r="AS511" s="186"/>
      <c r="AU511" s="186"/>
      <c r="AV511" s="186"/>
      <c r="AY511" s="186"/>
      <c r="AZ511" s="186"/>
      <c r="BA511" s="186"/>
      <c r="BB511" s="186"/>
      <c r="BC511" s="186"/>
      <c r="BD511" s="186"/>
      <c r="BE511" s="186"/>
      <c r="BF511" s="186"/>
      <c r="BG511" s="186"/>
      <c r="BJ511" s="186"/>
      <c r="BK511" s="186"/>
      <c r="BL511" s="186"/>
      <c r="BM511" s="218"/>
      <c r="BP511" s="186"/>
      <c r="BQ511" s="186"/>
      <c r="BR511" s="186"/>
      <c r="BS511" s="186"/>
      <c r="BT511" s="186"/>
      <c r="BU511" s="186"/>
      <c r="BV511" s="186"/>
      <c r="BW511" s="186"/>
      <c r="BX511" s="186"/>
      <c r="BY511" s="186"/>
      <c r="BZ511" s="186"/>
      <c r="CA511" s="186"/>
      <c r="CB511" s="186"/>
      <c r="CC511" s="186"/>
      <c r="CD511" s="186"/>
      <c r="CE511" s="186"/>
      <c r="CF511" s="186"/>
      <c r="CI511" s="186"/>
      <c r="CJ511" s="186"/>
      <c r="CK511" s="186"/>
      <c r="CL511" s="186"/>
      <c r="CM511" s="186"/>
      <c r="CN511" s="186"/>
      <c r="CO511" s="186"/>
      <c r="CP511" s="186"/>
      <c r="CQ511" s="186"/>
      <c r="CR511" s="186"/>
      <c r="CS511" s="186"/>
      <c r="CT511" s="186"/>
      <c r="CU511" s="171"/>
      <c r="CV511" s="171"/>
      <c r="CW511" s="171"/>
      <c r="CX511" s="171"/>
      <c r="CY511" s="171"/>
      <c r="CZ511" s="171"/>
      <c r="DA511" s="171"/>
      <c r="DB511" s="171"/>
      <c r="DC511" s="171"/>
      <c r="DD511" s="171"/>
      <c r="DE511" s="171"/>
      <c r="DF511" s="171"/>
      <c r="DG511" s="171"/>
      <c r="DH511" s="171"/>
      <c r="DI511" s="171"/>
      <c r="DJ511" s="171"/>
      <c r="DK511" s="171"/>
      <c r="DL511" s="186"/>
      <c r="DM511" s="186"/>
      <c r="DO511" s="149"/>
      <c r="DP511" s="149"/>
      <c r="DQ511" s="186"/>
      <c r="DR511" s="149"/>
      <c r="DS511" s="149"/>
      <c r="DT511" s="149"/>
      <c r="DU511" s="149"/>
      <c r="DV511" s="149"/>
      <c r="DW511" s="149"/>
      <c r="DX511" s="149"/>
      <c r="DY511" s="149"/>
      <c r="DZ511" s="149"/>
      <c r="EA511" s="149"/>
      <c r="EB511" s="149"/>
      <c r="EC511" s="149"/>
      <c r="ED511" s="149"/>
      <c r="EE511" s="149"/>
      <c r="EF511" s="149"/>
      <c r="EG511" s="149"/>
      <c r="EH511" s="61"/>
      <c r="EI511" s="68"/>
      <c r="EJ511" s="68"/>
      <c r="EK511" s="68"/>
      <c r="EL511" s="68"/>
      <c r="EM511" s="68"/>
      <c r="EN511" s="68"/>
      <c r="EO511" s="68"/>
      <c r="EP511" s="149"/>
      <c r="EQ511" s="149"/>
      <c r="ER511" s="149"/>
      <c r="ES511" s="149"/>
      <c r="ET511" s="149"/>
      <c r="EU511" s="149"/>
    </row>
    <row r="512" spans="1:151" s="169" customFormat="1" x14ac:dyDescent="0.25">
      <c r="A512" s="186"/>
      <c r="B512" s="186"/>
      <c r="C512" s="186"/>
      <c r="D512" s="186"/>
      <c r="E512" s="186"/>
      <c r="F512" s="186"/>
      <c r="G512" s="186"/>
      <c r="H512" s="186"/>
      <c r="I512" s="186"/>
      <c r="J512" s="186"/>
      <c r="K512" s="186"/>
      <c r="L512" s="186"/>
      <c r="M512" s="186"/>
      <c r="N512" s="186"/>
      <c r="O512" s="186"/>
      <c r="P512" s="186"/>
      <c r="Q512" s="186"/>
      <c r="R512" s="186"/>
      <c r="S512" s="186"/>
      <c r="T512" s="186"/>
      <c r="U512" s="186"/>
      <c r="V512" s="186"/>
      <c r="W512" s="186"/>
      <c r="X512" s="186"/>
      <c r="Y512" s="186"/>
      <c r="Z512" s="186"/>
      <c r="AA512" s="186"/>
      <c r="AB512" s="186"/>
      <c r="AC512" s="186"/>
      <c r="AD512" s="186"/>
      <c r="AE512" s="186"/>
      <c r="AF512" s="193"/>
      <c r="AG512" s="193"/>
      <c r="AH512" s="193"/>
      <c r="AI512" s="193"/>
      <c r="AJ512" s="193"/>
      <c r="AK512" s="186"/>
      <c r="AL512" s="186"/>
      <c r="AM512" s="186"/>
      <c r="AN512" s="186"/>
      <c r="AO512" s="186"/>
      <c r="AP512" s="186"/>
      <c r="AQ512" s="186"/>
      <c r="AR512" s="186"/>
      <c r="AS512" s="186"/>
      <c r="AU512" s="186"/>
      <c r="AV512" s="186"/>
      <c r="AY512" s="186"/>
      <c r="AZ512" s="186"/>
      <c r="BA512" s="186"/>
      <c r="BB512" s="186"/>
      <c r="BC512" s="186"/>
      <c r="BD512" s="186"/>
      <c r="BE512" s="186"/>
      <c r="BF512" s="186"/>
      <c r="BG512" s="186"/>
      <c r="BJ512" s="186"/>
      <c r="BK512" s="186"/>
      <c r="BL512" s="186"/>
      <c r="BM512" s="218"/>
      <c r="BP512" s="186"/>
      <c r="BQ512" s="186"/>
      <c r="BR512" s="186"/>
      <c r="BS512" s="186"/>
      <c r="BT512" s="186"/>
      <c r="BU512" s="186"/>
      <c r="BV512" s="186"/>
      <c r="BW512" s="186"/>
      <c r="BX512" s="186"/>
      <c r="BY512" s="186"/>
      <c r="BZ512" s="186"/>
      <c r="CA512" s="186"/>
      <c r="CB512" s="186"/>
      <c r="CC512" s="186"/>
      <c r="CD512" s="186"/>
      <c r="CE512" s="186"/>
      <c r="CF512" s="186"/>
      <c r="CI512" s="186"/>
      <c r="CJ512" s="186"/>
      <c r="CK512" s="186"/>
      <c r="CL512" s="186"/>
      <c r="CM512" s="186"/>
      <c r="CN512" s="186"/>
      <c r="CO512" s="186"/>
      <c r="CP512" s="186"/>
      <c r="CQ512" s="186"/>
      <c r="CR512" s="186"/>
      <c r="CS512" s="186"/>
      <c r="CT512" s="186"/>
      <c r="CU512" s="171"/>
      <c r="CV512" s="171"/>
      <c r="CW512" s="171"/>
      <c r="CX512" s="171"/>
      <c r="CY512" s="171"/>
      <c r="CZ512" s="171"/>
      <c r="DA512" s="171"/>
      <c r="DB512" s="171"/>
      <c r="DC512" s="171"/>
      <c r="DD512" s="171"/>
      <c r="DE512" s="171"/>
      <c r="DF512" s="171"/>
      <c r="DG512" s="171"/>
      <c r="DH512" s="171"/>
      <c r="DI512" s="171"/>
      <c r="DJ512" s="171"/>
      <c r="DK512" s="171"/>
      <c r="DL512" s="186"/>
      <c r="DM512" s="186"/>
      <c r="DO512" s="149"/>
      <c r="DP512" s="149"/>
      <c r="DQ512" s="186"/>
      <c r="DR512" s="149"/>
      <c r="DS512" s="149"/>
      <c r="DT512" s="149"/>
      <c r="DU512" s="149"/>
      <c r="DV512" s="149"/>
      <c r="DW512" s="149"/>
      <c r="DX512" s="149"/>
      <c r="DY512" s="149"/>
      <c r="DZ512" s="149"/>
      <c r="EA512" s="149"/>
      <c r="EB512" s="149"/>
      <c r="EC512" s="149"/>
      <c r="ED512" s="149"/>
      <c r="EE512" s="149"/>
      <c r="EF512" s="149"/>
      <c r="EG512" s="149"/>
      <c r="EH512" s="61"/>
      <c r="EI512" s="68"/>
      <c r="EJ512" s="68"/>
      <c r="EK512" s="68"/>
      <c r="EL512" s="68"/>
      <c r="EM512" s="68"/>
      <c r="EN512" s="68"/>
      <c r="EO512" s="68"/>
      <c r="EP512" s="149"/>
      <c r="EQ512" s="149"/>
      <c r="ER512" s="149"/>
      <c r="ES512" s="149"/>
      <c r="ET512" s="149"/>
      <c r="EU512" s="149"/>
    </row>
    <row r="513" spans="1:152" s="169" customFormat="1" x14ac:dyDescent="0.25">
      <c r="A513" s="186"/>
      <c r="B513" s="186"/>
      <c r="C513" s="186"/>
      <c r="D513" s="186"/>
      <c r="E513" s="186"/>
      <c r="F513" s="186"/>
      <c r="G513" s="186"/>
      <c r="H513" s="186"/>
      <c r="I513" s="186"/>
      <c r="J513" s="186"/>
      <c r="K513" s="186"/>
      <c r="L513" s="186"/>
      <c r="M513" s="186"/>
      <c r="N513" s="186"/>
      <c r="O513" s="186"/>
      <c r="P513" s="186"/>
      <c r="Q513" s="186"/>
      <c r="R513" s="186"/>
      <c r="S513" s="186"/>
      <c r="T513" s="186"/>
      <c r="U513" s="186"/>
      <c r="V513" s="186"/>
      <c r="W513" s="186"/>
      <c r="X513" s="186"/>
      <c r="Y513" s="186"/>
      <c r="Z513" s="186"/>
      <c r="AA513" s="186"/>
      <c r="AB513" s="186"/>
      <c r="AC513" s="186"/>
      <c r="AD513" s="186"/>
      <c r="AE513" s="186"/>
      <c r="AF513" s="193"/>
      <c r="AG513" s="193"/>
      <c r="AH513" s="193"/>
      <c r="AI513" s="193"/>
      <c r="AJ513" s="193"/>
      <c r="AK513" s="186"/>
      <c r="AL513" s="186"/>
      <c r="AM513" s="186"/>
      <c r="AN513" s="186"/>
      <c r="AO513" s="186"/>
      <c r="AP513" s="186"/>
      <c r="AQ513" s="186"/>
      <c r="AR513" s="186"/>
      <c r="AS513" s="186"/>
      <c r="AU513" s="186"/>
      <c r="AV513" s="186"/>
      <c r="AY513" s="186"/>
      <c r="AZ513" s="186"/>
      <c r="BA513" s="186"/>
      <c r="BB513" s="186"/>
      <c r="BC513" s="186"/>
      <c r="BD513" s="186"/>
      <c r="BE513" s="186"/>
      <c r="BF513" s="186"/>
      <c r="BG513" s="186"/>
      <c r="BJ513" s="186"/>
      <c r="BK513" s="186"/>
      <c r="BL513" s="186"/>
      <c r="BM513" s="218"/>
      <c r="BP513" s="186"/>
      <c r="BQ513" s="186"/>
      <c r="BR513" s="186"/>
      <c r="BS513" s="186"/>
      <c r="BT513" s="186"/>
      <c r="BU513" s="186"/>
      <c r="BV513" s="186"/>
      <c r="BW513" s="186"/>
      <c r="BX513" s="186"/>
      <c r="BY513" s="186"/>
      <c r="BZ513" s="186"/>
      <c r="CA513" s="186"/>
      <c r="CB513" s="186"/>
      <c r="CC513" s="186"/>
      <c r="CD513" s="186"/>
      <c r="CE513" s="186"/>
      <c r="CF513" s="186"/>
      <c r="CI513" s="186"/>
      <c r="CJ513" s="186"/>
      <c r="CK513" s="186"/>
      <c r="CL513" s="186"/>
      <c r="CM513" s="186"/>
      <c r="CN513" s="186"/>
      <c r="CO513" s="186"/>
      <c r="CP513" s="186"/>
      <c r="CQ513" s="186"/>
      <c r="CR513" s="186"/>
      <c r="CS513" s="186"/>
      <c r="CT513" s="186"/>
      <c r="CU513" s="171"/>
      <c r="CV513" s="171"/>
      <c r="CW513" s="171"/>
      <c r="CX513" s="171"/>
      <c r="CY513" s="171"/>
      <c r="CZ513" s="171"/>
      <c r="DA513" s="171"/>
      <c r="DB513" s="171"/>
      <c r="DC513" s="171"/>
      <c r="DD513" s="171"/>
      <c r="DE513" s="171"/>
      <c r="DF513" s="171"/>
      <c r="DG513" s="171"/>
      <c r="DH513" s="171"/>
      <c r="DI513" s="171"/>
      <c r="DJ513" s="171"/>
      <c r="DK513" s="171"/>
      <c r="DL513" s="186"/>
      <c r="DM513" s="186"/>
      <c r="DO513" s="149"/>
      <c r="DP513" s="149"/>
      <c r="DQ513" s="186"/>
      <c r="DR513" s="149"/>
      <c r="DS513" s="149"/>
      <c r="DT513" s="149"/>
      <c r="DU513" s="149"/>
      <c r="DV513" s="149"/>
      <c r="DW513" s="149"/>
      <c r="DX513" s="149"/>
      <c r="DY513" s="149"/>
      <c r="DZ513" s="149"/>
      <c r="EA513" s="149"/>
      <c r="EB513" s="149"/>
      <c r="EC513" s="149"/>
      <c r="ED513" s="149"/>
      <c r="EE513" s="149"/>
      <c r="EF513" s="149"/>
      <c r="EG513" s="149"/>
      <c r="EH513" s="61"/>
      <c r="EI513" s="68"/>
      <c r="EJ513" s="68"/>
      <c r="EK513" s="68"/>
      <c r="EL513" s="68"/>
      <c r="EM513" s="68"/>
      <c r="EN513" s="68"/>
      <c r="EO513" s="68"/>
      <c r="EP513" s="149"/>
      <c r="EQ513" s="149"/>
      <c r="ER513" s="149"/>
      <c r="ES513" s="149"/>
      <c r="ET513" s="149"/>
      <c r="EU513" s="149"/>
      <c r="EV513" s="149"/>
    </row>
    <row r="514" spans="1:152" s="169" customFormat="1" x14ac:dyDescent="0.25">
      <c r="A514" s="186"/>
      <c r="B514" s="186"/>
      <c r="C514" s="186"/>
      <c r="D514" s="186"/>
      <c r="E514" s="186"/>
      <c r="F514" s="186"/>
      <c r="G514" s="186"/>
      <c r="H514" s="186"/>
      <c r="I514" s="186"/>
      <c r="J514" s="186"/>
      <c r="K514" s="186"/>
      <c r="L514" s="186"/>
      <c r="M514" s="186"/>
      <c r="N514" s="186"/>
      <c r="O514" s="186"/>
      <c r="P514" s="186"/>
      <c r="Q514" s="186"/>
      <c r="R514" s="186"/>
      <c r="S514" s="186"/>
      <c r="T514" s="186"/>
      <c r="U514" s="186"/>
      <c r="V514" s="186"/>
      <c r="W514" s="186"/>
      <c r="X514" s="186"/>
      <c r="Y514" s="186"/>
      <c r="Z514" s="186"/>
      <c r="AA514" s="186"/>
      <c r="AB514" s="186"/>
      <c r="AC514" s="186"/>
      <c r="AD514" s="186"/>
      <c r="AE514" s="186"/>
      <c r="AF514" s="193"/>
      <c r="AG514" s="193"/>
      <c r="AH514" s="193"/>
      <c r="AI514" s="193"/>
      <c r="AJ514" s="193"/>
      <c r="AK514" s="186"/>
      <c r="AL514" s="186"/>
      <c r="AM514" s="186"/>
      <c r="AN514" s="186"/>
      <c r="AO514" s="186"/>
      <c r="AP514" s="186"/>
      <c r="AQ514" s="186"/>
      <c r="AR514" s="186"/>
      <c r="AS514" s="186"/>
      <c r="AU514" s="186"/>
      <c r="AV514" s="186"/>
      <c r="AY514" s="186"/>
      <c r="AZ514" s="186"/>
      <c r="BA514" s="186"/>
      <c r="BB514" s="186"/>
      <c r="BC514" s="186"/>
      <c r="BD514" s="186"/>
      <c r="BE514" s="186"/>
      <c r="BF514" s="186"/>
      <c r="BG514" s="186"/>
      <c r="BJ514" s="186"/>
      <c r="BK514" s="186"/>
      <c r="BL514" s="186"/>
      <c r="BM514" s="218"/>
      <c r="BP514" s="186"/>
      <c r="BQ514" s="186"/>
      <c r="BR514" s="186"/>
      <c r="BS514" s="186"/>
      <c r="BT514" s="186"/>
      <c r="BU514" s="186"/>
      <c r="BV514" s="186"/>
      <c r="BW514" s="186"/>
      <c r="BX514" s="186"/>
      <c r="BY514" s="186"/>
      <c r="BZ514" s="186"/>
      <c r="CA514" s="186"/>
      <c r="CB514" s="186"/>
      <c r="CC514" s="186"/>
      <c r="CD514" s="186"/>
      <c r="CE514" s="186"/>
      <c r="CF514" s="186"/>
      <c r="CI514" s="186"/>
      <c r="CJ514" s="186"/>
      <c r="CK514" s="186"/>
      <c r="CL514" s="186"/>
      <c r="CM514" s="186"/>
      <c r="CN514" s="186"/>
      <c r="CO514" s="186"/>
      <c r="CP514" s="186"/>
      <c r="CQ514" s="186"/>
      <c r="CR514" s="186"/>
      <c r="CS514" s="186"/>
      <c r="CT514" s="186"/>
      <c r="CU514" s="171"/>
      <c r="CV514" s="171"/>
      <c r="CW514" s="171"/>
      <c r="CX514" s="171"/>
      <c r="CY514" s="171"/>
      <c r="CZ514" s="171"/>
      <c r="DA514" s="171"/>
      <c r="DB514" s="171"/>
      <c r="DC514" s="171"/>
      <c r="DD514" s="171"/>
      <c r="DE514" s="171"/>
      <c r="DF514" s="171"/>
      <c r="DG514" s="171"/>
      <c r="DH514" s="171"/>
      <c r="DI514" s="171"/>
      <c r="DJ514" s="171"/>
      <c r="DK514" s="171"/>
      <c r="DL514" s="186"/>
      <c r="DM514" s="186"/>
      <c r="DO514" s="149"/>
      <c r="DP514" s="149"/>
      <c r="DQ514" s="186"/>
      <c r="DR514" s="149"/>
      <c r="DS514" s="149"/>
      <c r="DT514" s="149"/>
      <c r="DU514" s="149"/>
      <c r="DV514" s="149"/>
      <c r="DW514" s="149"/>
      <c r="DX514" s="149"/>
      <c r="DY514" s="149"/>
      <c r="DZ514" s="149"/>
      <c r="EA514" s="149"/>
      <c r="EB514" s="149"/>
      <c r="EC514" s="149"/>
      <c r="ED514" s="149"/>
      <c r="EE514" s="149"/>
      <c r="EF514" s="149"/>
      <c r="EG514" s="149"/>
      <c r="EH514" s="61"/>
      <c r="EI514" s="68"/>
      <c r="EJ514" s="68"/>
      <c r="EK514" s="68"/>
      <c r="EL514" s="68"/>
      <c r="EM514" s="68"/>
      <c r="EN514" s="68"/>
      <c r="EO514" s="68"/>
      <c r="EP514" s="149"/>
      <c r="EQ514" s="149"/>
      <c r="ER514" s="149"/>
      <c r="ES514" s="149"/>
      <c r="ET514" s="149"/>
      <c r="EU514" s="149"/>
      <c r="EV514" s="149"/>
    </row>
    <row r="515" spans="1:152" s="169" customFormat="1" x14ac:dyDescent="0.25">
      <c r="A515" s="186"/>
      <c r="B515" s="186"/>
      <c r="C515" s="186"/>
      <c r="D515" s="186"/>
      <c r="E515" s="186"/>
      <c r="F515" s="186"/>
      <c r="G515" s="186"/>
      <c r="H515" s="186"/>
      <c r="I515" s="186"/>
      <c r="J515" s="186"/>
      <c r="K515" s="186"/>
      <c r="L515" s="186"/>
      <c r="M515" s="186"/>
      <c r="N515" s="186"/>
      <c r="O515" s="186"/>
      <c r="P515" s="186"/>
      <c r="Q515" s="186"/>
      <c r="R515" s="186"/>
      <c r="S515" s="186"/>
      <c r="T515" s="186"/>
      <c r="U515" s="186"/>
      <c r="V515" s="186"/>
      <c r="W515" s="186"/>
      <c r="X515" s="186"/>
      <c r="Y515" s="186"/>
      <c r="Z515" s="186"/>
      <c r="AA515" s="186"/>
      <c r="AB515" s="186"/>
      <c r="AC515" s="186"/>
      <c r="AD515" s="186"/>
      <c r="AE515" s="186"/>
      <c r="AF515" s="193"/>
      <c r="AG515" s="193"/>
      <c r="AH515" s="193"/>
      <c r="AI515" s="193"/>
      <c r="AJ515" s="193"/>
      <c r="AK515" s="186"/>
      <c r="AL515" s="186"/>
      <c r="AM515" s="186"/>
      <c r="AN515" s="186"/>
      <c r="AO515" s="186"/>
      <c r="AP515" s="186"/>
      <c r="AQ515" s="186"/>
      <c r="AR515" s="186"/>
      <c r="AS515" s="186"/>
      <c r="AU515" s="186"/>
      <c r="AV515" s="186"/>
      <c r="AY515" s="186"/>
      <c r="AZ515" s="186"/>
      <c r="BA515" s="186"/>
      <c r="BB515" s="186"/>
      <c r="BC515" s="186"/>
      <c r="BD515" s="186"/>
      <c r="BE515" s="186"/>
      <c r="BF515" s="186"/>
      <c r="BG515" s="186"/>
      <c r="BJ515" s="186"/>
      <c r="BK515" s="186"/>
      <c r="BL515" s="186"/>
      <c r="BM515" s="218"/>
      <c r="BP515" s="186"/>
      <c r="BQ515" s="186"/>
      <c r="BR515" s="186"/>
      <c r="BS515" s="186"/>
      <c r="BT515" s="186"/>
      <c r="BU515" s="186"/>
      <c r="BV515" s="186"/>
      <c r="BW515" s="186"/>
      <c r="BX515" s="186"/>
      <c r="BY515" s="186"/>
      <c r="BZ515" s="186"/>
      <c r="CA515" s="186"/>
      <c r="CB515" s="186"/>
      <c r="CC515" s="186"/>
      <c r="CD515" s="186"/>
      <c r="CE515" s="186"/>
      <c r="CF515" s="186"/>
      <c r="CI515" s="186"/>
      <c r="CJ515" s="186"/>
      <c r="CK515" s="186"/>
      <c r="CL515" s="186"/>
      <c r="CM515" s="186"/>
      <c r="CN515" s="186"/>
      <c r="CO515" s="186"/>
      <c r="CP515" s="186"/>
      <c r="CQ515" s="186"/>
      <c r="CR515" s="186"/>
      <c r="CS515" s="186"/>
      <c r="CT515" s="186"/>
      <c r="CU515" s="171"/>
      <c r="CV515" s="171"/>
      <c r="CW515" s="171"/>
      <c r="CX515" s="171"/>
      <c r="CY515" s="171"/>
      <c r="CZ515" s="171"/>
      <c r="DA515" s="171"/>
      <c r="DB515" s="171"/>
      <c r="DC515" s="171"/>
      <c r="DD515" s="171"/>
      <c r="DE515" s="171"/>
      <c r="DF515" s="171"/>
      <c r="DG515" s="171"/>
      <c r="DH515" s="171"/>
      <c r="DI515" s="171"/>
      <c r="DJ515" s="171"/>
      <c r="DK515" s="171"/>
      <c r="DL515" s="186"/>
      <c r="DM515" s="186"/>
      <c r="DO515" s="149"/>
      <c r="DP515" s="149"/>
      <c r="DQ515" s="186"/>
      <c r="DR515" s="149"/>
      <c r="DS515" s="149"/>
      <c r="DT515" s="149"/>
      <c r="DU515" s="149"/>
      <c r="DV515" s="149"/>
      <c r="DW515" s="149"/>
      <c r="DX515" s="149"/>
      <c r="DY515" s="149"/>
      <c r="DZ515" s="149"/>
      <c r="EA515" s="149"/>
      <c r="EB515" s="149"/>
      <c r="EC515" s="149"/>
      <c r="ED515" s="149"/>
      <c r="EE515" s="149"/>
      <c r="EF515" s="149"/>
      <c r="EG515" s="149"/>
      <c r="EH515" s="61"/>
      <c r="EI515" s="68"/>
      <c r="EJ515" s="68"/>
      <c r="EK515" s="68"/>
      <c r="EL515" s="68"/>
      <c r="EM515" s="68"/>
      <c r="EN515" s="68"/>
      <c r="EO515" s="68"/>
      <c r="EP515" s="149"/>
      <c r="EQ515" s="149"/>
      <c r="ER515" s="149"/>
      <c r="ES515" s="149"/>
      <c r="ET515" s="149"/>
      <c r="EU515" s="149"/>
      <c r="EV515" s="149"/>
    </row>
    <row r="516" spans="1:152" s="169" customFormat="1" x14ac:dyDescent="0.25">
      <c r="A516" s="186"/>
      <c r="B516" s="186"/>
      <c r="C516" s="186"/>
      <c r="D516" s="186"/>
      <c r="E516" s="186"/>
      <c r="F516" s="186"/>
      <c r="G516" s="186"/>
      <c r="H516" s="186"/>
      <c r="I516" s="186"/>
      <c r="J516" s="186"/>
      <c r="K516" s="186"/>
      <c r="L516" s="186"/>
      <c r="M516" s="186"/>
      <c r="N516" s="186"/>
      <c r="O516" s="186"/>
      <c r="P516" s="186"/>
      <c r="Q516" s="186"/>
      <c r="R516" s="186"/>
      <c r="S516" s="186"/>
      <c r="T516" s="186"/>
      <c r="U516" s="186"/>
      <c r="V516" s="186"/>
      <c r="W516" s="186"/>
      <c r="X516" s="186"/>
      <c r="Y516" s="186"/>
      <c r="Z516" s="186"/>
      <c r="AA516" s="186"/>
      <c r="AB516" s="186"/>
      <c r="AC516" s="186"/>
      <c r="AD516" s="186"/>
      <c r="AE516" s="186"/>
      <c r="AF516" s="193"/>
      <c r="AG516" s="193"/>
      <c r="AH516" s="193"/>
      <c r="AI516" s="193"/>
      <c r="AJ516" s="193"/>
      <c r="AK516" s="186"/>
      <c r="AL516" s="186"/>
      <c r="AM516" s="186"/>
      <c r="AN516" s="186"/>
      <c r="AO516" s="186"/>
      <c r="AP516" s="186"/>
      <c r="AQ516" s="186"/>
      <c r="AR516" s="186"/>
      <c r="AS516" s="186"/>
      <c r="AU516" s="186"/>
      <c r="AV516" s="186"/>
      <c r="AY516" s="186"/>
      <c r="AZ516" s="186"/>
      <c r="BA516" s="186"/>
      <c r="BB516" s="186"/>
      <c r="BC516" s="186"/>
      <c r="BD516" s="186"/>
      <c r="BE516" s="186"/>
      <c r="BF516" s="186"/>
      <c r="BG516" s="186"/>
      <c r="BJ516" s="186"/>
      <c r="BK516" s="186"/>
      <c r="BL516" s="186"/>
      <c r="BM516" s="218"/>
      <c r="BP516" s="186"/>
      <c r="BQ516" s="186"/>
      <c r="BR516" s="186"/>
      <c r="BS516" s="186"/>
      <c r="BT516" s="186"/>
      <c r="BU516" s="186"/>
      <c r="BV516" s="186"/>
      <c r="BW516" s="186"/>
      <c r="BX516" s="186"/>
      <c r="BY516" s="186"/>
      <c r="BZ516" s="186"/>
      <c r="CA516" s="186"/>
      <c r="CB516" s="186"/>
      <c r="CC516" s="186"/>
      <c r="CD516" s="186"/>
      <c r="CE516" s="186"/>
      <c r="CF516" s="186"/>
      <c r="CI516" s="186"/>
      <c r="CJ516" s="186"/>
      <c r="CK516" s="186"/>
      <c r="CL516" s="186"/>
      <c r="CM516" s="186"/>
      <c r="CN516" s="186"/>
      <c r="CO516" s="186"/>
      <c r="CP516" s="186"/>
      <c r="CQ516" s="186"/>
      <c r="CR516" s="186"/>
      <c r="CS516" s="186"/>
      <c r="CT516" s="186"/>
      <c r="CU516" s="171"/>
      <c r="CV516" s="171"/>
      <c r="CW516" s="171"/>
      <c r="CX516" s="171"/>
      <c r="CY516" s="171"/>
      <c r="CZ516" s="171"/>
      <c r="DA516" s="171"/>
      <c r="DB516" s="171"/>
      <c r="DC516" s="171"/>
      <c r="DD516" s="171"/>
      <c r="DE516" s="171"/>
      <c r="DF516" s="171"/>
      <c r="DG516" s="171"/>
      <c r="DH516" s="171"/>
      <c r="DI516" s="171"/>
      <c r="DJ516" s="171"/>
      <c r="DK516" s="171"/>
      <c r="DL516" s="186"/>
      <c r="DM516" s="186"/>
      <c r="DO516" s="149"/>
      <c r="DP516" s="149"/>
      <c r="DQ516" s="186"/>
      <c r="DR516" s="149"/>
      <c r="DS516" s="149"/>
      <c r="DT516" s="149"/>
      <c r="DU516" s="149"/>
      <c r="DV516" s="149"/>
      <c r="DW516" s="149"/>
      <c r="DX516" s="149"/>
      <c r="DY516" s="149"/>
      <c r="DZ516" s="149"/>
      <c r="EA516" s="149"/>
      <c r="EB516" s="149"/>
      <c r="EC516" s="149"/>
      <c r="ED516" s="149"/>
      <c r="EE516" s="149"/>
      <c r="EF516" s="149"/>
      <c r="EG516" s="149"/>
      <c r="EH516" s="61"/>
      <c r="EI516" s="68"/>
      <c r="EJ516" s="68"/>
      <c r="EK516" s="68"/>
      <c r="EL516" s="68"/>
      <c r="EM516" s="68"/>
      <c r="EN516" s="68"/>
      <c r="EO516" s="68"/>
      <c r="EP516" s="149"/>
      <c r="EQ516" s="149"/>
      <c r="ER516" s="149"/>
      <c r="ES516" s="149"/>
      <c r="ET516" s="149"/>
      <c r="EU516" s="149"/>
      <c r="EV516" s="149"/>
    </row>
    <row r="517" spans="1:152" s="169" customFormat="1" x14ac:dyDescent="0.25">
      <c r="A517" s="186"/>
      <c r="B517" s="186"/>
      <c r="C517" s="186"/>
      <c r="D517" s="186"/>
      <c r="E517" s="186"/>
      <c r="F517" s="186"/>
      <c r="G517" s="186"/>
      <c r="H517" s="186"/>
      <c r="I517" s="186"/>
      <c r="J517" s="186"/>
      <c r="K517" s="186"/>
      <c r="L517" s="186"/>
      <c r="M517" s="186"/>
      <c r="N517" s="186"/>
      <c r="O517" s="186"/>
      <c r="P517" s="186"/>
      <c r="Q517" s="186"/>
      <c r="R517" s="186"/>
      <c r="S517" s="186"/>
      <c r="T517" s="186"/>
      <c r="U517" s="186"/>
      <c r="V517" s="186"/>
      <c r="W517" s="186"/>
      <c r="X517" s="186"/>
      <c r="Y517" s="186"/>
      <c r="Z517" s="186"/>
      <c r="AA517" s="186"/>
      <c r="AB517" s="186"/>
      <c r="AC517" s="186"/>
      <c r="AD517" s="186"/>
      <c r="AE517" s="186"/>
      <c r="AF517" s="193"/>
      <c r="AG517" s="193"/>
      <c r="AH517" s="193"/>
      <c r="AI517" s="193"/>
      <c r="AJ517" s="193"/>
      <c r="AK517" s="186"/>
      <c r="AL517" s="186"/>
      <c r="AM517" s="186"/>
      <c r="AN517" s="186"/>
      <c r="AO517" s="186"/>
      <c r="AP517" s="186"/>
      <c r="AQ517" s="186"/>
      <c r="AR517" s="186"/>
      <c r="AS517" s="186"/>
      <c r="AU517" s="186"/>
      <c r="AV517" s="186"/>
      <c r="AY517" s="186"/>
      <c r="AZ517" s="186"/>
      <c r="BA517" s="186"/>
      <c r="BB517" s="186"/>
      <c r="BC517" s="186"/>
      <c r="BD517" s="186"/>
      <c r="BE517" s="186"/>
      <c r="BF517" s="186"/>
      <c r="BG517" s="186"/>
      <c r="BJ517" s="186"/>
      <c r="BK517" s="186"/>
      <c r="BL517" s="186"/>
      <c r="BM517" s="218"/>
      <c r="BP517" s="186"/>
      <c r="BQ517" s="186"/>
      <c r="BR517" s="186"/>
      <c r="BS517" s="186"/>
      <c r="BT517" s="186"/>
      <c r="BU517" s="186"/>
      <c r="BV517" s="186"/>
      <c r="BW517" s="186"/>
      <c r="BX517" s="186"/>
      <c r="BY517" s="186"/>
      <c r="BZ517" s="186"/>
      <c r="CA517" s="186"/>
      <c r="CB517" s="186"/>
      <c r="CC517" s="186"/>
      <c r="CD517" s="186"/>
      <c r="CE517" s="186"/>
      <c r="CF517" s="186"/>
      <c r="CI517" s="186"/>
      <c r="CJ517" s="186"/>
      <c r="CK517" s="186"/>
      <c r="CL517" s="186"/>
      <c r="CM517" s="186"/>
      <c r="CN517" s="186"/>
      <c r="CO517" s="186"/>
      <c r="CP517" s="186"/>
      <c r="CQ517" s="186"/>
      <c r="CR517" s="186"/>
      <c r="CS517" s="186"/>
      <c r="CT517" s="186"/>
      <c r="CU517" s="171"/>
      <c r="CV517" s="171"/>
      <c r="CW517" s="171"/>
      <c r="CX517" s="171"/>
      <c r="CY517" s="171"/>
      <c r="CZ517" s="171"/>
      <c r="DA517" s="171"/>
      <c r="DB517" s="171"/>
      <c r="DC517" s="171"/>
      <c r="DD517" s="171"/>
      <c r="DE517" s="171"/>
      <c r="DF517" s="171"/>
      <c r="DG517" s="171"/>
      <c r="DH517" s="171"/>
      <c r="DI517" s="171"/>
      <c r="DJ517" s="171"/>
      <c r="DK517" s="171"/>
      <c r="DL517" s="186"/>
      <c r="DM517" s="186"/>
      <c r="DO517" s="149"/>
      <c r="DP517" s="149"/>
      <c r="DQ517" s="186"/>
      <c r="DR517" s="149"/>
      <c r="DS517" s="149"/>
      <c r="DT517" s="149"/>
      <c r="DU517" s="149"/>
      <c r="DV517" s="149"/>
      <c r="DW517" s="149"/>
      <c r="DX517" s="149"/>
      <c r="DY517" s="149"/>
      <c r="DZ517" s="149"/>
      <c r="EA517" s="149"/>
      <c r="EB517" s="149"/>
      <c r="EC517" s="149"/>
      <c r="ED517" s="149"/>
      <c r="EE517" s="149"/>
      <c r="EF517" s="149"/>
      <c r="EG517" s="149"/>
      <c r="EH517" s="61"/>
      <c r="EI517" s="68"/>
      <c r="EJ517" s="68"/>
      <c r="EK517" s="68"/>
      <c r="EL517" s="68"/>
      <c r="EM517" s="68"/>
      <c r="EN517" s="68"/>
      <c r="EO517" s="68"/>
      <c r="EP517" s="149"/>
      <c r="EQ517" s="149"/>
      <c r="ER517" s="149"/>
      <c r="ES517" s="149"/>
      <c r="ET517" s="149"/>
      <c r="EU517" s="149"/>
      <c r="EV517" s="149"/>
    </row>
    <row r="518" spans="1:152" s="169" customFormat="1" x14ac:dyDescent="0.25">
      <c r="A518" s="186"/>
      <c r="B518" s="186"/>
      <c r="C518" s="186"/>
      <c r="D518" s="186"/>
      <c r="E518" s="186"/>
      <c r="F518" s="186"/>
      <c r="G518" s="186"/>
      <c r="H518" s="186"/>
      <c r="I518" s="186"/>
      <c r="J518" s="186"/>
      <c r="K518" s="186"/>
      <c r="L518" s="186"/>
      <c r="M518" s="186"/>
      <c r="N518" s="186"/>
      <c r="O518" s="186"/>
      <c r="P518" s="186"/>
      <c r="Q518" s="186"/>
      <c r="R518" s="186"/>
      <c r="S518" s="186"/>
      <c r="T518" s="186"/>
      <c r="U518" s="186"/>
      <c r="V518" s="186"/>
      <c r="W518" s="186"/>
      <c r="X518" s="186"/>
      <c r="Y518" s="186"/>
      <c r="Z518" s="186"/>
      <c r="AA518" s="186"/>
      <c r="AB518" s="186"/>
      <c r="AC518" s="186"/>
      <c r="AD518" s="186"/>
      <c r="AE518" s="186"/>
      <c r="AF518" s="193"/>
      <c r="AG518" s="193"/>
      <c r="AH518" s="193"/>
      <c r="AI518" s="193"/>
      <c r="AJ518" s="193"/>
      <c r="AK518" s="186"/>
      <c r="AL518" s="186"/>
      <c r="AM518" s="186"/>
      <c r="AN518" s="186"/>
      <c r="AO518" s="186"/>
      <c r="AP518" s="186"/>
      <c r="AQ518" s="186"/>
      <c r="AR518" s="186"/>
      <c r="AS518" s="186"/>
      <c r="AU518" s="186"/>
      <c r="AV518" s="186"/>
      <c r="AY518" s="186"/>
      <c r="AZ518" s="186"/>
      <c r="BA518" s="186"/>
      <c r="BB518" s="186"/>
      <c r="BC518" s="186"/>
      <c r="BD518" s="186"/>
      <c r="BE518" s="186"/>
      <c r="BF518" s="186"/>
      <c r="BG518" s="186"/>
      <c r="BJ518" s="186"/>
      <c r="BK518" s="186"/>
      <c r="BL518" s="186"/>
      <c r="BM518" s="218"/>
      <c r="BP518" s="186"/>
      <c r="BQ518" s="186"/>
      <c r="BR518" s="186"/>
      <c r="BS518" s="186"/>
      <c r="BT518" s="186"/>
      <c r="BU518" s="186"/>
      <c r="BV518" s="186"/>
      <c r="BW518" s="186"/>
      <c r="BX518" s="186"/>
      <c r="BY518" s="186"/>
      <c r="BZ518" s="186"/>
      <c r="CA518" s="186"/>
      <c r="CB518" s="186"/>
      <c r="CC518" s="186"/>
      <c r="CD518" s="186"/>
      <c r="CE518" s="186"/>
      <c r="CF518" s="186"/>
      <c r="CI518" s="186"/>
      <c r="CJ518" s="186"/>
      <c r="CK518" s="186"/>
      <c r="CL518" s="186"/>
      <c r="CM518" s="186"/>
      <c r="CN518" s="186"/>
      <c r="CO518" s="186"/>
      <c r="CP518" s="186"/>
      <c r="CQ518" s="186"/>
      <c r="CR518" s="186"/>
      <c r="CS518" s="186"/>
      <c r="CT518" s="186"/>
      <c r="CU518" s="171"/>
      <c r="CV518" s="171"/>
      <c r="CW518" s="171"/>
      <c r="CX518" s="171"/>
      <c r="CY518" s="171"/>
      <c r="CZ518" s="171"/>
      <c r="DA518" s="171"/>
      <c r="DB518" s="171"/>
      <c r="DC518" s="171"/>
      <c r="DD518" s="171"/>
      <c r="DE518" s="171"/>
      <c r="DF518" s="171"/>
      <c r="DG518" s="171"/>
      <c r="DH518" s="171"/>
      <c r="DI518" s="171"/>
      <c r="DJ518" s="171"/>
      <c r="DK518" s="171"/>
      <c r="DL518" s="186"/>
      <c r="DM518" s="186"/>
      <c r="DO518" s="149"/>
      <c r="DP518" s="149"/>
      <c r="DQ518" s="186"/>
      <c r="DR518" s="149"/>
      <c r="DS518" s="149"/>
      <c r="DT518" s="149"/>
      <c r="DU518" s="149"/>
      <c r="DV518" s="149"/>
      <c r="DW518" s="149"/>
      <c r="DX518" s="149"/>
      <c r="DY518" s="149"/>
      <c r="DZ518" s="149"/>
      <c r="EA518" s="149"/>
      <c r="EB518" s="149"/>
      <c r="EC518" s="149"/>
      <c r="ED518" s="149"/>
      <c r="EE518" s="149"/>
      <c r="EF518" s="149"/>
      <c r="EG518" s="149"/>
      <c r="EH518" s="61"/>
      <c r="EI518" s="68"/>
      <c r="EJ518" s="68"/>
      <c r="EK518" s="68"/>
      <c r="EL518" s="68"/>
      <c r="EM518" s="68"/>
      <c r="EN518" s="68"/>
      <c r="EO518" s="68"/>
      <c r="EP518" s="149"/>
      <c r="EQ518" s="149"/>
      <c r="ER518" s="149"/>
      <c r="ES518" s="149"/>
      <c r="ET518" s="149"/>
      <c r="EU518" s="149"/>
      <c r="EV518" s="149"/>
    </row>
    <row r="519" spans="1:152" s="169" customFormat="1" x14ac:dyDescent="0.25">
      <c r="A519" s="186"/>
      <c r="B519" s="186"/>
      <c r="C519" s="186"/>
      <c r="D519" s="186"/>
      <c r="E519" s="186"/>
      <c r="F519" s="186"/>
      <c r="G519" s="186"/>
      <c r="H519" s="186"/>
      <c r="I519" s="186"/>
      <c r="J519" s="186"/>
      <c r="K519" s="186"/>
      <c r="L519" s="186"/>
      <c r="M519" s="186"/>
      <c r="N519" s="186"/>
      <c r="O519" s="186"/>
      <c r="P519" s="186"/>
      <c r="Q519" s="186"/>
      <c r="R519" s="186"/>
      <c r="S519" s="186"/>
      <c r="T519" s="186"/>
      <c r="U519" s="186"/>
      <c r="V519" s="186"/>
      <c r="W519" s="186"/>
      <c r="X519" s="186"/>
      <c r="Y519" s="186"/>
      <c r="Z519" s="186"/>
      <c r="AA519" s="186"/>
      <c r="AB519" s="186"/>
      <c r="AC519" s="186"/>
      <c r="AD519" s="186"/>
      <c r="AE519" s="186"/>
      <c r="AF519" s="193"/>
      <c r="AG519" s="193"/>
      <c r="AH519" s="193"/>
      <c r="AI519" s="193"/>
      <c r="AJ519" s="193"/>
      <c r="AK519" s="186"/>
      <c r="AL519" s="186"/>
      <c r="AM519" s="186"/>
      <c r="AN519" s="186"/>
      <c r="AO519" s="186"/>
      <c r="AP519" s="186"/>
      <c r="AQ519" s="186"/>
      <c r="AR519" s="186"/>
      <c r="AS519" s="186"/>
      <c r="AU519" s="186"/>
      <c r="AV519" s="186"/>
      <c r="AY519" s="186"/>
      <c r="AZ519" s="186"/>
      <c r="BA519" s="186"/>
      <c r="BB519" s="186"/>
      <c r="BC519" s="186"/>
      <c r="BD519" s="186"/>
      <c r="BE519" s="186"/>
      <c r="BF519" s="186"/>
      <c r="BG519" s="186"/>
      <c r="BJ519" s="186"/>
      <c r="BK519" s="186"/>
      <c r="BL519" s="186"/>
      <c r="BM519" s="218"/>
      <c r="BP519" s="186"/>
      <c r="BQ519" s="186"/>
      <c r="BR519" s="186"/>
      <c r="BS519" s="186"/>
      <c r="BT519" s="186"/>
      <c r="BU519" s="186"/>
      <c r="BV519" s="186"/>
      <c r="BW519" s="186"/>
      <c r="BX519" s="186"/>
      <c r="BY519" s="186"/>
      <c r="BZ519" s="186"/>
      <c r="CA519" s="186"/>
      <c r="CB519" s="186"/>
      <c r="CC519" s="186"/>
      <c r="CD519" s="186"/>
      <c r="CE519" s="186"/>
      <c r="CF519" s="186"/>
      <c r="CI519" s="186"/>
      <c r="CJ519" s="186"/>
      <c r="CK519" s="186"/>
      <c r="CL519" s="186"/>
      <c r="CM519" s="186"/>
      <c r="CN519" s="186"/>
      <c r="CO519" s="186"/>
      <c r="CP519" s="186"/>
      <c r="CQ519" s="186"/>
      <c r="CR519" s="186"/>
      <c r="CS519" s="186"/>
      <c r="CT519" s="186"/>
      <c r="CU519" s="171"/>
      <c r="CV519" s="171"/>
      <c r="CW519" s="171"/>
      <c r="CX519" s="171"/>
      <c r="CY519" s="171"/>
      <c r="CZ519" s="171"/>
      <c r="DA519" s="171"/>
      <c r="DB519" s="171"/>
      <c r="DC519" s="171"/>
      <c r="DD519" s="171"/>
      <c r="DE519" s="171"/>
      <c r="DF519" s="171"/>
      <c r="DG519" s="171"/>
      <c r="DH519" s="171"/>
      <c r="DI519" s="171"/>
      <c r="DJ519" s="171"/>
      <c r="DK519" s="171"/>
      <c r="DL519" s="186"/>
      <c r="DM519" s="186"/>
      <c r="DO519" s="149"/>
      <c r="DP519" s="149"/>
      <c r="DQ519" s="186"/>
      <c r="DR519" s="149"/>
      <c r="DS519" s="149"/>
      <c r="DT519" s="149"/>
      <c r="DU519" s="149"/>
      <c r="DV519" s="149"/>
      <c r="DW519" s="149"/>
      <c r="DX519" s="149"/>
      <c r="DY519" s="149"/>
      <c r="DZ519" s="149"/>
      <c r="EA519" s="149"/>
      <c r="EB519" s="149"/>
      <c r="EC519" s="149"/>
      <c r="ED519" s="149"/>
      <c r="EE519" s="149"/>
      <c r="EF519" s="149"/>
      <c r="EG519" s="149"/>
      <c r="EH519" s="61"/>
      <c r="EI519" s="68"/>
      <c r="EJ519" s="68"/>
      <c r="EK519" s="68"/>
      <c r="EL519" s="68"/>
      <c r="EM519" s="68"/>
      <c r="EN519" s="68"/>
      <c r="EO519" s="68"/>
      <c r="EP519" s="149"/>
      <c r="EQ519" s="149"/>
      <c r="ER519" s="149"/>
      <c r="ES519" s="149"/>
      <c r="ET519" s="149"/>
      <c r="EU519" s="149"/>
      <c r="EV519" s="149"/>
    </row>
    <row r="520" spans="1:152" x14ac:dyDescent="0.25">
      <c r="A520" s="171"/>
      <c r="B520" s="171"/>
      <c r="C520" s="171"/>
      <c r="D520" s="171"/>
      <c r="E520" s="171"/>
      <c r="F520" s="171"/>
      <c r="G520" s="171"/>
      <c r="H520" s="171"/>
      <c r="I520" s="171"/>
      <c r="J520" s="171"/>
      <c r="K520" s="171"/>
      <c r="L520" s="171"/>
      <c r="M520" s="171"/>
      <c r="N520" s="171"/>
      <c r="O520" s="171"/>
      <c r="P520" s="171"/>
      <c r="Q520" s="171"/>
      <c r="R520" s="171"/>
      <c r="S520" s="171"/>
      <c r="T520" s="171"/>
      <c r="U520" s="171"/>
      <c r="V520" s="171"/>
      <c r="W520" s="171"/>
      <c r="X520" s="171"/>
      <c r="Y520" s="171"/>
      <c r="Z520" s="171"/>
      <c r="AA520" s="171"/>
      <c r="AB520" s="171"/>
      <c r="AC520" s="171"/>
      <c r="AD520" s="171"/>
      <c r="AE520" s="171"/>
      <c r="AF520" s="214"/>
      <c r="AG520" s="214"/>
      <c r="AH520" s="214"/>
      <c r="AI520" s="214"/>
      <c r="AJ520" s="214"/>
      <c r="AK520" s="171"/>
      <c r="AL520" s="171"/>
      <c r="AM520" s="171"/>
      <c r="AN520" s="171"/>
      <c r="AO520" s="171"/>
      <c r="AP520" s="171"/>
      <c r="AQ520" s="171"/>
      <c r="AR520" s="171"/>
      <c r="AS520" s="171"/>
      <c r="AU520" s="171"/>
      <c r="AV520" s="171"/>
      <c r="AY520" s="171"/>
      <c r="AZ520" s="171"/>
      <c r="BA520" s="171"/>
      <c r="BB520" s="171"/>
      <c r="BC520" s="171"/>
      <c r="BD520" s="171"/>
      <c r="BE520" s="171"/>
      <c r="BF520" s="171"/>
      <c r="BG520" s="171"/>
      <c r="BJ520" s="171"/>
      <c r="BK520" s="171"/>
      <c r="BL520" s="171"/>
      <c r="BM520" s="222"/>
      <c r="BP520" s="171"/>
      <c r="BQ520" s="171"/>
      <c r="BR520" s="171"/>
      <c r="BS520" s="171"/>
      <c r="BT520" s="171"/>
      <c r="BU520" s="171"/>
      <c r="BV520" s="171"/>
      <c r="BW520" s="171"/>
      <c r="BX520" s="171"/>
      <c r="BY520" s="171"/>
      <c r="BZ520" s="171"/>
      <c r="CA520" s="171"/>
      <c r="CB520" s="171"/>
      <c r="CC520" s="171"/>
      <c r="CD520" s="171"/>
      <c r="CE520" s="171"/>
      <c r="CF520" s="171"/>
      <c r="CI520" s="171"/>
      <c r="CJ520" s="171"/>
      <c r="CK520" s="171"/>
      <c r="CL520" s="171"/>
      <c r="CM520" s="171"/>
      <c r="CN520" s="171"/>
      <c r="CO520" s="171"/>
      <c r="CP520" s="171"/>
      <c r="CQ520" s="171"/>
      <c r="CR520" s="171"/>
      <c r="CS520" s="171"/>
      <c r="DQ520" s="171"/>
    </row>
    <row r="521" spans="1:152" x14ac:dyDescent="0.25">
      <c r="A521" s="171"/>
      <c r="B521" s="171"/>
      <c r="C521" s="171"/>
      <c r="D521" s="171"/>
      <c r="E521" s="171"/>
      <c r="F521" s="171"/>
      <c r="G521" s="171"/>
      <c r="H521" s="171"/>
      <c r="I521" s="171"/>
      <c r="J521" s="171"/>
      <c r="K521" s="171"/>
      <c r="L521" s="171"/>
      <c r="M521" s="171"/>
      <c r="N521" s="171"/>
      <c r="O521" s="171"/>
      <c r="P521" s="171"/>
      <c r="Q521" s="171"/>
      <c r="R521" s="171"/>
      <c r="S521" s="171"/>
      <c r="T521" s="171"/>
      <c r="U521" s="171"/>
      <c r="V521" s="171"/>
      <c r="W521" s="171"/>
      <c r="X521" s="171"/>
      <c r="Y521" s="171"/>
      <c r="Z521" s="171"/>
      <c r="AA521" s="171"/>
      <c r="AB521" s="171"/>
      <c r="AC521" s="171"/>
      <c r="AD521" s="171"/>
      <c r="AE521" s="171"/>
      <c r="AF521" s="214"/>
      <c r="AG521" s="214"/>
      <c r="AH521" s="214"/>
      <c r="AI521" s="214"/>
      <c r="AJ521" s="214"/>
      <c r="AK521" s="171"/>
      <c r="AL521" s="171"/>
      <c r="AM521" s="171"/>
      <c r="AN521" s="171"/>
      <c r="AO521" s="171"/>
      <c r="AP521" s="171"/>
      <c r="AQ521" s="171"/>
      <c r="AR521" s="171"/>
      <c r="AS521" s="171"/>
      <c r="AU521" s="171"/>
      <c r="AV521" s="171"/>
      <c r="AY521" s="171"/>
      <c r="AZ521" s="171"/>
      <c r="BA521" s="171"/>
      <c r="BB521" s="171"/>
      <c r="BC521" s="171"/>
      <c r="BD521" s="171"/>
      <c r="BE521" s="171"/>
      <c r="BF521" s="171"/>
      <c r="BG521" s="171"/>
      <c r="BJ521" s="171"/>
      <c r="BK521" s="171"/>
      <c r="BL521" s="171"/>
      <c r="BM521" s="222"/>
      <c r="BP521" s="171"/>
      <c r="BQ521" s="171"/>
      <c r="BR521" s="171"/>
      <c r="BS521" s="171"/>
      <c r="BT521" s="171"/>
      <c r="BU521" s="171"/>
      <c r="BV521" s="171"/>
      <c r="BW521" s="171"/>
      <c r="BX521" s="171"/>
      <c r="BY521" s="171"/>
      <c r="BZ521" s="171"/>
      <c r="CA521" s="171"/>
      <c r="CB521" s="171"/>
      <c r="CC521" s="171"/>
      <c r="CD521" s="171"/>
      <c r="CE521" s="171"/>
      <c r="CF521" s="171"/>
      <c r="CI521" s="171"/>
      <c r="CJ521" s="171"/>
      <c r="CK521" s="171"/>
      <c r="CL521" s="171"/>
      <c r="CM521" s="171"/>
      <c r="CN521" s="171"/>
      <c r="CO521" s="171"/>
      <c r="CP521" s="171"/>
      <c r="CQ521" s="171"/>
      <c r="CR521" s="171"/>
      <c r="CS521" s="171"/>
      <c r="DQ521" s="171"/>
    </row>
    <row r="522" spans="1:152" x14ac:dyDescent="0.25">
      <c r="A522" s="171"/>
      <c r="B522" s="171"/>
      <c r="C522" s="171"/>
      <c r="D522" s="171"/>
      <c r="E522" s="171"/>
      <c r="F522" s="171"/>
      <c r="G522" s="171"/>
      <c r="H522" s="171"/>
      <c r="I522" s="171"/>
      <c r="J522" s="171"/>
      <c r="K522" s="171"/>
      <c r="L522" s="171"/>
      <c r="M522" s="171"/>
      <c r="N522" s="171"/>
      <c r="O522" s="171"/>
      <c r="P522" s="171"/>
      <c r="Q522" s="171"/>
      <c r="R522" s="171"/>
      <c r="S522" s="171"/>
      <c r="T522" s="171"/>
      <c r="U522" s="171"/>
      <c r="V522" s="171"/>
      <c r="W522" s="171"/>
      <c r="X522" s="171"/>
      <c r="Y522" s="171"/>
      <c r="Z522" s="171"/>
      <c r="AA522" s="171"/>
      <c r="AB522" s="171"/>
      <c r="AC522" s="171"/>
      <c r="AD522" s="171"/>
      <c r="AE522" s="171"/>
      <c r="AF522" s="214"/>
      <c r="AG522" s="214"/>
      <c r="AH522" s="214"/>
      <c r="AI522" s="214"/>
      <c r="AJ522" s="214"/>
      <c r="AK522" s="171"/>
      <c r="AL522" s="171"/>
      <c r="AM522" s="171"/>
      <c r="AN522" s="171"/>
      <c r="AO522" s="171"/>
      <c r="AP522" s="171"/>
      <c r="AQ522" s="171"/>
      <c r="AR522" s="171"/>
      <c r="AS522" s="171"/>
      <c r="AU522" s="171"/>
      <c r="AV522" s="171"/>
      <c r="AY522" s="171"/>
      <c r="AZ522" s="171"/>
      <c r="BA522" s="171"/>
      <c r="BB522" s="171"/>
      <c r="BC522" s="171"/>
      <c r="BD522" s="171"/>
      <c r="BE522" s="171"/>
      <c r="BF522" s="171"/>
      <c r="BG522" s="171"/>
      <c r="BJ522" s="171"/>
      <c r="BK522" s="171"/>
      <c r="BL522" s="171"/>
      <c r="BM522" s="222"/>
      <c r="BP522" s="171"/>
      <c r="BQ522" s="171"/>
      <c r="BR522" s="171"/>
      <c r="BS522" s="171"/>
      <c r="BT522" s="171"/>
      <c r="BU522" s="171"/>
      <c r="BV522" s="171"/>
      <c r="BW522" s="171"/>
      <c r="BX522" s="171"/>
      <c r="BY522" s="171"/>
      <c r="BZ522" s="171"/>
      <c r="CA522" s="171"/>
      <c r="CB522" s="171"/>
      <c r="CC522" s="171"/>
      <c r="CD522" s="171"/>
      <c r="CE522" s="171"/>
      <c r="CF522" s="171"/>
      <c r="CI522" s="171"/>
      <c r="CJ522" s="171"/>
      <c r="CK522" s="171"/>
      <c r="CL522" s="171"/>
      <c r="CM522" s="171"/>
      <c r="CN522" s="171"/>
      <c r="CO522" s="171"/>
      <c r="CP522" s="171"/>
      <c r="CQ522" s="171"/>
      <c r="CR522" s="171"/>
      <c r="CS522" s="171"/>
      <c r="DQ522" s="171"/>
    </row>
    <row r="523" spans="1:152" x14ac:dyDescent="0.25">
      <c r="U523" s="149"/>
      <c r="AF523" s="161"/>
      <c r="AG523" s="161"/>
      <c r="AH523" s="161"/>
      <c r="AI523" s="161"/>
      <c r="AJ523" s="161"/>
      <c r="CI523" s="171"/>
      <c r="CJ523" s="171"/>
      <c r="CK523" s="171"/>
      <c r="CL523" s="171"/>
      <c r="CM523" s="171"/>
      <c r="CN523" s="171"/>
      <c r="CO523" s="171"/>
      <c r="CP523" s="171"/>
      <c r="CQ523" s="171"/>
      <c r="CR523" s="171"/>
      <c r="CS523" s="171"/>
    </row>
    <row r="524" spans="1:152" x14ac:dyDescent="0.25">
      <c r="U524" s="149"/>
      <c r="AF524" s="161"/>
      <c r="AG524" s="161"/>
      <c r="AH524" s="161"/>
      <c r="AI524" s="161"/>
      <c r="AJ524" s="161"/>
      <c r="CI524" s="171"/>
      <c r="CJ524" s="171"/>
      <c r="CK524" s="171"/>
      <c r="CL524" s="171"/>
      <c r="CM524" s="171"/>
      <c r="CN524" s="171"/>
      <c r="CO524" s="171"/>
      <c r="CP524" s="171"/>
      <c r="CQ524" s="171"/>
      <c r="CR524" s="171"/>
      <c r="CS524" s="171"/>
    </row>
    <row r="525" spans="1:152" x14ac:dyDescent="0.25">
      <c r="U525" s="149"/>
      <c r="AF525" s="161"/>
      <c r="AG525" s="161"/>
      <c r="AH525" s="161"/>
      <c r="AI525" s="161"/>
      <c r="AJ525" s="161"/>
      <c r="CI525" s="171"/>
      <c r="CJ525" s="171"/>
      <c r="CK525" s="171"/>
      <c r="CL525" s="171"/>
      <c r="CM525" s="171"/>
      <c r="CN525" s="171"/>
      <c r="CO525" s="171"/>
      <c r="CP525" s="171"/>
      <c r="CQ525" s="171"/>
      <c r="CR525" s="171"/>
      <c r="CS525" s="171"/>
    </row>
    <row r="526" spans="1:152" x14ac:dyDescent="0.25">
      <c r="U526" s="149"/>
      <c r="AF526" s="161"/>
      <c r="AG526" s="161"/>
      <c r="AH526" s="161"/>
      <c r="AI526" s="161"/>
      <c r="AJ526" s="161"/>
      <c r="CI526" s="171"/>
      <c r="CJ526" s="171"/>
      <c r="CK526" s="171"/>
      <c r="CL526" s="171"/>
      <c r="CM526" s="171"/>
      <c r="CN526" s="171"/>
      <c r="CO526" s="171"/>
      <c r="CP526" s="171"/>
      <c r="CQ526" s="171"/>
      <c r="CR526" s="171"/>
      <c r="CS526" s="171"/>
    </row>
    <row r="527" spans="1:152" x14ac:dyDescent="0.25">
      <c r="U527" s="149"/>
      <c r="AF527" s="161"/>
      <c r="AG527" s="161"/>
      <c r="AH527" s="161"/>
      <c r="AI527" s="161"/>
      <c r="AJ527" s="161"/>
      <c r="CI527" s="171"/>
      <c r="CJ527" s="171"/>
      <c r="CK527" s="171"/>
      <c r="CL527" s="171"/>
      <c r="CM527" s="171"/>
      <c r="CN527" s="171"/>
      <c r="CO527" s="171"/>
      <c r="CP527" s="171"/>
      <c r="CQ527" s="171"/>
      <c r="CR527" s="171"/>
      <c r="CS527" s="171"/>
    </row>
    <row r="528" spans="1:152" x14ac:dyDescent="0.25">
      <c r="U528" s="149"/>
      <c r="AF528" s="161"/>
      <c r="AG528" s="161"/>
      <c r="AH528" s="161"/>
      <c r="AI528" s="161"/>
      <c r="AJ528" s="161"/>
      <c r="CI528" s="171"/>
      <c r="CJ528" s="171"/>
      <c r="CK528" s="171"/>
      <c r="CL528" s="171"/>
      <c r="CM528" s="171"/>
      <c r="CN528" s="171"/>
      <c r="CO528" s="171"/>
      <c r="CP528" s="171"/>
      <c r="CQ528" s="171"/>
      <c r="CR528" s="171"/>
      <c r="CS528" s="171"/>
    </row>
    <row r="529" spans="21:97" x14ac:dyDescent="0.25">
      <c r="U529" s="149"/>
      <c r="AF529" s="161"/>
      <c r="AG529" s="161"/>
      <c r="AH529" s="161"/>
      <c r="AI529" s="161"/>
      <c r="AJ529" s="161"/>
      <c r="CI529" s="171"/>
      <c r="CJ529" s="171"/>
      <c r="CK529" s="171"/>
      <c r="CL529" s="171"/>
      <c r="CM529" s="171"/>
      <c r="CN529" s="171"/>
      <c r="CO529" s="171"/>
      <c r="CP529" s="171"/>
      <c r="CQ529" s="171"/>
      <c r="CR529" s="171"/>
      <c r="CS529" s="171"/>
    </row>
    <row r="530" spans="21:97" x14ac:dyDescent="0.25">
      <c r="U530" s="149"/>
      <c r="AF530" s="161"/>
      <c r="AG530" s="161"/>
      <c r="AH530" s="161"/>
      <c r="AI530" s="161"/>
      <c r="AJ530" s="161"/>
      <c r="CI530" s="171"/>
      <c r="CJ530" s="171"/>
      <c r="CK530" s="171"/>
      <c r="CL530" s="171"/>
      <c r="CM530" s="171"/>
      <c r="CN530" s="171"/>
      <c r="CO530" s="171"/>
      <c r="CP530" s="171"/>
      <c r="CQ530" s="171"/>
      <c r="CR530" s="171"/>
      <c r="CS530" s="171"/>
    </row>
    <row r="531" spans="21:97" x14ac:dyDescent="0.25">
      <c r="U531" s="149"/>
      <c r="CI531" s="171"/>
      <c r="CJ531" s="171"/>
      <c r="CK531" s="171"/>
      <c r="CL531" s="171"/>
      <c r="CM531" s="171"/>
      <c r="CN531" s="171"/>
      <c r="CO531" s="171"/>
      <c r="CP531" s="171"/>
      <c r="CQ531" s="171"/>
      <c r="CR531" s="171"/>
      <c r="CS531" s="171"/>
    </row>
    <row r="532" spans="21:97" x14ac:dyDescent="0.25">
      <c r="U532" s="149"/>
      <c r="CI532" s="171"/>
      <c r="CJ532" s="171"/>
      <c r="CK532" s="171"/>
      <c r="CL532" s="171"/>
      <c r="CM532" s="171"/>
      <c r="CN532" s="171"/>
      <c r="CO532" s="171"/>
      <c r="CP532" s="171"/>
      <c r="CQ532" s="171"/>
      <c r="CR532" s="171"/>
      <c r="CS532" s="17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00BBF-281D-4926-ADC2-D6AB4321D8C7}">
  <dimension ref="A1:EW532"/>
  <sheetViews>
    <sheetView topLeftCell="F1" zoomScaleNormal="100" workbookViewId="0">
      <selection activeCell="M2" sqref="M2"/>
    </sheetView>
  </sheetViews>
  <sheetFormatPr defaultRowHeight="15" x14ac:dyDescent="0.25"/>
  <cols>
    <col min="1" max="1" width="9.140625" style="149"/>
    <col min="2" max="2" width="30.28515625" style="149" customWidth="1"/>
    <col min="3" max="3" width="17.28515625" style="149" customWidth="1"/>
    <col min="4" max="4" width="30.28515625" style="149" customWidth="1"/>
    <col min="5" max="5" width="18.7109375" style="149" customWidth="1"/>
    <col min="6" max="6" width="14.42578125" style="149" customWidth="1"/>
    <col min="7" max="8" width="13.140625" style="149" customWidth="1"/>
    <col min="9" max="9" width="14.85546875" style="149" customWidth="1"/>
    <col min="10" max="10" width="25.85546875" style="149" customWidth="1"/>
    <col min="11" max="11" width="14.85546875" style="149" customWidth="1"/>
    <col min="12" max="12" width="24.85546875" style="149" customWidth="1"/>
    <col min="13" max="13" width="13" style="149" customWidth="1"/>
    <col min="14" max="17" width="9.140625" style="149"/>
    <col min="18" max="18" width="12.140625" style="149" customWidth="1"/>
    <col min="19" max="20" width="9.140625" style="149"/>
    <col min="21" max="21" width="9.140625" style="155"/>
    <col min="22" max="27" width="9.140625" style="149"/>
    <col min="28" max="28" width="15.85546875" style="149" customWidth="1"/>
    <col min="29" max="29" width="19.5703125" style="149" customWidth="1"/>
    <col min="30" max="30" width="12.28515625" style="149" customWidth="1"/>
    <col min="31" max="31" width="16.140625" style="149" customWidth="1"/>
    <col min="32" max="42" width="9.140625" style="149"/>
    <col min="43" max="43" width="15.85546875" style="149" customWidth="1"/>
    <col min="44" max="44" width="19.5703125" style="149" customWidth="1"/>
    <col min="45" max="45" width="12.28515625" style="149" customWidth="1"/>
    <col min="47" max="48" width="9.140625" style="149"/>
    <col min="51" max="59" width="9.140625" style="149"/>
    <col min="60" max="60" width="12.7109375" customWidth="1"/>
    <col min="61" max="61" width="18.85546875" customWidth="1"/>
    <col min="62" max="64" width="9.140625" style="149"/>
    <col min="65" max="65" width="9.140625" style="223"/>
    <col min="68" max="68" width="9.140625" style="149"/>
    <col min="69" max="72" width="11.140625" style="149" customWidth="1"/>
    <col min="73" max="82" width="9.140625" style="149"/>
    <col min="83" max="83" width="14.42578125" style="149" customWidth="1"/>
    <col min="84" max="84" width="13.28515625" style="149" customWidth="1"/>
    <col min="85" max="86" width="9.140625" style="149"/>
    <col min="87" max="97" width="10.85546875" style="163" customWidth="1"/>
    <col min="98" max="98" width="22.85546875" style="171" customWidth="1"/>
    <col min="99" max="100" width="9.140625" style="171"/>
    <col min="101" max="101" width="21" style="171" customWidth="1"/>
    <col min="102" max="111" width="13.85546875" style="171" customWidth="1"/>
    <col min="112" max="112" width="16.28515625" style="171" customWidth="1"/>
    <col min="113" max="113" width="25.28515625" style="171" customWidth="1"/>
    <col min="114" max="114" width="26.42578125" style="171" customWidth="1"/>
    <col min="115" max="115" width="26" style="171" customWidth="1"/>
    <col min="116" max="117" width="21" style="171" customWidth="1"/>
    <col min="118" max="118" width="9.140625" style="149"/>
    <col min="119" max="120" width="11.7109375" style="149" customWidth="1"/>
    <col min="121" max="121" width="17.28515625" style="149" customWidth="1"/>
    <col min="122" max="133" width="11.7109375" style="149" customWidth="1"/>
    <col min="134" max="137" width="9.140625" style="149"/>
    <col min="138" max="138" width="9.140625" style="61"/>
    <col min="139" max="141" width="9.140625" style="68"/>
    <col min="142" max="142" width="10.140625" style="68" customWidth="1"/>
    <col min="143" max="143" width="12.140625" style="68" customWidth="1"/>
    <col min="144" max="144" width="12" style="68" customWidth="1"/>
    <col min="145" max="145" width="9.5703125" style="68" customWidth="1"/>
    <col min="146" max="16384" width="9.140625" style="149"/>
  </cols>
  <sheetData>
    <row r="1" spans="1:133" ht="30" x14ac:dyDescent="0.25">
      <c r="A1" s="148" t="s">
        <v>1145</v>
      </c>
      <c r="B1" s="148" t="s">
        <v>1146</v>
      </c>
      <c r="C1" s="148" t="s">
        <v>1147</v>
      </c>
      <c r="D1" s="148"/>
      <c r="E1" s="148" t="s">
        <v>1148</v>
      </c>
      <c r="F1" s="148" t="s">
        <v>1149</v>
      </c>
      <c r="G1" s="148" t="s">
        <v>1150</v>
      </c>
      <c r="H1" s="148"/>
      <c r="I1" s="148" t="s">
        <v>1151</v>
      </c>
      <c r="J1" s="148"/>
      <c r="K1" s="148"/>
      <c r="L1" s="148" t="s">
        <v>1152</v>
      </c>
      <c r="M1" s="148" t="s">
        <v>1153</v>
      </c>
      <c r="N1" s="148" t="s">
        <v>1154</v>
      </c>
      <c r="O1" s="148" t="s">
        <v>1155</v>
      </c>
      <c r="P1" s="148" t="s">
        <v>1156</v>
      </c>
      <c r="Q1" s="148" t="s">
        <v>1157</v>
      </c>
      <c r="R1" s="148" t="s">
        <v>1158</v>
      </c>
      <c r="S1" s="148" t="s">
        <v>1159</v>
      </c>
      <c r="T1" s="148" t="s">
        <v>1160</v>
      </c>
      <c r="U1" s="148" t="s">
        <v>1161</v>
      </c>
      <c r="W1" s="150" t="s">
        <v>12</v>
      </c>
      <c r="X1" s="150" t="s">
        <v>2</v>
      </c>
      <c r="Y1" s="150" t="s">
        <v>13</v>
      </c>
      <c r="Z1" s="150"/>
      <c r="AA1" s="151"/>
      <c r="AB1" s="151" t="s">
        <v>1565</v>
      </c>
      <c r="AC1" s="151"/>
      <c r="AD1" s="151"/>
      <c r="AE1" s="150"/>
      <c r="AF1" s="150" t="s">
        <v>594</v>
      </c>
      <c r="AG1" s="150" t="s">
        <v>595</v>
      </c>
      <c r="AH1" s="150" t="s">
        <v>596</v>
      </c>
      <c r="AI1" s="150" t="s">
        <v>597</v>
      </c>
      <c r="AJ1" s="150" t="s">
        <v>598</v>
      </c>
      <c r="AL1" s="151" t="s">
        <v>12</v>
      </c>
      <c r="AM1" s="151"/>
      <c r="AN1" s="151" t="s">
        <v>13</v>
      </c>
      <c r="AO1" s="151"/>
      <c r="AP1" s="151"/>
      <c r="AQ1" s="151" t="s">
        <v>1565</v>
      </c>
      <c r="AR1" s="151"/>
      <c r="AS1" s="151"/>
      <c r="AU1" s="151"/>
      <c r="AV1" s="152" t="s">
        <v>2</v>
      </c>
      <c r="AY1" s="153" t="s">
        <v>996</v>
      </c>
      <c r="AZ1" s="153" t="s">
        <v>997</v>
      </c>
      <c r="BA1" s="153" t="s">
        <v>998</v>
      </c>
      <c r="BB1" s="154" t="s">
        <v>999</v>
      </c>
      <c r="BC1" s="225"/>
      <c r="BD1" s="172" t="s">
        <v>237</v>
      </c>
      <c r="BE1" s="172" t="s">
        <v>13</v>
      </c>
      <c r="BF1" s="172"/>
      <c r="BG1" s="172"/>
      <c r="BH1" s="224" t="s">
        <v>1565</v>
      </c>
      <c r="BI1" s="224"/>
      <c r="BJ1" s="172"/>
      <c r="BK1" s="172"/>
      <c r="BL1" s="172"/>
      <c r="BM1" s="216" t="s">
        <v>2</v>
      </c>
      <c r="BN1" s="224"/>
      <c r="BO1" s="224"/>
      <c r="BP1" s="172"/>
      <c r="BQ1" s="172" t="s">
        <v>513</v>
      </c>
      <c r="BR1" s="172"/>
      <c r="BS1" s="172"/>
      <c r="BT1" s="172"/>
      <c r="BU1" s="155"/>
      <c r="BV1" s="187" t="s">
        <v>240</v>
      </c>
      <c r="BW1" s="187"/>
      <c r="BX1" s="187"/>
      <c r="BY1" s="187"/>
      <c r="BZ1" s="187" t="s">
        <v>1565</v>
      </c>
      <c r="CA1" s="187"/>
      <c r="CB1" s="187"/>
      <c r="CC1" s="187"/>
      <c r="CD1" s="187"/>
      <c r="CE1" s="187" t="s">
        <v>2</v>
      </c>
      <c r="CF1" s="187" t="s">
        <v>241</v>
      </c>
      <c r="CG1" s="150"/>
      <c r="CI1" s="153" t="s">
        <v>237</v>
      </c>
      <c r="CJ1" s="153" t="s">
        <v>13</v>
      </c>
      <c r="CK1" s="153"/>
      <c r="CL1" s="153"/>
      <c r="CM1" s="153" t="s">
        <v>1565</v>
      </c>
      <c r="CN1" s="153"/>
      <c r="CO1" s="153"/>
      <c r="CP1" s="153"/>
      <c r="CQ1" s="153"/>
      <c r="CR1" s="153"/>
      <c r="CS1" s="153" t="s">
        <v>238</v>
      </c>
      <c r="CT1" s="153" t="s">
        <v>239</v>
      </c>
      <c r="CW1" s="153" t="s">
        <v>0</v>
      </c>
      <c r="CX1" s="229" t="s">
        <v>1566</v>
      </c>
      <c r="CY1" s="229"/>
      <c r="CZ1" s="229"/>
      <c r="DA1" s="229" t="s">
        <v>1565</v>
      </c>
      <c r="DB1" s="229"/>
      <c r="DC1" s="229"/>
      <c r="DD1" s="229"/>
      <c r="DE1" s="229"/>
      <c r="DF1" s="229"/>
      <c r="DG1" s="229"/>
      <c r="DH1" s="229" t="s">
        <v>2</v>
      </c>
      <c r="DI1" s="229" t="s">
        <v>3</v>
      </c>
      <c r="DJ1" s="229" t="s">
        <v>4</v>
      </c>
      <c r="DK1" s="229" t="s">
        <v>5</v>
      </c>
      <c r="DL1" s="229" t="s">
        <v>6</v>
      </c>
      <c r="DM1" s="229" t="s">
        <v>7</v>
      </c>
      <c r="DO1" s="112" t="s">
        <v>12</v>
      </c>
      <c r="DP1" s="112" t="s">
        <v>13</v>
      </c>
      <c r="DQ1" s="148" t="s">
        <v>1147</v>
      </c>
      <c r="DR1" s="112"/>
      <c r="DS1" s="112"/>
      <c r="DT1" s="112"/>
      <c r="DU1" s="112"/>
      <c r="DV1" s="112"/>
      <c r="DW1" s="112"/>
      <c r="DX1" s="112" t="s">
        <v>2</v>
      </c>
      <c r="DY1" s="112" t="s">
        <v>14</v>
      </c>
      <c r="DZ1" s="237" t="s">
        <v>15</v>
      </c>
      <c r="EA1" s="237" t="s">
        <v>16</v>
      </c>
      <c r="EB1" s="237" t="s">
        <v>17</v>
      </c>
      <c r="EC1" s="237" t="s">
        <v>18</v>
      </c>
    </row>
    <row r="2" spans="1:133" s="169" customFormat="1" x14ac:dyDescent="0.25">
      <c r="A2" s="156">
        <v>1</v>
      </c>
      <c r="B2" s="157" t="s">
        <v>1162</v>
      </c>
      <c r="C2" s="160" t="s">
        <v>1163</v>
      </c>
      <c r="D2" s="160"/>
      <c r="E2" s="157" t="s">
        <v>1164</v>
      </c>
      <c r="F2" s="157">
        <v>-20.737080742</v>
      </c>
      <c r="G2" s="157">
        <v>-42.294955244000001</v>
      </c>
      <c r="H2" s="157"/>
      <c r="I2" s="157">
        <v>784</v>
      </c>
      <c r="J2" s="188"/>
      <c r="K2" s="188"/>
      <c r="L2" s="189" t="s">
        <v>1165</v>
      </c>
      <c r="M2" s="190">
        <v>6</v>
      </c>
      <c r="N2" s="190">
        <v>5</v>
      </c>
      <c r="O2" s="185">
        <v>5.666666666666667</v>
      </c>
      <c r="P2" s="185">
        <v>5.666666666666667</v>
      </c>
      <c r="Q2" s="185">
        <v>5.666666666666667</v>
      </c>
      <c r="R2" s="185">
        <v>5.666666666666667</v>
      </c>
      <c r="S2" s="190">
        <v>6</v>
      </c>
      <c r="T2" s="190">
        <v>6</v>
      </c>
      <c r="U2" s="191">
        <v>82.333333333333329</v>
      </c>
      <c r="V2" s="186"/>
      <c r="W2" s="188" t="s">
        <v>599</v>
      </c>
      <c r="X2" s="188">
        <v>784</v>
      </c>
      <c r="Y2" s="192" t="s">
        <v>8</v>
      </c>
      <c r="Z2" s="192"/>
      <c r="AA2" s="175"/>
      <c r="AB2" s="175">
        <f t="shared" ref="AB2:AB11" si="0">I2</f>
        <v>784</v>
      </c>
      <c r="AC2" s="175"/>
      <c r="AD2" s="175"/>
      <c r="AE2" s="192"/>
      <c r="AF2" s="193">
        <v>45.897010500000007</v>
      </c>
      <c r="AG2" s="193">
        <v>30.361504999999994</v>
      </c>
      <c r="AH2" s="193">
        <v>5.2169231499999995</v>
      </c>
      <c r="AI2" s="193">
        <v>12.132546</v>
      </c>
      <c r="AJ2" s="193">
        <v>2.3444370584611298</v>
      </c>
      <c r="AK2" s="186"/>
      <c r="AL2" s="175" t="s">
        <v>514</v>
      </c>
      <c r="AM2" s="175"/>
      <c r="AN2" s="175" t="s">
        <v>8</v>
      </c>
      <c r="AO2" s="175"/>
      <c r="AP2" s="175"/>
      <c r="AQ2" s="175">
        <f t="shared" ref="AQ2:AQ11" si="1">X2</f>
        <v>784</v>
      </c>
      <c r="AR2" s="175"/>
      <c r="AS2" s="175"/>
      <c r="AU2" s="175"/>
      <c r="AV2" s="175" t="s">
        <v>440</v>
      </c>
      <c r="AY2" s="176">
        <v>0.22359999999999999</v>
      </c>
      <c r="AZ2" s="176">
        <v>20</v>
      </c>
      <c r="BA2" s="177">
        <v>1.1179999999999999E-2</v>
      </c>
      <c r="BB2" s="177">
        <v>6.0102542077148158</v>
      </c>
      <c r="BC2" s="177"/>
      <c r="BD2" s="194" t="s">
        <v>514</v>
      </c>
      <c r="BE2" s="194" t="s">
        <v>8</v>
      </c>
      <c r="BF2" s="194"/>
      <c r="BG2" s="194"/>
      <c r="BH2" s="169">
        <f>I2</f>
        <v>784</v>
      </c>
      <c r="BJ2" s="194"/>
      <c r="BK2" s="194"/>
      <c r="BL2" s="194"/>
      <c r="BM2" s="217">
        <v>783.8347</v>
      </c>
      <c r="BP2" s="194"/>
      <c r="BQ2" s="195">
        <v>3284.333333</v>
      </c>
      <c r="BR2" s="195"/>
      <c r="BS2" s="195"/>
      <c r="BT2" s="195"/>
      <c r="BU2" s="186"/>
      <c r="BV2" s="186"/>
      <c r="BW2" s="160"/>
      <c r="BX2" s="186"/>
      <c r="BY2" s="186"/>
      <c r="BZ2" s="186"/>
      <c r="CA2" s="186"/>
      <c r="CB2" s="186"/>
      <c r="CC2" s="186"/>
      <c r="CD2" s="186"/>
      <c r="CE2" s="186"/>
      <c r="CF2" s="186"/>
      <c r="CI2" s="186"/>
      <c r="CJ2" s="186"/>
      <c r="CK2" s="186"/>
      <c r="CL2" s="186"/>
      <c r="CM2" s="186"/>
      <c r="CN2" s="186"/>
      <c r="CO2" s="186"/>
      <c r="CP2" s="186"/>
      <c r="CQ2" s="186"/>
      <c r="CR2" s="186"/>
      <c r="CS2" s="186"/>
      <c r="CT2" s="186"/>
      <c r="CU2" s="186"/>
      <c r="CV2" s="186"/>
      <c r="CW2" s="186"/>
      <c r="CX2" s="186"/>
      <c r="CY2" s="186"/>
      <c r="CZ2" s="186"/>
      <c r="DA2" s="186"/>
      <c r="DB2" s="186"/>
      <c r="DC2" s="186"/>
      <c r="DD2" s="186"/>
      <c r="DE2" s="186"/>
      <c r="DF2" s="186"/>
      <c r="DG2" s="186"/>
      <c r="DH2" s="186"/>
      <c r="DI2" s="186"/>
      <c r="DJ2" s="186"/>
      <c r="DK2" s="186"/>
      <c r="DL2" s="186"/>
      <c r="DM2" s="186"/>
      <c r="DQ2" s="160"/>
    </row>
    <row r="3" spans="1:133" s="169" customFormat="1" x14ac:dyDescent="0.25">
      <c r="A3" s="156">
        <v>2</v>
      </c>
      <c r="B3" s="157" t="s">
        <v>1162</v>
      </c>
      <c r="C3" s="160" t="s">
        <v>1163</v>
      </c>
      <c r="D3" s="160"/>
      <c r="E3" s="157" t="s">
        <v>1164</v>
      </c>
      <c r="F3" s="156">
        <v>-20.732883922999999</v>
      </c>
      <c r="G3" s="157">
        <v>-42.290170351</v>
      </c>
      <c r="H3" s="157"/>
      <c r="I3" s="156">
        <v>801</v>
      </c>
      <c r="J3" s="190"/>
      <c r="K3" s="190"/>
      <c r="L3" s="189" t="s">
        <v>1167</v>
      </c>
      <c r="M3" s="185">
        <v>5.666666666666667</v>
      </c>
      <c r="N3" s="190">
        <v>6</v>
      </c>
      <c r="O3" s="185">
        <v>5.666666666666667</v>
      </c>
      <c r="P3" s="185">
        <v>5.666666666666667</v>
      </c>
      <c r="Q3" s="190">
        <v>6</v>
      </c>
      <c r="R3" s="185">
        <v>5.666666666666667</v>
      </c>
      <c r="S3" s="190">
        <v>6</v>
      </c>
      <c r="T3" s="185">
        <v>5.666666666666667</v>
      </c>
      <c r="U3" s="191">
        <v>82.333333333333329</v>
      </c>
      <c r="V3" s="186"/>
      <c r="W3" s="190" t="s">
        <v>600</v>
      </c>
      <c r="X3" s="190">
        <v>801</v>
      </c>
      <c r="Y3" s="192" t="s">
        <v>8</v>
      </c>
      <c r="Z3" s="192"/>
      <c r="AA3" s="175"/>
      <c r="AB3" s="175">
        <f t="shared" si="0"/>
        <v>801</v>
      </c>
      <c r="AC3" s="175"/>
      <c r="AD3" s="175"/>
      <c r="AE3" s="192"/>
      <c r="AF3" s="193">
        <v>45.159113999999988</v>
      </c>
      <c r="AG3" s="193">
        <v>30.901689999999995</v>
      </c>
      <c r="AH3" s="193">
        <v>5.0854811000000009</v>
      </c>
      <c r="AI3" s="193">
        <v>12.571263500000001</v>
      </c>
      <c r="AJ3" s="193">
        <v>2.4871655028915947</v>
      </c>
      <c r="AK3" s="186"/>
      <c r="AL3" s="175" t="s">
        <v>1020</v>
      </c>
      <c r="AM3" s="175"/>
      <c r="AN3" s="175" t="s">
        <v>8</v>
      </c>
      <c r="AO3" s="175"/>
      <c r="AP3" s="175"/>
      <c r="AQ3" s="175">
        <f t="shared" si="1"/>
        <v>801</v>
      </c>
      <c r="AR3" s="175"/>
      <c r="AS3" s="175"/>
      <c r="AU3" s="175"/>
      <c r="AV3" s="175" t="s">
        <v>440</v>
      </c>
      <c r="AY3" s="176">
        <v>0.2019</v>
      </c>
      <c r="AZ3" s="176">
        <v>20</v>
      </c>
      <c r="BA3" s="177">
        <v>1.0095E-2</v>
      </c>
      <c r="BB3" s="177">
        <v>5.548546425791212</v>
      </c>
      <c r="BC3" s="177"/>
      <c r="BD3" s="186"/>
      <c r="BE3" s="186"/>
      <c r="BF3" s="186"/>
      <c r="BG3" s="186"/>
      <c r="BJ3" s="186"/>
      <c r="BK3" s="186"/>
      <c r="BL3" s="186"/>
      <c r="BM3" s="218"/>
      <c r="BP3" s="186"/>
      <c r="BQ3" s="186"/>
      <c r="BR3" s="186"/>
      <c r="BS3" s="186"/>
      <c r="BT3" s="186"/>
      <c r="BU3" s="186"/>
      <c r="BV3" s="186"/>
      <c r="BW3" s="160"/>
      <c r="BX3" s="186"/>
      <c r="BY3" s="186"/>
      <c r="BZ3" s="186"/>
      <c r="CA3" s="186"/>
      <c r="CB3" s="186"/>
      <c r="CC3" s="186"/>
      <c r="CD3" s="186"/>
      <c r="CE3" s="186"/>
      <c r="CF3" s="186"/>
      <c r="CI3" s="186"/>
      <c r="CJ3" s="186"/>
      <c r="CK3" s="186"/>
      <c r="CL3" s="186"/>
      <c r="CM3" s="186"/>
      <c r="CN3" s="186"/>
      <c r="CO3" s="186"/>
      <c r="CP3" s="186"/>
      <c r="CQ3" s="186"/>
      <c r="CR3" s="186"/>
      <c r="CS3" s="186"/>
      <c r="CT3" s="186"/>
      <c r="CU3" s="186"/>
      <c r="CV3" s="186"/>
      <c r="CW3" s="186"/>
      <c r="CX3" s="186"/>
      <c r="CY3" s="186"/>
      <c r="CZ3" s="186"/>
      <c r="DA3" s="186"/>
      <c r="DB3" s="186"/>
      <c r="DC3" s="186"/>
      <c r="DD3" s="186"/>
      <c r="DE3" s="186"/>
      <c r="DF3" s="186"/>
      <c r="DG3" s="186"/>
      <c r="DH3" s="186"/>
      <c r="DI3" s="186"/>
      <c r="DJ3" s="186"/>
      <c r="DK3" s="186"/>
      <c r="DL3" s="186"/>
      <c r="DM3" s="186"/>
      <c r="DQ3" s="160"/>
    </row>
    <row r="4" spans="1:133" s="169" customFormat="1" x14ac:dyDescent="0.25">
      <c r="A4" s="156">
        <v>6</v>
      </c>
      <c r="B4" s="157" t="s">
        <v>1169</v>
      </c>
      <c r="C4" s="160" t="s">
        <v>1163</v>
      </c>
      <c r="D4" s="160"/>
      <c r="E4" s="157" t="s">
        <v>1164</v>
      </c>
      <c r="F4" s="157">
        <v>-20.658484138999999</v>
      </c>
      <c r="G4" s="157">
        <v>-42.304607509</v>
      </c>
      <c r="H4" s="157"/>
      <c r="I4" s="156">
        <v>873</v>
      </c>
      <c r="J4" s="190"/>
      <c r="K4" s="190"/>
      <c r="L4" s="189" t="s">
        <v>1170</v>
      </c>
      <c r="M4" s="190">
        <v>6</v>
      </c>
      <c r="N4" s="185">
        <v>5.666666666666667</v>
      </c>
      <c r="O4" s="190">
        <v>6</v>
      </c>
      <c r="P4" s="185">
        <v>6.333333333333333</v>
      </c>
      <c r="Q4" s="185">
        <v>6.333333333333333</v>
      </c>
      <c r="R4" s="190">
        <v>6</v>
      </c>
      <c r="S4" s="185">
        <v>6.333333333333333</v>
      </c>
      <c r="T4" s="190">
        <v>6</v>
      </c>
      <c r="U4" s="191">
        <v>84.666666666666671</v>
      </c>
      <c r="V4" s="186"/>
      <c r="W4" s="190" t="s">
        <v>601</v>
      </c>
      <c r="X4" s="190">
        <v>873</v>
      </c>
      <c r="Y4" s="192" t="s">
        <v>8</v>
      </c>
      <c r="Z4" s="192"/>
      <c r="AA4" s="175"/>
      <c r="AB4" s="175">
        <f t="shared" si="0"/>
        <v>873</v>
      </c>
      <c r="AC4" s="175"/>
      <c r="AD4" s="175"/>
      <c r="AE4" s="192"/>
      <c r="AF4" s="193">
        <v>44.134938999999996</v>
      </c>
      <c r="AG4" s="193">
        <v>29.745974499999999</v>
      </c>
      <c r="AH4" s="193">
        <v>5.1677528500000003</v>
      </c>
      <c r="AI4" s="193">
        <v>12.350757749999998</v>
      </c>
      <c r="AJ4" s="193">
        <v>2.3938236971021101</v>
      </c>
      <c r="AK4" s="186"/>
      <c r="AL4" s="175" t="s">
        <v>1042</v>
      </c>
      <c r="AM4" s="175"/>
      <c r="AN4" s="175" t="s">
        <v>8</v>
      </c>
      <c r="AO4" s="175"/>
      <c r="AP4" s="175"/>
      <c r="AQ4" s="175">
        <f t="shared" si="1"/>
        <v>873</v>
      </c>
      <c r="AR4" s="175"/>
      <c r="AS4" s="175"/>
      <c r="AU4" s="175"/>
      <c r="AV4" s="175" t="s">
        <v>440</v>
      </c>
      <c r="AY4" s="176">
        <v>0.1988</v>
      </c>
      <c r="AZ4" s="176">
        <v>20</v>
      </c>
      <c r="BA4" s="177">
        <v>9.9400000000000009E-3</v>
      </c>
      <c r="BB4" s="177">
        <v>5.179448635009261</v>
      </c>
      <c r="BC4" s="177"/>
      <c r="BD4" s="186"/>
      <c r="BE4" s="186"/>
      <c r="BF4" s="186"/>
      <c r="BG4" s="186"/>
      <c r="BJ4" s="186"/>
      <c r="BK4" s="186"/>
      <c r="BL4" s="186"/>
      <c r="BM4" s="218"/>
      <c r="BP4" s="186"/>
      <c r="BQ4" s="186"/>
      <c r="BR4" s="186"/>
      <c r="BS4" s="186"/>
      <c r="BT4" s="186"/>
      <c r="BU4" s="186"/>
      <c r="BV4" s="176" t="s">
        <v>439</v>
      </c>
      <c r="BW4" s="160" t="s">
        <v>1163</v>
      </c>
      <c r="BX4" s="176"/>
      <c r="BY4" s="176"/>
      <c r="BZ4" s="186">
        <f t="shared" ref="BZ4:BZ58" si="2">I4</f>
        <v>873</v>
      </c>
      <c r="CA4" s="176"/>
      <c r="CB4" s="176"/>
      <c r="CC4" s="176"/>
      <c r="CD4" s="176"/>
      <c r="CE4" s="176" t="s">
        <v>440</v>
      </c>
      <c r="CF4" s="185">
        <v>155.72313833058496</v>
      </c>
      <c r="CI4" s="186"/>
      <c r="CJ4" s="186"/>
      <c r="CK4" s="186"/>
      <c r="CL4" s="186"/>
      <c r="CM4" s="186"/>
      <c r="CN4" s="186"/>
      <c r="CO4" s="186"/>
      <c r="CP4" s="186"/>
      <c r="CQ4" s="186"/>
      <c r="CR4" s="186"/>
      <c r="CS4" s="186"/>
      <c r="CT4" s="186"/>
      <c r="CU4" s="186"/>
      <c r="CV4" s="186"/>
      <c r="CW4" s="186"/>
      <c r="CX4" s="186"/>
      <c r="CY4" s="186"/>
      <c r="CZ4" s="186"/>
      <c r="DA4" s="186"/>
      <c r="DB4" s="186"/>
      <c r="DC4" s="186"/>
      <c r="DD4" s="186"/>
      <c r="DE4" s="186"/>
      <c r="DF4" s="186"/>
      <c r="DG4" s="186"/>
      <c r="DH4" s="186"/>
      <c r="DI4" s="186"/>
      <c r="DJ4" s="186"/>
      <c r="DK4" s="186"/>
      <c r="DL4" s="186"/>
      <c r="DM4" s="186"/>
      <c r="DQ4" s="160"/>
    </row>
    <row r="5" spans="1:133" s="169" customFormat="1" x14ac:dyDescent="0.25">
      <c r="A5" s="156">
        <v>7</v>
      </c>
      <c r="B5" s="157" t="s">
        <v>1172</v>
      </c>
      <c r="C5" s="160" t="s">
        <v>1163</v>
      </c>
      <c r="D5" s="160"/>
      <c r="E5" s="157" t="s">
        <v>1164</v>
      </c>
      <c r="F5" s="157">
        <v>-20.646246644000001</v>
      </c>
      <c r="G5" s="157">
        <v>-42.304220684000001</v>
      </c>
      <c r="H5" s="157"/>
      <c r="I5" s="156">
        <v>847</v>
      </c>
      <c r="J5" s="190"/>
      <c r="K5" s="190"/>
      <c r="L5" s="189" t="s">
        <v>1167</v>
      </c>
      <c r="M5" s="185">
        <v>5.666666666666667</v>
      </c>
      <c r="N5" s="185">
        <v>5.666666666666667</v>
      </c>
      <c r="O5" s="185">
        <v>5.333333333333333</v>
      </c>
      <c r="P5" s="185">
        <v>5.333333333333333</v>
      </c>
      <c r="Q5" s="185">
        <v>5.333333333333333</v>
      </c>
      <c r="R5" s="185">
        <v>5.666666666666667</v>
      </c>
      <c r="S5" s="185">
        <v>5.666666666666667</v>
      </c>
      <c r="T5" s="185">
        <v>5.666666666666667</v>
      </c>
      <c r="U5" s="191">
        <v>80.333333333333329</v>
      </c>
      <c r="V5" s="186"/>
      <c r="W5" s="190" t="s">
        <v>602</v>
      </c>
      <c r="X5" s="190">
        <v>847</v>
      </c>
      <c r="Y5" s="192" t="s">
        <v>8</v>
      </c>
      <c r="Z5" s="192"/>
      <c r="AA5" s="175"/>
      <c r="AB5" s="175">
        <f t="shared" si="0"/>
        <v>847</v>
      </c>
      <c r="AC5" s="175"/>
      <c r="AD5" s="175"/>
      <c r="AE5" s="192"/>
      <c r="AF5" s="193">
        <v>57.570282500000005</v>
      </c>
      <c r="AG5" s="193">
        <v>33.814814999999996</v>
      </c>
      <c r="AH5" s="193">
        <v>5.9520458999999999</v>
      </c>
      <c r="AI5" s="193">
        <v>12.97005345</v>
      </c>
      <c r="AJ5" s="193">
        <v>2.2140352237204985</v>
      </c>
      <c r="AK5" s="186"/>
      <c r="AL5" s="175" t="s">
        <v>1034</v>
      </c>
      <c r="AM5" s="175"/>
      <c r="AN5" s="175" t="s">
        <v>8</v>
      </c>
      <c r="AO5" s="175"/>
      <c r="AP5" s="175"/>
      <c r="AQ5" s="175">
        <f t="shared" si="1"/>
        <v>847</v>
      </c>
      <c r="AR5" s="175"/>
      <c r="AS5" s="175"/>
      <c r="AU5" s="175"/>
      <c r="AV5" s="175" t="s">
        <v>440</v>
      </c>
      <c r="AY5" s="176">
        <v>0.21759999999999999</v>
      </c>
      <c r="AZ5" s="176">
        <v>20</v>
      </c>
      <c r="BA5" s="177">
        <v>1.0879999999999999E-2</v>
      </c>
      <c r="BB5" s="177">
        <v>6.2370815773226322</v>
      </c>
      <c r="BC5" s="177"/>
      <c r="BD5" s="186"/>
      <c r="BE5" s="186"/>
      <c r="BF5" s="186"/>
      <c r="BG5" s="186"/>
      <c r="BJ5" s="186"/>
      <c r="BK5" s="186"/>
      <c r="BL5" s="186"/>
      <c r="BM5" s="218"/>
      <c r="BP5" s="186"/>
      <c r="BQ5" s="186"/>
      <c r="BR5" s="186"/>
      <c r="BS5" s="186"/>
      <c r="BT5" s="186"/>
      <c r="BU5" s="186"/>
      <c r="BV5" s="186"/>
      <c r="BW5" s="160"/>
      <c r="BX5" s="186"/>
      <c r="BY5" s="186"/>
      <c r="BZ5" s="186"/>
      <c r="CA5" s="186"/>
      <c r="CB5" s="186"/>
      <c r="CC5" s="186"/>
      <c r="CD5" s="186"/>
      <c r="CE5" s="186"/>
      <c r="CF5" s="186"/>
      <c r="CI5" s="186"/>
      <c r="CJ5" s="186"/>
      <c r="CK5" s="186"/>
      <c r="CL5" s="186"/>
      <c r="CM5" s="186"/>
      <c r="CN5" s="186"/>
      <c r="CO5" s="186"/>
      <c r="CP5" s="186"/>
      <c r="CQ5" s="186"/>
      <c r="CR5" s="186"/>
      <c r="CS5" s="186"/>
      <c r="CT5" s="186"/>
      <c r="CU5" s="186"/>
      <c r="CV5" s="186"/>
      <c r="CW5" s="186"/>
      <c r="CX5" s="186"/>
      <c r="CY5" s="186"/>
      <c r="CZ5" s="186"/>
      <c r="DA5" s="186"/>
      <c r="DB5" s="186"/>
      <c r="DC5" s="186"/>
      <c r="DD5" s="186"/>
      <c r="DE5" s="186"/>
      <c r="DF5" s="186"/>
      <c r="DG5" s="186"/>
      <c r="DH5" s="186"/>
      <c r="DI5" s="186"/>
      <c r="DJ5" s="186"/>
      <c r="DK5" s="186"/>
      <c r="DL5" s="186"/>
      <c r="DM5" s="186"/>
      <c r="DQ5" s="160"/>
    </row>
    <row r="6" spans="1:133" s="169" customFormat="1" x14ac:dyDescent="0.25">
      <c r="A6" s="156">
        <v>8</v>
      </c>
      <c r="B6" s="157" t="s">
        <v>1172</v>
      </c>
      <c r="C6" s="160" t="s">
        <v>1173</v>
      </c>
      <c r="D6" s="160"/>
      <c r="E6" s="157" t="s">
        <v>1164</v>
      </c>
      <c r="F6" s="157">
        <v>-20.639020604999999</v>
      </c>
      <c r="G6" s="157">
        <v>-42.322983155000003</v>
      </c>
      <c r="H6" s="157"/>
      <c r="I6" s="156">
        <v>891</v>
      </c>
      <c r="J6" s="190"/>
      <c r="K6" s="190"/>
      <c r="L6" s="189" t="s">
        <v>1167</v>
      </c>
      <c r="M6" s="190">
        <v>6</v>
      </c>
      <c r="N6" s="190">
        <v>7</v>
      </c>
      <c r="O6" s="185">
        <v>6.666666666666667</v>
      </c>
      <c r="P6" s="185">
        <v>6.666666666666667</v>
      </c>
      <c r="Q6" s="185">
        <v>6.666666666666667</v>
      </c>
      <c r="R6" s="185">
        <v>6.666666666666667</v>
      </c>
      <c r="S6" s="190">
        <v>6</v>
      </c>
      <c r="T6" s="185">
        <v>6.666666666666667</v>
      </c>
      <c r="U6" s="191">
        <v>88.333333333333329</v>
      </c>
      <c r="V6" s="186"/>
      <c r="W6" s="190" t="s">
        <v>804</v>
      </c>
      <c r="X6" s="190">
        <v>891</v>
      </c>
      <c r="Y6" s="192" t="s">
        <v>286</v>
      </c>
      <c r="Z6" s="192"/>
      <c r="AA6" s="175"/>
      <c r="AB6" s="175">
        <f t="shared" si="0"/>
        <v>891</v>
      </c>
      <c r="AC6" s="175"/>
      <c r="AD6" s="175"/>
      <c r="AE6" s="192"/>
      <c r="AF6" s="193">
        <v>50.348100500000001</v>
      </c>
      <c r="AG6" s="193">
        <v>30.829811999999997</v>
      </c>
      <c r="AH6" s="193">
        <v>5.4445957499999995</v>
      </c>
      <c r="AI6" s="193">
        <v>12.5973521</v>
      </c>
      <c r="AJ6" s="193">
        <v>2.3344548591628418</v>
      </c>
      <c r="AK6" s="186"/>
      <c r="AL6" s="175" t="s">
        <v>203</v>
      </c>
      <c r="AM6" s="175"/>
      <c r="AN6" s="175" t="s">
        <v>286</v>
      </c>
      <c r="AO6" s="175"/>
      <c r="AP6" s="175"/>
      <c r="AQ6" s="175">
        <f t="shared" si="1"/>
        <v>891</v>
      </c>
      <c r="AR6" s="175"/>
      <c r="AS6" s="175"/>
      <c r="AU6" s="175"/>
      <c r="AV6" s="175" t="s">
        <v>440</v>
      </c>
      <c r="AY6" s="176">
        <v>0.22550000000000001</v>
      </c>
      <c r="AZ6" s="176">
        <v>20</v>
      </c>
      <c r="BA6" s="177">
        <v>1.1275E-2</v>
      </c>
      <c r="BB6" s="177">
        <v>6.1498402813196256</v>
      </c>
      <c r="BC6" s="177"/>
      <c r="BD6" s="186"/>
      <c r="BE6" s="186"/>
      <c r="BF6" s="186"/>
      <c r="BG6" s="186"/>
      <c r="BJ6" s="186"/>
      <c r="BK6" s="186"/>
      <c r="BL6" s="186"/>
      <c r="BM6" s="218"/>
      <c r="BP6" s="186"/>
      <c r="BQ6" s="186"/>
      <c r="BR6" s="186"/>
      <c r="BS6" s="186"/>
      <c r="BT6" s="186"/>
      <c r="BU6" s="186"/>
      <c r="BV6" s="186"/>
      <c r="BW6" s="160"/>
      <c r="BX6" s="186"/>
      <c r="BY6" s="186"/>
      <c r="BZ6" s="186"/>
      <c r="CA6" s="186"/>
      <c r="CB6" s="186"/>
      <c r="CC6" s="186"/>
      <c r="CD6" s="186"/>
      <c r="CE6" s="186"/>
      <c r="CF6" s="186"/>
      <c r="CI6" s="186"/>
      <c r="CJ6" s="186"/>
      <c r="CK6" s="186"/>
      <c r="CL6" s="186"/>
      <c r="CM6" s="186"/>
      <c r="CN6" s="186"/>
      <c r="CO6" s="186"/>
      <c r="CP6" s="186"/>
      <c r="CQ6" s="186"/>
      <c r="CR6" s="186"/>
      <c r="CS6" s="186"/>
      <c r="CT6" s="186"/>
      <c r="CU6" s="186"/>
      <c r="CV6" s="186"/>
      <c r="CW6" s="186"/>
      <c r="CX6" s="186"/>
      <c r="CY6" s="186"/>
      <c r="CZ6" s="186"/>
      <c r="DA6" s="186"/>
      <c r="DB6" s="186"/>
      <c r="DC6" s="186"/>
      <c r="DD6" s="186"/>
      <c r="DE6" s="186"/>
      <c r="DF6" s="186"/>
      <c r="DG6" s="186"/>
      <c r="DH6" s="186"/>
      <c r="DI6" s="186"/>
      <c r="DJ6" s="186"/>
      <c r="DK6" s="186"/>
      <c r="DL6" s="186"/>
      <c r="DM6" s="186"/>
      <c r="DO6" s="61" t="s">
        <v>203</v>
      </c>
      <c r="DP6" s="61" t="s">
        <v>286</v>
      </c>
      <c r="DQ6" s="160" t="s">
        <v>1173</v>
      </c>
      <c r="DR6" s="61"/>
      <c r="DS6" s="61"/>
      <c r="DT6" s="61"/>
      <c r="DU6" s="61"/>
      <c r="DV6" s="61"/>
      <c r="DW6" s="61"/>
      <c r="DX6" s="61" t="s">
        <v>62</v>
      </c>
      <c r="DY6" s="68">
        <v>0.30095936000000001</v>
      </c>
      <c r="DZ6" s="68">
        <v>2.2669580000000002E-2</v>
      </c>
      <c r="EA6" s="68">
        <v>4.8208020000000004E-2</v>
      </c>
      <c r="EB6" s="68">
        <v>0.20625511999999996</v>
      </c>
      <c r="EC6" s="68">
        <v>1.8889660000000003E-2</v>
      </c>
    </row>
    <row r="7" spans="1:133" s="169" customFormat="1" x14ac:dyDescent="0.25">
      <c r="A7" s="156">
        <v>9</v>
      </c>
      <c r="B7" s="157" t="s">
        <v>1174</v>
      </c>
      <c r="C7" s="160" t="s">
        <v>1163</v>
      </c>
      <c r="D7" s="160"/>
      <c r="E7" s="157" t="s">
        <v>1164</v>
      </c>
      <c r="F7" s="157">
        <v>-20.628796191999999</v>
      </c>
      <c r="G7" s="157">
        <v>-42.320417034999998</v>
      </c>
      <c r="H7" s="157"/>
      <c r="I7" s="156">
        <v>907</v>
      </c>
      <c r="J7" s="190"/>
      <c r="K7" s="190"/>
      <c r="L7" s="189" t="s">
        <v>1167</v>
      </c>
      <c r="M7" s="185">
        <v>5.666666666666667</v>
      </c>
      <c r="N7" s="185">
        <v>5.666666666666667</v>
      </c>
      <c r="O7" s="190">
        <v>6</v>
      </c>
      <c r="P7" s="185">
        <v>5.666666666666667</v>
      </c>
      <c r="Q7" s="185">
        <v>5.333333333333333</v>
      </c>
      <c r="R7" s="185">
        <v>5.333333333333333</v>
      </c>
      <c r="S7" s="190">
        <v>6</v>
      </c>
      <c r="T7" s="185">
        <v>5.333333333333333</v>
      </c>
      <c r="U7" s="196">
        <v>81</v>
      </c>
      <c r="V7" s="186"/>
      <c r="W7" s="190" t="s">
        <v>603</v>
      </c>
      <c r="X7" s="190">
        <v>907</v>
      </c>
      <c r="Y7" s="192" t="s">
        <v>8</v>
      </c>
      <c r="Z7" s="192"/>
      <c r="AA7" s="175"/>
      <c r="AB7" s="175">
        <f t="shared" si="0"/>
        <v>907</v>
      </c>
      <c r="AC7" s="175"/>
      <c r="AD7" s="175"/>
      <c r="AE7" s="192"/>
      <c r="AF7" s="193">
        <v>34.785749999999993</v>
      </c>
      <c r="AG7" s="193">
        <v>26.263600499999995</v>
      </c>
      <c r="AH7" s="193">
        <v>4.6422135999999998</v>
      </c>
      <c r="AI7" s="193">
        <v>10.623252349999998</v>
      </c>
      <c r="AJ7" s="193">
        <v>2.3073505546090338</v>
      </c>
      <c r="AK7" s="186"/>
      <c r="AL7" s="175" t="s">
        <v>61</v>
      </c>
      <c r="AM7" s="175"/>
      <c r="AN7" s="175" t="s">
        <v>8</v>
      </c>
      <c r="AO7" s="175"/>
      <c r="AP7" s="175"/>
      <c r="AQ7" s="175">
        <f t="shared" si="1"/>
        <v>907</v>
      </c>
      <c r="AR7" s="175"/>
      <c r="AS7" s="175"/>
      <c r="AU7" s="175"/>
      <c r="AV7" s="175" t="s">
        <v>62</v>
      </c>
      <c r="AY7" s="176">
        <v>0.24390000000000001</v>
      </c>
      <c r="AZ7" s="176">
        <v>20</v>
      </c>
      <c r="BA7" s="177">
        <v>1.2195000000000001E-2</v>
      </c>
      <c r="BB7" s="177">
        <v>6.3833785198507504</v>
      </c>
      <c r="BC7" s="177"/>
      <c r="BD7" s="186"/>
      <c r="BE7" s="186"/>
      <c r="BF7" s="186"/>
      <c r="BG7" s="186"/>
      <c r="BJ7" s="186"/>
      <c r="BK7" s="186"/>
      <c r="BL7" s="186"/>
      <c r="BM7" s="218"/>
      <c r="BP7" s="186"/>
      <c r="BQ7" s="186"/>
      <c r="BR7" s="186"/>
      <c r="BS7" s="186"/>
      <c r="BT7" s="186"/>
      <c r="BU7" s="186"/>
      <c r="BV7" s="176" t="s">
        <v>327</v>
      </c>
      <c r="BW7" s="160" t="s">
        <v>1163</v>
      </c>
      <c r="BX7" s="176"/>
      <c r="BY7" s="176"/>
      <c r="BZ7" s="186">
        <f t="shared" si="2"/>
        <v>907</v>
      </c>
      <c r="CA7" s="176"/>
      <c r="CB7" s="176"/>
      <c r="CC7" s="176"/>
      <c r="CD7" s="176"/>
      <c r="CE7" s="176" t="s">
        <v>62</v>
      </c>
      <c r="CF7" s="185">
        <v>183.40369887177525</v>
      </c>
      <c r="CI7" s="163">
        <v>9</v>
      </c>
      <c r="CJ7" s="163" t="s">
        <v>8</v>
      </c>
      <c r="CK7" s="163"/>
      <c r="CL7" s="163"/>
      <c r="CM7" s="186">
        <f t="shared" ref="CM7:CM58" si="3">I7</f>
        <v>907</v>
      </c>
      <c r="CN7" s="163"/>
      <c r="CO7" s="163"/>
      <c r="CP7" s="163"/>
      <c r="CQ7" s="163"/>
      <c r="CR7" s="163"/>
      <c r="CS7" s="163" t="s">
        <v>62</v>
      </c>
      <c r="CT7" s="163">
        <v>8.1988077834961235</v>
      </c>
      <c r="CU7" s="186"/>
      <c r="CV7" s="186"/>
      <c r="CW7" s="228">
        <v>9</v>
      </c>
      <c r="CX7" s="228" t="s">
        <v>8</v>
      </c>
      <c r="CY7" s="228"/>
      <c r="CZ7" s="228"/>
      <c r="DA7" s="186">
        <f t="shared" ref="DA7:DA58" si="4">I7</f>
        <v>907</v>
      </c>
      <c r="DB7" s="228"/>
      <c r="DC7" s="228"/>
      <c r="DD7" s="228"/>
      <c r="DE7" s="228"/>
      <c r="DF7" s="228"/>
      <c r="DG7" s="228"/>
      <c r="DH7" s="228" t="s">
        <v>9</v>
      </c>
      <c r="DI7" s="230">
        <v>5.4359700000000002</v>
      </c>
      <c r="DJ7" s="230">
        <v>0.62921640000000001</v>
      </c>
      <c r="DK7" s="230">
        <v>4.8067536000000004</v>
      </c>
      <c r="DL7" s="230">
        <v>0.34671080000000004</v>
      </c>
      <c r="DM7" s="230">
        <v>0.28250559999999997</v>
      </c>
      <c r="DO7" s="59" t="s">
        <v>61</v>
      </c>
      <c r="DP7" s="61" t="s">
        <v>8</v>
      </c>
      <c r="DQ7" s="160" t="s">
        <v>1163</v>
      </c>
      <c r="DR7" s="61"/>
      <c r="DS7" s="61"/>
      <c r="DT7" s="61"/>
      <c r="DU7" s="61"/>
      <c r="DV7" s="61"/>
      <c r="DW7" s="61"/>
      <c r="DX7" s="61" t="s">
        <v>62</v>
      </c>
      <c r="DY7" s="236">
        <v>0.28925390000000001</v>
      </c>
      <c r="DZ7" s="236">
        <v>2.4196619999999999E-2</v>
      </c>
      <c r="EA7" s="236">
        <v>5.60282E-2</v>
      </c>
      <c r="EB7" s="236">
        <v>0.19957618000000002</v>
      </c>
      <c r="EC7" s="236">
        <v>2.0089940000000001E-2</v>
      </c>
    </row>
    <row r="8" spans="1:133" s="169" customFormat="1" x14ac:dyDescent="0.25">
      <c r="A8" s="156">
        <v>10</v>
      </c>
      <c r="B8" s="157" t="s">
        <v>1174</v>
      </c>
      <c r="C8" s="160" t="s">
        <v>1163</v>
      </c>
      <c r="D8" s="160"/>
      <c r="E8" s="157" t="s">
        <v>1164</v>
      </c>
      <c r="F8" s="157">
        <v>-20.628860481</v>
      </c>
      <c r="G8" s="157">
        <v>-42.320360960000002</v>
      </c>
      <c r="H8" s="157"/>
      <c r="I8" s="156">
        <v>909</v>
      </c>
      <c r="J8" s="190"/>
      <c r="K8" s="190"/>
      <c r="L8" s="189" t="s">
        <v>1170</v>
      </c>
      <c r="M8" s="185">
        <v>6.166666666666667</v>
      </c>
      <c r="N8" s="185">
        <v>6.166666666666667</v>
      </c>
      <c r="O8" s="185">
        <v>6.333333333333333</v>
      </c>
      <c r="P8" s="185">
        <v>5.666666666666667</v>
      </c>
      <c r="Q8" s="185">
        <v>6.166666666666667</v>
      </c>
      <c r="R8" s="185">
        <v>6.166666666666667</v>
      </c>
      <c r="S8" s="185">
        <v>6.333333333333333</v>
      </c>
      <c r="T8" s="190">
        <v>6</v>
      </c>
      <c r="U8" s="196">
        <v>85</v>
      </c>
      <c r="V8" s="186"/>
      <c r="W8" s="190" t="s">
        <v>604</v>
      </c>
      <c r="X8" s="190">
        <v>909</v>
      </c>
      <c r="Y8" s="192" t="s">
        <v>8</v>
      </c>
      <c r="Z8" s="192"/>
      <c r="AA8" s="175"/>
      <c r="AB8" s="175">
        <f t="shared" si="0"/>
        <v>909</v>
      </c>
      <c r="AC8" s="175"/>
      <c r="AD8" s="175"/>
      <c r="AE8" s="192"/>
      <c r="AF8" s="193">
        <v>38.6073545</v>
      </c>
      <c r="AG8" s="193">
        <v>27.522598000000006</v>
      </c>
      <c r="AH8" s="193">
        <v>4.9395428999999993</v>
      </c>
      <c r="AI8" s="193">
        <v>10.888696649999998</v>
      </c>
      <c r="AJ8" s="193">
        <v>2.2302196457571162</v>
      </c>
      <c r="AK8" s="186"/>
      <c r="AL8" s="175" t="s">
        <v>63</v>
      </c>
      <c r="AM8" s="175"/>
      <c r="AN8" s="175" t="s">
        <v>8</v>
      </c>
      <c r="AO8" s="175"/>
      <c r="AP8" s="175"/>
      <c r="AQ8" s="175">
        <f t="shared" si="1"/>
        <v>909</v>
      </c>
      <c r="AR8" s="175"/>
      <c r="AS8" s="175"/>
      <c r="AU8" s="175"/>
      <c r="AV8" s="175" t="s">
        <v>62</v>
      </c>
      <c r="AY8" s="176">
        <v>0.24329999999999999</v>
      </c>
      <c r="AZ8" s="176">
        <v>20</v>
      </c>
      <c r="BA8" s="177">
        <v>1.2164999999999999E-2</v>
      </c>
      <c r="BB8" s="177">
        <v>6.5806780661960103</v>
      </c>
      <c r="BC8" s="177"/>
      <c r="BD8" s="186"/>
      <c r="BE8" s="186"/>
      <c r="BF8" s="186"/>
      <c r="BG8" s="186"/>
      <c r="BJ8" s="186"/>
      <c r="BK8" s="186"/>
      <c r="BL8" s="186"/>
      <c r="BM8" s="218"/>
      <c r="BP8" s="186"/>
      <c r="BQ8" s="186"/>
      <c r="BR8" s="186"/>
      <c r="BS8" s="186"/>
      <c r="BT8" s="186"/>
      <c r="BU8" s="186"/>
      <c r="BV8" s="176" t="s">
        <v>328</v>
      </c>
      <c r="BW8" s="160" t="s">
        <v>1163</v>
      </c>
      <c r="BX8" s="176"/>
      <c r="BY8" s="176"/>
      <c r="BZ8" s="186">
        <f t="shared" si="2"/>
        <v>909</v>
      </c>
      <c r="CA8" s="176"/>
      <c r="CB8" s="176"/>
      <c r="CC8" s="176"/>
      <c r="CD8" s="176"/>
      <c r="CE8" s="176" t="s">
        <v>62</v>
      </c>
      <c r="CF8" s="185">
        <v>120.23301400914121</v>
      </c>
      <c r="CI8" s="163">
        <v>10</v>
      </c>
      <c r="CJ8" s="163" t="s">
        <v>8</v>
      </c>
      <c r="CK8" s="163"/>
      <c r="CL8" s="163"/>
      <c r="CM8" s="186">
        <f t="shared" si="3"/>
        <v>909</v>
      </c>
      <c r="CN8" s="163"/>
      <c r="CO8" s="163"/>
      <c r="CP8" s="163"/>
      <c r="CQ8" s="163"/>
      <c r="CR8" s="163"/>
      <c r="CS8" s="163" t="s">
        <v>62</v>
      </c>
      <c r="CT8" s="163">
        <v>8.1623472074690291</v>
      </c>
      <c r="CU8" s="186"/>
      <c r="CV8" s="186"/>
      <c r="CW8" s="228">
        <v>10</v>
      </c>
      <c r="CX8" s="228" t="s">
        <v>8</v>
      </c>
      <c r="CY8" s="228"/>
      <c r="CZ8" s="228"/>
      <c r="DA8" s="186">
        <f t="shared" si="4"/>
        <v>909</v>
      </c>
      <c r="DB8" s="228"/>
      <c r="DC8" s="228"/>
      <c r="DD8" s="228"/>
      <c r="DE8" s="228"/>
      <c r="DF8" s="228"/>
      <c r="DG8" s="228"/>
      <c r="DH8" s="228" t="s">
        <v>9</v>
      </c>
      <c r="DI8" s="231">
        <v>4.3779310000000002</v>
      </c>
      <c r="DJ8" s="231">
        <v>0.50817190000000001</v>
      </c>
      <c r="DK8" s="230">
        <v>3.8697591000000005</v>
      </c>
      <c r="DL8" s="230">
        <v>0.24820830000000005</v>
      </c>
      <c r="DM8" s="230">
        <v>0.25996359999999996</v>
      </c>
      <c r="DO8" s="59" t="s">
        <v>63</v>
      </c>
      <c r="DP8" s="61" t="s">
        <v>8</v>
      </c>
      <c r="DQ8" s="160" t="s">
        <v>1163</v>
      </c>
      <c r="DR8" s="61"/>
      <c r="DS8" s="61"/>
      <c r="DT8" s="61"/>
      <c r="DU8" s="61"/>
      <c r="DV8" s="61"/>
      <c r="DW8" s="61"/>
      <c r="DX8" s="61" t="s">
        <v>62</v>
      </c>
      <c r="DY8" s="236">
        <v>0.32192973999999996</v>
      </c>
      <c r="DZ8" s="236">
        <v>3.0686800000000004E-2</v>
      </c>
      <c r="EA8" s="236">
        <v>6.5538020000000002E-2</v>
      </c>
      <c r="EB8" s="236">
        <v>0.21509866</v>
      </c>
      <c r="EC8" s="236">
        <v>2.0461940000000001E-2</v>
      </c>
    </row>
    <row r="9" spans="1:133" s="169" customFormat="1" x14ac:dyDescent="0.25">
      <c r="A9" s="156">
        <v>11</v>
      </c>
      <c r="B9" s="157" t="s">
        <v>1179</v>
      </c>
      <c r="C9" s="160" t="s">
        <v>1173</v>
      </c>
      <c r="D9" s="160"/>
      <c r="E9" s="157" t="s">
        <v>1164</v>
      </c>
      <c r="F9" s="157">
        <v>-20.658634007</v>
      </c>
      <c r="G9" s="157">
        <v>-42.247195998000002</v>
      </c>
      <c r="H9" s="157"/>
      <c r="I9" s="156">
        <v>847</v>
      </c>
      <c r="J9" s="190"/>
      <c r="K9" s="190"/>
      <c r="L9" s="189" t="s">
        <v>1170</v>
      </c>
      <c r="M9" s="185">
        <v>5.666666666666667</v>
      </c>
      <c r="N9" s="185">
        <v>5.666666666666667</v>
      </c>
      <c r="O9" s="190">
        <v>6</v>
      </c>
      <c r="P9" s="185">
        <v>5.666666666666667</v>
      </c>
      <c r="Q9" s="185">
        <v>5.666666666666667</v>
      </c>
      <c r="R9" s="190">
        <v>6</v>
      </c>
      <c r="S9" s="190">
        <v>6</v>
      </c>
      <c r="T9" s="190">
        <v>6</v>
      </c>
      <c r="U9" s="196">
        <v>82</v>
      </c>
      <c r="V9" s="186"/>
      <c r="W9" s="190" t="s">
        <v>805</v>
      </c>
      <c r="X9" s="190">
        <v>847</v>
      </c>
      <c r="Y9" s="192" t="s">
        <v>286</v>
      </c>
      <c r="Z9" s="192"/>
      <c r="AA9" s="175"/>
      <c r="AB9" s="175">
        <f t="shared" si="0"/>
        <v>847</v>
      </c>
      <c r="AC9" s="175"/>
      <c r="AD9" s="175"/>
      <c r="AE9" s="192"/>
      <c r="AF9" s="193">
        <v>40.704572599999999</v>
      </c>
      <c r="AG9" s="193">
        <v>27.884108500000004</v>
      </c>
      <c r="AH9" s="193">
        <v>4.7337656500000005</v>
      </c>
      <c r="AI9" s="193">
        <v>11.0136553</v>
      </c>
      <c r="AJ9" s="193">
        <v>2.351408292024165</v>
      </c>
      <c r="AK9" s="186"/>
      <c r="AL9" s="175" t="s">
        <v>554</v>
      </c>
      <c r="AM9" s="175"/>
      <c r="AN9" s="175" t="s">
        <v>286</v>
      </c>
      <c r="AO9" s="175"/>
      <c r="AP9" s="175"/>
      <c r="AQ9" s="175">
        <f t="shared" si="1"/>
        <v>847</v>
      </c>
      <c r="AR9" s="175"/>
      <c r="AS9" s="175"/>
      <c r="AU9" s="175"/>
      <c r="AV9" s="175" t="s">
        <v>440</v>
      </c>
      <c r="AY9" s="176">
        <v>0.15809999999999999</v>
      </c>
      <c r="AZ9" s="176">
        <v>18</v>
      </c>
      <c r="BA9" s="177">
        <v>8.7833333333333322E-3</v>
      </c>
      <c r="BB9" s="177">
        <v>4.9943777831464731</v>
      </c>
      <c r="BC9" s="177"/>
      <c r="BD9" s="194" t="s">
        <v>554</v>
      </c>
      <c r="BE9" s="194" t="s">
        <v>286</v>
      </c>
      <c r="BF9" s="194"/>
      <c r="BG9" s="194"/>
      <c r="BH9" s="169">
        <f t="shared" ref="BH9:BH17" si="5">I9</f>
        <v>847</v>
      </c>
      <c r="BJ9" s="194"/>
      <c r="BK9" s="194"/>
      <c r="BL9" s="194"/>
      <c r="BM9" s="217">
        <v>833.47299999999996</v>
      </c>
      <c r="BP9" s="194"/>
      <c r="BQ9" s="195">
        <v>1101.634333</v>
      </c>
      <c r="BR9" s="195"/>
      <c r="BS9" s="195"/>
      <c r="BT9" s="195"/>
      <c r="BU9" s="186"/>
      <c r="BV9" s="186"/>
      <c r="BW9" s="160"/>
      <c r="BX9" s="186"/>
      <c r="BY9" s="186"/>
      <c r="BZ9" s="186"/>
      <c r="CA9" s="186"/>
      <c r="CB9" s="186"/>
      <c r="CC9" s="186"/>
      <c r="CD9" s="186"/>
      <c r="CE9" s="186"/>
      <c r="CF9" s="197"/>
      <c r="CI9" s="186"/>
      <c r="CJ9" s="186"/>
      <c r="CK9" s="186"/>
      <c r="CL9" s="186"/>
      <c r="CM9" s="186"/>
      <c r="CN9" s="186"/>
      <c r="CO9" s="186"/>
      <c r="CP9" s="186"/>
      <c r="CQ9" s="186"/>
      <c r="CR9" s="186"/>
      <c r="CS9" s="186"/>
      <c r="CT9" s="186"/>
      <c r="CU9" s="186"/>
      <c r="CV9" s="186"/>
      <c r="CW9" s="186"/>
      <c r="CX9" s="186"/>
      <c r="CY9" s="186"/>
      <c r="CZ9" s="186"/>
      <c r="DA9" s="186"/>
      <c r="DB9" s="186"/>
      <c r="DC9" s="186"/>
      <c r="DD9" s="186"/>
      <c r="DE9" s="186"/>
      <c r="DF9" s="186"/>
      <c r="DG9" s="186"/>
      <c r="DH9" s="186"/>
      <c r="DI9" s="186"/>
      <c r="DJ9" s="186"/>
      <c r="DK9" s="186"/>
      <c r="DL9" s="186"/>
      <c r="DM9" s="186"/>
      <c r="DQ9" s="160"/>
    </row>
    <row r="10" spans="1:133" s="169" customFormat="1" x14ac:dyDescent="0.25">
      <c r="A10" s="156">
        <v>12</v>
      </c>
      <c r="B10" s="157" t="s">
        <v>1181</v>
      </c>
      <c r="C10" s="160" t="s">
        <v>1163</v>
      </c>
      <c r="D10" s="160"/>
      <c r="E10" s="157" t="s">
        <v>1164</v>
      </c>
      <c r="F10" s="157">
        <v>-20.65995994</v>
      </c>
      <c r="G10" s="157">
        <v>-42.245831424000002</v>
      </c>
      <c r="H10" s="157"/>
      <c r="I10" s="156">
        <v>822</v>
      </c>
      <c r="J10" s="190"/>
      <c r="K10" s="190"/>
      <c r="L10" s="189" t="s">
        <v>1170</v>
      </c>
      <c r="M10" s="190">
        <v>6</v>
      </c>
      <c r="N10" s="185">
        <v>5.333333333333333</v>
      </c>
      <c r="O10" s="185">
        <v>5.666666666666667</v>
      </c>
      <c r="P10" s="185">
        <v>5.666666666666667</v>
      </c>
      <c r="Q10" s="185">
        <v>5.666666666666667</v>
      </c>
      <c r="R10" s="185">
        <v>5.333333333333333</v>
      </c>
      <c r="S10" s="190">
        <v>6</v>
      </c>
      <c r="T10" s="185">
        <v>5.666666666666667</v>
      </c>
      <c r="U10" s="191">
        <v>81.333333333333329</v>
      </c>
      <c r="V10" s="186"/>
      <c r="W10" s="190" t="s">
        <v>605</v>
      </c>
      <c r="X10" s="190">
        <v>822</v>
      </c>
      <c r="Y10" s="192" t="s">
        <v>8</v>
      </c>
      <c r="Z10" s="192"/>
      <c r="AA10" s="175"/>
      <c r="AB10" s="175">
        <f t="shared" si="0"/>
        <v>822</v>
      </c>
      <c r="AC10" s="175"/>
      <c r="AD10" s="175"/>
      <c r="AE10" s="192"/>
      <c r="AF10" s="193">
        <v>35.231135999999999</v>
      </c>
      <c r="AG10" s="193">
        <v>26.520919500000009</v>
      </c>
      <c r="AH10" s="193">
        <v>4.6965648</v>
      </c>
      <c r="AI10" s="193">
        <v>10.8053828</v>
      </c>
      <c r="AJ10" s="193">
        <v>2.3029404593721949</v>
      </c>
      <c r="AK10" s="186"/>
      <c r="AL10" s="175" t="s">
        <v>515</v>
      </c>
      <c r="AM10" s="175"/>
      <c r="AN10" s="175" t="s">
        <v>8</v>
      </c>
      <c r="AO10" s="175"/>
      <c r="AP10" s="175"/>
      <c r="AQ10" s="175">
        <f t="shared" si="1"/>
        <v>822</v>
      </c>
      <c r="AR10" s="175"/>
      <c r="AS10" s="175"/>
      <c r="AU10" s="175"/>
      <c r="AV10" s="175" t="s">
        <v>440</v>
      </c>
      <c r="AY10" s="176">
        <v>0.14460000000000001</v>
      </c>
      <c r="AZ10" s="176">
        <v>16</v>
      </c>
      <c r="BA10" s="177">
        <v>9.0375000000000004E-3</v>
      </c>
      <c r="BB10" s="177">
        <v>4.5574256510288498</v>
      </c>
      <c r="BC10" s="177"/>
      <c r="BD10" s="194" t="s">
        <v>515</v>
      </c>
      <c r="BE10" s="194" t="s">
        <v>8</v>
      </c>
      <c r="BF10" s="194"/>
      <c r="BG10" s="194"/>
      <c r="BH10" s="169">
        <f t="shared" si="5"/>
        <v>822</v>
      </c>
      <c r="BJ10" s="194"/>
      <c r="BK10" s="194"/>
      <c r="BL10" s="194"/>
      <c r="BM10" s="217">
        <v>816.24900000000002</v>
      </c>
      <c r="BP10" s="194"/>
      <c r="BQ10" s="195">
        <v>3355.833333</v>
      </c>
      <c r="BR10" s="195"/>
      <c r="BS10" s="195"/>
      <c r="BT10" s="195"/>
      <c r="BU10" s="186"/>
      <c r="BV10" s="186"/>
      <c r="BW10" s="160"/>
      <c r="BX10" s="186"/>
      <c r="BY10" s="186"/>
      <c r="BZ10" s="186"/>
      <c r="CA10" s="186"/>
      <c r="CB10" s="186"/>
      <c r="CC10" s="186"/>
      <c r="CD10" s="186"/>
      <c r="CE10" s="186"/>
      <c r="CF10" s="197"/>
      <c r="CI10" s="186"/>
      <c r="CJ10" s="186"/>
      <c r="CK10" s="186"/>
      <c r="CL10" s="186"/>
      <c r="CM10" s="186"/>
      <c r="CN10" s="186"/>
      <c r="CO10" s="186"/>
      <c r="CP10" s="186"/>
      <c r="CQ10" s="186"/>
      <c r="CR10" s="186"/>
      <c r="CS10" s="186"/>
      <c r="CT10" s="186"/>
      <c r="CU10" s="186"/>
      <c r="CV10" s="186"/>
      <c r="CW10" s="186"/>
      <c r="CX10" s="186"/>
      <c r="CY10" s="186"/>
      <c r="CZ10" s="186"/>
      <c r="DA10" s="186"/>
      <c r="DB10" s="186"/>
      <c r="DC10" s="186"/>
      <c r="DD10" s="186"/>
      <c r="DE10" s="186"/>
      <c r="DF10" s="186"/>
      <c r="DG10" s="186"/>
      <c r="DH10" s="186"/>
      <c r="DI10" s="186"/>
      <c r="DJ10" s="186"/>
      <c r="DK10" s="186"/>
      <c r="DL10" s="186"/>
      <c r="DM10" s="186"/>
      <c r="DQ10" s="160"/>
    </row>
    <row r="11" spans="1:133" s="169" customFormat="1" x14ac:dyDescent="0.25">
      <c r="A11" s="156">
        <v>13</v>
      </c>
      <c r="B11" s="157" t="s">
        <v>1183</v>
      </c>
      <c r="C11" s="160" t="s">
        <v>1163</v>
      </c>
      <c r="D11" s="160"/>
      <c r="E11" s="157" t="s">
        <v>1164</v>
      </c>
      <c r="F11" s="157">
        <v>-20.657216124000001</v>
      </c>
      <c r="G11" s="157">
        <v>-42.236845856999999</v>
      </c>
      <c r="H11" s="157"/>
      <c r="I11" s="156">
        <v>838</v>
      </c>
      <c r="J11" s="190"/>
      <c r="K11" s="190"/>
      <c r="L11" s="189" t="s">
        <v>1167</v>
      </c>
      <c r="M11" s="185">
        <v>5.333333333333333</v>
      </c>
      <c r="N11" s="185">
        <v>5.333333333333333</v>
      </c>
      <c r="O11" s="185">
        <v>5.666666666666667</v>
      </c>
      <c r="P11" s="185">
        <v>5.666666666666667</v>
      </c>
      <c r="Q11" s="190">
        <v>5</v>
      </c>
      <c r="R11" s="185">
        <v>5.333333333333333</v>
      </c>
      <c r="S11" s="185">
        <v>5.333333333333333</v>
      </c>
      <c r="T11" s="185">
        <v>5.666666666666667</v>
      </c>
      <c r="U11" s="191">
        <v>79.333333333333329</v>
      </c>
      <c r="V11" s="186"/>
      <c r="W11" s="190" t="s">
        <v>606</v>
      </c>
      <c r="X11" s="190">
        <v>838</v>
      </c>
      <c r="Y11" s="192" t="s">
        <v>8</v>
      </c>
      <c r="Z11" s="192"/>
      <c r="AA11" s="175"/>
      <c r="AB11" s="175">
        <f t="shared" si="0"/>
        <v>838</v>
      </c>
      <c r="AC11" s="175"/>
      <c r="AD11" s="175"/>
      <c r="AE11" s="192"/>
      <c r="AF11" s="193">
        <v>44.579215999999988</v>
      </c>
      <c r="AG11" s="193">
        <v>30.611000500000006</v>
      </c>
      <c r="AH11" s="193">
        <v>5.1983943500000001</v>
      </c>
      <c r="AI11" s="193">
        <v>12.4681283</v>
      </c>
      <c r="AJ11" s="193">
        <v>2.4093190658395982</v>
      </c>
      <c r="AK11" s="186"/>
      <c r="AL11" s="175" t="s">
        <v>516</v>
      </c>
      <c r="AM11" s="175"/>
      <c r="AN11" s="175" t="s">
        <v>8</v>
      </c>
      <c r="AO11" s="175"/>
      <c r="AP11" s="175"/>
      <c r="AQ11" s="175">
        <f t="shared" si="1"/>
        <v>838</v>
      </c>
      <c r="AR11" s="175"/>
      <c r="AS11" s="175"/>
      <c r="AU11" s="175"/>
      <c r="AV11" s="175" t="s">
        <v>440</v>
      </c>
      <c r="AY11" s="176">
        <v>0.22040000000000001</v>
      </c>
      <c r="AZ11" s="176">
        <v>20</v>
      </c>
      <c r="BA11" s="177">
        <v>1.102E-2</v>
      </c>
      <c r="BB11" s="177">
        <v>5.886774219525944</v>
      </c>
      <c r="BC11" s="177"/>
      <c r="BD11" s="194" t="s">
        <v>516</v>
      </c>
      <c r="BE11" s="194" t="s">
        <v>8</v>
      </c>
      <c r="BF11" s="194"/>
      <c r="BG11" s="194"/>
      <c r="BH11" s="169">
        <f t="shared" si="5"/>
        <v>838</v>
      </c>
      <c r="BJ11" s="194"/>
      <c r="BK11" s="194"/>
      <c r="BL11" s="194"/>
      <c r="BM11" s="217">
        <v>822.08699999999999</v>
      </c>
      <c r="BP11" s="194"/>
      <c r="BQ11" s="195">
        <v>3311.5</v>
      </c>
      <c r="BR11" s="195"/>
      <c r="BS11" s="195"/>
      <c r="BT11" s="195"/>
      <c r="BU11" s="186"/>
      <c r="BV11" s="186"/>
      <c r="BW11" s="160"/>
      <c r="BX11" s="186"/>
      <c r="BY11" s="186"/>
      <c r="BZ11" s="186"/>
      <c r="CA11" s="186"/>
      <c r="CB11" s="186"/>
      <c r="CC11" s="186"/>
      <c r="CD11" s="186"/>
      <c r="CE11" s="186"/>
      <c r="CF11" s="197"/>
      <c r="CI11" s="186"/>
      <c r="CJ11" s="186"/>
      <c r="CK11" s="186"/>
      <c r="CL11" s="186"/>
      <c r="CM11" s="186"/>
      <c r="CN11" s="186"/>
      <c r="CO11" s="186"/>
      <c r="CP11" s="186"/>
      <c r="CQ11" s="186"/>
      <c r="CR11" s="186"/>
      <c r="CS11" s="186"/>
      <c r="CT11" s="186"/>
      <c r="CU11" s="186"/>
      <c r="CV11" s="186"/>
      <c r="CW11" s="186"/>
      <c r="CX11" s="186"/>
      <c r="CY11" s="186"/>
      <c r="CZ11" s="186"/>
      <c r="DA11" s="186"/>
      <c r="DB11" s="186"/>
      <c r="DC11" s="186"/>
      <c r="DD11" s="186"/>
      <c r="DE11" s="186"/>
      <c r="DF11" s="186"/>
      <c r="DG11" s="186"/>
      <c r="DH11" s="186"/>
      <c r="DI11" s="186"/>
      <c r="DJ11" s="186"/>
      <c r="DK11" s="186"/>
      <c r="DL11" s="186"/>
      <c r="DM11" s="186"/>
      <c r="DQ11" s="160"/>
    </row>
    <row r="12" spans="1:133" s="169" customFormat="1" x14ac:dyDescent="0.25">
      <c r="A12" s="156">
        <v>14</v>
      </c>
      <c r="B12" s="157" t="s">
        <v>1183</v>
      </c>
      <c r="C12" s="160" t="s">
        <v>1163</v>
      </c>
      <c r="D12" s="160"/>
      <c r="E12" s="157" t="s">
        <v>1164</v>
      </c>
      <c r="F12" s="157">
        <v>-20.656003262999999</v>
      </c>
      <c r="G12" s="157">
        <v>-42.234636889999997</v>
      </c>
      <c r="H12" s="157"/>
      <c r="I12" s="156">
        <v>840</v>
      </c>
      <c r="J12" s="190"/>
      <c r="K12" s="190"/>
      <c r="L12" s="189" t="s">
        <v>1167</v>
      </c>
      <c r="M12" s="185">
        <v>5.833333333333333</v>
      </c>
      <c r="N12" s="190">
        <v>5.5</v>
      </c>
      <c r="O12" s="185">
        <v>6.166666666666667</v>
      </c>
      <c r="P12" s="190">
        <v>6</v>
      </c>
      <c r="Q12" s="185">
        <v>6.166666666666667</v>
      </c>
      <c r="R12" s="190">
        <v>6</v>
      </c>
      <c r="S12" s="190">
        <v>6.5</v>
      </c>
      <c r="T12" s="198">
        <v>6.166666666666667</v>
      </c>
      <c r="U12" s="196">
        <v>85</v>
      </c>
      <c r="V12" s="186"/>
      <c r="W12" s="186"/>
      <c r="X12" s="186"/>
      <c r="Y12" s="186"/>
      <c r="Z12" s="186"/>
      <c r="AA12" s="186"/>
      <c r="AB12" s="175"/>
      <c r="AC12" s="175"/>
      <c r="AD12" s="175"/>
      <c r="AE12" s="186"/>
      <c r="AF12" s="193"/>
      <c r="AG12" s="193"/>
      <c r="AH12" s="193"/>
      <c r="AI12" s="193"/>
      <c r="AJ12" s="193"/>
      <c r="AK12" s="186"/>
      <c r="AL12" s="186"/>
      <c r="AM12" s="186"/>
      <c r="AN12" s="186"/>
      <c r="AO12" s="186"/>
      <c r="AP12" s="186"/>
      <c r="AQ12" s="175"/>
      <c r="AR12" s="175"/>
      <c r="AS12" s="175"/>
      <c r="AU12" s="175"/>
      <c r="AV12" s="186"/>
      <c r="AY12" s="186"/>
      <c r="AZ12" s="186"/>
      <c r="BA12" s="186"/>
      <c r="BB12" s="186"/>
      <c r="BC12" s="186"/>
      <c r="BD12" s="194" t="s">
        <v>517</v>
      </c>
      <c r="BE12" s="194" t="s">
        <v>8</v>
      </c>
      <c r="BF12" s="194"/>
      <c r="BG12" s="194"/>
      <c r="BH12" s="169">
        <f t="shared" si="5"/>
        <v>840</v>
      </c>
      <c r="BJ12" s="194"/>
      <c r="BK12" s="194"/>
      <c r="BL12" s="194"/>
      <c r="BM12" s="217">
        <v>838.351</v>
      </c>
      <c r="BP12" s="194"/>
      <c r="BQ12" s="195">
        <v>3363.333333</v>
      </c>
      <c r="BR12" s="195"/>
      <c r="BS12" s="195"/>
      <c r="BT12" s="195"/>
      <c r="BU12" s="186"/>
      <c r="BV12" s="186"/>
      <c r="BW12" s="160"/>
      <c r="BX12" s="186"/>
      <c r="BY12" s="186"/>
      <c r="BZ12" s="186"/>
      <c r="CA12" s="186"/>
      <c r="CB12" s="186"/>
      <c r="CC12" s="186"/>
      <c r="CD12" s="186"/>
      <c r="CE12" s="186"/>
      <c r="CF12" s="197"/>
      <c r="CI12" s="186"/>
      <c r="CJ12" s="186"/>
      <c r="CK12" s="186"/>
      <c r="CL12" s="186"/>
      <c r="CM12" s="186"/>
      <c r="CN12" s="186"/>
      <c r="CO12" s="186"/>
      <c r="CP12" s="186"/>
      <c r="CQ12" s="186"/>
      <c r="CR12" s="186"/>
      <c r="CS12" s="186"/>
      <c r="CT12" s="186"/>
      <c r="CU12" s="186"/>
      <c r="CV12" s="186"/>
      <c r="CW12" s="186"/>
      <c r="CX12" s="186"/>
      <c r="CY12" s="186"/>
      <c r="CZ12" s="186"/>
      <c r="DA12" s="186"/>
      <c r="DB12" s="186"/>
      <c r="DC12" s="186"/>
      <c r="DD12" s="186"/>
      <c r="DE12" s="186"/>
      <c r="DF12" s="186"/>
      <c r="DG12" s="186"/>
      <c r="DH12" s="186"/>
      <c r="DI12" s="186"/>
      <c r="DJ12" s="186"/>
      <c r="DK12" s="186"/>
      <c r="DL12" s="186"/>
      <c r="DM12" s="186"/>
      <c r="DQ12" s="160"/>
    </row>
    <row r="13" spans="1:133" s="169" customFormat="1" x14ac:dyDescent="0.25">
      <c r="A13" s="156">
        <v>15</v>
      </c>
      <c r="B13" s="157" t="s">
        <v>1186</v>
      </c>
      <c r="C13" s="160" t="s">
        <v>1163</v>
      </c>
      <c r="D13" s="160"/>
      <c r="E13" s="157" t="s">
        <v>1164</v>
      </c>
      <c r="F13" s="157">
        <v>-20.662364876000002</v>
      </c>
      <c r="G13" s="157">
        <v>-42.229861133</v>
      </c>
      <c r="H13" s="157"/>
      <c r="I13" s="156">
        <v>843</v>
      </c>
      <c r="J13" s="190"/>
      <c r="K13" s="190"/>
      <c r="L13" s="189" t="s">
        <v>1187</v>
      </c>
      <c r="M13" s="190">
        <v>6</v>
      </c>
      <c r="N13" s="185">
        <v>5.333333333333333</v>
      </c>
      <c r="O13" s="185">
        <v>5.666666666666667</v>
      </c>
      <c r="P13" s="185">
        <v>5.666666666666667</v>
      </c>
      <c r="Q13" s="185">
        <v>6.333333333333333</v>
      </c>
      <c r="R13" s="185">
        <v>5.333333333333333</v>
      </c>
      <c r="S13" s="190">
        <v>6</v>
      </c>
      <c r="T13" s="185">
        <v>5.666666666666667</v>
      </c>
      <c r="U13" s="191">
        <v>81.666666666666671</v>
      </c>
      <c r="V13" s="186"/>
      <c r="W13" s="190" t="s">
        <v>607</v>
      </c>
      <c r="X13" s="190">
        <v>843</v>
      </c>
      <c r="Y13" s="192" t="s">
        <v>8</v>
      </c>
      <c r="Z13" s="192"/>
      <c r="AA13" s="175"/>
      <c r="AB13" s="175">
        <f t="shared" ref="AB13:AB21" si="6">I13</f>
        <v>843</v>
      </c>
      <c r="AC13" s="175"/>
      <c r="AD13" s="175"/>
      <c r="AE13" s="192"/>
      <c r="AF13" s="193">
        <v>57.381672500000001</v>
      </c>
      <c r="AG13" s="193">
        <v>35.061221000000003</v>
      </c>
      <c r="AH13" s="193">
        <v>5.7715211499999999</v>
      </c>
      <c r="AI13" s="193">
        <v>14.293143999999998</v>
      </c>
      <c r="AJ13" s="193">
        <v>2.4879855921884628</v>
      </c>
      <c r="AK13" s="186"/>
      <c r="AL13" s="175" t="s">
        <v>518</v>
      </c>
      <c r="AM13" s="175"/>
      <c r="AN13" s="175" t="s">
        <v>8</v>
      </c>
      <c r="AO13" s="175"/>
      <c r="AP13" s="175"/>
      <c r="AQ13" s="175">
        <f t="shared" ref="AQ13:AQ21" si="7">X13</f>
        <v>843</v>
      </c>
      <c r="AR13" s="175"/>
      <c r="AS13" s="175"/>
      <c r="AU13" s="175"/>
      <c r="AV13" s="175" t="s">
        <v>440</v>
      </c>
      <c r="AY13" s="176">
        <v>0.23949999999999999</v>
      </c>
      <c r="AZ13" s="176">
        <v>20</v>
      </c>
      <c r="BA13" s="177">
        <v>1.1975E-2</v>
      </c>
      <c r="BB13" s="177">
        <v>5.7726894478297046</v>
      </c>
      <c r="BC13" s="177"/>
      <c r="BD13" s="194" t="s">
        <v>518</v>
      </c>
      <c r="BE13" s="194" t="s">
        <v>8</v>
      </c>
      <c r="BF13" s="194"/>
      <c r="BG13" s="194"/>
      <c r="BH13" s="169">
        <f t="shared" si="5"/>
        <v>843</v>
      </c>
      <c r="BJ13" s="194"/>
      <c r="BK13" s="194"/>
      <c r="BL13" s="194"/>
      <c r="BM13" s="217">
        <v>853.38300000000004</v>
      </c>
      <c r="BP13" s="194"/>
      <c r="BQ13" s="195">
        <v>2846</v>
      </c>
      <c r="BR13" s="195"/>
      <c r="BS13" s="195"/>
      <c r="BT13" s="195"/>
      <c r="BU13" s="186"/>
      <c r="BV13" s="186"/>
      <c r="BW13" s="160"/>
      <c r="BX13" s="186"/>
      <c r="BY13" s="186"/>
      <c r="BZ13" s="186"/>
      <c r="CA13" s="186"/>
      <c r="CB13" s="186"/>
      <c r="CC13" s="186"/>
      <c r="CD13" s="186"/>
      <c r="CE13" s="186"/>
      <c r="CF13" s="197"/>
      <c r="CI13" s="186"/>
      <c r="CJ13" s="186"/>
      <c r="CK13" s="186"/>
      <c r="CL13" s="186"/>
      <c r="CM13" s="186"/>
      <c r="CN13" s="186"/>
      <c r="CO13" s="186"/>
      <c r="CP13" s="186"/>
      <c r="CQ13" s="186"/>
      <c r="CR13" s="186"/>
      <c r="CS13" s="186"/>
      <c r="CT13" s="186"/>
      <c r="CU13" s="186"/>
      <c r="CV13" s="186"/>
      <c r="CW13" s="186"/>
      <c r="CX13" s="186"/>
      <c r="CY13" s="186"/>
      <c r="CZ13" s="186"/>
      <c r="DA13" s="186"/>
      <c r="DB13" s="186"/>
      <c r="DC13" s="186"/>
      <c r="DD13" s="186"/>
      <c r="DE13" s="186"/>
      <c r="DF13" s="186"/>
      <c r="DG13" s="186"/>
      <c r="DH13" s="186"/>
      <c r="DI13" s="186"/>
      <c r="DJ13" s="186"/>
      <c r="DK13" s="186"/>
      <c r="DL13" s="186"/>
      <c r="DM13" s="186"/>
      <c r="DQ13" s="160"/>
    </row>
    <row r="14" spans="1:133" s="169" customFormat="1" x14ac:dyDescent="0.25">
      <c r="A14" s="156">
        <v>16</v>
      </c>
      <c r="B14" s="157" t="s">
        <v>1189</v>
      </c>
      <c r="C14" s="160" t="s">
        <v>1163</v>
      </c>
      <c r="D14" s="160"/>
      <c r="E14" s="157" t="s">
        <v>1164</v>
      </c>
      <c r="F14" s="157">
        <v>-20.661188224</v>
      </c>
      <c r="G14" s="157">
        <v>-42.224693688999999</v>
      </c>
      <c r="H14" s="157"/>
      <c r="I14" s="156">
        <v>878</v>
      </c>
      <c r="J14" s="190"/>
      <c r="K14" s="190"/>
      <c r="L14" s="189" t="s">
        <v>1170</v>
      </c>
      <c r="M14" s="190">
        <v>6</v>
      </c>
      <c r="N14" s="190">
        <v>6</v>
      </c>
      <c r="O14" s="185">
        <v>6.333333333333333</v>
      </c>
      <c r="P14" s="190">
        <v>6</v>
      </c>
      <c r="Q14" s="190">
        <v>6</v>
      </c>
      <c r="R14" s="185">
        <v>6.333333333333333</v>
      </c>
      <c r="S14" s="185">
        <v>5.666666666666667</v>
      </c>
      <c r="T14" s="190">
        <v>6</v>
      </c>
      <c r="U14" s="191">
        <v>84.333333333333329</v>
      </c>
      <c r="V14" s="186"/>
      <c r="W14" s="190" t="s">
        <v>608</v>
      </c>
      <c r="X14" s="190">
        <v>878</v>
      </c>
      <c r="Y14" s="192" t="s">
        <v>8</v>
      </c>
      <c r="Z14" s="192"/>
      <c r="AA14" s="175"/>
      <c r="AB14" s="175">
        <f t="shared" si="6"/>
        <v>878</v>
      </c>
      <c r="AC14" s="175"/>
      <c r="AD14" s="175"/>
      <c r="AE14" s="192"/>
      <c r="AF14" s="193">
        <v>49.096696999999992</v>
      </c>
      <c r="AG14" s="193">
        <v>30.860984500000008</v>
      </c>
      <c r="AH14" s="193">
        <v>5.6428494499999999</v>
      </c>
      <c r="AI14" s="193">
        <v>12.111227549999999</v>
      </c>
      <c r="AJ14" s="193">
        <v>2.1539776763555376</v>
      </c>
      <c r="AK14" s="186"/>
      <c r="AL14" s="175" t="s">
        <v>519</v>
      </c>
      <c r="AM14" s="175"/>
      <c r="AN14" s="175" t="s">
        <v>8</v>
      </c>
      <c r="AO14" s="175"/>
      <c r="AP14" s="175"/>
      <c r="AQ14" s="175">
        <f t="shared" si="7"/>
        <v>878</v>
      </c>
      <c r="AR14" s="175"/>
      <c r="AS14" s="175"/>
      <c r="AU14" s="175"/>
      <c r="AV14" s="175" t="s">
        <v>440</v>
      </c>
      <c r="AY14" s="176">
        <v>0.23469999999999999</v>
      </c>
      <c r="AZ14" s="176">
        <v>20</v>
      </c>
      <c r="BA14" s="177">
        <v>1.1734999999999999E-2</v>
      </c>
      <c r="BB14" s="177">
        <v>6.3001637452017283</v>
      </c>
      <c r="BC14" s="177"/>
      <c r="BD14" s="194" t="s">
        <v>519</v>
      </c>
      <c r="BE14" s="194" t="s">
        <v>8</v>
      </c>
      <c r="BF14" s="194"/>
      <c r="BG14" s="194"/>
      <c r="BH14" s="169">
        <f t="shared" si="5"/>
        <v>878</v>
      </c>
      <c r="BJ14" s="194"/>
      <c r="BK14" s="194"/>
      <c r="BL14" s="194"/>
      <c r="BM14" s="217">
        <v>865.35500000000002</v>
      </c>
      <c r="BP14" s="194"/>
      <c r="BQ14" s="195">
        <v>5260.4944999999998</v>
      </c>
      <c r="BR14" s="195"/>
      <c r="BS14" s="195"/>
      <c r="BT14" s="195"/>
      <c r="BU14" s="186"/>
      <c r="BV14" s="186"/>
      <c r="BW14" s="160"/>
      <c r="BX14" s="186"/>
      <c r="BY14" s="186"/>
      <c r="BZ14" s="186"/>
      <c r="CA14" s="186"/>
      <c r="CB14" s="186"/>
      <c r="CC14" s="186"/>
      <c r="CD14" s="186"/>
      <c r="CE14" s="186"/>
      <c r="CF14" s="197"/>
      <c r="CI14" s="186"/>
      <c r="CJ14" s="186"/>
      <c r="CK14" s="186"/>
      <c r="CL14" s="186"/>
      <c r="CM14" s="186"/>
      <c r="CN14" s="186"/>
      <c r="CO14" s="186"/>
      <c r="CP14" s="186"/>
      <c r="CQ14" s="186"/>
      <c r="CR14" s="186"/>
      <c r="CS14" s="186"/>
      <c r="CT14" s="186"/>
      <c r="CU14" s="186"/>
      <c r="CV14" s="186"/>
      <c r="CW14" s="186"/>
      <c r="CX14" s="186"/>
      <c r="CY14" s="186"/>
      <c r="CZ14" s="186"/>
      <c r="DA14" s="186"/>
      <c r="DB14" s="186"/>
      <c r="DC14" s="186"/>
      <c r="DD14" s="186"/>
      <c r="DE14" s="186"/>
      <c r="DF14" s="186"/>
      <c r="DG14" s="186"/>
      <c r="DH14" s="186"/>
      <c r="DI14" s="186"/>
      <c r="DJ14" s="186"/>
      <c r="DK14" s="186"/>
      <c r="DL14" s="186"/>
      <c r="DM14" s="186"/>
      <c r="DQ14" s="160"/>
    </row>
    <row r="15" spans="1:133" s="169" customFormat="1" x14ac:dyDescent="0.25">
      <c r="A15" s="156">
        <v>17</v>
      </c>
      <c r="B15" s="157" t="s">
        <v>1189</v>
      </c>
      <c r="C15" s="160" t="s">
        <v>1163</v>
      </c>
      <c r="D15" s="160"/>
      <c r="E15" s="157" t="s">
        <v>1164</v>
      </c>
      <c r="F15" s="157">
        <v>-20.660526138000002</v>
      </c>
      <c r="G15" s="157">
        <v>-42.222669879000001</v>
      </c>
      <c r="H15" s="157"/>
      <c r="I15" s="156">
        <v>925</v>
      </c>
      <c r="J15" s="190"/>
      <c r="K15" s="190"/>
      <c r="L15" s="189" t="s">
        <v>1170</v>
      </c>
      <c r="M15" s="185">
        <v>5.666666666666667</v>
      </c>
      <c r="N15" s="185">
        <v>5.666666666666667</v>
      </c>
      <c r="O15" s="185">
        <v>5.666666666666667</v>
      </c>
      <c r="P15" s="190">
        <v>6</v>
      </c>
      <c r="Q15" s="185">
        <v>5.333333333333333</v>
      </c>
      <c r="R15" s="185">
        <v>5.333333333333333</v>
      </c>
      <c r="S15" s="190">
        <v>6</v>
      </c>
      <c r="T15" s="185">
        <v>5.333333333333333</v>
      </c>
      <c r="U15" s="196">
        <v>81</v>
      </c>
      <c r="V15" s="186"/>
      <c r="W15" s="190" t="s">
        <v>609</v>
      </c>
      <c r="X15" s="190">
        <v>925</v>
      </c>
      <c r="Y15" s="192" t="s">
        <v>8</v>
      </c>
      <c r="Z15" s="192"/>
      <c r="AA15" s="175"/>
      <c r="AB15" s="175">
        <f t="shared" si="6"/>
        <v>925</v>
      </c>
      <c r="AC15" s="175"/>
      <c r="AD15" s="175"/>
      <c r="AE15" s="192"/>
      <c r="AF15" s="193">
        <v>44.669980000000002</v>
      </c>
      <c r="AG15" s="193">
        <v>29.052052000000003</v>
      </c>
      <c r="AH15" s="193">
        <v>5.3614652000000005</v>
      </c>
      <c r="AI15" s="193">
        <v>11.74364445</v>
      </c>
      <c r="AJ15" s="193">
        <v>2.1979142007800796</v>
      </c>
      <c r="AK15" s="186"/>
      <c r="AL15" s="175" t="s">
        <v>64</v>
      </c>
      <c r="AM15" s="175"/>
      <c r="AN15" s="175" t="s">
        <v>8</v>
      </c>
      <c r="AO15" s="175"/>
      <c r="AP15" s="175"/>
      <c r="AQ15" s="175">
        <f t="shared" si="7"/>
        <v>925</v>
      </c>
      <c r="AR15" s="175"/>
      <c r="AS15" s="175"/>
      <c r="AU15" s="175"/>
      <c r="AV15" s="175" t="s">
        <v>62</v>
      </c>
      <c r="AY15" s="176">
        <v>0.20810000000000001</v>
      </c>
      <c r="AZ15" s="176">
        <v>20</v>
      </c>
      <c r="BA15" s="177">
        <v>1.0405000000000001E-2</v>
      </c>
      <c r="BB15" s="177">
        <v>5.8290607467854949</v>
      </c>
      <c r="BC15" s="177"/>
      <c r="BD15" s="194" t="s">
        <v>64</v>
      </c>
      <c r="BE15" s="194" t="s">
        <v>8</v>
      </c>
      <c r="BF15" s="194"/>
      <c r="BG15" s="194"/>
      <c r="BH15" s="169">
        <f t="shared" si="5"/>
        <v>925</v>
      </c>
      <c r="BJ15" s="194"/>
      <c r="BK15" s="194"/>
      <c r="BL15" s="194"/>
      <c r="BM15" s="217">
        <v>919.88499999999999</v>
      </c>
      <c r="BP15" s="194"/>
      <c r="BQ15" s="195">
        <v>1975.5764999999999</v>
      </c>
      <c r="BR15" s="195"/>
      <c r="BS15" s="195"/>
      <c r="BT15" s="195"/>
      <c r="BU15" s="186"/>
      <c r="BV15" s="176" t="s">
        <v>329</v>
      </c>
      <c r="BW15" s="160" t="s">
        <v>1163</v>
      </c>
      <c r="BX15" s="176"/>
      <c r="BY15" s="176"/>
      <c r="BZ15" s="186">
        <f t="shared" si="2"/>
        <v>925</v>
      </c>
      <c r="CA15" s="176"/>
      <c r="CB15" s="176"/>
      <c r="CC15" s="176"/>
      <c r="CD15" s="176"/>
      <c r="CE15" s="176" t="s">
        <v>62</v>
      </c>
      <c r="CF15" s="185">
        <v>132.62852046165003</v>
      </c>
      <c r="CI15" s="163">
        <v>17</v>
      </c>
      <c r="CJ15" s="163" t="s">
        <v>8</v>
      </c>
      <c r="CK15" s="163"/>
      <c r="CL15" s="163"/>
      <c r="CM15" s="186">
        <f t="shared" si="3"/>
        <v>925</v>
      </c>
      <c r="CN15" s="163"/>
      <c r="CO15" s="163"/>
      <c r="CP15" s="163"/>
      <c r="CQ15" s="163"/>
      <c r="CR15" s="163"/>
      <c r="CS15" s="163" t="s">
        <v>62</v>
      </c>
      <c r="CT15" s="163">
        <v>4.1305395501785833</v>
      </c>
      <c r="CU15" s="186"/>
      <c r="CV15" s="186"/>
      <c r="CW15" s="228">
        <v>17</v>
      </c>
      <c r="CX15" s="228" t="s">
        <v>8</v>
      </c>
      <c r="CY15" s="228"/>
      <c r="CZ15" s="228"/>
      <c r="DA15" s="186">
        <f t="shared" si="4"/>
        <v>925</v>
      </c>
      <c r="DB15" s="228"/>
      <c r="DC15" s="228"/>
      <c r="DD15" s="228"/>
      <c r="DE15" s="228"/>
      <c r="DF15" s="228"/>
      <c r="DG15" s="228"/>
      <c r="DH15" s="228" t="s">
        <v>9</v>
      </c>
      <c r="DI15" s="230">
        <v>6.4218279999999996</v>
      </c>
      <c r="DJ15" s="230">
        <v>0.95822779999999996</v>
      </c>
      <c r="DK15" s="230">
        <v>5.4636002000000001</v>
      </c>
      <c r="DL15" s="230">
        <v>0.5787834999999999</v>
      </c>
      <c r="DM15" s="230">
        <v>0.37944430000000007</v>
      </c>
      <c r="DO15" s="59" t="s">
        <v>64</v>
      </c>
      <c r="DP15" s="61" t="s">
        <v>8</v>
      </c>
      <c r="DQ15" s="160" t="s">
        <v>1163</v>
      </c>
      <c r="DR15" s="61"/>
      <c r="DS15" s="61"/>
      <c r="DT15" s="61"/>
      <c r="DU15" s="61"/>
      <c r="DV15" s="61"/>
      <c r="DW15" s="61"/>
      <c r="DX15" s="61" t="s">
        <v>62</v>
      </c>
      <c r="DY15" s="236">
        <v>0.29081812000000001</v>
      </c>
      <c r="DZ15" s="236">
        <v>2.7077040000000004E-2</v>
      </c>
      <c r="EA15" s="236">
        <v>7.2466199999999995E-2</v>
      </c>
      <c r="EB15" s="236">
        <v>0.18590148000000001</v>
      </c>
      <c r="EC15" s="236">
        <v>1.3272420000000002E-2</v>
      </c>
    </row>
    <row r="16" spans="1:133" s="169" customFormat="1" x14ac:dyDescent="0.25">
      <c r="A16" s="156">
        <v>19</v>
      </c>
      <c r="B16" s="157" t="s">
        <v>1191</v>
      </c>
      <c r="C16" s="160" t="s">
        <v>1192</v>
      </c>
      <c r="D16" s="160"/>
      <c r="E16" s="157" t="s">
        <v>1164</v>
      </c>
      <c r="F16" s="157">
        <v>-20.668646776999999</v>
      </c>
      <c r="G16" s="157">
        <v>-42.225689039999999</v>
      </c>
      <c r="H16" s="157"/>
      <c r="I16" s="156">
        <v>881</v>
      </c>
      <c r="J16" s="190"/>
      <c r="K16" s="190"/>
      <c r="L16" s="189" t="s">
        <v>1170</v>
      </c>
      <c r="M16" s="190">
        <v>6</v>
      </c>
      <c r="N16" s="185">
        <v>5.666666666666667</v>
      </c>
      <c r="O16" s="185">
        <v>5.666666666666667</v>
      </c>
      <c r="P16" s="185">
        <v>5.666666666666667</v>
      </c>
      <c r="Q16" s="185">
        <v>5.666666666666667</v>
      </c>
      <c r="R16" s="185">
        <v>5.666666666666667</v>
      </c>
      <c r="S16" s="190">
        <v>6</v>
      </c>
      <c r="T16" s="185">
        <v>6.333333333333333</v>
      </c>
      <c r="U16" s="191">
        <v>82.666666666666671</v>
      </c>
      <c r="V16" s="186"/>
      <c r="W16" s="190" t="s">
        <v>875</v>
      </c>
      <c r="X16" s="190">
        <v>881</v>
      </c>
      <c r="Y16" s="192" t="s">
        <v>10</v>
      </c>
      <c r="Z16" s="192"/>
      <c r="AA16" s="175"/>
      <c r="AB16" s="175">
        <f t="shared" si="6"/>
        <v>881</v>
      </c>
      <c r="AC16" s="175"/>
      <c r="AD16" s="175"/>
      <c r="AE16" s="192"/>
      <c r="AF16" s="193">
        <v>43.770411500000002</v>
      </c>
      <c r="AG16" s="193">
        <v>29.630817999999998</v>
      </c>
      <c r="AH16" s="193">
        <v>4.9845165500000004</v>
      </c>
      <c r="AI16" s="193">
        <v>12.15204625</v>
      </c>
      <c r="AJ16" s="193">
        <v>2.454332421771114</v>
      </c>
      <c r="AK16" s="186"/>
      <c r="AL16" s="175" t="s">
        <v>571</v>
      </c>
      <c r="AM16" s="175"/>
      <c r="AN16" s="175" t="s">
        <v>10</v>
      </c>
      <c r="AO16" s="175"/>
      <c r="AP16" s="175"/>
      <c r="AQ16" s="175">
        <f t="shared" si="7"/>
        <v>881</v>
      </c>
      <c r="AR16" s="175"/>
      <c r="AS16" s="175"/>
      <c r="AU16" s="175"/>
      <c r="AV16" s="175" t="s">
        <v>440</v>
      </c>
      <c r="AY16" s="176">
        <v>0.18870000000000001</v>
      </c>
      <c r="AZ16" s="176">
        <v>20</v>
      </c>
      <c r="BA16" s="177">
        <v>9.4350000000000007E-3</v>
      </c>
      <c r="BB16" s="177">
        <v>5.1284460311921194</v>
      </c>
      <c r="BC16" s="177"/>
      <c r="BD16" s="194" t="s">
        <v>571</v>
      </c>
      <c r="BE16" s="194" t="s">
        <v>10</v>
      </c>
      <c r="BF16" s="194"/>
      <c r="BG16" s="194"/>
      <c r="BH16" s="169">
        <f t="shared" si="5"/>
        <v>881</v>
      </c>
      <c r="BJ16" s="194"/>
      <c r="BK16" s="194"/>
      <c r="BL16" s="194"/>
      <c r="BM16" s="217">
        <v>871.01300000000003</v>
      </c>
      <c r="BP16" s="194"/>
      <c r="BQ16" s="195">
        <v>3130.833333</v>
      </c>
      <c r="BR16" s="195"/>
      <c r="BS16" s="195"/>
      <c r="BT16" s="195"/>
      <c r="BU16" s="186"/>
      <c r="BV16" s="186"/>
      <c r="BW16" s="160"/>
      <c r="BX16" s="186"/>
      <c r="BY16" s="186"/>
      <c r="BZ16" s="186"/>
      <c r="CA16" s="186"/>
      <c r="CB16" s="186"/>
      <c r="CC16" s="186"/>
      <c r="CD16" s="186"/>
      <c r="CE16" s="186"/>
      <c r="CF16" s="197"/>
      <c r="CI16" s="186"/>
      <c r="CJ16" s="186"/>
      <c r="CK16" s="186"/>
      <c r="CL16" s="186"/>
      <c r="CM16" s="186"/>
      <c r="CN16" s="186"/>
      <c r="CO16" s="186"/>
      <c r="CP16" s="186"/>
      <c r="CQ16" s="186"/>
      <c r="CR16" s="186"/>
      <c r="CS16" s="186"/>
      <c r="CT16" s="186"/>
      <c r="CU16" s="186"/>
      <c r="CV16" s="186"/>
      <c r="CW16" s="186"/>
      <c r="CX16" s="186"/>
      <c r="CY16" s="186"/>
      <c r="CZ16" s="186"/>
      <c r="DA16" s="186"/>
      <c r="DB16" s="186"/>
      <c r="DC16" s="186"/>
      <c r="DD16" s="186"/>
      <c r="DE16" s="186"/>
      <c r="DF16" s="186"/>
      <c r="DG16" s="186"/>
      <c r="DH16" s="186"/>
      <c r="DI16" s="186"/>
      <c r="DJ16" s="186"/>
      <c r="DK16" s="186"/>
      <c r="DL16" s="186"/>
      <c r="DM16" s="186"/>
      <c r="DQ16" s="160"/>
    </row>
    <row r="17" spans="1:133" s="169" customFormat="1" x14ac:dyDescent="0.25">
      <c r="A17" s="156">
        <v>20</v>
      </c>
      <c r="B17" s="157" t="s">
        <v>1193</v>
      </c>
      <c r="C17" s="160" t="s">
        <v>1194</v>
      </c>
      <c r="D17" s="160"/>
      <c r="E17" s="157" t="s">
        <v>1164</v>
      </c>
      <c r="F17" s="157">
        <v>-20.680692325999999</v>
      </c>
      <c r="G17" s="157">
        <v>-42.259779833000003</v>
      </c>
      <c r="H17" s="157"/>
      <c r="I17" s="156">
        <v>803</v>
      </c>
      <c r="J17" s="190"/>
      <c r="K17" s="190"/>
      <c r="L17" s="189" t="s">
        <v>1195</v>
      </c>
      <c r="M17" s="190">
        <v>6</v>
      </c>
      <c r="N17" s="185">
        <v>5.666666666666667</v>
      </c>
      <c r="O17" s="190">
        <v>6</v>
      </c>
      <c r="P17" s="185">
        <v>6.333333333333333</v>
      </c>
      <c r="Q17" s="185">
        <v>6.333333333333333</v>
      </c>
      <c r="R17" s="185">
        <v>6.166666666666667</v>
      </c>
      <c r="S17" s="185">
        <v>6.333333333333333</v>
      </c>
      <c r="T17" s="190">
        <v>6.5</v>
      </c>
      <c r="U17" s="191">
        <v>85.333333333333329</v>
      </c>
      <c r="V17" s="186"/>
      <c r="W17" s="190" t="s">
        <v>744</v>
      </c>
      <c r="X17" s="190">
        <v>803</v>
      </c>
      <c r="Y17" s="192" t="s">
        <v>201</v>
      </c>
      <c r="Z17" s="192"/>
      <c r="AA17" s="175"/>
      <c r="AB17" s="175">
        <f t="shared" si="6"/>
        <v>803</v>
      </c>
      <c r="AC17" s="175"/>
      <c r="AD17" s="175"/>
      <c r="AE17" s="192"/>
      <c r="AF17" s="193">
        <v>49.813043500000006</v>
      </c>
      <c r="AG17" s="193">
        <v>31.21781600000001</v>
      </c>
      <c r="AH17" s="193">
        <v>5.5908640499999995</v>
      </c>
      <c r="AI17" s="193">
        <v>12.4756702</v>
      </c>
      <c r="AJ17" s="193">
        <v>2.2458671361488607</v>
      </c>
      <c r="AK17" s="186"/>
      <c r="AL17" s="175" t="s">
        <v>540</v>
      </c>
      <c r="AM17" s="175"/>
      <c r="AN17" s="175" t="s">
        <v>201</v>
      </c>
      <c r="AO17" s="175"/>
      <c r="AP17" s="175"/>
      <c r="AQ17" s="175">
        <f t="shared" si="7"/>
        <v>803</v>
      </c>
      <c r="AR17" s="175"/>
      <c r="AS17" s="175"/>
      <c r="AU17" s="175"/>
      <c r="AV17" s="175" t="s">
        <v>440</v>
      </c>
      <c r="AY17" s="176">
        <v>0.1462</v>
      </c>
      <c r="AZ17" s="176">
        <v>18</v>
      </c>
      <c r="BA17" s="177">
        <v>8.1222222222222216E-3</v>
      </c>
      <c r="BB17" s="177">
        <v>4.4806839427406899</v>
      </c>
      <c r="BC17" s="177"/>
      <c r="BD17" s="194" t="s">
        <v>540</v>
      </c>
      <c r="BE17" s="194" t="s">
        <v>201</v>
      </c>
      <c r="BF17" s="194"/>
      <c r="BG17" s="194"/>
      <c r="BH17" s="169">
        <f t="shared" si="5"/>
        <v>803</v>
      </c>
      <c r="BJ17" s="194"/>
      <c r="BK17" s="194"/>
      <c r="BL17" s="194"/>
      <c r="BM17" s="217">
        <v>796.476</v>
      </c>
      <c r="BP17" s="194"/>
      <c r="BQ17" s="195">
        <v>1989.5</v>
      </c>
      <c r="BR17" s="195"/>
      <c r="BS17" s="195"/>
      <c r="BT17" s="195"/>
      <c r="BU17" s="186"/>
      <c r="BV17" s="186"/>
      <c r="BW17" s="160"/>
      <c r="BX17" s="186"/>
      <c r="BY17" s="186"/>
      <c r="BZ17" s="186"/>
      <c r="CA17" s="186"/>
      <c r="CB17" s="186"/>
      <c r="CC17" s="186"/>
      <c r="CD17" s="186"/>
      <c r="CE17" s="186"/>
      <c r="CF17" s="197"/>
      <c r="CI17" s="186"/>
      <c r="CJ17" s="186"/>
      <c r="CK17" s="186"/>
      <c r="CL17" s="186"/>
      <c r="CM17" s="186"/>
      <c r="CN17" s="186"/>
      <c r="CO17" s="186"/>
      <c r="CP17" s="186"/>
      <c r="CQ17" s="186"/>
      <c r="CR17" s="186"/>
      <c r="CS17" s="186"/>
      <c r="CT17" s="186"/>
      <c r="CU17" s="186"/>
      <c r="CV17" s="186"/>
      <c r="CW17" s="186"/>
      <c r="CX17" s="186"/>
      <c r="CY17" s="186"/>
      <c r="CZ17" s="186"/>
      <c r="DA17" s="186"/>
      <c r="DB17" s="186"/>
      <c r="DC17" s="186"/>
      <c r="DD17" s="186"/>
      <c r="DE17" s="186"/>
      <c r="DF17" s="186"/>
      <c r="DG17" s="186"/>
      <c r="DH17" s="186"/>
      <c r="DI17" s="186"/>
      <c r="DJ17" s="186"/>
      <c r="DK17" s="186"/>
      <c r="DL17" s="186"/>
      <c r="DM17" s="186"/>
      <c r="DQ17" s="160"/>
    </row>
    <row r="18" spans="1:133" s="169" customFormat="1" x14ac:dyDescent="0.25">
      <c r="A18" s="156">
        <v>21</v>
      </c>
      <c r="B18" s="157" t="s">
        <v>1196</v>
      </c>
      <c r="C18" s="160" t="s">
        <v>1194</v>
      </c>
      <c r="D18" s="160"/>
      <c r="E18" s="157" t="s">
        <v>1164</v>
      </c>
      <c r="F18" s="157">
        <v>-20.648217145</v>
      </c>
      <c r="G18" s="157">
        <v>-42.265648925999997</v>
      </c>
      <c r="H18" s="157"/>
      <c r="I18" s="156">
        <v>827</v>
      </c>
      <c r="J18" s="190"/>
      <c r="K18" s="190"/>
      <c r="L18" s="189" t="s">
        <v>1170</v>
      </c>
      <c r="M18" s="190">
        <v>6</v>
      </c>
      <c r="N18" s="190">
        <v>6</v>
      </c>
      <c r="O18" s="190">
        <v>6</v>
      </c>
      <c r="P18" s="190">
        <v>6</v>
      </c>
      <c r="Q18" s="190">
        <v>6</v>
      </c>
      <c r="R18" s="190">
        <v>6</v>
      </c>
      <c r="S18" s="190">
        <v>6</v>
      </c>
      <c r="T18" s="190">
        <v>6</v>
      </c>
      <c r="U18" s="196">
        <v>85</v>
      </c>
      <c r="V18" s="186"/>
      <c r="W18" s="190" t="s">
        <v>745</v>
      </c>
      <c r="X18" s="190">
        <v>827</v>
      </c>
      <c r="Y18" s="192" t="s">
        <v>201</v>
      </c>
      <c r="Z18" s="192"/>
      <c r="AA18" s="175"/>
      <c r="AB18" s="175">
        <f t="shared" si="6"/>
        <v>827</v>
      </c>
      <c r="AC18" s="175"/>
      <c r="AD18" s="175"/>
      <c r="AE18" s="192"/>
      <c r="AF18" s="193">
        <v>41.519851499999994</v>
      </c>
      <c r="AG18" s="193">
        <v>28.048320999999998</v>
      </c>
      <c r="AH18" s="193">
        <v>5.0754512500000004</v>
      </c>
      <c r="AI18" s="193">
        <v>11.588769299999999</v>
      </c>
      <c r="AJ18" s="193">
        <v>2.2973253460626046</v>
      </c>
      <c r="AK18" s="186"/>
      <c r="AL18" s="175" t="s">
        <v>1057</v>
      </c>
      <c r="AM18" s="175"/>
      <c r="AN18" s="175" t="s">
        <v>201</v>
      </c>
      <c r="AO18" s="175"/>
      <c r="AP18" s="175"/>
      <c r="AQ18" s="175">
        <f t="shared" si="7"/>
        <v>827</v>
      </c>
      <c r="AR18" s="175"/>
      <c r="AS18" s="175"/>
      <c r="AU18" s="175"/>
      <c r="AV18" s="175" t="s">
        <v>440</v>
      </c>
      <c r="AY18" s="176">
        <v>0.20130000000000001</v>
      </c>
      <c r="AZ18" s="176">
        <v>19</v>
      </c>
      <c r="BA18" s="177">
        <v>1.0594736842105263E-2</v>
      </c>
      <c r="BB18" s="177">
        <v>5.6674148425148347</v>
      </c>
      <c r="BC18" s="177"/>
      <c r="BD18" s="186"/>
      <c r="BE18" s="186"/>
      <c r="BF18" s="186"/>
      <c r="BG18" s="186"/>
      <c r="BJ18" s="186"/>
      <c r="BK18" s="186"/>
      <c r="BL18" s="186"/>
      <c r="BM18" s="218"/>
      <c r="BP18" s="186"/>
      <c r="BQ18" s="186"/>
      <c r="BR18" s="186"/>
      <c r="BS18" s="186"/>
      <c r="BT18" s="186"/>
      <c r="BU18" s="186"/>
      <c r="BV18" s="186"/>
      <c r="BW18" s="160"/>
      <c r="BX18" s="186"/>
      <c r="BY18" s="186"/>
      <c r="BZ18" s="186"/>
      <c r="CA18" s="186"/>
      <c r="CB18" s="186"/>
      <c r="CC18" s="186"/>
      <c r="CD18" s="186"/>
      <c r="CE18" s="186"/>
      <c r="CF18" s="197"/>
      <c r="CI18" s="186"/>
      <c r="CJ18" s="186"/>
      <c r="CK18" s="186"/>
      <c r="CL18" s="186"/>
      <c r="CM18" s="186"/>
      <c r="CN18" s="186"/>
      <c r="CO18" s="186"/>
      <c r="CP18" s="186"/>
      <c r="CQ18" s="186"/>
      <c r="CR18" s="186"/>
      <c r="CS18" s="186"/>
      <c r="CT18" s="186"/>
      <c r="CU18" s="186"/>
      <c r="CV18" s="186"/>
      <c r="CW18" s="186"/>
      <c r="CX18" s="186"/>
      <c r="CY18" s="186"/>
      <c r="CZ18" s="186"/>
      <c r="DA18" s="186"/>
      <c r="DB18" s="186"/>
      <c r="DC18" s="186"/>
      <c r="DD18" s="186"/>
      <c r="DE18" s="186"/>
      <c r="DF18" s="186"/>
      <c r="DG18" s="186"/>
      <c r="DH18" s="186"/>
      <c r="DI18" s="186"/>
      <c r="DJ18" s="186"/>
      <c r="DK18" s="186"/>
      <c r="DL18" s="186"/>
      <c r="DM18" s="186"/>
      <c r="DQ18" s="160"/>
    </row>
    <row r="19" spans="1:133" s="169" customFormat="1" x14ac:dyDescent="0.25">
      <c r="A19" s="156">
        <v>22</v>
      </c>
      <c r="B19" s="157" t="s">
        <v>1197</v>
      </c>
      <c r="C19" s="160" t="s">
        <v>1192</v>
      </c>
      <c r="D19" s="160"/>
      <c r="E19" s="157" t="s">
        <v>1198</v>
      </c>
      <c r="F19" s="157">
        <v>-20.659008761999999</v>
      </c>
      <c r="G19" s="157">
        <v>-42.520285862999998</v>
      </c>
      <c r="H19" s="157"/>
      <c r="I19" s="156">
        <v>927</v>
      </c>
      <c r="J19" s="190"/>
      <c r="K19" s="190"/>
      <c r="L19" s="189" t="s">
        <v>1199</v>
      </c>
      <c r="M19" s="185">
        <v>6.333333333333333</v>
      </c>
      <c r="N19" s="185">
        <v>6.666666666666667</v>
      </c>
      <c r="O19" s="190">
        <v>6.5</v>
      </c>
      <c r="P19" s="185">
        <v>6.833333333333333</v>
      </c>
      <c r="Q19" s="190">
        <v>7</v>
      </c>
      <c r="R19" s="185">
        <v>7.166666666666667</v>
      </c>
      <c r="S19" s="185">
        <v>6.833333333333333</v>
      </c>
      <c r="T19" s="185">
        <v>6.666666666666667</v>
      </c>
      <c r="U19" s="196">
        <v>90</v>
      </c>
      <c r="V19" s="186"/>
      <c r="W19" s="190" t="s">
        <v>876</v>
      </c>
      <c r="X19" s="190">
        <v>927</v>
      </c>
      <c r="Y19" s="192" t="s">
        <v>10</v>
      </c>
      <c r="Z19" s="192"/>
      <c r="AA19" s="175"/>
      <c r="AB19" s="175">
        <f t="shared" si="6"/>
        <v>927</v>
      </c>
      <c r="AC19" s="175"/>
      <c r="AD19" s="175"/>
      <c r="AE19" s="192"/>
      <c r="AF19" s="193">
        <v>37.266853500000011</v>
      </c>
      <c r="AG19" s="193">
        <v>28.216352000000001</v>
      </c>
      <c r="AH19" s="193">
        <v>4.7298184499999989</v>
      </c>
      <c r="AI19" s="193">
        <v>11.496343149999998</v>
      </c>
      <c r="AJ19" s="193">
        <v>2.4555311543881588</v>
      </c>
      <c r="AK19" s="186"/>
      <c r="AL19" s="175" t="s">
        <v>1141</v>
      </c>
      <c r="AM19" s="175"/>
      <c r="AN19" s="175" t="s">
        <v>10</v>
      </c>
      <c r="AO19" s="175"/>
      <c r="AP19" s="175"/>
      <c r="AQ19" s="175">
        <f t="shared" si="7"/>
        <v>927</v>
      </c>
      <c r="AR19" s="175"/>
      <c r="AS19" s="175"/>
      <c r="AU19" s="175"/>
      <c r="AV19" s="175" t="s">
        <v>62</v>
      </c>
      <c r="AY19" s="176">
        <v>0.253</v>
      </c>
      <c r="AZ19" s="176">
        <v>20</v>
      </c>
      <c r="BA19" s="177">
        <v>1.265E-2</v>
      </c>
      <c r="BB19" s="177">
        <v>6.7417389203554077</v>
      </c>
      <c r="BC19" s="177"/>
      <c r="BD19" s="186"/>
      <c r="BE19" s="186"/>
      <c r="BF19" s="186"/>
      <c r="BG19" s="186"/>
      <c r="BJ19" s="186"/>
      <c r="BK19" s="186"/>
      <c r="BL19" s="186"/>
      <c r="BM19" s="218"/>
      <c r="BP19" s="186"/>
      <c r="BQ19" s="186"/>
      <c r="BR19" s="186"/>
      <c r="BS19" s="186"/>
      <c r="BT19" s="186"/>
      <c r="BU19" s="186"/>
      <c r="BV19" s="176" t="s">
        <v>396</v>
      </c>
      <c r="BW19" s="160" t="s">
        <v>1192</v>
      </c>
      <c r="BX19" s="176"/>
      <c r="BY19" s="176"/>
      <c r="BZ19" s="186">
        <f t="shared" si="2"/>
        <v>927</v>
      </c>
      <c r="CA19" s="176"/>
      <c r="CB19" s="176"/>
      <c r="CC19" s="176"/>
      <c r="CD19" s="176"/>
      <c r="CE19" s="176" t="s">
        <v>62</v>
      </c>
      <c r="CF19" s="185">
        <v>227.28993331564553</v>
      </c>
      <c r="CI19" s="186"/>
      <c r="CJ19" s="186"/>
      <c r="CK19" s="186"/>
      <c r="CL19" s="186"/>
      <c r="CM19" s="186"/>
      <c r="CN19" s="186"/>
      <c r="CO19" s="186"/>
      <c r="CP19" s="186"/>
      <c r="CQ19" s="186"/>
      <c r="CR19" s="186"/>
      <c r="CS19" s="186"/>
      <c r="CT19" s="186"/>
      <c r="CU19" s="186"/>
      <c r="CV19" s="186"/>
      <c r="CW19" s="186"/>
      <c r="CX19" s="186"/>
      <c r="CY19" s="186"/>
      <c r="CZ19" s="186"/>
      <c r="DA19" s="186"/>
      <c r="DB19" s="186"/>
      <c r="DC19" s="186"/>
      <c r="DD19" s="186"/>
      <c r="DE19" s="186"/>
      <c r="DF19" s="186"/>
      <c r="DG19" s="186"/>
      <c r="DH19" s="186"/>
      <c r="DI19" s="186"/>
      <c r="DJ19" s="186"/>
      <c r="DK19" s="186"/>
      <c r="DL19" s="186"/>
      <c r="DM19" s="186"/>
      <c r="DQ19" s="160"/>
    </row>
    <row r="20" spans="1:133" s="169" customFormat="1" x14ac:dyDescent="0.25">
      <c r="A20" s="156">
        <v>24</v>
      </c>
      <c r="B20" s="157" t="s">
        <v>1197</v>
      </c>
      <c r="C20" s="160" t="s">
        <v>1173</v>
      </c>
      <c r="D20" s="160"/>
      <c r="E20" s="157" t="s">
        <v>1198</v>
      </c>
      <c r="F20" s="157">
        <v>-20.660922267</v>
      </c>
      <c r="G20" s="157">
        <v>-42.517182128999998</v>
      </c>
      <c r="H20" s="157"/>
      <c r="I20" s="156">
        <v>954</v>
      </c>
      <c r="J20" s="190"/>
      <c r="K20" s="190"/>
      <c r="L20" s="189" t="s">
        <v>1199</v>
      </c>
      <c r="M20" s="190">
        <v>6</v>
      </c>
      <c r="N20" s="185">
        <v>5.666666666666667</v>
      </c>
      <c r="O20" s="185">
        <v>6.666666666666667</v>
      </c>
      <c r="P20" s="190">
        <v>6</v>
      </c>
      <c r="Q20" s="185">
        <v>6.333333333333333</v>
      </c>
      <c r="R20" s="190">
        <v>6</v>
      </c>
      <c r="S20" s="185">
        <v>5.666666666666667</v>
      </c>
      <c r="T20" s="190">
        <v>6</v>
      </c>
      <c r="U20" s="191">
        <v>84.333333333333329</v>
      </c>
      <c r="V20" s="186"/>
      <c r="W20" s="190" t="s">
        <v>806</v>
      </c>
      <c r="X20" s="190">
        <v>954</v>
      </c>
      <c r="Y20" s="192" t="s">
        <v>286</v>
      </c>
      <c r="Z20" s="192"/>
      <c r="AA20" s="175"/>
      <c r="AB20" s="175">
        <f t="shared" si="6"/>
        <v>954</v>
      </c>
      <c r="AC20" s="175"/>
      <c r="AD20" s="175"/>
      <c r="AE20" s="192"/>
      <c r="AF20" s="193">
        <v>69.736542999999998</v>
      </c>
      <c r="AG20" s="193">
        <v>36.992621499999998</v>
      </c>
      <c r="AH20" s="193">
        <v>6.6784280499999991</v>
      </c>
      <c r="AI20" s="193">
        <v>14.610095000000005</v>
      </c>
      <c r="AJ20" s="193">
        <v>2.2041815750935108</v>
      </c>
      <c r="AK20" s="186"/>
      <c r="AL20" s="175" t="s">
        <v>204</v>
      </c>
      <c r="AM20" s="175"/>
      <c r="AN20" s="175" t="s">
        <v>286</v>
      </c>
      <c r="AO20" s="175"/>
      <c r="AP20" s="175"/>
      <c r="AQ20" s="175">
        <f t="shared" si="7"/>
        <v>954</v>
      </c>
      <c r="AR20" s="175"/>
      <c r="AS20" s="175"/>
      <c r="AU20" s="175"/>
      <c r="AV20" s="175" t="s">
        <v>62</v>
      </c>
      <c r="AY20" s="176">
        <v>0.252</v>
      </c>
      <c r="AZ20" s="176">
        <v>20</v>
      </c>
      <c r="BA20" s="177">
        <v>1.26E-2</v>
      </c>
      <c r="BB20" s="177">
        <v>6.7148954446621749</v>
      </c>
      <c r="BC20" s="177"/>
      <c r="BD20" s="186"/>
      <c r="BE20" s="186"/>
      <c r="BF20" s="186"/>
      <c r="BG20" s="186"/>
      <c r="BJ20" s="186"/>
      <c r="BK20" s="186"/>
      <c r="BL20" s="186"/>
      <c r="BM20" s="218"/>
      <c r="BP20" s="186"/>
      <c r="BQ20" s="186"/>
      <c r="BR20" s="186"/>
      <c r="BS20" s="186"/>
      <c r="BT20" s="186"/>
      <c r="BU20" s="186"/>
      <c r="BV20" s="186"/>
      <c r="BW20" s="160"/>
      <c r="BX20" s="186"/>
      <c r="BY20" s="186"/>
      <c r="BZ20" s="186"/>
      <c r="CA20" s="186"/>
      <c r="CB20" s="186"/>
      <c r="CC20" s="186"/>
      <c r="CD20" s="186"/>
      <c r="CE20" s="186"/>
      <c r="CF20" s="197"/>
      <c r="CI20" s="186"/>
      <c r="CJ20" s="186"/>
      <c r="CK20" s="186"/>
      <c r="CL20" s="186"/>
      <c r="CM20" s="186"/>
      <c r="CN20" s="186"/>
      <c r="CO20" s="186"/>
      <c r="CP20" s="186"/>
      <c r="CQ20" s="186"/>
      <c r="CR20" s="186"/>
      <c r="CS20" s="186"/>
      <c r="CT20" s="186"/>
      <c r="CU20" s="186"/>
      <c r="CV20" s="186"/>
      <c r="CW20" s="186"/>
      <c r="CX20" s="186"/>
      <c r="CY20" s="186"/>
      <c r="CZ20" s="186"/>
      <c r="DA20" s="186"/>
      <c r="DB20" s="186"/>
      <c r="DC20" s="186"/>
      <c r="DD20" s="186"/>
      <c r="DE20" s="186"/>
      <c r="DF20" s="186"/>
      <c r="DG20" s="186"/>
      <c r="DH20" s="186"/>
      <c r="DI20" s="186"/>
      <c r="DJ20" s="186"/>
      <c r="DK20" s="186"/>
      <c r="DL20" s="186"/>
      <c r="DM20" s="186"/>
      <c r="DO20" s="61" t="s">
        <v>204</v>
      </c>
      <c r="DP20" s="61" t="s">
        <v>286</v>
      </c>
      <c r="DQ20" s="160" t="s">
        <v>1173</v>
      </c>
      <c r="DR20" s="61"/>
      <c r="DS20" s="61"/>
      <c r="DT20" s="61"/>
      <c r="DU20" s="61"/>
      <c r="DV20" s="61"/>
      <c r="DW20" s="61"/>
      <c r="DX20" s="61" t="s">
        <v>62</v>
      </c>
      <c r="DY20" s="68">
        <v>0.32432179999999999</v>
      </c>
      <c r="DZ20" s="68">
        <v>2.6815660000000002E-2</v>
      </c>
      <c r="EA20" s="68">
        <v>4.891732E-2</v>
      </c>
      <c r="EB20" s="68">
        <v>0.23377622000000003</v>
      </c>
      <c r="EC20" s="68">
        <v>1.799678E-2</v>
      </c>
    </row>
    <row r="21" spans="1:133" s="169" customFormat="1" x14ac:dyDescent="0.25">
      <c r="A21" s="156">
        <v>25</v>
      </c>
      <c r="B21" s="157" t="s">
        <v>1197</v>
      </c>
      <c r="C21" s="160" t="s">
        <v>1192</v>
      </c>
      <c r="D21" s="160"/>
      <c r="E21" s="157" t="s">
        <v>1198</v>
      </c>
      <c r="F21" s="157">
        <v>-20.652351435</v>
      </c>
      <c r="G21" s="157">
        <v>-42.518276804999999</v>
      </c>
      <c r="H21" s="157"/>
      <c r="I21" s="156">
        <v>920</v>
      </c>
      <c r="J21" s="190"/>
      <c r="K21" s="190"/>
      <c r="L21" s="189" t="s">
        <v>1170</v>
      </c>
      <c r="M21" s="185">
        <v>5.666666666666667</v>
      </c>
      <c r="N21" s="185">
        <v>5.666666666666667</v>
      </c>
      <c r="O21" s="185">
        <v>5.666666666666667</v>
      </c>
      <c r="P21" s="185">
        <v>5.666666666666667</v>
      </c>
      <c r="Q21" s="185">
        <v>5.333333333333333</v>
      </c>
      <c r="R21" s="185">
        <v>5.666666666666667</v>
      </c>
      <c r="S21" s="185">
        <v>5.333333333333333</v>
      </c>
      <c r="T21" s="185">
        <v>5.666666666666667</v>
      </c>
      <c r="U21" s="191">
        <v>80.666666666666671</v>
      </c>
      <c r="V21" s="186"/>
      <c r="W21" s="190" t="s">
        <v>877</v>
      </c>
      <c r="X21" s="190">
        <v>920</v>
      </c>
      <c r="Y21" s="192" t="s">
        <v>10</v>
      </c>
      <c r="Z21" s="192"/>
      <c r="AA21" s="175"/>
      <c r="AB21" s="175">
        <f t="shared" si="6"/>
        <v>920</v>
      </c>
      <c r="AC21" s="175"/>
      <c r="AD21" s="175"/>
      <c r="AE21" s="192"/>
      <c r="AF21" s="193">
        <v>55.790174500000013</v>
      </c>
      <c r="AG21" s="193">
        <v>32.099087999999995</v>
      </c>
      <c r="AH21" s="193">
        <v>6.0170352500000002</v>
      </c>
      <c r="AI21" s="193">
        <v>12.352419000000001</v>
      </c>
      <c r="AJ21" s="193">
        <v>2.0533756135318506</v>
      </c>
      <c r="AK21" s="186"/>
      <c r="AL21" s="175" t="s">
        <v>148</v>
      </c>
      <c r="AM21" s="175"/>
      <c r="AN21" s="175" t="s">
        <v>10</v>
      </c>
      <c r="AO21" s="175"/>
      <c r="AP21" s="175"/>
      <c r="AQ21" s="175">
        <f t="shared" si="7"/>
        <v>920</v>
      </c>
      <c r="AR21" s="175"/>
      <c r="AS21" s="175"/>
      <c r="AU21" s="175"/>
      <c r="AV21" s="175" t="s">
        <v>62</v>
      </c>
      <c r="AY21" s="176">
        <v>0.2571</v>
      </c>
      <c r="AZ21" s="176">
        <v>20</v>
      </c>
      <c r="BA21" s="177">
        <v>1.2855E-2</v>
      </c>
      <c r="BB21" s="177">
        <v>6.7779776125412718</v>
      </c>
      <c r="BC21" s="177"/>
      <c r="BD21" s="186"/>
      <c r="BE21" s="186"/>
      <c r="BF21" s="186"/>
      <c r="BG21" s="186"/>
      <c r="BJ21" s="186"/>
      <c r="BK21" s="186"/>
      <c r="BL21" s="186"/>
      <c r="BM21" s="218"/>
      <c r="BP21" s="186"/>
      <c r="BQ21" s="186"/>
      <c r="BR21" s="186"/>
      <c r="BS21" s="186"/>
      <c r="BT21" s="186"/>
      <c r="BU21" s="186"/>
      <c r="BV21" s="176" t="s">
        <v>397</v>
      </c>
      <c r="BW21" s="160" t="s">
        <v>1192</v>
      </c>
      <c r="BX21" s="176"/>
      <c r="BY21" s="176"/>
      <c r="BZ21" s="186">
        <f t="shared" si="2"/>
        <v>920</v>
      </c>
      <c r="CA21" s="176"/>
      <c r="CB21" s="176"/>
      <c r="CC21" s="176"/>
      <c r="CD21" s="176"/>
      <c r="CE21" s="176" t="s">
        <v>62</v>
      </c>
      <c r="CF21" s="185">
        <v>146.67802658704258</v>
      </c>
      <c r="CI21" s="163">
        <v>25</v>
      </c>
      <c r="CJ21" s="163" t="s">
        <v>10</v>
      </c>
      <c r="CK21" s="163"/>
      <c r="CL21" s="163"/>
      <c r="CM21" s="186">
        <f t="shared" si="3"/>
        <v>920</v>
      </c>
      <c r="CN21" s="163"/>
      <c r="CO21" s="163"/>
      <c r="CP21" s="163"/>
      <c r="CQ21" s="163"/>
      <c r="CR21" s="163"/>
      <c r="CS21" s="163" t="s">
        <v>62</v>
      </c>
      <c r="CT21" s="163">
        <v>7.707489093354873</v>
      </c>
      <c r="CU21" s="186"/>
      <c r="CV21" s="186"/>
      <c r="CW21" s="163">
        <v>25</v>
      </c>
      <c r="CX21" s="163" t="s">
        <v>10</v>
      </c>
      <c r="CY21" s="163"/>
      <c r="CZ21" s="163"/>
      <c r="DA21" s="186">
        <f t="shared" si="4"/>
        <v>920</v>
      </c>
      <c r="DB21" s="163"/>
      <c r="DC21" s="163"/>
      <c r="DD21" s="163"/>
      <c r="DE21" s="163"/>
      <c r="DF21" s="163"/>
      <c r="DG21" s="163"/>
      <c r="DH21" s="176" t="s">
        <v>9</v>
      </c>
      <c r="DI21" s="232">
        <v>5.8260820000000004</v>
      </c>
      <c r="DJ21" s="232">
        <v>1.1373883</v>
      </c>
      <c r="DK21" s="177">
        <f>DI21-DJ21</f>
        <v>4.6886937</v>
      </c>
      <c r="DL21" s="230">
        <v>0.8309219000000001</v>
      </c>
      <c r="DM21" s="230">
        <v>0.30646639999999997</v>
      </c>
      <c r="DO21" s="61" t="s">
        <v>148</v>
      </c>
      <c r="DP21" s="61" t="s">
        <v>10</v>
      </c>
      <c r="DQ21" s="160" t="s">
        <v>1192</v>
      </c>
      <c r="DR21" s="61"/>
      <c r="DS21" s="61"/>
      <c r="DT21" s="61"/>
      <c r="DU21" s="61"/>
      <c r="DV21" s="61"/>
      <c r="DW21" s="61"/>
      <c r="DX21" s="61" t="s">
        <v>62</v>
      </c>
      <c r="DY21" s="68">
        <v>0.26362058000000005</v>
      </c>
      <c r="DZ21" s="68">
        <v>2.6349700000000004E-2</v>
      </c>
      <c r="EA21" s="68">
        <v>6.2323700000000003E-2</v>
      </c>
      <c r="EB21" s="68">
        <v>0.16933280000000001</v>
      </c>
      <c r="EC21" s="68">
        <v>1.865634E-2</v>
      </c>
    </row>
    <row r="22" spans="1:133" s="169" customFormat="1" x14ac:dyDescent="0.25">
      <c r="A22" s="156">
        <v>26</v>
      </c>
      <c r="B22" s="157" t="s">
        <v>1200</v>
      </c>
      <c r="C22" s="160" t="s">
        <v>1163</v>
      </c>
      <c r="D22" s="160"/>
      <c r="E22" s="157" t="s">
        <v>1198</v>
      </c>
      <c r="F22" s="157">
        <v>-20.64791657</v>
      </c>
      <c r="G22" s="157">
        <v>-42.484131445999999</v>
      </c>
      <c r="H22" s="157"/>
      <c r="I22" s="156">
        <v>1050</v>
      </c>
      <c r="J22" s="190"/>
      <c r="K22" s="190"/>
      <c r="L22" s="189" t="s">
        <v>1170</v>
      </c>
      <c r="M22" s="190">
        <v>6.5</v>
      </c>
      <c r="N22" s="190">
        <v>7</v>
      </c>
      <c r="O22" s="185">
        <v>6.833333333333333</v>
      </c>
      <c r="P22" s="185">
        <v>6.833333333333333</v>
      </c>
      <c r="Q22" s="190">
        <v>7.5</v>
      </c>
      <c r="R22" s="190">
        <v>7</v>
      </c>
      <c r="S22" s="185">
        <v>6.666666666666667</v>
      </c>
      <c r="T22" s="185">
        <v>6.666666666666667</v>
      </c>
      <c r="U22" s="196">
        <v>91</v>
      </c>
      <c r="V22" s="186"/>
      <c r="W22" s="186"/>
      <c r="X22" s="186"/>
      <c r="Y22" s="186"/>
      <c r="Z22" s="186"/>
      <c r="AA22" s="186"/>
      <c r="AB22" s="175"/>
      <c r="AC22" s="175"/>
      <c r="AD22" s="175"/>
      <c r="AE22" s="186"/>
      <c r="AF22" s="193"/>
      <c r="AG22" s="193"/>
      <c r="AH22" s="193"/>
      <c r="AI22" s="193"/>
      <c r="AJ22" s="193"/>
      <c r="AK22" s="186"/>
      <c r="AL22" s="186"/>
      <c r="AM22" s="186"/>
      <c r="AN22" s="186"/>
      <c r="AO22" s="186"/>
      <c r="AP22" s="186"/>
      <c r="AQ22" s="175"/>
      <c r="AR22" s="175"/>
      <c r="AS22" s="175"/>
      <c r="AU22" s="175"/>
      <c r="AV22" s="186"/>
      <c r="AY22" s="186"/>
      <c r="AZ22" s="186"/>
      <c r="BA22" s="186"/>
      <c r="BB22" s="186"/>
      <c r="BC22" s="186"/>
      <c r="BD22" s="186"/>
      <c r="BE22" s="186"/>
      <c r="BF22" s="186"/>
      <c r="BG22" s="186"/>
      <c r="BJ22" s="186"/>
      <c r="BK22" s="186"/>
      <c r="BL22" s="186"/>
      <c r="BM22" s="218"/>
      <c r="BP22" s="186"/>
      <c r="BQ22" s="186"/>
      <c r="BR22" s="186"/>
      <c r="BS22" s="186"/>
      <c r="BT22" s="186"/>
      <c r="BU22" s="186"/>
      <c r="BV22" s="186"/>
      <c r="BW22" s="160"/>
      <c r="BX22" s="186"/>
      <c r="BY22" s="186"/>
      <c r="BZ22" s="186"/>
      <c r="CA22" s="186"/>
      <c r="CB22" s="186"/>
      <c r="CC22" s="186"/>
      <c r="CD22" s="186"/>
      <c r="CE22" s="186"/>
      <c r="CF22" s="197"/>
      <c r="CI22" s="186"/>
      <c r="CJ22" s="186"/>
      <c r="CK22" s="186"/>
      <c r="CL22" s="186"/>
      <c r="CM22" s="186"/>
      <c r="CN22" s="186"/>
      <c r="CO22" s="186"/>
      <c r="CP22" s="186"/>
      <c r="CQ22" s="186"/>
      <c r="CR22" s="186"/>
      <c r="CS22" s="186"/>
      <c r="CT22" s="186"/>
      <c r="CU22" s="186"/>
      <c r="CV22" s="186"/>
      <c r="CW22" s="186"/>
      <c r="CX22" s="186"/>
      <c r="CY22" s="186"/>
      <c r="CZ22" s="186"/>
      <c r="DA22" s="186"/>
      <c r="DB22" s="186"/>
      <c r="DC22" s="186"/>
      <c r="DD22" s="186"/>
      <c r="DE22" s="186"/>
      <c r="DF22" s="186"/>
      <c r="DG22" s="186"/>
      <c r="DH22" s="186"/>
      <c r="DI22" s="186"/>
      <c r="DJ22" s="186"/>
      <c r="DK22" s="186"/>
      <c r="DL22" s="186"/>
      <c r="DM22" s="186"/>
      <c r="DQ22" s="160"/>
    </row>
    <row r="23" spans="1:133" s="169" customFormat="1" x14ac:dyDescent="0.25">
      <c r="A23" s="156">
        <v>27</v>
      </c>
      <c r="B23" s="157" t="s">
        <v>1201</v>
      </c>
      <c r="C23" s="160" t="s">
        <v>1163</v>
      </c>
      <c r="D23" s="160"/>
      <c r="E23" s="157" t="s">
        <v>1198</v>
      </c>
      <c r="F23" s="157">
        <v>-20.651029441999999</v>
      </c>
      <c r="G23" s="157">
        <v>-42.484918172</v>
      </c>
      <c r="H23" s="157"/>
      <c r="I23" s="156">
        <v>1092</v>
      </c>
      <c r="J23" s="190"/>
      <c r="K23" s="190"/>
      <c r="L23" s="189" t="s">
        <v>1170</v>
      </c>
      <c r="M23" s="190">
        <v>6</v>
      </c>
      <c r="N23" s="185">
        <v>6.333333333333333</v>
      </c>
      <c r="O23" s="185">
        <v>6.166666666666667</v>
      </c>
      <c r="P23" s="185">
        <v>6.333333333333333</v>
      </c>
      <c r="Q23" s="185">
        <v>6.166666666666667</v>
      </c>
      <c r="R23" s="185">
        <v>6.166666666666667</v>
      </c>
      <c r="S23" s="190">
        <v>6</v>
      </c>
      <c r="T23" s="185">
        <v>6.166666666666667</v>
      </c>
      <c r="U23" s="191">
        <v>85.333333333333329</v>
      </c>
      <c r="V23" s="186"/>
      <c r="W23" s="190" t="s">
        <v>610</v>
      </c>
      <c r="X23" s="190">
        <v>1092</v>
      </c>
      <c r="Y23" s="192" t="s">
        <v>8</v>
      </c>
      <c r="Z23" s="192"/>
      <c r="AA23" s="175"/>
      <c r="AB23" s="175">
        <f t="shared" ref="AB23:AB37" si="8">I23</f>
        <v>1092</v>
      </c>
      <c r="AC23" s="175"/>
      <c r="AD23" s="175"/>
      <c r="AE23" s="192"/>
      <c r="AF23" s="193">
        <v>35.207554999999992</v>
      </c>
      <c r="AG23" s="193">
        <v>25.968297499999998</v>
      </c>
      <c r="AH23" s="193">
        <v>4.5368001499999995</v>
      </c>
      <c r="AI23" s="193">
        <v>10.159875799999998</v>
      </c>
      <c r="AJ23" s="193">
        <v>2.2606600679939044</v>
      </c>
      <c r="AK23" s="186"/>
      <c r="AL23" s="175" t="s">
        <v>65</v>
      </c>
      <c r="AM23" s="175"/>
      <c r="AN23" s="175" t="s">
        <v>8</v>
      </c>
      <c r="AO23" s="175"/>
      <c r="AP23" s="175"/>
      <c r="AQ23" s="175">
        <f t="shared" ref="AQ23:AQ37" si="9">X23</f>
        <v>1092</v>
      </c>
      <c r="AR23" s="175"/>
      <c r="AS23" s="175"/>
      <c r="AU23" s="175"/>
      <c r="AV23" s="175" t="s">
        <v>62</v>
      </c>
      <c r="AY23" s="176">
        <v>0.25790000000000002</v>
      </c>
      <c r="AZ23" s="176">
        <v>20</v>
      </c>
      <c r="BA23" s="177">
        <v>1.2895E-2</v>
      </c>
      <c r="BB23" s="177">
        <v>7.0786245403054799</v>
      </c>
      <c r="BC23" s="177"/>
      <c r="BD23" s="186"/>
      <c r="BE23" s="186"/>
      <c r="BF23" s="186"/>
      <c r="BG23" s="186"/>
      <c r="BJ23" s="186"/>
      <c r="BK23" s="186"/>
      <c r="BL23" s="186"/>
      <c r="BM23" s="218"/>
      <c r="BP23" s="186"/>
      <c r="BQ23" s="186"/>
      <c r="BR23" s="186"/>
      <c r="BS23" s="186"/>
      <c r="BT23" s="186"/>
      <c r="BU23" s="186"/>
      <c r="BV23" s="176" t="s">
        <v>330</v>
      </c>
      <c r="BW23" s="160" t="s">
        <v>1163</v>
      </c>
      <c r="BX23" s="176"/>
      <c r="BY23" s="176"/>
      <c r="BZ23" s="186">
        <f t="shared" si="2"/>
        <v>1092</v>
      </c>
      <c r="CA23" s="176"/>
      <c r="CB23" s="176"/>
      <c r="CC23" s="176"/>
      <c r="CD23" s="176"/>
      <c r="CE23" s="176" t="s">
        <v>62</v>
      </c>
      <c r="CF23" s="185">
        <v>188.20625670699542</v>
      </c>
      <c r="CI23" s="163">
        <v>27</v>
      </c>
      <c r="CJ23" s="163" t="s">
        <v>8</v>
      </c>
      <c r="CK23" s="163"/>
      <c r="CL23" s="163"/>
      <c r="CM23" s="186">
        <f t="shared" si="3"/>
        <v>1092</v>
      </c>
      <c r="CN23" s="163"/>
      <c r="CO23" s="163"/>
      <c r="CP23" s="163"/>
      <c r="CQ23" s="163"/>
      <c r="CR23" s="163"/>
      <c r="CS23" s="163" t="s">
        <v>62</v>
      </c>
      <c r="CT23" s="163">
        <v>9.4975448760841541</v>
      </c>
      <c r="CU23" s="186"/>
      <c r="CV23" s="186"/>
      <c r="CW23" s="228">
        <v>27</v>
      </c>
      <c r="CX23" s="228" t="s">
        <v>8</v>
      </c>
      <c r="CY23" s="228"/>
      <c r="CZ23" s="228"/>
      <c r="DA23" s="186">
        <f t="shared" si="4"/>
        <v>1092</v>
      </c>
      <c r="DB23" s="228"/>
      <c r="DC23" s="228"/>
      <c r="DD23" s="228"/>
      <c r="DE23" s="228"/>
      <c r="DF23" s="228"/>
      <c r="DG23" s="228"/>
      <c r="DH23" s="228" t="s">
        <v>9</v>
      </c>
      <c r="DI23" s="230">
        <v>3.734245</v>
      </c>
      <c r="DJ23" s="230">
        <v>0.46780160000000004</v>
      </c>
      <c r="DK23" s="230">
        <v>3.2664434</v>
      </c>
      <c r="DL23" s="230">
        <v>0.20163310000000001</v>
      </c>
      <c r="DM23" s="230">
        <v>0.26616850000000003</v>
      </c>
      <c r="DO23" s="59" t="s">
        <v>65</v>
      </c>
      <c r="DP23" s="61" t="s">
        <v>8</v>
      </c>
      <c r="DQ23" s="160" t="s">
        <v>1163</v>
      </c>
      <c r="DR23" s="61"/>
      <c r="DS23" s="61"/>
      <c r="DT23" s="61"/>
      <c r="DU23" s="61"/>
      <c r="DV23" s="61"/>
      <c r="DW23" s="61"/>
      <c r="DX23" s="61" t="s">
        <v>62</v>
      </c>
      <c r="DY23" s="236">
        <v>0.27488738000000001</v>
      </c>
      <c r="DZ23" s="236">
        <v>2.848672E-2</v>
      </c>
      <c r="EA23" s="236">
        <v>8.0522899999999994E-2</v>
      </c>
      <c r="EB23" s="236">
        <v>0.16848248000000002</v>
      </c>
      <c r="EC23" s="236">
        <v>2.0721200000000002E-2</v>
      </c>
    </row>
    <row r="24" spans="1:133" s="169" customFormat="1" x14ac:dyDescent="0.25">
      <c r="A24" s="156">
        <v>28</v>
      </c>
      <c r="B24" s="157" t="s">
        <v>1202</v>
      </c>
      <c r="C24" s="160" t="s">
        <v>1173</v>
      </c>
      <c r="D24" s="160"/>
      <c r="E24" s="157" t="s">
        <v>1198</v>
      </c>
      <c r="F24" s="157">
        <v>-20.666559682999999</v>
      </c>
      <c r="G24" s="157">
        <v>-42.532066964000002</v>
      </c>
      <c r="H24" s="157"/>
      <c r="I24" s="156">
        <v>916</v>
      </c>
      <c r="J24" s="190"/>
      <c r="K24" s="190"/>
      <c r="L24" s="189" t="s">
        <v>1170</v>
      </c>
      <c r="M24" s="190">
        <v>6</v>
      </c>
      <c r="N24" s="185">
        <v>5.666666666666667</v>
      </c>
      <c r="O24" s="185">
        <v>5.666666666666667</v>
      </c>
      <c r="P24" s="190">
        <v>6</v>
      </c>
      <c r="Q24" s="185">
        <v>5.666666666666667</v>
      </c>
      <c r="R24" s="190">
        <v>5</v>
      </c>
      <c r="S24" s="190">
        <v>6</v>
      </c>
      <c r="T24" s="185">
        <v>5.666666666666667</v>
      </c>
      <c r="U24" s="191">
        <v>82.666666666666671</v>
      </c>
      <c r="V24" s="186"/>
      <c r="W24" s="190" t="s">
        <v>807</v>
      </c>
      <c r="X24" s="190">
        <v>916</v>
      </c>
      <c r="Y24" s="192" t="s">
        <v>286</v>
      </c>
      <c r="Z24" s="192"/>
      <c r="AA24" s="175"/>
      <c r="AB24" s="175">
        <f t="shared" si="8"/>
        <v>916</v>
      </c>
      <c r="AC24" s="175"/>
      <c r="AD24" s="175"/>
      <c r="AE24" s="192"/>
      <c r="AF24" s="193">
        <v>56.546940500000005</v>
      </c>
      <c r="AG24" s="193">
        <v>32.440416499999991</v>
      </c>
      <c r="AH24" s="193">
        <v>6.0439838999999997</v>
      </c>
      <c r="AI24" s="193">
        <v>12.502139349999998</v>
      </c>
      <c r="AJ24" s="193">
        <v>2.0737351615300157</v>
      </c>
      <c r="AK24" s="186"/>
      <c r="AL24" s="175" t="s">
        <v>205</v>
      </c>
      <c r="AM24" s="175"/>
      <c r="AN24" s="175" t="s">
        <v>286</v>
      </c>
      <c r="AO24" s="175"/>
      <c r="AP24" s="175"/>
      <c r="AQ24" s="175">
        <f t="shared" si="9"/>
        <v>916</v>
      </c>
      <c r="AR24" s="175"/>
      <c r="AS24" s="175"/>
      <c r="AU24" s="175"/>
      <c r="AV24" s="175" t="s">
        <v>62</v>
      </c>
      <c r="AY24" s="176">
        <v>0.2475</v>
      </c>
      <c r="AZ24" s="176">
        <v>20</v>
      </c>
      <c r="BA24" s="177">
        <v>1.2375000000000001E-2</v>
      </c>
      <c r="BB24" s="177">
        <v>6.6263119748745076</v>
      </c>
      <c r="BC24" s="177"/>
      <c r="BD24" s="186"/>
      <c r="BE24" s="186"/>
      <c r="BF24" s="186"/>
      <c r="BG24" s="186"/>
      <c r="BJ24" s="186"/>
      <c r="BK24" s="186"/>
      <c r="BL24" s="186"/>
      <c r="BM24" s="218"/>
      <c r="BP24" s="186"/>
      <c r="BQ24" s="186"/>
      <c r="BR24" s="186"/>
      <c r="BS24" s="186"/>
      <c r="BT24" s="186"/>
      <c r="BU24" s="186"/>
      <c r="BV24" s="176" t="s">
        <v>382</v>
      </c>
      <c r="BW24" s="160" t="s">
        <v>1173</v>
      </c>
      <c r="BX24" s="176"/>
      <c r="BY24" s="176"/>
      <c r="BZ24" s="186">
        <f t="shared" si="2"/>
        <v>916</v>
      </c>
      <c r="CA24" s="176"/>
      <c r="CB24" s="176"/>
      <c r="CC24" s="176"/>
      <c r="CD24" s="176"/>
      <c r="CE24" s="176" t="s">
        <v>62</v>
      </c>
      <c r="CF24" s="185">
        <v>158.86872713417029</v>
      </c>
      <c r="CI24" s="186"/>
      <c r="CJ24" s="186"/>
      <c r="CK24" s="186"/>
      <c r="CL24" s="186"/>
      <c r="CM24" s="186"/>
      <c r="CN24" s="186"/>
      <c r="CO24" s="186"/>
      <c r="CP24" s="186"/>
      <c r="CQ24" s="186"/>
      <c r="CR24" s="186"/>
      <c r="CS24" s="186"/>
      <c r="CT24" s="186"/>
      <c r="CU24" s="186"/>
      <c r="CV24" s="186"/>
      <c r="CW24" s="186"/>
      <c r="CX24" s="186"/>
      <c r="CY24" s="186"/>
      <c r="CZ24" s="186"/>
      <c r="DA24" s="186"/>
      <c r="DB24" s="186"/>
      <c r="DC24" s="186"/>
      <c r="DD24" s="186"/>
      <c r="DE24" s="186"/>
      <c r="DF24" s="186"/>
      <c r="DG24" s="186"/>
      <c r="DH24" s="186"/>
      <c r="DI24" s="186"/>
      <c r="DJ24" s="186"/>
      <c r="DK24" s="186"/>
      <c r="DL24" s="186"/>
      <c r="DM24" s="186"/>
      <c r="DQ24" s="160"/>
    </row>
    <row r="25" spans="1:133" s="169" customFormat="1" x14ac:dyDescent="0.25">
      <c r="A25" s="156">
        <v>30</v>
      </c>
      <c r="B25" s="156" t="s">
        <v>1203</v>
      </c>
      <c r="C25" s="160" t="s">
        <v>1194</v>
      </c>
      <c r="D25" s="160"/>
      <c r="E25" s="157" t="s">
        <v>1198</v>
      </c>
      <c r="F25" s="157">
        <v>-20.64291995</v>
      </c>
      <c r="G25" s="157">
        <v>-42.497846418999998</v>
      </c>
      <c r="H25" s="157"/>
      <c r="I25" s="156">
        <v>1284</v>
      </c>
      <c r="J25" s="190"/>
      <c r="K25" s="190"/>
      <c r="L25" s="189" t="s">
        <v>1204</v>
      </c>
      <c r="M25" s="185">
        <v>6.333333333333333</v>
      </c>
      <c r="N25" s="190">
        <v>7</v>
      </c>
      <c r="O25" s="185">
        <v>7.333333333333333</v>
      </c>
      <c r="P25" s="185">
        <v>6.333333333333333</v>
      </c>
      <c r="Q25" s="185">
        <v>6.666666666666667</v>
      </c>
      <c r="R25" s="185">
        <v>6.666666666666667</v>
      </c>
      <c r="S25" s="190">
        <v>7</v>
      </c>
      <c r="T25" s="185">
        <v>6.666666666666667</v>
      </c>
      <c r="U25" s="196">
        <v>90</v>
      </c>
      <c r="V25" s="186"/>
      <c r="W25" s="190" t="s">
        <v>746</v>
      </c>
      <c r="X25" s="190">
        <v>1284</v>
      </c>
      <c r="Y25" s="192" t="s">
        <v>201</v>
      </c>
      <c r="Z25" s="192"/>
      <c r="AA25" s="175"/>
      <c r="AB25" s="175">
        <f t="shared" si="8"/>
        <v>1284</v>
      </c>
      <c r="AC25" s="175"/>
      <c r="AD25" s="175"/>
      <c r="AE25" s="192"/>
      <c r="AF25" s="193">
        <v>52.723944499999995</v>
      </c>
      <c r="AG25" s="193">
        <v>31.900489499999992</v>
      </c>
      <c r="AH25" s="193">
        <v>5.7261724999999997</v>
      </c>
      <c r="AI25" s="193">
        <v>12.522333450000001</v>
      </c>
      <c r="AJ25" s="193">
        <v>2.1962025765036932</v>
      </c>
      <c r="AK25" s="186"/>
      <c r="AL25" s="175" t="s">
        <v>1081</v>
      </c>
      <c r="AM25" s="175"/>
      <c r="AN25" s="175" t="s">
        <v>201</v>
      </c>
      <c r="AO25" s="175"/>
      <c r="AP25" s="175"/>
      <c r="AQ25" s="175">
        <f t="shared" si="9"/>
        <v>1284</v>
      </c>
      <c r="AR25" s="175"/>
      <c r="AS25" s="175"/>
      <c r="AU25" s="175"/>
      <c r="AV25" s="175" t="s">
        <v>62</v>
      </c>
      <c r="AY25" s="176">
        <v>0.30730000000000002</v>
      </c>
      <c r="AZ25" s="176">
        <v>20</v>
      </c>
      <c r="BA25" s="177">
        <v>1.5365E-2</v>
      </c>
      <c r="BB25" s="177">
        <v>8.2959761629935862</v>
      </c>
      <c r="BC25" s="177"/>
      <c r="BD25" s="186"/>
      <c r="BE25" s="186"/>
      <c r="BF25" s="186"/>
      <c r="BG25" s="186"/>
      <c r="BJ25" s="186"/>
      <c r="BK25" s="186"/>
      <c r="BL25" s="186"/>
      <c r="BM25" s="218"/>
      <c r="BP25" s="186"/>
      <c r="BQ25" s="186"/>
      <c r="BR25" s="186"/>
      <c r="BS25" s="186"/>
      <c r="BT25" s="186"/>
      <c r="BU25" s="186"/>
      <c r="BV25" s="176" t="s">
        <v>374</v>
      </c>
      <c r="BW25" s="160" t="s">
        <v>1194</v>
      </c>
      <c r="BX25" s="176"/>
      <c r="BY25" s="176"/>
      <c r="BZ25" s="186">
        <f t="shared" si="2"/>
        <v>1284</v>
      </c>
      <c r="CA25" s="176"/>
      <c r="CB25" s="176"/>
      <c r="CC25" s="176"/>
      <c r="CD25" s="176"/>
      <c r="CE25" s="176" t="s">
        <v>62</v>
      </c>
      <c r="CF25" s="185">
        <v>159.92625163582971</v>
      </c>
      <c r="CI25" s="186"/>
      <c r="CJ25" s="186"/>
      <c r="CK25" s="186"/>
      <c r="CL25" s="186"/>
      <c r="CM25" s="186"/>
      <c r="CN25" s="186"/>
      <c r="CO25" s="186"/>
      <c r="CP25" s="186"/>
      <c r="CQ25" s="186"/>
      <c r="CR25" s="186"/>
      <c r="CS25" s="186"/>
      <c r="CT25" s="186"/>
      <c r="CU25" s="186"/>
      <c r="CV25" s="186"/>
      <c r="CW25" s="186"/>
      <c r="CX25" s="186"/>
      <c r="CY25" s="186"/>
      <c r="CZ25" s="186"/>
      <c r="DA25" s="186"/>
      <c r="DB25" s="186"/>
      <c r="DC25" s="186"/>
      <c r="DD25" s="186"/>
      <c r="DE25" s="186"/>
      <c r="DF25" s="186"/>
      <c r="DG25" s="186"/>
      <c r="DH25" s="186"/>
      <c r="DI25" s="186"/>
      <c r="DJ25" s="186"/>
      <c r="DK25" s="186"/>
      <c r="DL25" s="186"/>
      <c r="DM25" s="186"/>
      <c r="DO25" s="61">
        <v>30</v>
      </c>
      <c r="DP25" s="61" t="s">
        <v>201</v>
      </c>
      <c r="DQ25" s="160" t="s">
        <v>1194</v>
      </c>
      <c r="DR25" s="61"/>
      <c r="DS25" s="61"/>
      <c r="DT25" s="61"/>
      <c r="DU25" s="61"/>
      <c r="DV25" s="61"/>
      <c r="DW25" s="61"/>
      <c r="DX25" s="61" t="s">
        <v>62</v>
      </c>
      <c r="DY25" s="68">
        <v>0.28050744</v>
      </c>
      <c r="DZ25" s="68">
        <v>2.5777719999999997E-2</v>
      </c>
      <c r="EA25" s="68">
        <v>7.4989879999999995E-2</v>
      </c>
      <c r="EB25" s="68">
        <v>0.15926743999999998</v>
      </c>
      <c r="EC25" s="68">
        <v>1.4751740000000003E-2</v>
      </c>
    </row>
    <row r="26" spans="1:133" s="169" customFormat="1" x14ac:dyDescent="0.25">
      <c r="A26" s="156">
        <v>31</v>
      </c>
      <c r="B26" s="157" t="s">
        <v>1205</v>
      </c>
      <c r="C26" s="160" t="s">
        <v>1194</v>
      </c>
      <c r="D26" s="160"/>
      <c r="E26" s="157" t="s">
        <v>1198</v>
      </c>
      <c r="F26" s="157">
        <v>-20.656590749999999</v>
      </c>
      <c r="G26" s="157">
        <v>-42.451544785999999</v>
      </c>
      <c r="H26" s="157"/>
      <c r="I26" s="156">
        <v>1077</v>
      </c>
      <c r="J26" s="190"/>
      <c r="K26" s="190"/>
      <c r="L26" s="189" t="s">
        <v>1170</v>
      </c>
      <c r="M26" s="190">
        <v>6</v>
      </c>
      <c r="N26" s="185">
        <v>6.333333333333333</v>
      </c>
      <c r="O26" s="185">
        <v>7.333333333333333</v>
      </c>
      <c r="P26" s="185">
        <v>6.333333333333333</v>
      </c>
      <c r="Q26" s="185">
        <v>6.333333333333333</v>
      </c>
      <c r="R26" s="190">
        <v>6</v>
      </c>
      <c r="S26" s="190">
        <v>6.5</v>
      </c>
      <c r="T26" s="185">
        <v>6.166666666666667</v>
      </c>
      <c r="U26" s="196">
        <v>87</v>
      </c>
      <c r="V26" s="186"/>
      <c r="W26" s="190" t="s">
        <v>747</v>
      </c>
      <c r="X26" s="190">
        <v>1077</v>
      </c>
      <c r="Y26" s="192" t="s">
        <v>201</v>
      </c>
      <c r="Z26" s="192"/>
      <c r="AA26" s="175"/>
      <c r="AB26" s="175">
        <f t="shared" si="8"/>
        <v>1077</v>
      </c>
      <c r="AC26" s="175"/>
      <c r="AD26" s="175"/>
      <c r="AE26" s="192"/>
      <c r="AF26" s="193">
        <v>54.317883499999994</v>
      </c>
      <c r="AG26" s="193">
        <v>31.8951235</v>
      </c>
      <c r="AH26" s="193">
        <v>5.9524552999999996</v>
      </c>
      <c r="AI26" s="193">
        <v>12.478842750000002</v>
      </c>
      <c r="AJ26" s="193">
        <v>2.1087770228322693</v>
      </c>
      <c r="AK26" s="186"/>
      <c r="AL26" s="175" t="s">
        <v>1077</v>
      </c>
      <c r="AM26" s="175"/>
      <c r="AN26" s="175" t="s">
        <v>201</v>
      </c>
      <c r="AO26" s="175"/>
      <c r="AP26" s="175"/>
      <c r="AQ26" s="175">
        <f t="shared" si="9"/>
        <v>1077</v>
      </c>
      <c r="AR26" s="175"/>
      <c r="AS26" s="175"/>
      <c r="AU26" s="175"/>
      <c r="AV26" s="175" t="s">
        <v>62</v>
      </c>
      <c r="AY26" s="176">
        <v>0.25040000000000001</v>
      </c>
      <c r="AZ26" s="176">
        <v>20</v>
      </c>
      <c r="BA26" s="177">
        <v>1.252E-2</v>
      </c>
      <c r="BB26" s="177">
        <v>6.641075886505786</v>
      </c>
      <c r="BC26" s="177"/>
      <c r="BD26" s="186"/>
      <c r="BE26" s="186"/>
      <c r="BF26" s="186"/>
      <c r="BG26" s="186"/>
      <c r="BJ26" s="186"/>
      <c r="BK26" s="186"/>
      <c r="BL26" s="186"/>
      <c r="BM26" s="218"/>
      <c r="BP26" s="186"/>
      <c r="BQ26" s="186"/>
      <c r="BR26" s="186"/>
      <c r="BS26" s="186"/>
      <c r="BT26" s="186"/>
      <c r="BU26" s="186"/>
      <c r="BV26" s="176" t="s">
        <v>375</v>
      </c>
      <c r="BW26" s="160" t="s">
        <v>1194</v>
      </c>
      <c r="BX26" s="176"/>
      <c r="BY26" s="176"/>
      <c r="BZ26" s="186">
        <f t="shared" si="2"/>
        <v>1077</v>
      </c>
      <c r="CA26" s="176"/>
      <c r="CB26" s="176"/>
      <c r="CC26" s="176"/>
      <c r="CD26" s="176"/>
      <c r="CE26" s="176" t="s">
        <v>62</v>
      </c>
      <c r="CF26" s="185">
        <v>175.11713066719173</v>
      </c>
      <c r="CI26" s="186"/>
      <c r="CJ26" s="186"/>
      <c r="CK26" s="186"/>
      <c r="CL26" s="186"/>
      <c r="CM26" s="186"/>
      <c r="CN26" s="186"/>
      <c r="CO26" s="186"/>
      <c r="CP26" s="186"/>
      <c r="CQ26" s="186"/>
      <c r="CR26" s="186"/>
      <c r="CS26" s="186"/>
      <c r="CT26" s="186"/>
      <c r="CU26" s="186"/>
      <c r="CV26" s="186"/>
      <c r="CW26" s="186"/>
      <c r="CX26" s="186"/>
      <c r="CY26" s="186"/>
      <c r="CZ26" s="186"/>
      <c r="DA26" s="186"/>
      <c r="DB26" s="186"/>
      <c r="DC26" s="186"/>
      <c r="DD26" s="186"/>
      <c r="DE26" s="186"/>
      <c r="DF26" s="186"/>
      <c r="DG26" s="186"/>
      <c r="DH26" s="186"/>
      <c r="DI26" s="186"/>
      <c r="DJ26" s="186"/>
      <c r="DK26" s="186"/>
      <c r="DL26" s="186"/>
      <c r="DM26" s="186"/>
      <c r="DO26" s="61">
        <v>31</v>
      </c>
      <c r="DP26" s="61" t="s">
        <v>201</v>
      </c>
      <c r="DQ26" s="160" t="s">
        <v>1194</v>
      </c>
      <c r="DR26" s="61"/>
      <c r="DS26" s="61"/>
      <c r="DT26" s="61"/>
      <c r="DU26" s="61"/>
      <c r="DV26" s="61"/>
      <c r="DW26" s="61"/>
      <c r="DX26" s="61" t="s">
        <v>62</v>
      </c>
      <c r="DY26" s="68">
        <v>0.28696303999999995</v>
      </c>
      <c r="DZ26" s="68">
        <v>2.284224E-2</v>
      </c>
      <c r="EA26" s="68">
        <v>7.0322579999999996E-2</v>
      </c>
      <c r="EB26" s="68">
        <v>0.17554622000000003</v>
      </c>
      <c r="EC26" s="68">
        <v>1.782456E-2</v>
      </c>
    </row>
    <row r="27" spans="1:133" s="169" customFormat="1" x14ac:dyDescent="0.25">
      <c r="A27" s="156">
        <v>32</v>
      </c>
      <c r="B27" s="157" t="s">
        <v>1206</v>
      </c>
      <c r="C27" s="160" t="s">
        <v>1173</v>
      </c>
      <c r="D27" s="160"/>
      <c r="E27" s="157" t="s">
        <v>1198</v>
      </c>
      <c r="F27" s="157">
        <v>-20.659519470999999</v>
      </c>
      <c r="G27" s="157">
        <v>-42.464792215999999</v>
      </c>
      <c r="H27" s="157"/>
      <c r="I27" s="156">
        <v>1247</v>
      </c>
      <c r="J27" s="190"/>
      <c r="K27" s="190"/>
      <c r="L27" s="189" t="s">
        <v>1207</v>
      </c>
      <c r="M27" s="190">
        <v>7</v>
      </c>
      <c r="N27" s="185">
        <v>7.833333333333333</v>
      </c>
      <c r="O27" s="190">
        <v>7.5</v>
      </c>
      <c r="P27" s="185">
        <v>7.333333333333333</v>
      </c>
      <c r="Q27" s="190">
        <v>7.5</v>
      </c>
      <c r="R27" s="190">
        <v>7.5</v>
      </c>
      <c r="S27" s="190">
        <v>7</v>
      </c>
      <c r="T27" s="185">
        <v>7.333333333333333</v>
      </c>
      <c r="U27" s="191">
        <v>95.666666666666671</v>
      </c>
      <c r="V27" s="186"/>
      <c r="W27" s="190" t="s">
        <v>808</v>
      </c>
      <c r="X27" s="190">
        <v>1247</v>
      </c>
      <c r="Y27" s="192" t="s">
        <v>286</v>
      </c>
      <c r="Z27" s="192"/>
      <c r="AA27" s="175"/>
      <c r="AB27" s="175">
        <f t="shared" si="8"/>
        <v>1247</v>
      </c>
      <c r="AC27" s="175"/>
      <c r="AD27" s="175"/>
      <c r="AE27" s="192"/>
      <c r="AF27" s="193">
        <v>41.545690999999998</v>
      </c>
      <c r="AG27" s="193">
        <v>27.729484499999995</v>
      </c>
      <c r="AH27" s="193">
        <v>5.1020337999999992</v>
      </c>
      <c r="AI27" s="193">
        <v>10.899172950000001</v>
      </c>
      <c r="AJ27" s="193">
        <v>2.1507063311937484</v>
      </c>
      <c r="AK27" s="186"/>
      <c r="AL27" s="175" t="s">
        <v>206</v>
      </c>
      <c r="AM27" s="175"/>
      <c r="AN27" s="175" t="s">
        <v>286</v>
      </c>
      <c r="AO27" s="175"/>
      <c r="AP27" s="175"/>
      <c r="AQ27" s="175">
        <f t="shared" si="9"/>
        <v>1247</v>
      </c>
      <c r="AR27" s="175"/>
      <c r="AS27" s="175"/>
      <c r="AU27" s="175"/>
      <c r="AV27" s="175" t="s">
        <v>62</v>
      </c>
      <c r="AY27" s="176">
        <v>0.27860000000000001</v>
      </c>
      <c r="AZ27" s="176">
        <v>20</v>
      </c>
      <c r="BA27" s="177">
        <v>1.3930000000000001E-2</v>
      </c>
      <c r="BB27" s="177">
        <v>7.4544332000107376</v>
      </c>
      <c r="BC27" s="177"/>
      <c r="BD27" s="186"/>
      <c r="BE27" s="186"/>
      <c r="BF27" s="186"/>
      <c r="BG27" s="186"/>
      <c r="BJ27" s="186"/>
      <c r="BK27" s="186"/>
      <c r="BL27" s="186"/>
      <c r="BM27" s="218"/>
      <c r="BP27" s="186"/>
      <c r="BQ27" s="186"/>
      <c r="BR27" s="186"/>
      <c r="BS27" s="186"/>
      <c r="BT27" s="186"/>
      <c r="BU27" s="186"/>
      <c r="BV27" s="176" t="s">
        <v>383</v>
      </c>
      <c r="BW27" s="160" t="s">
        <v>1173</v>
      </c>
      <c r="BX27" s="176"/>
      <c r="BY27" s="176"/>
      <c r="BZ27" s="186">
        <f t="shared" si="2"/>
        <v>1247</v>
      </c>
      <c r="CA27" s="176"/>
      <c r="CB27" s="176"/>
      <c r="CC27" s="176"/>
      <c r="CD27" s="176"/>
      <c r="CE27" s="176" t="s">
        <v>62</v>
      </c>
      <c r="CF27" s="185">
        <v>119.70297884970823</v>
      </c>
      <c r="CI27" s="186"/>
      <c r="CJ27" s="186"/>
      <c r="CK27" s="186"/>
      <c r="CL27" s="186"/>
      <c r="CM27" s="186"/>
      <c r="CN27" s="186"/>
      <c r="CO27" s="186"/>
      <c r="CP27" s="186"/>
      <c r="CQ27" s="186"/>
      <c r="CR27" s="186"/>
      <c r="CS27" s="186"/>
      <c r="CT27" s="186"/>
      <c r="CU27" s="186"/>
      <c r="CV27" s="186"/>
      <c r="CW27" s="186"/>
      <c r="CX27" s="186"/>
      <c r="CY27" s="186"/>
      <c r="CZ27" s="186"/>
      <c r="DA27" s="186"/>
      <c r="DB27" s="186"/>
      <c r="DC27" s="186"/>
      <c r="DD27" s="186"/>
      <c r="DE27" s="186"/>
      <c r="DF27" s="186"/>
      <c r="DG27" s="186"/>
      <c r="DH27" s="186"/>
      <c r="DI27" s="186"/>
      <c r="DJ27" s="186"/>
      <c r="DK27" s="186"/>
      <c r="DL27" s="186"/>
      <c r="DM27" s="186"/>
      <c r="DO27" s="61" t="s">
        <v>206</v>
      </c>
      <c r="DP27" s="61" t="s">
        <v>286</v>
      </c>
      <c r="DQ27" s="160" t="s">
        <v>1173</v>
      </c>
      <c r="DR27" s="61"/>
      <c r="DS27" s="61"/>
      <c r="DT27" s="61"/>
      <c r="DU27" s="61"/>
      <c r="DV27" s="61"/>
      <c r="DW27" s="61"/>
      <c r="DX27" s="61" t="s">
        <v>62</v>
      </c>
      <c r="DY27" s="68">
        <v>0.24140524000000002</v>
      </c>
      <c r="DZ27" s="68">
        <v>2.4305140000000003E-2</v>
      </c>
      <c r="EA27" s="68">
        <v>5.4934119999999996E-2</v>
      </c>
      <c r="EB27" s="68">
        <v>0.13987613999999998</v>
      </c>
      <c r="EC27" s="68">
        <v>2.2658980000000002E-2</v>
      </c>
    </row>
    <row r="28" spans="1:133" s="169" customFormat="1" x14ac:dyDescent="0.25">
      <c r="A28" s="156">
        <v>33</v>
      </c>
      <c r="B28" s="157" t="s">
        <v>1206</v>
      </c>
      <c r="C28" s="160" t="s">
        <v>1163</v>
      </c>
      <c r="D28" s="160"/>
      <c r="E28" s="157" t="s">
        <v>1198</v>
      </c>
      <c r="F28" s="157">
        <v>-20.65595909</v>
      </c>
      <c r="G28" s="157">
        <v>-42.458836623000003</v>
      </c>
      <c r="H28" s="157"/>
      <c r="I28" s="156">
        <v>1146</v>
      </c>
      <c r="J28" s="190"/>
      <c r="K28" s="190"/>
      <c r="L28" s="189" t="s">
        <v>1208</v>
      </c>
      <c r="M28" s="185">
        <v>6.333333333333333</v>
      </c>
      <c r="N28" s="190">
        <v>7</v>
      </c>
      <c r="O28" s="185">
        <v>6.333333333333333</v>
      </c>
      <c r="P28" s="185">
        <v>6.666666666666667</v>
      </c>
      <c r="Q28" s="185">
        <v>6.666666666666667</v>
      </c>
      <c r="R28" s="185">
        <v>6.833333333333333</v>
      </c>
      <c r="S28" s="185">
        <v>6.333333333333333</v>
      </c>
      <c r="T28" s="185">
        <v>6.166666666666667</v>
      </c>
      <c r="U28" s="191">
        <v>88.333333333333329</v>
      </c>
      <c r="V28" s="186"/>
      <c r="W28" s="190" t="s">
        <v>611</v>
      </c>
      <c r="X28" s="190">
        <v>1146</v>
      </c>
      <c r="Y28" s="192" t="s">
        <v>8</v>
      </c>
      <c r="Z28" s="192"/>
      <c r="AA28" s="175"/>
      <c r="AB28" s="175">
        <f t="shared" si="8"/>
        <v>1146</v>
      </c>
      <c r="AC28" s="175"/>
      <c r="AD28" s="175"/>
      <c r="AE28" s="192"/>
      <c r="AF28" s="193">
        <v>44.756707999999996</v>
      </c>
      <c r="AG28" s="193">
        <v>28.483600000000003</v>
      </c>
      <c r="AH28" s="193">
        <v>5.4202319000000001</v>
      </c>
      <c r="AI28" s="193">
        <v>11.06659885</v>
      </c>
      <c r="AJ28" s="193">
        <v>2.0684362566555108</v>
      </c>
      <c r="AK28" s="186"/>
      <c r="AL28" s="175" t="s">
        <v>19</v>
      </c>
      <c r="AM28" s="175"/>
      <c r="AN28" s="175" t="s">
        <v>8</v>
      </c>
      <c r="AO28" s="175"/>
      <c r="AP28" s="175"/>
      <c r="AQ28" s="175">
        <f t="shared" si="9"/>
        <v>1146</v>
      </c>
      <c r="AR28" s="175"/>
      <c r="AS28" s="175"/>
      <c r="AU28" s="175"/>
      <c r="AV28" s="175" t="s">
        <v>62</v>
      </c>
      <c r="AY28" s="176">
        <v>0.26750000000000002</v>
      </c>
      <c r="AZ28" s="176">
        <v>20</v>
      </c>
      <c r="BA28" s="177">
        <v>1.3375000000000001E-2</v>
      </c>
      <c r="BB28" s="177">
        <v>7.474565806780662</v>
      </c>
      <c r="BC28" s="177"/>
      <c r="BD28" s="186"/>
      <c r="BE28" s="186"/>
      <c r="BF28" s="186"/>
      <c r="BG28" s="186"/>
      <c r="BJ28" s="186"/>
      <c r="BK28" s="186"/>
      <c r="BL28" s="186"/>
      <c r="BM28" s="218"/>
      <c r="BP28" s="186"/>
      <c r="BQ28" s="186"/>
      <c r="BR28" s="186"/>
      <c r="BS28" s="186"/>
      <c r="BT28" s="186"/>
      <c r="BU28" s="186"/>
      <c r="BV28" s="176" t="s">
        <v>331</v>
      </c>
      <c r="BW28" s="160" t="s">
        <v>1163</v>
      </c>
      <c r="BX28" s="176"/>
      <c r="BY28" s="176"/>
      <c r="BZ28" s="186">
        <f t="shared" si="2"/>
        <v>1146</v>
      </c>
      <c r="CA28" s="176"/>
      <c r="CB28" s="176"/>
      <c r="CC28" s="176"/>
      <c r="CD28" s="176"/>
      <c r="CE28" s="176" t="s">
        <v>62</v>
      </c>
      <c r="CF28" s="185">
        <v>169.13407608081857</v>
      </c>
      <c r="CI28" s="163">
        <v>33</v>
      </c>
      <c r="CJ28" s="163" t="s">
        <v>8</v>
      </c>
      <c r="CK28" s="163"/>
      <c r="CL28" s="163"/>
      <c r="CM28" s="186">
        <f t="shared" si="3"/>
        <v>1146</v>
      </c>
      <c r="CN28" s="163"/>
      <c r="CO28" s="163"/>
      <c r="CP28" s="163"/>
      <c r="CQ28" s="163"/>
      <c r="CR28" s="163"/>
      <c r="CS28" s="163" t="s">
        <v>62</v>
      </c>
      <c r="CT28" s="163">
        <v>7.362789061685854</v>
      </c>
      <c r="CU28" s="186"/>
      <c r="CV28" s="186"/>
      <c r="CW28" s="228">
        <v>33</v>
      </c>
      <c r="CX28" s="228" t="s">
        <v>8</v>
      </c>
      <c r="CY28" s="228"/>
      <c r="CZ28" s="228"/>
      <c r="DA28" s="186">
        <f t="shared" si="4"/>
        <v>1146</v>
      </c>
      <c r="DB28" s="228"/>
      <c r="DC28" s="228"/>
      <c r="DD28" s="228"/>
      <c r="DE28" s="228"/>
      <c r="DF28" s="228"/>
      <c r="DG28" s="228"/>
      <c r="DH28" s="228" t="s">
        <v>9</v>
      </c>
      <c r="DI28" s="230">
        <v>4.3458940000000004</v>
      </c>
      <c r="DJ28" s="230">
        <v>0.60734860000000002</v>
      </c>
      <c r="DK28" s="230">
        <v>3.7385454000000005</v>
      </c>
      <c r="DL28" s="230">
        <v>0.26308760000000003</v>
      </c>
      <c r="DM28" s="230">
        <v>0.34426099999999998</v>
      </c>
      <c r="DO28" s="61" t="s">
        <v>19</v>
      </c>
      <c r="DP28" s="61" t="s">
        <v>8</v>
      </c>
      <c r="DQ28" s="160" t="s">
        <v>1163</v>
      </c>
      <c r="DR28" s="61"/>
      <c r="DS28" s="61"/>
      <c r="DT28" s="61"/>
      <c r="DU28" s="61"/>
      <c r="DV28" s="61"/>
      <c r="DW28" s="61"/>
      <c r="DX28" s="61" t="s">
        <v>20</v>
      </c>
      <c r="DY28" s="68">
        <v>0.31815139999999997</v>
      </c>
      <c r="DZ28" s="68">
        <v>2.8550799999999998E-2</v>
      </c>
      <c r="EA28" s="68">
        <v>6.7740259999999997E-2</v>
      </c>
      <c r="EB28" s="68">
        <v>0.21726830000000003</v>
      </c>
      <c r="EC28" s="68">
        <v>1.9891200000000001E-2</v>
      </c>
    </row>
    <row r="29" spans="1:133" s="169" customFormat="1" x14ac:dyDescent="0.25">
      <c r="A29" s="156">
        <v>34</v>
      </c>
      <c r="B29" s="157" t="s">
        <v>1209</v>
      </c>
      <c r="C29" s="160" t="s">
        <v>1194</v>
      </c>
      <c r="D29" s="160"/>
      <c r="E29" s="157" t="s">
        <v>1198</v>
      </c>
      <c r="F29" s="157">
        <v>-20.756532204999999</v>
      </c>
      <c r="G29" s="157">
        <v>-42.517460323999998</v>
      </c>
      <c r="H29" s="157"/>
      <c r="I29" s="156">
        <v>1082</v>
      </c>
      <c r="J29" s="190"/>
      <c r="K29" s="190"/>
      <c r="L29" s="189" t="s">
        <v>1210</v>
      </c>
      <c r="M29" s="185">
        <v>6.333333333333333</v>
      </c>
      <c r="N29" s="190">
        <v>7</v>
      </c>
      <c r="O29" s="185">
        <v>6.333333333333333</v>
      </c>
      <c r="P29" s="185">
        <v>6.333333333333333</v>
      </c>
      <c r="Q29" s="185">
        <v>6.666666666666667</v>
      </c>
      <c r="R29" s="190">
        <v>6</v>
      </c>
      <c r="S29" s="185">
        <v>6.333333333333333</v>
      </c>
      <c r="T29" s="185">
        <v>6.333333333333333</v>
      </c>
      <c r="U29" s="191">
        <v>87.666666666666671</v>
      </c>
      <c r="V29" s="186"/>
      <c r="W29" s="190" t="s">
        <v>748</v>
      </c>
      <c r="X29" s="190">
        <v>1082</v>
      </c>
      <c r="Y29" s="192" t="s">
        <v>201</v>
      </c>
      <c r="Z29" s="192"/>
      <c r="AA29" s="175"/>
      <c r="AB29" s="175">
        <f t="shared" si="8"/>
        <v>1082</v>
      </c>
      <c r="AC29" s="175"/>
      <c r="AD29" s="175"/>
      <c r="AE29" s="192"/>
      <c r="AF29" s="193">
        <v>32.162138499999998</v>
      </c>
      <c r="AG29" s="193">
        <v>25.637170999999995</v>
      </c>
      <c r="AH29" s="193">
        <v>4.5119859</v>
      </c>
      <c r="AI29" s="193">
        <v>10.4092231</v>
      </c>
      <c r="AJ29" s="193">
        <v>2.3214524312678391</v>
      </c>
      <c r="AK29" s="186"/>
      <c r="AL29" s="175" t="s">
        <v>1076</v>
      </c>
      <c r="AM29" s="175"/>
      <c r="AN29" s="175" t="s">
        <v>201</v>
      </c>
      <c r="AO29" s="175"/>
      <c r="AP29" s="175"/>
      <c r="AQ29" s="175">
        <f t="shared" si="9"/>
        <v>1082</v>
      </c>
      <c r="AR29" s="175"/>
      <c r="AS29" s="175"/>
      <c r="AU29" s="175"/>
      <c r="AV29" s="175" t="s">
        <v>62</v>
      </c>
      <c r="AY29" s="176">
        <v>0.26050000000000001</v>
      </c>
      <c r="AZ29" s="176">
        <v>20</v>
      </c>
      <c r="BA29" s="177">
        <v>1.3025E-2</v>
      </c>
      <c r="BB29" s="177">
        <v>6.9162215123614219</v>
      </c>
      <c r="BC29" s="177"/>
      <c r="BD29" s="186"/>
      <c r="BE29" s="186"/>
      <c r="BF29" s="186"/>
      <c r="BG29" s="186"/>
      <c r="BJ29" s="186"/>
      <c r="BK29" s="186"/>
      <c r="BL29" s="186"/>
      <c r="BM29" s="218"/>
      <c r="BP29" s="186"/>
      <c r="BQ29" s="186"/>
      <c r="BR29" s="186"/>
      <c r="BS29" s="186"/>
      <c r="BT29" s="186"/>
      <c r="BU29" s="186"/>
      <c r="BV29" s="186"/>
      <c r="BW29" s="160"/>
      <c r="BX29" s="186"/>
      <c r="BY29" s="186"/>
      <c r="BZ29" s="186"/>
      <c r="CA29" s="186"/>
      <c r="CB29" s="186"/>
      <c r="CC29" s="186"/>
      <c r="CD29" s="186"/>
      <c r="CE29" s="186"/>
      <c r="CF29" s="197"/>
      <c r="CI29" s="186"/>
      <c r="CJ29" s="186"/>
      <c r="CK29" s="186"/>
      <c r="CL29" s="186"/>
      <c r="CM29" s="186"/>
      <c r="CN29" s="186"/>
      <c r="CO29" s="186"/>
      <c r="CP29" s="186"/>
      <c r="CQ29" s="186"/>
      <c r="CR29" s="186"/>
      <c r="CS29" s="186"/>
      <c r="CT29" s="186"/>
      <c r="CU29" s="186"/>
      <c r="CV29" s="186"/>
      <c r="CW29" s="186"/>
      <c r="CX29" s="186"/>
      <c r="CY29" s="186"/>
      <c r="CZ29" s="186"/>
      <c r="DA29" s="186"/>
      <c r="DB29" s="186"/>
      <c r="DC29" s="186"/>
      <c r="DD29" s="186"/>
      <c r="DE29" s="186"/>
      <c r="DF29" s="186"/>
      <c r="DG29" s="186"/>
      <c r="DH29" s="186"/>
      <c r="DI29" s="186"/>
      <c r="DJ29" s="186"/>
      <c r="DK29" s="186"/>
      <c r="DL29" s="186"/>
      <c r="DM29" s="186"/>
      <c r="DO29" s="61">
        <v>34</v>
      </c>
      <c r="DP29" s="61" t="s">
        <v>201</v>
      </c>
      <c r="DQ29" s="160" t="s">
        <v>1194</v>
      </c>
      <c r="DR29" s="61"/>
      <c r="DS29" s="61"/>
      <c r="DT29" s="61"/>
      <c r="DU29" s="61"/>
      <c r="DV29" s="61"/>
      <c r="DW29" s="61"/>
      <c r="DX29" s="61" t="s">
        <v>62</v>
      </c>
      <c r="DY29" s="68">
        <v>0.24740663999999998</v>
      </c>
      <c r="DZ29" s="68">
        <v>2.4088199999999997E-2</v>
      </c>
      <c r="EA29" s="68">
        <v>5.0555739999999995E-2</v>
      </c>
      <c r="EB29" s="68">
        <v>0.16073636000000002</v>
      </c>
      <c r="EC29" s="68">
        <v>1.9286740000000004E-2</v>
      </c>
    </row>
    <row r="30" spans="1:133" s="169" customFormat="1" x14ac:dyDescent="0.25">
      <c r="A30" s="156">
        <v>35</v>
      </c>
      <c r="B30" s="157" t="s">
        <v>1211</v>
      </c>
      <c r="C30" s="160" t="s">
        <v>1173</v>
      </c>
      <c r="D30" s="160"/>
      <c r="E30" s="157" t="s">
        <v>1198</v>
      </c>
      <c r="F30" s="157">
        <v>-20.722825639</v>
      </c>
      <c r="G30" s="157">
        <v>-42.557932426999997</v>
      </c>
      <c r="H30" s="157"/>
      <c r="I30" s="156">
        <v>897</v>
      </c>
      <c r="J30" s="190"/>
      <c r="K30" s="190"/>
      <c r="L30" s="189" t="s">
        <v>1212</v>
      </c>
      <c r="M30" s="185">
        <v>7.166666666666667</v>
      </c>
      <c r="N30" s="190">
        <v>7.5</v>
      </c>
      <c r="O30" s="185">
        <v>7.166666666666667</v>
      </c>
      <c r="P30" s="190">
        <v>7.5</v>
      </c>
      <c r="Q30" s="185">
        <v>7.666666666666667</v>
      </c>
      <c r="R30" s="190">
        <v>7.5</v>
      </c>
      <c r="S30" s="190">
        <v>7</v>
      </c>
      <c r="T30" s="185">
        <v>7.166666666666667</v>
      </c>
      <c r="U30" s="191">
        <v>94.666666666666671</v>
      </c>
      <c r="V30" s="186"/>
      <c r="W30" s="190" t="s">
        <v>809</v>
      </c>
      <c r="X30" s="190">
        <v>897</v>
      </c>
      <c r="Y30" s="192" t="s">
        <v>286</v>
      </c>
      <c r="Z30" s="192"/>
      <c r="AA30" s="175"/>
      <c r="AB30" s="175">
        <f t="shared" si="8"/>
        <v>897</v>
      </c>
      <c r="AC30" s="175"/>
      <c r="AD30" s="175"/>
      <c r="AE30" s="192"/>
      <c r="AF30" s="193">
        <v>37.974390000000007</v>
      </c>
      <c r="AG30" s="193">
        <v>26.9682295</v>
      </c>
      <c r="AH30" s="193">
        <v>4.6673406000000002</v>
      </c>
      <c r="AI30" s="193">
        <v>10.782686350000002</v>
      </c>
      <c r="AJ30" s="193">
        <v>2.3377317885782292</v>
      </c>
      <c r="AK30" s="186"/>
      <c r="AL30" s="175" t="s">
        <v>207</v>
      </c>
      <c r="AM30" s="175"/>
      <c r="AN30" s="175" t="s">
        <v>286</v>
      </c>
      <c r="AO30" s="175"/>
      <c r="AP30" s="175"/>
      <c r="AQ30" s="175">
        <f t="shared" si="9"/>
        <v>897</v>
      </c>
      <c r="AR30" s="175"/>
      <c r="AS30" s="175"/>
      <c r="AU30" s="175"/>
      <c r="AV30" s="175" t="s">
        <v>62</v>
      </c>
      <c r="AY30" s="176">
        <v>0.27360000000000001</v>
      </c>
      <c r="AZ30" s="176">
        <v>20</v>
      </c>
      <c r="BA30" s="177">
        <v>1.3680000000000001E-2</v>
      </c>
      <c r="BB30" s="177">
        <v>7.3242423428985601</v>
      </c>
      <c r="BC30" s="177"/>
      <c r="BD30" s="186"/>
      <c r="BE30" s="186"/>
      <c r="BF30" s="186"/>
      <c r="BG30" s="186"/>
      <c r="BJ30" s="186"/>
      <c r="BK30" s="186"/>
      <c r="BL30" s="186"/>
      <c r="BM30" s="218"/>
      <c r="BP30" s="186"/>
      <c r="BQ30" s="186"/>
      <c r="BR30" s="186"/>
      <c r="BS30" s="186"/>
      <c r="BT30" s="186"/>
      <c r="BU30" s="186"/>
      <c r="BV30" s="176" t="s">
        <v>384</v>
      </c>
      <c r="BW30" s="160" t="s">
        <v>1173</v>
      </c>
      <c r="BX30" s="176"/>
      <c r="BY30" s="176"/>
      <c r="BZ30" s="186">
        <f t="shared" si="2"/>
        <v>897</v>
      </c>
      <c r="CA30" s="176"/>
      <c r="CB30" s="176"/>
      <c r="CC30" s="176"/>
      <c r="CD30" s="176"/>
      <c r="CE30" s="176" t="s">
        <v>62</v>
      </c>
      <c r="CF30" s="185">
        <v>207.58590730053257</v>
      </c>
      <c r="CI30" s="186"/>
      <c r="CJ30" s="186"/>
      <c r="CK30" s="186"/>
      <c r="CL30" s="186"/>
      <c r="CM30" s="186"/>
      <c r="CN30" s="186"/>
      <c r="CO30" s="186"/>
      <c r="CP30" s="186"/>
      <c r="CQ30" s="186"/>
      <c r="CR30" s="186"/>
      <c r="CS30" s="186"/>
      <c r="CT30" s="186"/>
      <c r="CU30" s="186"/>
      <c r="CV30" s="186"/>
      <c r="CW30" s="186"/>
      <c r="CX30" s="186"/>
      <c r="CY30" s="186"/>
      <c r="CZ30" s="186"/>
      <c r="DA30" s="186"/>
      <c r="DB30" s="186"/>
      <c r="DC30" s="186"/>
      <c r="DD30" s="186"/>
      <c r="DE30" s="186"/>
      <c r="DF30" s="186"/>
      <c r="DG30" s="186"/>
      <c r="DH30" s="186"/>
      <c r="DI30" s="186"/>
      <c r="DJ30" s="186"/>
      <c r="DK30" s="186"/>
      <c r="DL30" s="186"/>
      <c r="DM30" s="186"/>
      <c r="DO30" s="61" t="s">
        <v>207</v>
      </c>
      <c r="DP30" s="61" t="s">
        <v>286</v>
      </c>
      <c r="DQ30" s="160" t="s">
        <v>1173</v>
      </c>
      <c r="DR30" s="61"/>
      <c r="DS30" s="61"/>
      <c r="DT30" s="61"/>
      <c r="DU30" s="61"/>
      <c r="DV30" s="61"/>
      <c r="DW30" s="61"/>
      <c r="DX30" s="61" t="s">
        <v>62</v>
      </c>
      <c r="DY30" s="68">
        <v>0.26397337999999998</v>
      </c>
      <c r="DZ30" s="68">
        <v>2.4837420000000002E-2</v>
      </c>
      <c r="EA30" s="68">
        <v>7.6427320000000007E-2</v>
      </c>
      <c r="EB30" s="68">
        <v>0.15193737999999998</v>
      </c>
      <c r="EC30" s="68">
        <v>1.7447639999999997E-2</v>
      </c>
    </row>
    <row r="31" spans="1:133" s="169" customFormat="1" x14ac:dyDescent="0.25">
      <c r="A31" s="156">
        <v>36</v>
      </c>
      <c r="B31" s="157" t="s">
        <v>1211</v>
      </c>
      <c r="C31" s="160" t="s">
        <v>1192</v>
      </c>
      <c r="D31" s="160"/>
      <c r="E31" s="157" t="s">
        <v>1198</v>
      </c>
      <c r="F31" s="157">
        <v>-20.722235888</v>
      </c>
      <c r="G31" s="157">
        <v>-42.555999559999997</v>
      </c>
      <c r="H31" s="157"/>
      <c r="I31" s="156">
        <v>903</v>
      </c>
      <c r="J31" s="190"/>
      <c r="K31" s="190"/>
      <c r="L31" s="189" t="s">
        <v>1170</v>
      </c>
      <c r="M31" s="190">
        <v>7</v>
      </c>
      <c r="N31" s="190">
        <v>7.5</v>
      </c>
      <c r="O31" s="185">
        <v>7.333333333333333</v>
      </c>
      <c r="P31" s="190">
        <v>7</v>
      </c>
      <c r="Q31" s="185">
        <v>7.333333333333333</v>
      </c>
      <c r="R31" s="185">
        <v>7.166666666666667</v>
      </c>
      <c r="S31" s="190">
        <v>7</v>
      </c>
      <c r="T31" s="190">
        <v>7</v>
      </c>
      <c r="U31" s="191">
        <v>93.333333333333329</v>
      </c>
      <c r="V31" s="186"/>
      <c r="W31" s="190" t="s">
        <v>879</v>
      </c>
      <c r="X31" s="190">
        <v>903</v>
      </c>
      <c r="Y31" s="192" t="s">
        <v>10</v>
      </c>
      <c r="Z31" s="192"/>
      <c r="AA31" s="175"/>
      <c r="AB31" s="175">
        <f t="shared" si="8"/>
        <v>903</v>
      </c>
      <c r="AC31" s="175"/>
      <c r="AD31" s="175"/>
      <c r="AE31" s="192"/>
      <c r="AF31" s="193">
        <v>38.469376000000004</v>
      </c>
      <c r="AG31" s="193">
        <v>27.152583499999999</v>
      </c>
      <c r="AH31" s="193">
        <v>4.8391110499999987</v>
      </c>
      <c r="AI31" s="193">
        <v>10.828797750000001</v>
      </c>
      <c r="AJ31" s="193">
        <v>2.2683801932468897</v>
      </c>
      <c r="AK31" s="186"/>
      <c r="AL31" s="175" t="s">
        <v>150</v>
      </c>
      <c r="AM31" s="175"/>
      <c r="AN31" s="175" t="s">
        <v>10</v>
      </c>
      <c r="AO31" s="175"/>
      <c r="AP31" s="175"/>
      <c r="AQ31" s="175">
        <f t="shared" si="9"/>
        <v>903</v>
      </c>
      <c r="AR31" s="175"/>
      <c r="AS31" s="175"/>
      <c r="AU31" s="175"/>
      <c r="AV31" s="175" t="s">
        <v>62</v>
      </c>
      <c r="AY31" s="176">
        <v>0.24060000000000001</v>
      </c>
      <c r="AZ31" s="176">
        <v>20</v>
      </c>
      <c r="BA31" s="177">
        <v>1.2030000000000001E-2</v>
      </c>
      <c r="BB31" s="177">
        <v>6.5873889351193196</v>
      </c>
      <c r="BC31" s="177"/>
      <c r="BD31" s="186"/>
      <c r="BE31" s="186"/>
      <c r="BF31" s="186"/>
      <c r="BG31" s="186"/>
      <c r="BJ31" s="186"/>
      <c r="BK31" s="186"/>
      <c r="BL31" s="186"/>
      <c r="BM31" s="218"/>
      <c r="BP31" s="186"/>
      <c r="BQ31" s="186"/>
      <c r="BR31" s="186"/>
      <c r="BS31" s="186"/>
      <c r="BT31" s="186"/>
      <c r="BU31" s="186"/>
      <c r="BV31" s="176" t="s">
        <v>399</v>
      </c>
      <c r="BW31" s="160" t="s">
        <v>1192</v>
      </c>
      <c r="BX31" s="176"/>
      <c r="BY31" s="176"/>
      <c r="BZ31" s="186">
        <f t="shared" si="2"/>
        <v>903</v>
      </c>
      <c r="CA31" s="176"/>
      <c r="CB31" s="176"/>
      <c r="CC31" s="176"/>
      <c r="CD31" s="176"/>
      <c r="CE31" s="176" t="s">
        <v>62</v>
      </c>
      <c r="CF31" s="185">
        <v>175.51057895613124</v>
      </c>
      <c r="CI31" s="163">
        <v>36</v>
      </c>
      <c r="CJ31" s="163" t="s">
        <v>10</v>
      </c>
      <c r="CK31" s="163"/>
      <c r="CL31" s="163"/>
      <c r="CM31" s="186">
        <f t="shared" si="3"/>
        <v>903</v>
      </c>
      <c r="CN31" s="163"/>
      <c r="CO31" s="163"/>
      <c r="CP31" s="163"/>
      <c r="CQ31" s="163"/>
      <c r="CR31" s="163"/>
      <c r="CS31" s="163" t="s">
        <v>62</v>
      </c>
      <c r="CT31" s="163">
        <v>8.9153463635924943</v>
      </c>
      <c r="CU31" s="186"/>
      <c r="CV31" s="186"/>
      <c r="CW31" s="186"/>
      <c r="CX31" s="186"/>
      <c r="CY31" s="186"/>
      <c r="CZ31" s="186"/>
      <c r="DA31" s="186"/>
      <c r="DB31" s="186"/>
      <c r="DC31" s="186"/>
      <c r="DD31" s="186"/>
      <c r="DE31" s="186"/>
      <c r="DF31" s="186"/>
      <c r="DG31" s="186"/>
      <c r="DH31" s="186"/>
      <c r="DI31" s="186"/>
      <c r="DJ31" s="186"/>
      <c r="DK31" s="186"/>
      <c r="DL31" s="186"/>
      <c r="DM31" s="186"/>
      <c r="DO31" s="61" t="s">
        <v>150</v>
      </c>
      <c r="DP31" s="61" t="s">
        <v>10</v>
      </c>
      <c r="DQ31" s="160" t="s">
        <v>1192</v>
      </c>
      <c r="DR31" s="61"/>
      <c r="DS31" s="61"/>
      <c r="DT31" s="61"/>
      <c r="DU31" s="61"/>
      <c r="DV31" s="61"/>
      <c r="DW31" s="61"/>
      <c r="DX31" s="61" t="s">
        <v>62</v>
      </c>
      <c r="DY31" s="68">
        <v>0.28341936000000001</v>
      </c>
      <c r="DZ31" s="68">
        <v>3.173948E-2</v>
      </c>
      <c r="EA31" s="68">
        <v>6.6259499999999999E-2</v>
      </c>
      <c r="EB31" s="68">
        <v>0.18217979999999998</v>
      </c>
      <c r="EC31" s="68">
        <v>2.13455E-2</v>
      </c>
    </row>
    <row r="32" spans="1:133" s="169" customFormat="1" x14ac:dyDescent="0.25">
      <c r="A32" s="156">
        <v>37</v>
      </c>
      <c r="B32" s="157" t="s">
        <v>1213</v>
      </c>
      <c r="C32" s="160" t="s">
        <v>1192</v>
      </c>
      <c r="D32" s="160"/>
      <c r="E32" s="157" t="s">
        <v>1198</v>
      </c>
      <c r="F32" s="156">
        <v>-20.627498421999999</v>
      </c>
      <c r="G32" s="157">
        <v>-42.505070111000002</v>
      </c>
      <c r="H32" s="157"/>
      <c r="I32" s="156">
        <v>1221</v>
      </c>
      <c r="J32" s="190"/>
      <c r="K32" s="190"/>
      <c r="L32" s="189" t="s">
        <v>1167</v>
      </c>
      <c r="M32" s="185">
        <v>6.666666666666667</v>
      </c>
      <c r="N32" s="185">
        <v>7.333333333333333</v>
      </c>
      <c r="O32" s="190">
        <v>7</v>
      </c>
      <c r="P32" s="190">
        <v>6.5</v>
      </c>
      <c r="Q32" s="190">
        <v>7</v>
      </c>
      <c r="R32" s="185">
        <v>7.166666666666667</v>
      </c>
      <c r="S32" s="185">
        <v>6.666666666666667</v>
      </c>
      <c r="T32" s="185">
        <v>6.666666666666667</v>
      </c>
      <c r="U32" s="196">
        <v>91</v>
      </c>
      <c r="V32" s="186"/>
      <c r="W32" s="190" t="s">
        <v>880</v>
      </c>
      <c r="X32" s="190">
        <v>1221</v>
      </c>
      <c r="Y32" s="192" t="s">
        <v>10</v>
      </c>
      <c r="Z32" s="192"/>
      <c r="AA32" s="175"/>
      <c r="AB32" s="175">
        <f t="shared" si="8"/>
        <v>1221</v>
      </c>
      <c r="AC32" s="175"/>
      <c r="AD32" s="175"/>
      <c r="AE32" s="192"/>
      <c r="AF32" s="193">
        <v>40.945346999999998</v>
      </c>
      <c r="AG32" s="193">
        <v>27.753352499999998</v>
      </c>
      <c r="AH32" s="193">
        <v>5.1023236499999998</v>
      </c>
      <c r="AI32" s="193">
        <v>10.791603200000001</v>
      </c>
      <c r="AJ32" s="193">
        <v>2.1329943221583254</v>
      </c>
      <c r="AK32" s="186"/>
      <c r="AL32" s="175" t="s">
        <v>151</v>
      </c>
      <c r="AM32" s="175"/>
      <c r="AN32" s="175" t="s">
        <v>10</v>
      </c>
      <c r="AO32" s="175"/>
      <c r="AP32" s="175"/>
      <c r="AQ32" s="175">
        <f t="shared" si="9"/>
        <v>1221</v>
      </c>
      <c r="AR32" s="175"/>
      <c r="AS32" s="175"/>
      <c r="AU32" s="175"/>
      <c r="AV32" s="175" t="s">
        <v>62</v>
      </c>
      <c r="AY32" s="176">
        <v>0.29430000000000001</v>
      </c>
      <c r="AZ32" s="176">
        <v>20</v>
      </c>
      <c r="BA32" s="177">
        <v>1.4715000000000001E-2</v>
      </c>
      <c r="BB32" s="177">
        <v>7.7013931763884802</v>
      </c>
      <c r="BC32" s="177"/>
      <c r="BD32" s="186"/>
      <c r="BE32" s="186"/>
      <c r="BF32" s="186"/>
      <c r="BG32" s="186"/>
      <c r="BJ32" s="186"/>
      <c r="BK32" s="186"/>
      <c r="BL32" s="186"/>
      <c r="BM32" s="218"/>
      <c r="BP32" s="186"/>
      <c r="BQ32" s="186"/>
      <c r="BR32" s="186"/>
      <c r="BS32" s="186"/>
      <c r="BT32" s="186"/>
      <c r="BU32" s="186"/>
      <c r="BV32" s="176" t="s">
        <v>400</v>
      </c>
      <c r="BW32" s="160" t="s">
        <v>1192</v>
      </c>
      <c r="BX32" s="176"/>
      <c r="BY32" s="176"/>
      <c r="BZ32" s="186">
        <f t="shared" si="2"/>
        <v>1221</v>
      </c>
      <c r="CA32" s="176"/>
      <c r="CB32" s="176"/>
      <c r="CC32" s="176"/>
      <c r="CD32" s="176"/>
      <c r="CE32" s="176" t="s">
        <v>62</v>
      </c>
      <c r="CF32" s="185">
        <v>192.04738452139273</v>
      </c>
      <c r="CI32" s="163">
        <v>37</v>
      </c>
      <c r="CJ32" s="163" t="s">
        <v>10</v>
      </c>
      <c r="CK32" s="163"/>
      <c r="CL32" s="163"/>
      <c r="CM32" s="186">
        <f t="shared" si="3"/>
        <v>1221</v>
      </c>
      <c r="CN32" s="163"/>
      <c r="CO32" s="163"/>
      <c r="CP32" s="163"/>
      <c r="CQ32" s="163"/>
      <c r="CR32" s="163"/>
      <c r="CS32" s="163" t="s">
        <v>62</v>
      </c>
      <c r="CT32" s="163">
        <v>7.4598454622975039</v>
      </c>
      <c r="CU32" s="186"/>
      <c r="CV32" s="186"/>
      <c r="CW32" s="186"/>
      <c r="CX32" s="186"/>
      <c r="CY32" s="186"/>
      <c r="CZ32" s="186"/>
      <c r="DA32" s="186"/>
      <c r="DB32" s="186"/>
      <c r="DC32" s="186"/>
      <c r="DD32" s="186"/>
      <c r="DE32" s="186"/>
      <c r="DF32" s="186"/>
      <c r="DG32" s="186"/>
      <c r="DH32" s="186"/>
      <c r="DI32" s="186"/>
      <c r="DJ32" s="186"/>
      <c r="DK32" s="186"/>
      <c r="DL32" s="186"/>
      <c r="DM32" s="186"/>
      <c r="DO32" s="61" t="s">
        <v>151</v>
      </c>
      <c r="DP32" s="61" t="s">
        <v>10</v>
      </c>
      <c r="DQ32" s="160" t="s">
        <v>1192</v>
      </c>
      <c r="DR32" s="61"/>
      <c r="DS32" s="61"/>
      <c r="DT32" s="61"/>
      <c r="DU32" s="61"/>
      <c r="DV32" s="61"/>
      <c r="DW32" s="61"/>
      <c r="DX32" s="61" t="s">
        <v>62</v>
      </c>
      <c r="DY32" s="68">
        <v>0.29266394000000001</v>
      </c>
      <c r="DZ32" s="68">
        <v>3.2274360000000002E-2</v>
      </c>
      <c r="EA32" s="68">
        <v>8.0888799999999997E-2</v>
      </c>
      <c r="EB32" s="68">
        <v>0.17977663999999999</v>
      </c>
      <c r="EC32" s="68">
        <v>1.840468E-2</v>
      </c>
    </row>
    <row r="33" spans="1:133" s="169" customFormat="1" x14ac:dyDescent="0.25">
      <c r="A33" s="156">
        <v>38</v>
      </c>
      <c r="B33" s="157" t="s">
        <v>1213</v>
      </c>
      <c r="C33" s="160" t="s">
        <v>1192</v>
      </c>
      <c r="D33" s="160"/>
      <c r="E33" s="157" t="s">
        <v>1198</v>
      </c>
      <c r="F33" s="157">
        <v>-20.628581783000001</v>
      </c>
      <c r="G33" s="157">
        <v>-42.501902338000001</v>
      </c>
      <c r="H33" s="157"/>
      <c r="I33" s="156">
        <v>1321</v>
      </c>
      <c r="J33" s="190"/>
      <c r="K33" s="190"/>
      <c r="L33" s="189" t="s">
        <v>1170</v>
      </c>
      <c r="M33" s="185">
        <v>6.333333333333333</v>
      </c>
      <c r="N33" s="190">
        <v>7</v>
      </c>
      <c r="O33" s="190">
        <v>7</v>
      </c>
      <c r="P33" s="185">
        <v>6.666666666666667</v>
      </c>
      <c r="Q33" s="190">
        <v>7</v>
      </c>
      <c r="R33" s="185">
        <v>6.666666666666667</v>
      </c>
      <c r="S33" s="185">
        <v>6.333333333333333</v>
      </c>
      <c r="T33" s="185">
        <v>6.333333333333333</v>
      </c>
      <c r="U33" s="191">
        <v>89.333333333333329</v>
      </c>
      <c r="V33" s="186"/>
      <c r="W33" s="190" t="s">
        <v>881</v>
      </c>
      <c r="X33" s="190">
        <v>1321</v>
      </c>
      <c r="Y33" s="192" t="s">
        <v>10</v>
      </c>
      <c r="Z33" s="192"/>
      <c r="AA33" s="175"/>
      <c r="AB33" s="175">
        <f t="shared" si="8"/>
        <v>1321</v>
      </c>
      <c r="AC33" s="175"/>
      <c r="AD33" s="175"/>
      <c r="AE33" s="192"/>
      <c r="AF33" s="193">
        <v>44.782561499999993</v>
      </c>
      <c r="AG33" s="193">
        <v>28.944994999999988</v>
      </c>
      <c r="AH33" s="193">
        <v>5.2676279000000008</v>
      </c>
      <c r="AI33" s="193">
        <v>11.473961349999998</v>
      </c>
      <c r="AJ33" s="193">
        <v>2.1876574545008776</v>
      </c>
      <c r="AK33" s="186"/>
      <c r="AL33" s="175" t="s">
        <v>152</v>
      </c>
      <c r="AM33" s="175"/>
      <c r="AN33" s="175" t="s">
        <v>10</v>
      </c>
      <c r="AO33" s="175"/>
      <c r="AP33" s="175"/>
      <c r="AQ33" s="175">
        <f t="shared" si="9"/>
        <v>1321</v>
      </c>
      <c r="AR33" s="175"/>
      <c r="AS33" s="175"/>
      <c r="AU33" s="175"/>
      <c r="AV33" s="175" t="s">
        <v>62</v>
      </c>
      <c r="AY33" s="176">
        <v>0.32300000000000001</v>
      </c>
      <c r="AZ33" s="176">
        <v>20</v>
      </c>
      <c r="BA33" s="177">
        <v>1.6150000000000001E-2</v>
      </c>
      <c r="BB33" s="177">
        <v>8.1496792204654653</v>
      </c>
      <c r="BC33" s="177"/>
      <c r="BD33" s="186"/>
      <c r="BE33" s="186"/>
      <c r="BF33" s="186"/>
      <c r="BG33" s="186"/>
      <c r="BJ33" s="186"/>
      <c r="BK33" s="186"/>
      <c r="BL33" s="186"/>
      <c r="BM33" s="218"/>
      <c r="BP33" s="186"/>
      <c r="BQ33" s="186"/>
      <c r="BR33" s="186"/>
      <c r="BS33" s="186"/>
      <c r="BT33" s="186"/>
      <c r="BU33" s="186"/>
      <c r="BV33" s="176" t="s">
        <v>401</v>
      </c>
      <c r="BW33" s="160" t="s">
        <v>1192</v>
      </c>
      <c r="BX33" s="176"/>
      <c r="BY33" s="176"/>
      <c r="BZ33" s="186">
        <f t="shared" si="2"/>
        <v>1321</v>
      </c>
      <c r="CA33" s="176"/>
      <c r="CB33" s="176"/>
      <c r="CC33" s="176"/>
      <c r="CD33" s="176"/>
      <c r="CE33" s="176" t="s">
        <v>62</v>
      </c>
      <c r="CF33" s="185">
        <v>165.00329693212242</v>
      </c>
      <c r="CI33" s="163">
        <v>38</v>
      </c>
      <c r="CJ33" s="163" t="s">
        <v>10</v>
      </c>
      <c r="CK33" s="163"/>
      <c r="CL33" s="163"/>
      <c r="CM33" s="186">
        <f t="shared" si="3"/>
        <v>1321</v>
      </c>
      <c r="CN33" s="163"/>
      <c r="CO33" s="163"/>
      <c r="CP33" s="163"/>
      <c r="CQ33" s="163"/>
      <c r="CR33" s="163"/>
      <c r="CS33" s="163" t="s">
        <v>62</v>
      </c>
      <c r="CT33" s="163">
        <v>7.1636579260385886</v>
      </c>
      <c r="CU33" s="186"/>
      <c r="CV33" s="186"/>
      <c r="CW33" s="186"/>
      <c r="CX33" s="186"/>
      <c r="CY33" s="186"/>
      <c r="CZ33" s="186"/>
      <c r="DA33" s="186"/>
      <c r="DB33" s="186"/>
      <c r="DC33" s="186"/>
      <c r="DD33" s="186"/>
      <c r="DE33" s="186"/>
      <c r="DF33" s="186"/>
      <c r="DG33" s="186"/>
      <c r="DH33" s="186"/>
      <c r="DI33" s="186"/>
      <c r="DJ33" s="186"/>
      <c r="DK33" s="186"/>
      <c r="DL33" s="186"/>
      <c r="DM33" s="186"/>
      <c r="DO33" s="61" t="s">
        <v>152</v>
      </c>
      <c r="DP33" s="61" t="s">
        <v>10</v>
      </c>
      <c r="DQ33" s="160" t="s">
        <v>1192</v>
      </c>
      <c r="DR33" s="61"/>
      <c r="DS33" s="61"/>
      <c r="DT33" s="61"/>
      <c r="DU33" s="61"/>
      <c r="DV33" s="61"/>
      <c r="DW33" s="61"/>
      <c r="DX33" s="61" t="s">
        <v>62</v>
      </c>
      <c r="DY33" s="68">
        <v>0.29285275999999999</v>
      </c>
      <c r="DZ33" s="68">
        <v>2.9049700000000001E-2</v>
      </c>
      <c r="EA33" s="68">
        <v>7.2493500000000002E-2</v>
      </c>
      <c r="EB33" s="68">
        <v>0.17317874</v>
      </c>
      <c r="EC33" s="68">
        <v>1.7785120000000001E-2</v>
      </c>
    </row>
    <row r="34" spans="1:133" s="169" customFormat="1" x14ac:dyDescent="0.25">
      <c r="A34" s="156">
        <v>39</v>
      </c>
      <c r="B34" s="157" t="s">
        <v>1213</v>
      </c>
      <c r="C34" s="160" t="s">
        <v>1173</v>
      </c>
      <c r="D34" s="160"/>
      <c r="E34" s="157" t="s">
        <v>1198</v>
      </c>
      <c r="F34" s="157">
        <v>-20.625635795000001</v>
      </c>
      <c r="G34" s="157">
        <v>-42.505952473999997</v>
      </c>
      <c r="H34" s="157"/>
      <c r="I34" s="156">
        <v>1175</v>
      </c>
      <c r="J34" s="190"/>
      <c r="K34" s="190"/>
      <c r="L34" s="189" t="s">
        <v>1170</v>
      </c>
      <c r="M34" s="185">
        <v>5.666666666666667</v>
      </c>
      <c r="N34" s="190">
        <v>6</v>
      </c>
      <c r="O34" s="185">
        <v>5.666666666666667</v>
      </c>
      <c r="P34" s="190">
        <v>6</v>
      </c>
      <c r="Q34" s="185">
        <v>5.666666666666667</v>
      </c>
      <c r="R34" s="185">
        <v>5.666666666666667</v>
      </c>
      <c r="S34" s="185">
        <v>5.666666666666667</v>
      </c>
      <c r="T34" s="190">
        <v>6</v>
      </c>
      <c r="U34" s="191">
        <v>82.333333333333329</v>
      </c>
      <c r="V34" s="186"/>
      <c r="W34" s="190" t="s">
        <v>810</v>
      </c>
      <c r="X34" s="190">
        <v>1175</v>
      </c>
      <c r="Y34" s="192" t="s">
        <v>286</v>
      </c>
      <c r="Z34" s="192"/>
      <c r="AA34" s="175"/>
      <c r="AB34" s="175">
        <f t="shared" si="8"/>
        <v>1175</v>
      </c>
      <c r="AC34" s="175"/>
      <c r="AD34" s="175"/>
      <c r="AE34" s="192"/>
      <c r="AF34" s="193">
        <v>73.301655000000011</v>
      </c>
      <c r="AG34" s="193">
        <v>37.184557499999997</v>
      </c>
      <c r="AH34" s="193">
        <v>6.6220708000000004</v>
      </c>
      <c r="AI34" s="193">
        <v>15.004247500000002</v>
      </c>
      <c r="AJ34" s="193">
        <v>2.2781398473611487</v>
      </c>
      <c r="AK34" s="186"/>
      <c r="AL34" s="175" t="s">
        <v>208</v>
      </c>
      <c r="AM34" s="175"/>
      <c r="AN34" s="175" t="s">
        <v>286</v>
      </c>
      <c r="AO34" s="175"/>
      <c r="AP34" s="175"/>
      <c r="AQ34" s="175">
        <f t="shared" si="9"/>
        <v>1175</v>
      </c>
      <c r="AR34" s="175"/>
      <c r="AS34" s="175"/>
      <c r="AU34" s="175"/>
      <c r="AV34" s="175" t="s">
        <v>62</v>
      </c>
      <c r="AY34" s="176">
        <v>0.24579999999999999</v>
      </c>
      <c r="AZ34" s="176">
        <v>20</v>
      </c>
      <c r="BA34" s="177">
        <v>1.2289999999999999E-2</v>
      </c>
      <c r="BB34" s="177">
        <v>6.8611923871902931</v>
      </c>
      <c r="BC34" s="177"/>
      <c r="BD34" s="186"/>
      <c r="BE34" s="186"/>
      <c r="BF34" s="186"/>
      <c r="BG34" s="186"/>
      <c r="BJ34" s="186"/>
      <c r="BK34" s="186"/>
      <c r="BL34" s="186"/>
      <c r="BM34" s="218"/>
      <c r="BP34" s="186"/>
      <c r="BQ34" s="186"/>
      <c r="BR34" s="186"/>
      <c r="BS34" s="186"/>
      <c r="BT34" s="186"/>
      <c r="BU34" s="186"/>
      <c r="BV34" s="186"/>
      <c r="BW34" s="160"/>
      <c r="BX34" s="186"/>
      <c r="BY34" s="186"/>
      <c r="BZ34" s="186"/>
      <c r="CA34" s="186"/>
      <c r="CB34" s="186"/>
      <c r="CC34" s="186"/>
      <c r="CD34" s="186"/>
      <c r="CE34" s="186"/>
      <c r="CF34" s="186"/>
      <c r="CI34" s="186"/>
      <c r="CJ34" s="186"/>
      <c r="CK34" s="186"/>
      <c r="CL34" s="186"/>
      <c r="CM34" s="186"/>
      <c r="CN34" s="186"/>
      <c r="CO34" s="186"/>
      <c r="CP34" s="186"/>
      <c r="CQ34" s="186"/>
      <c r="CR34" s="186"/>
      <c r="CS34" s="186"/>
      <c r="CT34" s="186"/>
      <c r="CU34" s="186"/>
      <c r="CV34" s="186"/>
      <c r="CW34" s="186"/>
      <c r="CX34" s="186"/>
      <c r="CY34" s="186"/>
      <c r="CZ34" s="186"/>
      <c r="DA34" s="186"/>
      <c r="DB34" s="186"/>
      <c r="DC34" s="186"/>
      <c r="DD34" s="186"/>
      <c r="DE34" s="186"/>
      <c r="DF34" s="186"/>
      <c r="DG34" s="186"/>
      <c r="DH34" s="186"/>
      <c r="DI34" s="186"/>
      <c r="DJ34" s="186"/>
      <c r="DK34" s="186"/>
      <c r="DL34" s="186"/>
      <c r="DM34" s="186"/>
      <c r="DO34" s="61" t="s">
        <v>208</v>
      </c>
      <c r="DP34" s="61" t="s">
        <v>286</v>
      </c>
      <c r="DQ34" s="160" t="s">
        <v>1173</v>
      </c>
      <c r="DR34" s="61"/>
      <c r="DS34" s="61"/>
      <c r="DT34" s="61"/>
      <c r="DU34" s="61"/>
      <c r="DV34" s="61"/>
      <c r="DW34" s="61"/>
      <c r="DX34" s="61" t="s">
        <v>62</v>
      </c>
      <c r="DY34" s="68">
        <v>0.30365542000000001</v>
      </c>
      <c r="DZ34" s="68">
        <v>2.6313259999999998E-2</v>
      </c>
      <c r="EA34" s="68">
        <v>7.7916119999999991E-2</v>
      </c>
      <c r="EB34" s="68">
        <v>0.17907369999999997</v>
      </c>
      <c r="EC34" s="68">
        <v>2.0518779999999997E-2</v>
      </c>
    </row>
    <row r="35" spans="1:133" s="169" customFormat="1" x14ac:dyDescent="0.25">
      <c r="A35" s="156">
        <v>40</v>
      </c>
      <c r="B35" s="157" t="s">
        <v>1213</v>
      </c>
      <c r="C35" s="160" t="s">
        <v>1192</v>
      </c>
      <c r="D35" s="160"/>
      <c r="E35" s="157" t="s">
        <v>1198</v>
      </c>
      <c r="F35" s="156">
        <v>-20.623349631</v>
      </c>
      <c r="G35" s="162">
        <v>-42.510206373000003</v>
      </c>
      <c r="H35" s="162"/>
      <c r="I35" s="156">
        <v>1018</v>
      </c>
      <c r="J35" s="190"/>
      <c r="K35" s="190"/>
      <c r="L35" s="189" t="s">
        <v>1210</v>
      </c>
      <c r="M35" s="185">
        <v>5.666666666666667</v>
      </c>
      <c r="N35" s="185">
        <v>6.333333333333333</v>
      </c>
      <c r="O35" s="185">
        <v>6.166666666666667</v>
      </c>
      <c r="P35" s="185">
        <v>6.166666666666667</v>
      </c>
      <c r="Q35" s="185">
        <v>6.666666666666667</v>
      </c>
      <c r="R35" s="190">
        <v>6.5</v>
      </c>
      <c r="S35" s="185">
        <v>6.333333333333333</v>
      </c>
      <c r="T35" s="185">
        <v>6.166666666666667</v>
      </c>
      <c r="U35" s="196">
        <v>86</v>
      </c>
      <c r="V35" s="186"/>
      <c r="W35" s="190" t="s">
        <v>882</v>
      </c>
      <c r="X35" s="190">
        <v>1018</v>
      </c>
      <c r="Y35" s="192" t="s">
        <v>10</v>
      </c>
      <c r="Z35" s="192"/>
      <c r="AA35" s="175"/>
      <c r="AB35" s="175">
        <f t="shared" si="8"/>
        <v>1018</v>
      </c>
      <c r="AC35" s="175"/>
      <c r="AD35" s="175"/>
      <c r="AE35" s="192"/>
      <c r="AF35" s="193">
        <v>50.770625999999993</v>
      </c>
      <c r="AG35" s="193">
        <v>30.657049999999998</v>
      </c>
      <c r="AH35" s="193">
        <v>5.5998333999999996</v>
      </c>
      <c r="AI35" s="193">
        <v>12.067448300000001</v>
      </c>
      <c r="AJ35" s="193">
        <v>2.1814523201939986</v>
      </c>
      <c r="AK35" s="186"/>
      <c r="AL35" s="175" t="s">
        <v>153</v>
      </c>
      <c r="AM35" s="175"/>
      <c r="AN35" s="175" t="s">
        <v>10</v>
      </c>
      <c r="AO35" s="175"/>
      <c r="AP35" s="175"/>
      <c r="AQ35" s="175">
        <f t="shared" si="9"/>
        <v>1018</v>
      </c>
      <c r="AR35" s="175"/>
      <c r="AS35" s="175"/>
      <c r="AU35" s="175"/>
      <c r="AV35" s="175" t="s">
        <v>62</v>
      </c>
      <c r="AY35" s="176">
        <v>0.25480000000000003</v>
      </c>
      <c r="AZ35" s="176">
        <v>20</v>
      </c>
      <c r="BA35" s="177">
        <v>1.2740000000000001E-2</v>
      </c>
      <c r="BB35" s="177">
        <v>7.0074893297184122</v>
      </c>
      <c r="BC35" s="177"/>
      <c r="BD35" s="186"/>
      <c r="BE35" s="186"/>
      <c r="BF35" s="186"/>
      <c r="BG35" s="186"/>
      <c r="BJ35" s="186"/>
      <c r="BK35" s="186"/>
      <c r="BL35" s="186"/>
      <c r="BM35" s="218"/>
      <c r="BP35" s="186"/>
      <c r="BQ35" s="186"/>
      <c r="BR35" s="186"/>
      <c r="BS35" s="186"/>
      <c r="BT35" s="186"/>
      <c r="BU35" s="186"/>
      <c r="BV35" s="186"/>
      <c r="BW35" s="160"/>
      <c r="BX35" s="186"/>
      <c r="BY35" s="186"/>
      <c r="BZ35" s="186"/>
      <c r="CA35" s="186"/>
      <c r="CB35" s="186"/>
      <c r="CC35" s="186"/>
      <c r="CD35" s="186"/>
      <c r="CE35" s="186"/>
      <c r="CF35" s="186"/>
      <c r="CI35" s="186"/>
      <c r="CJ35" s="186"/>
      <c r="CK35" s="186"/>
      <c r="CL35" s="186"/>
      <c r="CM35" s="186"/>
      <c r="CN35" s="186"/>
      <c r="CO35" s="186"/>
      <c r="CP35" s="186"/>
      <c r="CQ35" s="186"/>
      <c r="CR35" s="186"/>
      <c r="CS35" s="186"/>
      <c r="CT35" s="186"/>
      <c r="CU35" s="186"/>
      <c r="CV35" s="186"/>
      <c r="CW35" s="163">
        <v>40</v>
      </c>
      <c r="CX35" s="163" t="s">
        <v>10</v>
      </c>
      <c r="CY35" s="163"/>
      <c r="CZ35" s="163"/>
      <c r="DA35" s="186">
        <f t="shared" si="4"/>
        <v>1018</v>
      </c>
      <c r="DB35" s="163"/>
      <c r="DC35" s="163"/>
      <c r="DD35" s="163"/>
      <c r="DE35" s="163"/>
      <c r="DF35" s="163"/>
      <c r="DG35" s="163"/>
      <c r="DH35" s="176" t="s">
        <v>9</v>
      </c>
      <c r="DI35" s="232">
        <v>2.8548049999999998</v>
      </c>
      <c r="DJ35" s="233">
        <v>0.3496398</v>
      </c>
      <c r="DK35" s="177">
        <f>DI35-DJ35</f>
        <v>2.5051652</v>
      </c>
      <c r="DL35" s="230">
        <v>0.18066470000000001</v>
      </c>
      <c r="DM35" s="230">
        <v>0.16897509999999999</v>
      </c>
      <c r="DO35" s="61" t="s">
        <v>153</v>
      </c>
      <c r="DP35" s="61" t="s">
        <v>10</v>
      </c>
      <c r="DQ35" s="160" t="s">
        <v>1192</v>
      </c>
      <c r="DR35" s="61"/>
      <c r="DS35" s="61"/>
      <c r="DT35" s="61"/>
      <c r="DU35" s="61"/>
      <c r="DV35" s="61"/>
      <c r="DW35" s="61"/>
      <c r="DX35" s="61" t="s">
        <v>62</v>
      </c>
      <c r="DY35" s="68">
        <v>0.24296324000000005</v>
      </c>
      <c r="DZ35" s="68">
        <v>2.889926E-2</v>
      </c>
      <c r="EA35" s="68">
        <v>5.0017199999999998E-2</v>
      </c>
      <c r="EB35" s="68">
        <v>0.14892881999999999</v>
      </c>
      <c r="EC35" s="68">
        <v>2.46351E-2</v>
      </c>
    </row>
    <row r="36" spans="1:133" s="169" customFormat="1" x14ac:dyDescent="0.25">
      <c r="A36" s="156">
        <v>42</v>
      </c>
      <c r="B36" s="157" t="s">
        <v>1214</v>
      </c>
      <c r="C36" s="160" t="s">
        <v>1173</v>
      </c>
      <c r="D36" s="160"/>
      <c r="E36" s="157" t="s">
        <v>1215</v>
      </c>
      <c r="F36" s="157">
        <v>-20.819936274</v>
      </c>
      <c r="G36" s="157">
        <v>-42.366599477999998</v>
      </c>
      <c r="H36" s="157"/>
      <c r="I36" s="156">
        <v>753</v>
      </c>
      <c r="J36" s="190"/>
      <c r="K36" s="190"/>
      <c r="L36" s="189" t="s">
        <v>1210</v>
      </c>
      <c r="M36" s="190">
        <v>6</v>
      </c>
      <c r="N36" s="185">
        <v>5.666666666666667</v>
      </c>
      <c r="O36" s="190">
        <v>6</v>
      </c>
      <c r="P36" s="185">
        <v>5.666666666666667</v>
      </c>
      <c r="Q36" s="185">
        <v>5.333333333333333</v>
      </c>
      <c r="R36" s="185">
        <v>5.666666666666667</v>
      </c>
      <c r="S36" s="185">
        <v>5.666666666666667</v>
      </c>
      <c r="T36" s="185">
        <v>5.666666666666667</v>
      </c>
      <c r="U36" s="191">
        <v>81.666666666666671</v>
      </c>
      <c r="V36" s="186"/>
      <c r="W36" s="190" t="s">
        <v>811</v>
      </c>
      <c r="X36" s="190">
        <v>753</v>
      </c>
      <c r="Y36" s="192" t="s">
        <v>286</v>
      </c>
      <c r="Z36" s="192"/>
      <c r="AA36" s="175"/>
      <c r="AB36" s="175">
        <f t="shared" si="8"/>
        <v>753</v>
      </c>
      <c r="AC36" s="175"/>
      <c r="AD36" s="175"/>
      <c r="AE36" s="192"/>
      <c r="AF36" s="193">
        <v>41.086070999999997</v>
      </c>
      <c r="AG36" s="193">
        <v>29.435747499999998</v>
      </c>
      <c r="AH36" s="193">
        <v>4.9890600499999991</v>
      </c>
      <c r="AI36" s="193">
        <v>11.99974405</v>
      </c>
      <c r="AJ36" s="193">
        <v>2.4040653423916423</v>
      </c>
      <c r="AK36" s="186"/>
      <c r="AL36" s="175" t="s">
        <v>1088</v>
      </c>
      <c r="AM36" s="175"/>
      <c r="AN36" s="175" t="s">
        <v>286</v>
      </c>
      <c r="AO36" s="175"/>
      <c r="AP36" s="175"/>
      <c r="AQ36" s="175">
        <f t="shared" si="9"/>
        <v>753</v>
      </c>
      <c r="AR36" s="175"/>
      <c r="AS36" s="175"/>
      <c r="AU36" s="175"/>
      <c r="AV36" s="176" t="s">
        <v>20</v>
      </c>
      <c r="AY36" s="176">
        <v>0.20910000000000001</v>
      </c>
      <c r="AZ36" s="176">
        <v>20</v>
      </c>
      <c r="BA36" s="177">
        <v>1.0455000000000001E-2</v>
      </c>
      <c r="BB36" s="177">
        <v>5.6679998926260984</v>
      </c>
      <c r="BC36" s="177"/>
      <c r="BD36" s="186"/>
      <c r="BE36" s="186"/>
      <c r="BF36" s="186"/>
      <c r="BG36" s="186"/>
      <c r="BJ36" s="186"/>
      <c r="BK36" s="186"/>
      <c r="BL36" s="186"/>
      <c r="BM36" s="218"/>
      <c r="BP36" s="186"/>
      <c r="BQ36" s="186"/>
      <c r="BR36" s="186"/>
      <c r="BS36" s="186"/>
      <c r="BT36" s="186"/>
      <c r="BU36" s="186"/>
      <c r="BV36" s="186"/>
      <c r="BW36" s="160"/>
      <c r="BX36" s="186"/>
      <c r="BY36" s="186"/>
      <c r="BZ36" s="186"/>
      <c r="CA36" s="186"/>
      <c r="CB36" s="186"/>
      <c r="CC36" s="186"/>
      <c r="CD36" s="186"/>
      <c r="CE36" s="186"/>
      <c r="CF36" s="186"/>
      <c r="CI36" s="186"/>
      <c r="CJ36" s="186"/>
      <c r="CK36" s="186"/>
      <c r="CL36" s="186"/>
      <c r="CM36" s="186"/>
      <c r="CN36" s="186"/>
      <c r="CO36" s="186"/>
      <c r="CP36" s="186"/>
      <c r="CQ36" s="186"/>
      <c r="CR36" s="186"/>
      <c r="CS36" s="186"/>
      <c r="CT36" s="186"/>
      <c r="CU36" s="186"/>
      <c r="CV36" s="186"/>
      <c r="CW36" s="186"/>
      <c r="CX36" s="186"/>
      <c r="CY36" s="186"/>
      <c r="CZ36" s="186"/>
      <c r="DA36" s="186"/>
      <c r="DB36" s="186"/>
      <c r="DC36" s="186"/>
      <c r="DD36" s="186"/>
      <c r="DE36" s="186"/>
      <c r="DF36" s="186"/>
      <c r="DG36" s="186"/>
      <c r="DH36" s="186"/>
      <c r="DI36" s="186"/>
      <c r="DJ36" s="186"/>
      <c r="DK36" s="186"/>
      <c r="DL36" s="186"/>
      <c r="DM36" s="186"/>
      <c r="DO36" s="61">
        <v>42</v>
      </c>
      <c r="DP36" s="61" t="s">
        <v>286</v>
      </c>
      <c r="DQ36" s="160" t="s">
        <v>1173</v>
      </c>
      <c r="DR36" s="61"/>
      <c r="DS36" s="61"/>
      <c r="DT36" s="61"/>
      <c r="DU36" s="61"/>
      <c r="DV36" s="61"/>
      <c r="DW36" s="61"/>
      <c r="DX36" s="61" t="s">
        <v>20</v>
      </c>
      <c r="DY36" s="68">
        <v>0.29430462000000002</v>
      </c>
      <c r="DZ36" s="68">
        <v>2.3388780000000005E-2</v>
      </c>
      <c r="EA36" s="68">
        <v>5.684612E-2</v>
      </c>
      <c r="EB36" s="68">
        <v>0.19688153999999997</v>
      </c>
      <c r="EC36" s="68">
        <v>1.8524779999999998E-2</v>
      </c>
    </row>
    <row r="37" spans="1:133" s="169" customFormat="1" x14ac:dyDescent="0.25">
      <c r="A37" s="156">
        <v>43</v>
      </c>
      <c r="B37" s="157" t="s">
        <v>1216</v>
      </c>
      <c r="C37" s="160" t="s">
        <v>1163</v>
      </c>
      <c r="D37" s="160"/>
      <c r="E37" s="157" t="s">
        <v>1215</v>
      </c>
      <c r="F37" s="157">
        <v>-20.816704296000001</v>
      </c>
      <c r="G37" s="157">
        <v>-42.376350313000003</v>
      </c>
      <c r="H37" s="157"/>
      <c r="I37" s="156">
        <v>813</v>
      </c>
      <c r="J37" s="190"/>
      <c r="K37" s="190"/>
      <c r="L37" s="189" t="s">
        <v>1210</v>
      </c>
      <c r="M37" s="190">
        <v>6</v>
      </c>
      <c r="N37" s="190">
        <v>6</v>
      </c>
      <c r="O37" s="190">
        <v>6</v>
      </c>
      <c r="P37" s="190">
        <v>6</v>
      </c>
      <c r="Q37" s="185">
        <v>6.666666666666667</v>
      </c>
      <c r="R37" s="185">
        <v>6.666666666666667</v>
      </c>
      <c r="S37" s="185">
        <v>6.166666666666667</v>
      </c>
      <c r="T37" s="185">
        <v>6.166666666666667</v>
      </c>
      <c r="U37" s="191">
        <v>85.666666666666671</v>
      </c>
      <c r="V37" s="186"/>
      <c r="W37" s="190" t="s">
        <v>613</v>
      </c>
      <c r="X37" s="190">
        <v>813</v>
      </c>
      <c r="Y37" s="192" t="s">
        <v>8</v>
      </c>
      <c r="Z37" s="192"/>
      <c r="AA37" s="175"/>
      <c r="AB37" s="175">
        <f t="shared" si="8"/>
        <v>813</v>
      </c>
      <c r="AC37" s="175"/>
      <c r="AD37" s="175"/>
      <c r="AE37" s="192"/>
      <c r="AF37" s="193">
        <v>38.504512499999997</v>
      </c>
      <c r="AG37" s="193">
        <v>29.535503499999994</v>
      </c>
      <c r="AH37" s="193">
        <v>4.8435142999999989</v>
      </c>
      <c r="AI37" s="193">
        <v>11.483182899999999</v>
      </c>
      <c r="AJ37" s="193">
        <v>2.3788011391401378</v>
      </c>
      <c r="AK37" s="186"/>
      <c r="AL37" s="175" t="s">
        <v>1021</v>
      </c>
      <c r="AM37" s="175"/>
      <c r="AN37" s="175" t="s">
        <v>8</v>
      </c>
      <c r="AO37" s="175"/>
      <c r="AP37" s="175"/>
      <c r="AQ37" s="175">
        <f t="shared" si="9"/>
        <v>813</v>
      </c>
      <c r="AR37" s="175"/>
      <c r="AS37" s="175"/>
      <c r="AU37" s="175"/>
      <c r="AV37" s="175" t="s">
        <v>440</v>
      </c>
      <c r="AY37" s="176">
        <v>0.26269999999999999</v>
      </c>
      <c r="AZ37" s="176">
        <v>20</v>
      </c>
      <c r="BA37" s="177">
        <v>1.3134999999999999E-2</v>
      </c>
      <c r="BB37" s="177">
        <v>6.4853837274850346</v>
      </c>
      <c r="BC37" s="177"/>
      <c r="BD37" s="186"/>
      <c r="BE37" s="186"/>
      <c r="BF37" s="186"/>
      <c r="BG37" s="186"/>
      <c r="BJ37" s="186"/>
      <c r="BK37" s="186"/>
      <c r="BL37" s="186"/>
      <c r="BM37" s="218"/>
      <c r="BP37" s="186"/>
      <c r="BQ37" s="186"/>
      <c r="BR37" s="186"/>
      <c r="BS37" s="186"/>
      <c r="BT37" s="186"/>
      <c r="BU37" s="186"/>
      <c r="BV37" s="186"/>
      <c r="BW37" s="160"/>
      <c r="BX37" s="186"/>
      <c r="BY37" s="186"/>
      <c r="BZ37" s="186"/>
      <c r="CA37" s="186"/>
      <c r="CB37" s="186"/>
      <c r="CC37" s="186"/>
      <c r="CD37" s="186"/>
      <c r="CE37" s="186"/>
      <c r="CF37" s="186"/>
      <c r="CI37" s="186"/>
      <c r="CJ37" s="186"/>
      <c r="CK37" s="186"/>
      <c r="CL37" s="186"/>
      <c r="CM37" s="186"/>
      <c r="CN37" s="186"/>
      <c r="CO37" s="186"/>
      <c r="CP37" s="186"/>
      <c r="CQ37" s="186"/>
      <c r="CR37" s="186"/>
      <c r="CS37" s="186"/>
      <c r="CT37" s="186"/>
      <c r="CU37" s="186"/>
      <c r="CV37" s="186"/>
      <c r="CW37" s="186"/>
      <c r="CX37" s="186"/>
      <c r="CY37" s="186"/>
      <c r="CZ37" s="186"/>
      <c r="DA37" s="186"/>
      <c r="DB37" s="186"/>
      <c r="DC37" s="186"/>
      <c r="DD37" s="186"/>
      <c r="DE37" s="186"/>
      <c r="DF37" s="186"/>
      <c r="DG37" s="186"/>
      <c r="DH37" s="186"/>
      <c r="DI37" s="186"/>
      <c r="DJ37" s="186"/>
      <c r="DK37" s="186"/>
      <c r="DL37" s="186"/>
      <c r="DM37" s="186"/>
      <c r="DQ37" s="160"/>
    </row>
    <row r="38" spans="1:133" s="169" customFormat="1" x14ac:dyDescent="0.25">
      <c r="A38" s="156">
        <v>44</v>
      </c>
      <c r="B38" s="157" t="s">
        <v>1217</v>
      </c>
      <c r="C38" s="160" t="s">
        <v>1163</v>
      </c>
      <c r="D38" s="160"/>
      <c r="E38" s="157" t="s">
        <v>1215</v>
      </c>
      <c r="F38" s="157">
        <v>-20.829368512999999</v>
      </c>
      <c r="G38" s="157">
        <v>-42.370276283000003</v>
      </c>
      <c r="H38" s="157"/>
      <c r="I38" s="156">
        <v>727</v>
      </c>
      <c r="J38" s="190"/>
      <c r="K38" s="190"/>
      <c r="L38" s="189" t="s">
        <v>1210</v>
      </c>
      <c r="M38" s="190">
        <v>6</v>
      </c>
      <c r="N38" s="185">
        <v>5.333333333333333</v>
      </c>
      <c r="O38" s="185">
        <v>5.333333333333333</v>
      </c>
      <c r="P38" s="185">
        <v>5.666666666666667</v>
      </c>
      <c r="Q38" s="185">
        <v>5.333333333333333</v>
      </c>
      <c r="R38" s="185">
        <v>5.333333333333333</v>
      </c>
      <c r="S38" s="185">
        <v>5.666666666666667</v>
      </c>
      <c r="T38" s="185">
        <v>5.666666666666667</v>
      </c>
      <c r="U38" s="191">
        <v>80.333333333333329</v>
      </c>
      <c r="V38" s="186"/>
      <c r="W38" s="186"/>
      <c r="X38" s="186"/>
      <c r="Y38" s="186"/>
      <c r="Z38" s="186"/>
      <c r="AA38" s="186"/>
      <c r="AB38" s="175"/>
      <c r="AC38" s="175"/>
      <c r="AD38" s="175"/>
      <c r="AE38" s="186"/>
      <c r="AF38" s="193"/>
      <c r="AG38" s="193"/>
      <c r="AH38" s="193"/>
      <c r="AI38" s="193"/>
      <c r="AJ38" s="193"/>
      <c r="AK38" s="186"/>
      <c r="AL38" s="186"/>
      <c r="AM38" s="186"/>
      <c r="AN38" s="186"/>
      <c r="AO38" s="186"/>
      <c r="AP38" s="186"/>
      <c r="AQ38" s="175"/>
      <c r="AR38" s="175"/>
      <c r="AS38" s="175"/>
      <c r="AU38" s="175"/>
      <c r="AV38" s="186"/>
      <c r="AY38" s="186"/>
      <c r="AZ38" s="186"/>
      <c r="BA38" s="186"/>
      <c r="BB38" s="186"/>
      <c r="BC38" s="186"/>
      <c r="BD38" s="186"/>
      <c r="BE38" s="186"/>
      <c r="BF38" s="186"/>
      <c r="BG38" s="186"/>
      <c r="BJ38" s="186"/>
      <c r="BK38" s="186"/>
      <c r="BL38" s="186"/>
      <c r="BM38" s="218"/>
      <c r="BP38" s="186"/>
      <c r="BQ38" s="186"/>
      <c r="BR38" s="186"/>
      <c r="BS38" s="186"/>
      <c r="BT38" s="186"/>
      <c r="BU38" s="186"/>
      <c r="BV38" s="176" t="s">
        <v>242</v>
      </c>
      <c r="BW38" s="160" t="s">
        <v>1163</v>
      </c>
      <c r="BX38" s="176"/>
      <c r="BY38" s="176"/>
      <c r="BZ38" s="186">
        <f t="shared" si="2"/>
        <v>727</v>
      </c>
      <c r="CA38" s="176"/>
      <c r="CB38" s="176"/>
      <c r="CC38" s="176"/>
      <c r="CD38" s="176"/>
      <c r="CE38" s="176" t="s">
        <v>20</v>
      </c>
      <c r="CF38" s="185">
        <v>150.07624755456226</v>
      </c>
      <c r="CI38" s="163">
        <v>44</v>
      </c>
      <c r="CJ38" s="163" t="s">
        <v>8</v>
      </c>
      <c r="CK38" s="163"/>
      <c r="CL38" s="163"/>
      <c r="CM38" s="186">
        <f t="shared" si="3"/>
        <v>727</v>
      </c>
      <c r="CN38" s="163"/>
      <c r="CO38" s="163"/>
      <c r="CP38" s="163"/>
      <c r="CQ38" s="163"/>
      <c r="CR38" s="163"/>
      <c r="CS38" s="163" t="s">
        <v>20</v>
      </c>
      <c r="CT38" s="163">
        <v>7.2344665426057571</v>
      </c>
      <c r="CU38" s="186"/>
      <c r="CV38" s="186"/>
      <c r="CW38" s="186"/>
      <c r="CX38" s="186"/>
      <c r="CY38" s="186"/>
      <c r="CZ38" s="186"/>
      <c r="DA38" s="186"/>
      <c r="DB38" s="186"/>
      <c r="DC38" s="186"/>
      <c r="DD38" s="186"/>
      <c r="DE38" s="186"/>
      <c r="DF38" s="186"/>
      <c r="DG38" s="186"/>
      <c r="DH38" s="186"/>
      <c r="DI38" s="186"/>
      <c r="DJ38" s="186"/>
      <c r="DK38" s="186"/>
      <c r="DL38" s="186"/>
      <c r="DM38" s="186"/>
      <c r="DO38" s="61" t="s">
        <v>22</v>
      </c>
      <c r="DP38" s="61" t="s">
        <v>8</v>
      </c>
      <c r="DQ38" s="160" t="s">
        <v>1163</v>
      </c>
      <c r="DR38" s="61"/>
      <c r="DS38" s="61"/>
      <c r="DT38" s="61"/>
      <c r="DU38" s="61"/>
      <c r="DV38" s="61"/>
      <c r="DW38" s="61"/>
      <c r="DX38" s="61" t="s">
        <v>20</v>
      </c>
      <c r="DY38" s="68">
        <v>0.24814562000000001</v>
      </c>
      <c r="DZ38" s="68">
        <v>2.6876000000000001E-2</v>
      </c>
      <c r="EA38" s="68">
        <v>6.1144779999999996E-2</v>
      </c>
      <c r="EB38" s="68">
        <v>0.14821117999999997</v>
      </c>
      <c r="EC38" s="68">
        <v>2.0754620000000001E-2</v>
      </c>
    </row>
    <row r="39" spans="1:133" s="169" customFormat="1" x14ac:dyDescent="0.25">
      <c r="A39" s="156">
        <v>45</v>
      </c>
      <c r="B39" s="157" t="s">
        <v>1218</v>
      </c>
      <c r="C39" s="160" t="s">
        <v>1163</v>
      </c>
      <c r="D39" s="160"/>
      <c r="E39" s="157" t="s">
        <v>1215</v>
      </c>
      <c r="F39" s="157">
        <v>-20.828649681000002</v>
      </c>
      <c r="G39" s="157">
        <v>-42.376381242999997</v>
      </c>
      <c r="H39" s="157"/>
      <c r="I39" s="156">
        <v>791</v>
      </c>
      <c r="J39" s="190"/>
      <c r="K39" s="190"/>
      <c r="L39" s="189" t="s">
        <v>1165</v>
      </c>
      <c r="M39" s="190">
        <v>5</v>
      </c>
      <c r="N39" s="190">
        <v>5</v>
      </c>
      <c r="O39" s="185">
        <v>5.666666666666667</v>
      </c>
      <c r="P39" s="185">
        <v>5.333333333333333</v>
      </c>
      <c r="Q39" s="190">
        <v>5</v>
      </c>
      <c r="R39" s="190">
        <v>5</v>
      </c>
      <c r="S39" s="185">
        <v>5.333333333333333</v>
      </c>
      <c r="T39" s="185">
        <v>5.333333333333333</v>
      </c>
      <c r="U39" s="191">
        <v>77.333333333333329</v>
      </c>
      <c r="V39" s="186"/>
      <c r="W39" s="190" t="s">
        <v>615</v>
      </c>
      <c r="X39" s="190">
        <v>791</v>
      </c>
      <c r="Y39" s="192" t="s">
        <v>8</v>
      </c>
      <c r="Z39" s="192"/>
      <c r="AA39" s="175"/>
      <c r="AB39" s="175">
        <f t="shared" ref="AB39:AB48" si="10">I39</f>
        <v>791</v>
      </c>
      <c r="AC39" s="175"/>
      <c r="AD39" s="175"/>
      <c r="AE39" s="192"/>
      <c r="AF39" s="193">
        <v>63.950778999999997</v>
      </c>
      <c r="AG39" s="193">
        <v>36.768866000000003</v>
      </c>
      <c r="AH39" s="193">
        <v>6.4792230000000002</v>
      </c>
      <c r="AI39" s="193">
        <v>13.78296345</v>
      </c>
      <c r="AJ39" s="193">
        <v>2.1408638029519573</v>
      </c>
      <c r="AK39" s="186"/>
      <c r="AL39" s="175" t="s">
        <v>520</v>
      </c>
      <c r="AM39" s="175"/>
      <c r="AN39" s="175" t="s">
        <v>8</v>
      </c>
      <c r="AO39" s="175"/>
      <c r="AP39" s="175"/>
      <c r="AQ39" s="175">
        <f t="shared" ref="AQ39:AQ48" si="11">X39</f>
        <v>791</v>
      </c>
      <c r="AR39" s="175"/>
      <c r="AS39" s="175"/>
      <c r="AU39" s="175"/>
      <c r="AV39" s="175" t="s">
        <v>440</v>
      </c>
      <c r="AY39" s="176">
        <v>0.25640000000000002</v>
      </c>
      <c r="AZ39" s="176">
        <v>20</v>
      </c>
      <c r="BA39" s="177">
        <v>1.2820000000000002E-2</v>
      </c>
      <c r="BB39" s="177">
        <v>6.7618715271253329</v>
      </c>
      <c r="BC39" s="177"/>
      <c r="BD39" s="194" t="s">
        <v>520</v>
      </c>
      <c r="BE39" s="194" t="s">
        <v>8</v>
      </c>
      <c r="BF39" s="194"/>
      <c r="BG39" s="194"/>
      <c r="BH39" s="169">
        <f>I39</f>
        <v>791</v>
      </c>
      <c r="BJ39" s="194"/>
      <c r="BK39" s="194"/>
      <c r="BL39" s="194"/>
      <c r="BM39" s="217">
        <v>785.85599999999999</v>
      </c>
      <c r="BP39" s="194"/>
      <c r="BQ39" s="195">
        <v>1747.666667</v>
      </c>
      <c r="BR39" s="195"/>
      <c r="BS39" s="195"/>
      <c r="BT39" s="195"/>
      <c r="BU39" s="186"/>
      <c r="BV39" s="176" t="s">
        <v>441</v>
      </c>
      <c r="BW39" s="160" t="s">
        <v>1163</v>
      </c>
      <c r="BX39" s="176"/>
      <c r="BY39" s="176"/>
      <c r="BZ39" s="186">
        <f t="shared" si="2"/>
        <v>791</v>
      </c>
      <c r="CA39" s="176"/>
      <c r="CB39" s="176"/>
      <c r="CC39" s="176"/>
      <c r="CD39" s="176"/>
      <c r="CE39" s="176" t="s">
        <v>440</v>
      </c>
      <c r="CF39" s="185">
        <v>133.04235371397345</v>
      </c>
      <c r="CI39" s="186"/>
      <c r="CJ39" s="186"/>
      <c r="CK39" s="186"/>
      <c r="CL39" s="186"/>
      <c r="CM39" s="186"/>
      <c r="CN39" s="186"/>
      <c r="CO39" s="186"/>
      <c r="CP39" s="186"/>
      <c r="CQ39" s="186"/>
      <c r="CR39" s="186"/>
      <c r="CS39" s="186"/>
      <c r="CT39" s="186"/>
      <c r="CU39" s="186"/>
      <c r="CV39" s="186"/>
      <c r="CW39" s="186"/>
      <c r="CX39" s="186"/>
      <c r="CY39" s="186"/>
      <c r="CZ39" s="186"/>
      <c r="DA39" s="186"/>
      <c r="DB39" s="186"/>
      <c r="DC39" s="186"/>
      <c r="DD39" s="186"/>
      <c r="DE39" s="186"/>
      <c r="DF39" s="186"/>
      <c r="DG39" s="186"/>
      <c r="DH39" s="186"/>
      <c r="DI39" s="186"/>
      <c r="DJ39" s="186"/>
      <c r="DK39" s="186"/>
      <c r="DL39" s="186"/>
      <c r="DM39" s="186"/>
      <c r="DQ39" s="160"/>
    </row>
    <row r="40" spans="1:133" s="169" customFormat="1" x14ac:dyDescent="0.25">
      <c r="A40" s="156">
        <v>47</v>
      </c>
      <c r="B40" s="157" t="s">
        <v>1219</v>
      </c>
      <c r="C40" s="160" t="s">
        <v>1192</v>
      </c>
      <c r="D40" s="160"/>
      <c r="E40" s="157" t="s">
        <v>1215</v>
      </c>
      <c r="F40" s="157">
        <v>-20.843175434999999</v>
      </c>
      <c r="G40" s="157">
        <v>-42.373440703</v>
      </c>
      <c r="H40" s="157"/>
      <c r="I40" s="156">
        <v>711</v>
      </c>
      <c r="J40" s="190"/>
      <c r="K40" s="190"/>
      <c r="L40" s="189" t="s">
        <v>1170</v>
      </c>
      <c r="M40" s="190">
        <v>6</v>
      </c>
      <c r="N40" s="185">
        <v>6.333333333333333</v>
      </c>
      <c r="O40" s="190">
        <v>6</v>
      </c>
      <c r="P40" s="190">
        <v>6</v>
      </c>
      <c r="Q40" s="185">
        <v>5.333333333333333</v>
      </c>
      <c r="R40" s="185">
        <v>5.666666666666667</v>
      </c>
      <c r="S40" s="185">
        <v>5.666666666666667</v>
      </c>
      <c r="T40" s="185">
        <v>5.666666666666667</v>
      </c>
      <c r="U40" s="191">
        <v>82.666666666666671</v>
      </c>
      <c r="V40" s="186"/>
      <c r="W40" s="190" t="s">
        <v>883</v>
      </c>
      <c r="X40" s="190">
        <v>711</v>
      </c>
      <c r="Y40" s="192" t="s">
        <v>10</v>
      </c>
      <c r="Z40" s="192"/>
      <c r="AA40" s="175"/>
      <c r="AB40" s="175">
        <f t="shared" si="10"/>
        <v>711</v>
      </c>
      <c r="AC40" s="175"/>
      <c r="AD40" s="175"/>
      <c r="AE40" s="192"/>
      <c r="AF40" s="193">
        <v>55.608274499999993</v>
      </c>
      <c r="AG40" s="193">
        <v>33.170005500000002</v>
      </c>
      <c r="AH40" s="193">
        <v>5.7961442000000005</v>
      </c>
      <c r="AI40" s="193">
        <v>13.507777750000002</v>
      </c>
      <c r="AJ40" s="193">
        <v>2.3432160086066394</v>
      </c>
      <c r="AK40" s="186"/>
      <c r="AL40" s="175" t="s">
        <v>111</v>
      </c>
      <c r="AM40" s="175"/>
      <c r="AN40" s="175" t="s">
        <v>10</v>
      </c>
      <c r="AO40" s="175"/>
      <c r="AP40" s="175"/>
      <c r="AQ40" s="175">
        <f t="shared" si="11"/>
        <v>711</v>
      </c>
      <c r="AR40" s="175"/>
      <c r="AS40" s="175"/>
      <c r="AU40" s="175"/>
      <c r="AV40" s="176" t="s">
        <v>20</v>
      </c>
      <c r="AY40" s="176">
        <v>0.21829999999999999</v>
      </c>
      <c r="AZ40" s="176">
        <v>18</v>
      </c>
      <c r="BA40" s="177">
        <v>1.2127777777777777E-2</v>
      </c>
      <c r="BB40" s="177">
        <v>6.4608007550080746</v>
      </c>
      <c r="BC40" s="177"/>
      <c r="BD40" s="194" t="s">
        <v>111</v>
      </c>
      <c r="BE40" s="194" t="s">
        <v>10</v>
      </c>
      <c r="BF40" s="194"/>
      <c r="BG40" s="194"/>
      <c r="BH40" s="169">
        <f>I40</f>
        <v>711</v>
      </c>
      <c r="BJ40" s="194"/>
      <c r="BK40" s="194"/>
      <c r="BL40" s="194"/>
      <c r="BM40" s="217">
        <v>689.76300000000003</v>
      </c>
      <c r="BP40" s="194"/>
      <c r="BQ40" s="195">
        <v>2453.491</v>
      </c>
      <c r="BR40" s="195"/>
      <c r="BS40" s="195"/>
      <c r="BT40" s="195"/>
      <c r="BU40" s="186"/>
      <c r="BV40" s="176" t="s">
        <v>294</v>
      </c>
      <c r="BW40" s="160" t="s">
        <v>1192</v>
      </c>
      <c r="BX40" s="176"/>
      <c r="BY40" s="176"/>
      <c r="BZ40" s="186">
        <f t="shared" si="2"/>
        <v>711</v>
      </c>
      <c r="CA40" s="176"/>
      <c r="CB40" s="176"/>
      <c r="CC40" s="176"/>
      <c r="CD40" s="176"/>
      <c r="CE40" s="176" t="s">
        <v>20</v>
      </c>
      <c r="CF40" s="185">
        <v>178.854037590199</v>
      </c>
      <c r="CI40" s="163">
        <v>47</v>
      </c>
      <c r="CJ40" s="163" t="s">
        <v>10</v>
      </c>
      <c r="CK40" s="163"/>
      <c r="CL40" s="163"/>
      <c r="CM40" s="186">
        <f t="shared" si="3"/>
        <v>711</v>
      </c>
      <c r="CN40" s="163"/>
      <c r="CO40" s="163"/>
      <c r="CP40" s="163"/>
      <c r="CQ40" s="163"/>
      <c r="CR40" s="163"/>
      <c r="CS40" s="163" t="s">
        <v>20</v>
      </c>
      <c r="CT40" s="163">
        <v>7.2296803186508871</v>
      </c>
      <c r="CU40" s="186"/>
      <c r="CV40" s="186"/>
      <c r="CW40" s="186"/>
      <c r="CX40" s="186"/>
      <c r="CY40" s="186"/>
      <c r="CZ40" s="186"/>
      <c r="DA40" s="186"/>
      <c r="DB40" s="186"/>
      <c r="DC40" s="186"/>
      <c r="DD40" s="186"/>
      <c r="DE40" s="186"/>
      <c r="DF40" s="186"/>
      <c r="DG40" s="186"/>
      <c r="DH40" s="186"/>
      <c r="DI40" s="186"/>
      <c r="DJ40" s="186"/>
      <c r="DK40" s="186"/>
      <c r="DL40" s="186"/>
      <c r="DM40" s="186"/>
      <c r="DO40" s="61" t="s">
        <v>111</v>
      </c>
      <c r="DP40" s="61" t="s">
        <v>10</v>
      </c>
      <c r="DQ40" s="160" t="s">
        <v>1192</v>
      </c>
      <c r="DR40" s="61"/>
      <c r="DS40" s="61"/>
      <c r="DT40" s="61"/>
      <c r="DU40" s="61"/>
      <c r="DV40" s="61"/>
      <c r="DW40" s="61"/>
      <c r="DX40" s="61" t="s">
        <v>20</v>
      </c>
      <c r="DY40" s="61">
        <v>0.31880067999999995</v>
      </c>
      <c r="DZ40" s="68">
        <v>3.1937979999999998E-2</v>
      </c>
      <c r="EA40" s="68">
        <v>5.752485999999999E-2</v>
      </c>
      <c r="EB40" s="68">
        <v>0.22195710000000002</v>
      </c>
      <c r="EC40" s="68">
        <v>1.7195059999999998E-2</v>
      </c>
    </row>
    <row r="41" spans="1:133" s="169" customFormat="1" x14ac:dyDescent="0.25">
      <c r="A41" s="156">
        <v>48</v>
      </c>
      <c r="B41" s="157" t="s">
        <v>1220</v>
      </c>
      <c r="C41" s="160" t="s">
        <v>1163</v>
      </c>
      <c r="D41" s="160"/>
      <c r="E41" s="157" t="s">
        <v>1215</v>
      </c>
      <c r="F41" s="157">
        <v>-20.82351543</v>
      </c>
      <c r="G41" s="157">
        <v>-42.409655553999997</v>
      </c>
      <c r="H41" s="157"/>
      <c r="I41" s="156">
        <v>820</v>
      </c>
      <c r="J41" s="190"/>
      <c r="K41" s="190"/>
      <c r="L41" s="189" t="s">
        <v>1165</v>
      </c>
      <c r="M41" s="185">
        <v>5.666666666666667</v>
      </c>
      <c r="N41" s="185">
        <v>5.666666666666667</v>
      </c>
      <c r="O41" s="185">
        <v>5.666666666666667</v>
      </c>
      <c r="P41" s="190">
        <v>6</v>
      </c>
      <c r="Q41" s="185">
        <v>5.333333333333333</v>
      </c>
      <c r="R41" s="185">
        <v>5.666666666666667</v>
      </c>
      <c r="S41" s="185">
        <v>5.333333333333333</v>
      </c>
      <c r="T41" s="190">
        <v>6</v>
      </c>
      <c r="U41" s="196">
        <v>81</v>
      </c>
      <c r="V41" s="186"/>
      <c r="W41" s="190" t="s">
        <v>617</v>
      </c>
      <c r="X41" s="190">
        <v>820</v>
      </c>
      <c r="Y41" s="192" t="s">
        <v>8</v>
      </c>
      <c r="Z41" s="192"/>
      <c r="AA41" s="175"/>
      <c r="AB41" s="175">
        <f t="shared" si="10"/>
        <v>820</v>
      </c>
      <c r="AC41" s="175"/>
      <c r="AD41" s="175"/>
      <c r="AE41" s="192"/>
      <c r="AF41" s="193">
        <v>38.696869499999991</v>
      </c>
      <c r="AG41" s="193">
        <v>27.611495999999995</v>
      </c>
      <c r="AH41" s="193">
        <v>4.8746043999999999</v>
      </c>
      <c r="AI41" s="193">
        <v>11.088573750000002</v>
      </c>
      <c r="AJ41" s="193">
        <v>2.2845795121458057</v>
      </c>
      <c r="AK41" s="186"/>
      <c r="AL41" s="175" t="s">
        <v>522</v>
      </c>
      <c r="AM41" s="175"/>
      <c r="AN41" s="175" t="s">
        <v>8</v>
      </c>
      <c r="AO41" s="175"/>
      <c r="AP41" s="175"/>
      <c r="AQ41" s="175">
        <f t="shared" si="11"/>
        <v>820</v>
      </c>
      <c r="AR41" s="175"/>
      <c r="AS41" s="175"/>
      <c r="AU41" s="175"/>
      <c r="AV41" s="175" t="s">
        <v>440</v>
      </c>
      <c r="AY41" s="176">
        <v>0.1986</v>
      </c>
      <c r="AZ41" s="176">
        <v>20</v>
      </c>
      <c r="BA41" s="177">
        <v>9.9299999999999996E-3</v>
      </c>
      <c r="BB41" s="177">
        <v>5.0720747322363309</v>
      </c>
      <c r="BC41" s="177"/>
      <c r="BD41" s="194" t="s">
        <v>522</v>
      </c>
      <c r="BE41" s="194" t="s">
        <v>8</v>
      </c>
      <c r="BF41" s="194"/>
      <c r="BG41" s="194"/>
      <c r="BH41" s="169">
        <f>I41</f>
        <v>820</v>
      </c>
      <c r="BJ41" s="194"/>
      <c r="BK41" s="194"/>
      <c r="BL41" s="194"/>
      <c r="BM41" s="217">
        <v>803.85199999999998</v>
      </c>
      <c r="BP41" s="194"/>
      <c r="BQ41" s="195">
        <v>2442</v>
      </c>
      <c r="BR41" s="195"/>
      <c r="BS41" s="195"/>
      <c r="BT41" s="195"/>
      <c r="BU41" s="186"/>
      <c r="BV41" s="186"/>
      <c r="BW41" s="160"/>
      <c r="BX41" s="186"/>
      <c r="BY41" s="186"/>
      <c r="BZ41" s="186"/>
      <c r="CA41" s="186"/>
      <c r="CB41" s="186"/>
      <c r="CC41" s="186"/>
      <c r="CD41" s="186"/>
      <c r="CE41" s="186"/>
      <c r="CF41" s="197"/>
      <c r="CI41" s="186"/>
      <c r="CJ41" s="186"/>
      <c r="CK41" s="186"/>
      <c r="CL41" s="186"/>
      <c r="CM41" s="186"/>
      <c r="CN41" s="186"/>
      <c r="CO41" s="186"/>
      <c r="CP41" s="186"/>
      <c r="CQ41" s="186"/>
      <c r="CR41" s="186"/>
      <c r="CS41" s="186"/>
      <c r="CT41" s="186"/>
      <c r="CU41" s="186"/>
      <c r="CV41" s="186"/>
      <c r="CW41" s="186"/>
      <c r="CX41" s="186"/>
      <c r="CY41" s="186"/>
      <c r="CZ41" s="186"/>
      <c r="DA41" s="186"/>
      <c r="DB41" s="186"/>
      <c r="DC41" s="186"/>
      <c r="DD41" s="186"/>
      <c r="DE41" s="186"/>
      <c r="DF41" s="186"/>
      <c r="DG41" s="186"/>
      <c r="DH41" s="186"/>
      <c r="DI41" s="186"/>
      <c r="DJ41" s="186"/>
      <c r="DK41" s="186"/>
      <c r="DL41" s="186"/>
      <c r="DM41" s="186"/>
      <c r="DQ41" s="160"/>
    </row>
    <row r="42" spans="1:133" s="169" customFormat="1" x14ac:dyDescent="0.25">
      <c r="A42" s="156">
        <v>49</v>
      </c>
      <c r="B42" s="157" t="s">
        <v>1221</v>
      </c>
      <c r="C42" s="160" t="s">
        <v>1173</v>
      </c>
      <c r="D42" s="160"/>
      <c r="E42" s="157" t="s">
        <v>1215</v>
      </c>
      <c r="F42" s="157">
        <v>-20.801176066</v>
      </c>
      <c r="G42" s="157">
        <v>-42.426123730999997</v>
      </c>
      <c r="H42" s="157"/>
      <c r="I42" s="156">
        <v>790</v>
      </c>
      <c r="J42" s="190"/>
      <c r="K42" s="190"/>
      <c r="L42" s="189" t="s">
        <v>1165</v>
      </c>
      <c r="M42" s="190">
        <v>6</v>
      </c>
      <c r="N42" s="185">
        <v>5.666666666666667</v>
      </c>
      <c r="O42" s="185">
        <v>6.333333333333333</v>
      </c>
      <c r="P42" s="185">
        <v>6.333333333333333</v>
      </c>
      <c r="Q42" s="185">
        <v>5.333333333333333</v>
      </c>
      <c r="R42" s="190">
        <v>6</v>
      </c>
      <c r="S42" s="190">
        <v>6</v>
      </c>
      <c r="T42" s="190">
        <v>6</v>
      </c>
      <c r="U42" s="191">
        <v>83.666666666666671</v>
      </c>
      <c r="V42" s="186"/>
      <c r="W42" s="190" t="s">
        <v>812</v>
      </c>
      <c r="X42" s="190">
        <v>790</v>
      </c>
      <c r="Y42" s="192" t="s">
        <v>286</v>
      </c>
      <c r="Z42" s="192"/>
      <c r="AA42" s="175"/>
      <c r="AB42" s="175">
        <f t="shared" si="10"/>
        <v>790</v>
      </c>
      <c r="AC42" s="175"/>
      <c r="AD42" s="175"/>
      <c r="AE42" s="192"/>
      <c r="AF42" s="193">
        <v>34.934558999999993</v>
      </c>
      <c r="AG42" s="193">
        <v>28.012886499999997</v>
      </c>
      <c r="AH42" s="193">
        <v>4.6242804500000014</v>
      </c>
      <c r="AI42" s="193">
        <v>11.05677</v>
      </c>
      <c r="AJ42" s="193">
        <v>2.4162055810654901</v>
      </c>
      <c r="AK42" s="186"/>
      <c r="AL42" s="175" t="s">
        <v>1090</v>
      </c>
      <c r="AM42" s="175"/>
      <c r="AN42" s="175" t="s">
        <v>286</v>
      </c>
      <c r="AO42" s="175"/>
      <c r="AP42" s="175"/>
      <c r="AQ42" s="175">
        <f t="shared" si="11"/>
        <v>790</v>
      </c>
      <c r="AR42" s="175"/>
      <c r="AS42" s="175"/>
      <c r="AU42" s="175"/>
      <c r="AV42" s="175" t="s">
        <v>440</v>
      </c>
      <c r="AY42" s="176">
        <v>0.23150000000000001</v>
      </c>
      <c r="AZ42" s="176">
        <v>20</v>
      </c>
      <c r="BA42" s="177">
        <v>1.1575E-2</v>
      </c>
      <c r="BB42" s="177">
        <v>6.5122272031782673</v>
      </c>
      <c r="BC42" s="177"/>
      <c r="BD42" s="186"/>
      <c r="BE42" s="186"/>
      <c r="BF42" s="186"/>
      <c r="BG42" s="186"/>
      <c r="BJ42" s="186"/>
      <c r="BK42" s="186"/>
      <c r="BL42" s="186"/>
      <c r="BM42" s="218"/>
      <c r="BP42" s="186"/>
      <c r="BQ42" s="186"/>
      <c r="BR42" s="186"/>
      <c r="BS42" s="186"/>
      <c r="BT42" s="186"/>
      <c r="BU42" s="186"/>
      <c r="BV42" s="186"/>
      <c r="BW42" s="160"/>
      <c r="BX42" s="186"/>
      <c r="BY42" s="186"/>
      <c r="BZ42" s="186"/>
      <c r="CA42" s="186"/>
      <c r="CB42" s="186"/>
      <c r="CC42" s="186"/>
      <c r="CD42" s="186"/>
      <c r="CE42" s="186"/>
      <c r="CF42" s="197"/>
      <c r="CI42" s="186"/>
      <c r="CJ42" s="186"/>
      <c r="CK42" s="186"/>
      <c r="CL42" s="186"/>
      <c r="CM42" s="186"/>
      <c r="CN42" s="186"/>
      <c r="CO42" s="186"/>
      <c r="CP42" s="186"/>
      <c r="CQ42" s="186"/>
      <c r="CR42" s="186"/>
      <c r="CS42" s="186"/>
      <c r="CT42" s="186"/>
      <c r="CU42" s="186"/>
      <c r="CV42" s="186"/>
      <c r="CW42" s="186"/>
      <c r="CX42" s="186"/>
      <c r="CY42" s="186"/>
      <c r="CZ42" s="186"/>
      <c r="DA42" s="186"/>
      <c r="DB42" s="186"/>
      <c r="DC42" s="186"/>
      <c r="DD42" s="186"/>
      <c r="DE42" s="186"/>
      <c r="DF42" s="186"/>
      <c r="DG42" s="186"/>
      <c r="DH42" s="186"/>
      <c r="DI42" s="186"/>
      <c r="DJ42" s="186"/>
      <c r="DK42" s="186"/>
      <c r="DL42" s="186"/>
      <c r="DM42" s="186"/>
      <c r="DQ42" s="160"/>
    </row>
    <row r="43" spans="1:133" s="169" customFormat="1" x14ac:dyDescent="0.25">
      <c r="A43" s="156">
        <v>50</v>
      </c>
      <c r="B43" s="157" t="s">
        <v>1222</v>
      </c>
      <c r="C43" s="160" t="s">
        <v>1163</v>
      </c>
      <c r="D43" s="160"/>
      <c r="E43" s="157" t="s">
        <v>1215</v>
      </c>
      <c r="F43" s="157">
        <v>-20.757608105999999</v>
      </c>
      <c r="G43" s="157">
        <v>-42.448429400000002</v>
      </c>
      <c r="H43" s="157"/>
      <c r="I43" s="156">
        <v>887</v>
      </c>
      <c r="J43" s="190"/>
      <c r="K43" s="190"/>
      <c r="L43" s="189" t="s">
        <v>1165</v>
      </c>
      <c r="M43" s="190">
        <v>7</v>
      </c>
      <c r="N43" s="190">
        <v>8</v>
      </c>
      <c r="O43" s="185">
        <v>7.333333333333333</v>
      </c>
      <c r="P43" s="185">
        <v>7.333333333333333</v>
      </c>
      <c r="Q43" s="190">
        <v>7.5</v>
      </c>
      <c r="R43" s="185">
        <v>7.833333333333333</v>
      </c>
      <c r="S43" s="185">
        <v>7.166666666666667</v>
      </c>
      <c r="T43" s="190">
        <v>7.5</v>
      </c>
      <c r="U43" s="191">
        <v>95.666666666666671</v>
      </c>
      <c r="V43" s="186"/>
      <c r="W43" s="190" t="s">
        <v>618</v>
      </c>
      <c r="X43" s="190">
        <v>887</v>
      </c>
      <c r="Y43" s="192" t="s">
        <v>8</v>
      </c>
      <c r="Z43" s="192"/>
      <c r="AA43" s="175"/>
      <c r="AB43" s="175">
        <f t="shared" si="10"/>
        <v>887</v>
      </c>
      <c r="AC43" s="175"/>
      <c r="AD43" s="175"/>
      <c r="AE43" s="192"/>
      <c r="AF43" s="193">
        <v>50.470612500000001</v>
      </c>
      <c r="AG43" s="193">
        <v>30.748601999999998</v>
      </c>
      <c r="AH43" s="193">
        <v>5.4662874500000003</v>
      </c>
      <c r="AI43" s="193">
        <v>12.834463899999999</v>
      </c>
      <c r="AJ43" s="193">
        <v>2.3566355117456563</v>
      </c>
      <c r="AK43" s="186"/>
      <c r="AL43" s="175" t="s">
        <v>1043</v>
      </c>
      <c r="AM43" s="175"/>
      <c r="AN43" s="175" t="s">
        <v>8</v>
      </c>
      <c r="AO43" s="175"/>
      <c r="AP43" s="175"/>
      <c r="AQ43" s="175">
        <f t="shared" si="11"/>
        <v>887</v>
      </c>
      <c r="AR43" s="175"/>
      <c r="AS43" s="175"/>
      <c r="AU43" s="175"/>
      <c r="AV43" s="175" t="s">
        <v>62</v>
      </c>
      <c r="AY43" s="176">
        <v>0.2596</v>
      </c>
      <c r="AZ43" s="176">
        <v>20</v>
      </c>
      <c r="BA43" s="177">
        <v>1.298E-2</v>
      </c>
      <c r="BB43" s="177">
        <v>6.602152846750597</v>
      </c>
      <c r="BC43" s="177"/>
      <c r="BD43" s="186"/>
      <c r="BE43" s="186"/>
      <c r="BF43" s="186"/>
      <c r="BG43" s="186"/>
      <c r="BJ43" s="186"/>
      <c r="BK43" s="186"/>
      <c r="BL43" s="186"/>
      <c r="BM43" s="218"/>
      <c r="BP43" s="186"/>
      <c r="BQ43" s="186"/>
      <c r="BR43" s="186"/>
      <c r="BS43" s="186"/>
      <c r="BT43" s="186"/>
      <c r="BU43" s="186"/>
      <c r="BV43" s="186"/>
      <c r="BW43" s="160"/>
      <c r="BX43" s="186"/>
      <c r="BY43" s="186"/>
      <c r="BZ43" s="186"/>
      <c r="CA43" s="186"/>
      <c r="CB43" s="186"/>
      <c r="CC43" s="186"/>
      <c r="CD43" s="186"/>
      <c r="CE43" s="186"/>
      <c r="CF43" s="197"/>
      <c r="CI43" s="163">
        <v>50</v>
      </c>
      <c r="CJ43" s="163" t="s">
        <v>8</v>
      </c>
      <c r="CK43" s="163"/>
      <c r="CL43" s="163"/>
      <c r="CM43" s="186">
        <f t="shared" si="3"/>
        <v>887</v>
      </c>
      <c r="CN43" s="163"/>
      <c r="CO43" s="163"/>
      <c r="CP43" s="163"/>
      <c r="CQ43" s="163"/>
      <c r="CR43" s="163"/>
      <c r="CS43" s="163" t="s">
        <v>62</v>
      </c>
      <c r="CT43" s="163">
        <v>7.9017074573936155</v>
      </c>
      <c r="CU43" s="186"/>
      <c r="CV43" s="186"/>
      <c r="CW43" s="186"/>
      <c r="CX43" s="186"/>
      <c r="CY43" s="186"/>
      <c r="CZ43" s="186"/>
      <c r="DA43" s="186"/>
      <c r="DB43" s="186"/>
      <c r="DC43" s="186"/>
      <c r="DD43" s="186"/>
      <c r="DE43" s="186"/>
      <c r="DF43" s="186"/>
      <c r="DG43" s="186"/>
      <c r="DH43" s="186"/>
      <c r="DI43" s="186"/>
      <c r="DJ43" s="186"/>
      <c r="DK43" s="186"/>
      <c r="DL43" s="186"/>
      <c r="DM43" s="186"/>
      <c r="DQ43" s="160"/>
    </row>
    <row r="44" spans="1:133" s="169" customFormat="1" x14ac:dyDescent="0.25">
      <c r="A44" s="156">
        <v>51</v>
      </c>
      <c r="B44" s="157" t="s">
        <v>1223</v>
      </c>
      <c r="C44" s="160" t="s">
        <v>1173</v>
      </c>
      <c r="D44" s="160"/>
      <c r="E44" s="157" t="s">
        <v>1215</v>
      </c>
      <c r="F44" s="157">
        <v>-20.768935075000002</v>
      </c>
      <c r="G44" s="157">
        <v>-42.448542304</v>
      </c>
      <c r="H44" s="157"/>
      <c r="I44" s="156">
        <v>841</v>
      </c>
      <c r="J44" s="190"/>
      <c r="K44" s="190"/>
      <c r="L44" s="189" t="s">
        <v>1165</v>
      </c>
      <c r="M44" s="185">
        <v>6.166666666666667</v>
      </c>
      <c r="N44" s="185">
        <v>5.833333333333333</v>
      </c>
      <c r="O44" s="185">
        <v>6.166666666666667</v>
      </c>
      <c r="P44" s="185">
        <v>6.166666666666667</v>
      </c>
      <c r="Q44" s="190">
        <v>6</v>
      </c>
      <c r="R44" s="185">
        <v>5.833333333333333</v>
      </c>
      <c r="S44" s="190">
        <v>6</v>
      </c>
      <c r="T44" s="185">
        <v>6.166666666666667</v>
      </c>
      <c r="U44" s="191">
        <v>84.333333333333329</v>
      </c>
      <c r="V44" s="186"/>
      <c r="W44" s="190" t="s">
        <v>813</v>
      </c>
      <c r="X44" s="190">
        <v>841</v>
      </c>
      <c r="Y44" s="192" t="s">
        <v>286</v>
      </c>
      <c r="Z44" s="192"/>
      <c r="AA44" s="175"/>
      <c r="AB44" s="175">
        <f t="shared" si="10"/>
        <v>841</v>
      </c>
      <c r="AC44" s="175"/>
      <c r="AD44" s="175"/>
      <c r="AE44" s="192"/>
      <c r="AF44" s="193">
        <v>41.22211990000001</v>
      </c>
      <c r="AG44" s="193">
        <v>27.756968500000006</v>
      </c>
      <c r="AH44" s="193">
        <v>4.9622790500000002</v>
      </c>
      <c r="AI44" s="193">
        <v>11.666640250000002</v>
      </c>
      <c r="AJ44" s="193">
        <v>2.3544511288307604</v>
      </c>
      <c r="AK44" s="186"/>
      <c r="AL44" s="175" t="s">
        <v>1098</v>
      </c>
      <c r="AM44" s="175"/>
      <c r="AN44" s="175" t="s">
        <v>286</v>
      </c>
      <c r="AO44" s="175"/>
      <c r="AP44" s="175"/>
      <c r="AQ44" s="175">
        <f t="shared" si="11"/>
        <v>841</v>
      </c>
      <c r="AR44" s="175"/>
      <c r="AS44" s="175"/>
      <c r="AU44" s="175"/>
      <c r="AV44" s="175" t="s">
        <v>440</v>
      </c>
      <c r="AY44" s="176">
        <v>0.23430000000000001</v>
      </c>
      <c r="AZ44" s="176">
        <v>20</v>
      </c>
      <c r="BA44" s="177">
        <v>1.1715E-2</v>
      </c>
      <c r="BB44" s="177">
        <v>6.4129063431133071</v>
      </c>
      <c r="BC44" s="177"/>
      <c r="BD44" s="186"/>
      <c r="BE44" s="186"/>
      <c r="BF44" s="186"/>
      <c r="BG44" s="186"/>
      <c r="BJ44" s="186"/>
      <c r="BK44" s="186"/>
      <c r="BL44" s="186"/>
      <c r="BM44" s="218"/>
      <c r="BP44" s="186"/>
      <c r="BQ44" s="186"/>
      <c r="BR44" s="186"/>
      <c r="BS44" s="186"/>
      <c r="BT44" s="186"/>
      <c r="BU44" s="186"/>
      <c r="BV44" s="186"/>
      <c r="BW44" s="160"/>
      <c r="BX44" s="186"/>
      <c r="BY44" s="186"/>
      <c r="BZ44" s="186"/>
      <c r="CA44" s="186"/>
      <c r="CB44" s="186"/>
      <c r="CC44" s="186"/>
      <c r="CD44" s="186"/>
      <c r="CE44" s="186"/>
      <c r="CF44" s="197"/>
      <c r="CI44" s="186"/>
      <c r="CJ44" s="186"/>
      <c r="CK44" s="186"/>
      <c r="CL44" s="186"/>
      <c r="CM44" s="186"/>
      <c r="CN44" s="186"/>
      <c r="CO44" s="186"/>
      <c r="CP44" s="186"/>
      <c r="CQ44" s="186"/>
      <c r="CR44" s="186"/>
      <c r="CS44" s="186"/>
      <c r="CT44" s="186"/>
      <c r="CU44" s="186"/>
      <c r="CV44" s="186"/>
      <c r="CW44" s="186"/>
      <c r="CX44" s="186"/>
      <c r="CY44" s="186"/>
      <c r="CZ44" s="186"/>
      <c r="DA44" s="186"/>
      <c r="DB44" s="186"/>
      <c r="DC44" s="186"/>
      <c r="DD44" s="186"/>
      <c r="DE44" s="186"/>
      <c r="DF44" s="186"/>
      <c r="DG44" s="186"/>
      <c r="DH44" s="186"/>
      <c r="DI44" s="186"/>
      <c r="DJ44" s="186"/>
      <c r="DK44" s="186"/>
      <c r="DL44" s="186"/>
      <c r="DM44" s="186"/>
      <c r="DQ44" s="160"/>
    </row>
    <row r="45" spans="1:133" s="169" customFormat="1" x14ac:dyDescent="0.25">
      <c r="A45" s="156">
        <v>52</v>
      </c>
      <c r="B45" s="157" t="s">
        <v>1223</v>
      </c>
      <c r="C45" s="160" t="s">
        <v>1173</v>
      </c>
      <c r="D45" s="160"/>
      <c r="E45" s="157" t="s">
        <v>1215</v>
      </c>
      <c r="F45" s="157">
        <v>-20.769324665999999</v>
      </c>
      <c r="G45" s="157">
        <v>-42.448241729000003</v>
      </c>
      <c r="H45" s="157"/>
      <c r="I45" s="156">
        <v>838</v>
      </c>
      <c r="J45" s="190"/>
      <c r="K45" s="190"/>
      <c r="L45" s="189" t="s">
        <v>1210</v>
      </c>
      <c r="M45" s="190">
        <v>7</v>
      </c>
      <c r="N45" s="185">
        <v>7.333333333333333</v>
      </c>
      <c r="O45" s="185">
        <v>6.833333333333333</v>
      </c>
      <c r="P45" s="185">
        <v>6.666666666666667</v>
      </c>
      <c r="Q45" s="190">
        <v>7</v>
      </c>
      <c r="R45" s="190">
        <v>7.5</v>
      </c>
      <c r="S45" s="190">
        <v>7</v>
      </c>
      <c r="T45" s="190">
        <v>7</v>
      </c>
      <c r="U45" s="191">
        <v>92.666666666666671</v>
      </c>
      <c r="V45" s="186"/>
      <c r="W45" s="190" t="s">
        <v>814</v>
      </c>
      <c r="X45" s="190">
        <v>838</v>
      </c>
      <c r="Y45" s="192" t="s">
        <v>286</v>
      </c>
      <c r="Z45" s="192"/>
      <c r="AA45" s="175"/>
      <c r="AB45" s="175">
        <f t="shared" si="10"/>
        <v>838</v>
      </c>
      <c r="AC45" s="175"/>
      <c r="AD45" s="175"/>
      <c r="AE45" s="192"/>
      <c r="AF45" s="193">
        <v>32.115482999999998</v>
      </c>
      <c r="AG45" s="193">
        <v>25.114686499999998</v>
      </c>
      <c r="AH45" s="193">
        <v>4.4590502499999989</v>
      </c>
      <c r="AI45" s="193">
        <v>10.336578650000002</v>
      </c>
      <c r="AJ45" s="193">
        <v>2.3266483502895161</v>
      </c>
      <c r="AK45" s="186"/>
      <c r="AL45" s="175" t="s">
        <v>1095</v>
      </c>
      <c r="AM45" s="175"/>
      <c r="AN45" s="175" t="s">
        <v>286</v>
      </c>
      <c r="AO45" s="175"/>
      <c r="AP45" s="175"/>
      <c r="AQ45" s="175">
        <f t="shared" si="11"/>
        <v>838</v>
      </c>
      <c r="AR45" s="175"/>
      <c r="AS45" s="175"/>
      <c r="AU45" s="175"/>
      <c r="AV45" s="175" t="s">
        <v>440</v>
      </c>
      <c r="AY45" s="176">
        <v>0.2223</v>
      </c>
      <c r="AZ45" s="176">
        <v>19</v>
      </c>
      <c r="BA45" s="177">
        <v>1.17E-2</v>
      </c>
      <c r="BB45" s="177">
        <v>6.6723244453897026</v>
      </c>
      <c r="BC45" s="177"/>
      <c r="BD45" s="186"/>
      <c r="BE45" s="186"/>
      <c r="BF45" s="186"/>
      <c r="BG45" s="186"/>
      <c r="BJ45" s="186"/>
      <c r="BK45" s="186"/>
      <c r="BL45" s="186"/>
      <c r="BM45" s="218"/>
      <c r="BP45" s="186"/>
      <c r="BQ45" s="186"/>
      <c r="BR45" s="186"/>
      <c r="BS45" s="186"/>
      <c r="BT45" s="186"/>
      <c r="BU45" s="186"/>
      <c r="BV45" s="186"/>
      <c r="BW45" s="160"/>
      <c r="BX45" s="186"/>
      <c r="BY45" s="186"/>
      <c r="BZ45" s="186"/>
      <c r="CA45" s="186"/>
      <c r="CB45" s="186"/>
      <c r="CC45" s="186"/>
      <c r="CD45" s="186"/>
      <c r="CE45" s="186"/>
      <c r="CF45" s="197"/>
      <c r="CI45" s="186"/>
      <c r="CJ45" s="186"/>
      <c r="CK45" s="186"/>
      <c r="CL45" s="186"/>
      <c r="CM45" s="186"/>
      <c r="CN45" s="186"/>
      <c r="CO45" s="186"/>
      <c r="CP45" s="186"/>
      <c r="CQ45" s="186"/>
      <c r="CR45" s="186"/>
      <c r="CS45" s="186"/>
      <c r="CT45" s="186"/>
      <c r="CU45" s="186"/>
      <c r="CV45" s="186"/>
      <c r="CW45" s="186"/>
      <c r="CX45" s="186"/>
      <c r="CY45" s="186"/>
      <c r="CZ45" s="186"/>
      <c r="DA45" s="186"/>
      <c r="DB45" s="186"/>
      <c r="DC45" s="186"/>
      <c r="DD45" s="186"/>
      <c r="DE45" s="186"/>
      <c r="DF45" s="186"/>
      <c r="DG45" s="186"/>
      <c r="DH45" s="186"/>
      <c r="DI45" s="186"/>
      <c r="DJ45" s="186"/>
      <c r="DK45" s="186"/>
      <c r="DL45" s="186"/>
      <c r="DM45" s="186"/>
      <c r="DQ45" s="160"/>
    </row>
    <row r="46" spans="1:133" s="169" customFormat="1" x14ac:dyDescent="0.25">
      <c r="A46" s="156">
        <v>56</v>
      </c>
      <c r="B46" s="157" t="s">
        <v>1224</v>
      </c>
      <c r="C46" s="160" t="s">
        <v>1163</v>
      </c>
      <c r="D46" s="160"/>
      <c r="E46" s="157" t="s">
        <v>1215</v>
      </c>
      <c r="F46" s="157">
        <v>-20.889022602000001</v>
      </c>
      <c r="G46" s="157">
        <v>-42.407626798000003</v>
      </c>
      <c r="H46" s="157"/>
      <c r="I46" s="156">
        <v>649</v>
      </c>
      <c r="J46" s="190"/>
      <c r="K46" s="190"/>
      <c r="L46" s="189" t="s">
        <v>1225</v>
      </c>
      <c r="M46" s="185">
        <v>5.333333333333333</v>
      </c>
      <c r="N46" s="185">
        <v>5.333333333333333</v>
      </c>
      <c r="O46" s="185">
        <v>5.666666666666667</v>
      </c>
      <c r="P46" s="190">
        <v>6</v>
      </c>
      <c r="Q46" s="185">
        <v>5.333333333333333</v>
      </c>
      <c r="R46" s="185">
        <v>5.333333333333333</v>
      </c>
      <c r="S46" s="185">
        <v>5.333333333333333</v>
      </c>
      <c r="T46" s="185">
        <v>5.666666666666667</v>
      </c>
      <c r="U46" s="196">
        <v>80</v>
      </c>
      <c r="V46" s="186"/>
      <c r="W46" s="190" t="s">
        <v>620</v>
      </c>
      <c r="X46" s="190">
        <v>649</v>
      </c>
      <c r="Y46" s="192" t="s">
        <v>8</v>
      </c>
      <c r="Z46" s="192"/>
      <c r="AA46" s="175"/>
      <c r="AB46" s="175">
        <f t="shared" si="10"/>
        <v>649</v>
      </c>
      <c r="AC46" s="175"/>
      <c r="AD46" s="175"/>
      <c r="AE46" s="192"/>
      <c r="AF46" s="193">
        <v>45.550244500000005</v>
      </c>
      <c r="AG46" s="193">
        <v>30.547197000000001</v>
      </c>
      <c r="AH46" s="193">
        <v>5.1701078000000011</v>
      </c>
      <c r="AI46" s="193">
        <v>12.493817150000002</v>
      </c>
      <c r="AJ46" s="193">
        <v>2.4270700250013548</v>
      </c>
      <c r="AK46" s="186"/>
      <c r="AL46" s="175" t="s">
        <v>23</v>
      </c>
      <c r="AM46" s="175"/>
      <c r="AN46" s="175" t="s">
        <v>8</v>
      </c>
      <c r="AO46" s="175"/>
      <c r="AP46" s="175"/>
      <c r="AQ46" s="175">
        <f t="shared" si="11"/>
        <v>649</v>
      </c>
      <c r="AR46" s="175"/>
      <c r="AS46" s="175"/>
      <c r="AU46" s="175"/>
      <c r="AV46" s="176" t="s">
        <v>20</v>
      </c>
      <c r="AY46" s="176">
        <v>0.2094</v>
      </c>
      <c r="AZ46" s="176">
        <v>20</v>
      </c>
      <c r="BA46" s="177">
        <v>1.047E-2</v>
      </c>
      <c r="BB46" s="177">
        <v>5.5002281695433934</v>
      </c>
      <c r="BC46" s="177"/>
      <c r="BD46" s="194" t="s">
        <v>23</v>
      </c>
      <c r="BE46" s="194" t="s">
        <v>8</v>
      </c>
      <c r="BF46" s="194"/>
      <c r="BG46" s="194"/>
      <c r="BH46" s="169">
        <f>I46</f>
        <v>649</v>
      </c>
      <c r="BJ46" s="194"/>
      <c r="BK46" s="194"/>
      <c r="BL46" s="194"/>
      <c r="BM46" s="217">
        <v>640.60799999999995</v>
      </c>
      <c r="BP46" s="194"/>
      <c r="BQ46" s="195">
        <v>1987.1481670000001</v>
      </c>
      <c r="BR46" s="195"/>
      <c r="BS46" s="195"/>
      <c r="BT46" s="195"/>
      <c r="BU46" s="186"/>
      <c r="BV46" s="176" t="s">
        <v>243</v>
      </c>
      <c r="BW46" s="160" t="s">
        <v>1163</v>
      </c>
      <c r="BX46" s="176"/>
      <c r="BY46" s="176"/>
      <c r="BZ46" s="186">
        <f t="shared" si="2"/>
        <v>649</v>
      </c>
      <c r="CA46" s="176"/>
      <c r="CB46" s="176"/>
      <c r="CC46" s="176"/>
      <c r="CD46" s="176"/>
      <c r="CE46" s="176" t="s">
        <v>20</v>
      </c>
      <c r="CF46" s="185">
        <v>190.51547292044788</v>
      </c>
      <c r="CI46" s="163">
        <v>56</v>
      </c>
      <c r="CJ46" s="163" t="s">
        <v>8</v>
      </c>
      <c r="CK46" s="163"/>
      <c r="CL46" s="163"/>
      <c r="CM46" s="186">
        <f t="shared" si="3"/>
        <v>649</v>
      </c>
      <c r="CN46" s="163"/>
      <c r="CO46" s="163"/>
      <c r="CP46" s="163"/>
      <c r="CQ46" s="163"/>
      <c r="CR46" s="163"/>
      <c r="CS46" s="163" t="s">
        <v>20</v>
      </c>
      <c r="CT46" s="163">
        <v>8.1248314245503614</v>
      </c>
      <c r="CU46" s="186"/>
      <c r="CV46" s="186"/>
      <c r="CW46" s="186"/>
      <c r="CX46" s="186"/>
      <c r="CY46" s="186"/>
      <c r="CZ46" s="186"/>
      <c r="DA46" s="186"/>
      <c r="DB46" s="186"/>
      <c r="DC46" s="186"/>
      <c r="DD46" s="186"/>
      <c r="DE46" s="186"/>
      <c r="DF46" s="186"/>
      <c r="DG46" s="186"/>
      <c r="DH46" s="186"/>
      <c r="DI46" s="186"/>
      <c r="DJ46" s="186"/>
      <c r="DK46" s="186"/>
      <c r="DL46" s="186"/>
      <c r="DM46" s="186"/>
      <c r="DO46" s="61" t="s">
        <v>23</v>
      </c>
      <c r="DP46" s="61" t="s">
        <v>8</v>
      </c>
      <c r="DQ46" s="160" t="s">
        <v>1163</v>
      </c>
      <c r="DR46" s="61"/>
      <c r="DS46" s="61"/>
      <c r="DT46" s="61"/>
      <c r="DU46" s="61"/>
      <c r="DV46" s="61"/>
      <c r="DW46" s="61"/>
      <c r="DX46" s="61" t="s">
        <v>20</v>
      </c>
      <c r="DY46" s="68">
        <v>0.29253746000000003</v>
      </c>
      <c r="DZ46" s="68">
        <v>3.2013280000000005E-2</v>
      </c>
      <c r="EA46" s="68">
        <v>6.5357499999999999E-2</v>
      </c>
      <c r="EB46" s="68">
        <v>0.18694243999999999</v>
      </c>
      <c r="EC46" s="68">
        <v>1.7788959999999999E-2</v>
      </c>
    </row>
    <row r="47" spans="1:133" s="169" customFormat="1" x14ac:dyDescent="0.25">
      <c r="A47" s="156">
        <v>57</v>
      </c>
      <c r="B47" s="157" t="s">
        <v>1224</v>
      </c>
      <c r="C47" s="160" t="s">
        <v>1194</v>
      </c>
      <c r="D47" s="160"/>
      <c r="E47" s="157" t="s">
        <v>1215</v>
      </c>
      <c r="F47" s="157">
        <v>-20.890451465000002</v>
      </c>
      <c r="G47" s="157">
        <v>-42.407194208</v>
      </c>
      <c r="H47" s="157"/>
      <c r="I47" s="156">
        <v>640</v>
      </c>
      <c r="J47" s="190"/>
      <c r="K47" s="190"/>
      <c r="L47" s="189" t="s">
        <v>1225</v>
      </c>
      <c r="M47" s="190">
        <v>6</v>
      </c>
      <c r="N47" s="185">
        <v>5.333333333333333</v>
      </c>
      <c r="O47" s="190">
        <v>6</v>
      </c>
      <c r="P47" s="185">
        <v>5.666666666666667</v>
      </c>
      <c r="Q47" s="185">
        <v>6.333333333333333</v>
      </c>
      <c r="R47" s="185">
        <v>5.333333333333333</v>
      </c>
      <c r="S47" s="190">
        <v>6</v>
      </c>
      <c r="T47" s="190">
        <v>6</v>
      </c>
      <c r="U47" s="191">
        <v>82.666666666666671</v>
      </c>
      <c r="V47" s="186"/>
      <c r="W47" s="190" t="s">
        <v>750</v>
      </c>
      <c r="X47" s="190">
        <v>640</v>
      </c>
      <c r="Y47" s="192" t="s">
        <v>201</v>
      </c>
      <c r="Z47" s="192"/>
      <c r="AA47" s="175"/>
      <c r="AB47" s="175">
        <f t="shared" si="10"/>
        <v>640</v>
      </c>
      <c r="AC47" s="175"/>
      <c r="AD47" s="175"/>
      <c r="AE47" s="192"/>
      <c r="AF47" s="193">
        <v>44.618672499999995</v>
      </c>
      <c r="AG47" s="193">
        <v>29.798614000000004</v>
      </c>
      <c r="AH47" s="193">
        <v>5.4270338000000002</v>
      </c>
      <c r="AI47" s="193">
        <v>12.095627499999999</v>
      </c>
      <c r="AJ47" s="193">
        <v>2.2545926061356321</v>
      </c>
      <c r="AK47" s="186"/>
      <c r="AL47" s="175" t="s">
        <v>184</v>
      </c>
      <c r="AM47" s="175"/>
      <c r="AN47" s="175" t="s">
        <v>201</v>
      </c>
      <c r="AO47" s="175"/>
      <c r="AP47" s="175"/>
      <c r="AQ47" s="175">
        <f t="shared" si="11"/>
        <v>640</v>
      </c>
      <c r="AR47" s="175"/>
      <c r="AS47" s="175"/>
      <c r="AU47" s="175"/>
      <c r="AV47" s="176" t="s">
        <v>20</v>
      </c>
      <c r="AY47" s="176">
        <v>0.2082</v>
      </c>
      <c r="AZ47" s="176">
        <v>18</v>
      </c>
      <c r="BA47" s="177">
        <v>1.1566666666666666E-2</v>
      </c>
      <c r="BB47" s="177">
        <v>6.0906433533434967</v>
      </c>
      <c r="BC47" s="177"/>
      <c r="BD47" s="194" t="s">
        <v>184</v>
      </c>
      <c r="BE47" s="194" t="s">
        <v>201</v>
      </c>
      <c r="BF47" s="194"/>
      <c r="BG47" s="194"/>
      <c r="BH47" s="169">
        <f>I47</f>
        <v>640</v>
      </c>
      <c r="BJ47" s="194"/>
      <c r="BK47" s="194"/>
      <c r="BL47" s="194"/>
      <c r="BM47" s="217">
        <v>638.32799999999997</v>
      </c>
      <c r="BP47" s="194"/>
      <c r="BQ47" s="195">
        <v>2829.9701669999999</v>
      </c>
      <c r="BR47" s="195"/>
      <c r="BS47" s="195"/>
      <c r="BT47" s="195"/>
      <c r="BU47" s="186"/>
      <c r="BV47" s="186"/>
      <c r="BW47" s="160"/>
      <c r="BX47" s="186"/>
      <c r="BY47" s="186"/>
      <c r="BZ47" s="186"/>
      <c r="CA47" s="186"/>
      <c r="CB47" s="186"/>
      <c r="CC47" s="186"/>
      <c r="CD47" s="186"/>
      <c r="CE47" s="186"/>
      <c r="CF47" s="197"/>
      <c r="CI47" s="186"/>
      <c r="CJ47" s="186"/>
      <c r="CK47" s="186"/>
      <c r="CL47" s="186"/>
      <c r="CM47" s="186"/>
      <c r="CN47" s="186"/>
      <c r="CO47" s="186"/>
      <c r="CP47" s="186"/>
      <c r="CQ47" s="186"/>
      <c r="CR47" s="186"/>
      <c r="CS47" s="186"/>
      <c r="CT47" s="186"/>
      <c r="CU47" s="186"/>
      <c r="CV47" s="186"/>
      <c r="CW47" s="228">
        <v>47</v>
      </c>
      <c r="CX47" s="228" t="s">
        <v>10</v>
      </c>
      <c r="CY47" s="228"/>
      <c r="CZ47" s="228"/>
      <c r="DA47" s="186">
        <f t="shared" si="4"/>
        <v>640</v>
      </c>
      <c r="DB47" s="228"/>
      <c r="DC47" s="228"/>
      <c r="DD47" s="228"/>
      <c r="DE47" s="228"/>
      <c r="DF47" s="228"/>
      <c r="DG47" s="228"/>
      <c r="DH47" s="228" t="s">
        <v>11</v>
      </c>
      <c r="DI47" s="231">
        <v>4.0911819999999999</v>
      </c>
      <c r="DJ47" s="230">
        <v>0.46214510000000003</v>
      </c>
      <c r="DK47" s="230">
        <f>DI47-DJ47</f>
        <v>3.6290369</v>
      </c>
      <c r="DL47" s="230">
        <v>0.26437370000000004</v>
      </c>
      <c r="DM47" s="230">
        <v>0.19777139999999999</v>
      </c>
      <c r="DO47" s="61" t="s">
        <v>184</v>
      </c>
      <c r="DP47" s="238" t="s">
        <v>201</v>
      </c>
      <c r="DQ47" s="242" t="s">
        <v>1194</v>
      </c>
      <c r="DR47" s="61"/>
      <c r="DS47" s="61"/>
      <c r="DT47" s="61"/>
      <c r="DU47" s="61"/>
      <c r="DV47" s="61"/>
      <c r="DW47" s="61"/>
      <c r="DX47" s="61" t="s">
        <v>20</v>
      </c>
      <c r="DY47" s="68">
        <v>0.31788383999999997</v>
      </c>
      <c r="DZ47" s="68">
        <v>2.2302579999999999E-2</v>
      </c>
      <c r="EA47" s="68">
        <v>7.5772480000000003E-2</v>
      </c>
      <c r="EB47" s="68">
        <v>0.19614791999999998</v>
      </c>
      <c r="EC47" s="68">
        <v>2.051824E-2</v>
      </c>
    </row>
    <row r="48" spans="1:133" s="169" customFormat="1" x14ac:dyDescent="0.25">
      <c r="A48" s="156">
        <v>58</v>
      </c>
      <c r="B48" s="157" t="s">
        <v>1226</v>
      </c>
      <c r="C48" s="160" t="s">
        <v>1192</v>
      </c>
      <c r="D48" s="160"/>
      <c r="E48" s="157" t="s">
        <v>1227</v>
      </c>
      <c r="F48" s="157">
        <v>-20.864514419999999</v>
      </c>
      <c r="G48" s="157">
        <v>-42.607457236999998</v>
      </c>
      <c r="H48" s="157"/>
      <c r="I48" s="156">
        <v>815</v>
      </c>
      <c r="J48" s="190"/>
      <c r="K48" s="190"/>
      <c r="L48" s="189" t="s">
        <v>1225</v>
      </c>
      <c r="M48" s="190">
        <v>6</v>
      </c>
      <c r="N48" s="185">
        <v>5.666666666666667</v>
      </c>
      <c r="O48" s="190">
        <v>6</v>
      </c>
      <c r="P48" s="190">
        <v>6</v>
      </c>
      <c r="Q48" s="185">
        <v>6.333333333333333</v>
      </c>
      <c r="R48" s="185">
        <v>6.333333333333333</v>
      </c>
      <c r="S48" s="190">
        <v>6</v>
      </c>
      <c r="T48" s="190">
        <v>6</v>
      </c>
      <c r="U48" s="191">
        <v>84.333333333333329</v>
      </c>
      <c r="V48" s="186"/>
      <c r="W48" s="190" t="s">
        <v>884</v>
      </c>
      <c r="X48" s="190">
        <v>815</v>
      </c>
      <c r="Y48" s="192" t="s">
        <v>10</v>
      </c>
      <c r="Z48" s="192"/>
      <c r="AA48" s="175"/>
      <c r="AB48" s="175">
        <f t="shared" si="10"/>
        <v>815</v>
      </c>
      <c r="AC48" s="175"/>
      <c r="AD48" s="175"/>
      <c r="AE48" s="192"/>
      <c r="AF48" s="193">
        <v>35.718700499999997</v>
      </c>
      <c r="AG48" s="193">
        <v>27.294821500000001</v>
      </c>
      <c r="AH48" s="193">
        <v>4.5659828999999998</v>
      </c>
      <c r="AI48" s="193">
        <v>10.552889</v>
      </c>
      <c r="AJ48" s="193">
        <v>2.3344544096822095</v>
      </c>
      <c r="AK48" s="186"/>
      <c r="AL48" s="175" t="s">
        <v>1120</v>
      </c>
      <c r="AM48" s="175"/>
      <c r="AN48" s="175" t="s">
        <v>10</v>
      </c>
      <c r="AO48" s="175"/>
      <c r="AP48" s="175"/>
      <c r="AQ48" s="175">
        <f t="shared" si="11"/>
        <v>815</v>
      </c>
      <c r="AR48" s="175"/>
      <c r="AS48" s="175"/>
      <c r="AU48" s="175"/>
      <c r="AV48" s="175" t="s">
        <v>440</v>
      </c>
      <c r="AY48" s="176">
        <v>0.23499999999999999</v>
      </c>
      <c r="AZ48" s="176">
        <v>20</v>
      </c>
      <c r="BA48" s="177">
        <v>1.175E-2</v>
      </c>
      <c r="BB48" s="177">
        <v>6.4491450352991704</v>
      </c>
      <c r="BC48" s="177"/>
      <c r="BD48" s="186"/>
      <c r="BE48" s="186"/>
      <c r="BF48" s="186"/>
      <c r="BG48" s="186"/>
      <c r="BJ48" s="186"/>
      <c r="BK48" s="186"/>
      <c r="BL48" s="186"/>
      <c r="BM48" s="218"/>
      <c r="BP48" s="186"/>
      <c r="BQ48" s="186"/>
      <c r="BR48" s="186"/>
      <c r="BS48" s="186"/>
      <c r="BT48" s="186"/>
      <c r="BU48" s="186"/>
      <c r="BV48" s="186"/>
      <c r="BW48" s="160"/>
      <c r="BX48" s="186"/>
      <c r="BY48" s="186"/>
      <c r="BZ48" s="186"/>
      <c r="CA48" s="186"/>
      <c r="CB48" s="186"/>
      <c r="CC48" s="186"/>
      <c r="CD48" s="186"/>
      <c r="CE48" s="186"/>
      <c r="CF48" s="197"/>
      <c r="CI48" s="186"/>
      <c r="CJ48" s="186"/>
      <c r="CK48" s="186"/>
      <c r="CL48" s="186"/>
      <c r="CM48" s="186"/>
      <c r="CN48" s="186"/>
      <c r="CO48" s="186"/>
      <c r="CP48" s="186"/>
      <c r="CQ48" s="186"/>
      <c r="CR48" s="186"/>
      <c r="CS48" s="186"/>
      <c r="CT48" s="186"/>
      <c r="CU48" s="186"/>
      <c r="CV48" s="186"/>
      <c r="CW48" s="186"/>
      <c r="CX48" s="186"/>
      <c r="CY48" s="186"/>
      <c r="CZ48" s="186"/>
      <c r="DA48" s="186"/>
      <c r="DB48" s="186"/>
      <c r="DC48" s="186"/>
      <c r="DD48" s="186"/>
      <c r="DE48" s="186"/>
      <c r="DF48" s="186"/>
      <c r="DG48" s="186"/>
      <c r="DH48" s="186"/>
      <c r="DI48" s="186"/>
      <c r="DJ48" s="186"/>
      <c r="DK48" s="186"/>
      <c r="DL48" s="186"/>
      <c r="DM48" s="186"/>
      <c r="DQ48" s="160"/>
    </row>
    <row r="49" spans="1:133" s="169" customFormat="1" x14ac:dyDescent="0.25">
      <c r="A49" s="156">
        <v>59</v>
      </c>
      <c r="B49" s="157" t="s">
        <v>1226</v>
      </c>
      <c r="C49" s="160" t="s">
        <v>1163</v>
      </c>
      <c r="D49" s="160"/>
      <c r="E49" s="157" t="s">
        <v>1227</v>
      </c>
      <c r="F49" s="157">
        <v>-20.860929479999999</v>
      </c>
      <c r="G49" s="157">
        <v>-42.608175901999999</v>
      </c>
      <c r="H49" s="157"/>
      <c r="I49" s="156">
        <v>814</v>
      </c>
      <c r="J49" s="190"/>
      <c r="K49" s="190"/>
      <c r="L49" s="189" t="s">
        <v>1225</v>
      </c>
      <c r="M49" s="190">
        <v>6</v>
      </c>
      <c r="N49" s="190">
        <v>6</v>
      </c>
      <c r="O49" s="190">
        <v>6</v>
      </c>
      <c r="P49" s="185">
        <v>6.666666666666667</v>
      </c>
      <c r="Q49" s="190">
        <v>6.5</v>
      </c>
      <c r="R49" s="190">
        <v>6</v>
      </c>
      <c r="S49" s="185">
        <v>6.333333333333333</v>
      </c>
      <c r="T49" s="185">
        <v>6.166666666666667</v>
      </c>
      <c r="U49" s="191">
        <v>85.666666666666671</v>
      </c>
      <c r="V49" s="186"/>
      <c r="W49" s="186"/>
      <c r="X49" s="186"/>
      <c r="Y49" s="186"/>
      <c r="Z49" s="186"/>
      <c r="AA49" s="186"/>
      <c r="AB49" s="175"/>
      <c r="AC49" s="175"/>
      <c r="AD49" s="175"/>
      <c r="AE49" s="186"/>
      <c r="AF49" s="193"/>
      <c r="AG49" s="193"/>
      <c r="AH49" s="193"/>
      <c r="AI49" s="193"/>
      <c r="AJ49" s="193"/>
      <c r="AK49" s="186"/>
      <c r="AL49" s="186"/>
      <c r="AM49" s="186"/>
      <c r="AN49" s="186"/>
      <c r="AO49" s="186"/>
      <c r="AP49" s="186"/>
      <c r="AQ49" s="175"/>
      <c r="AR49" s="175"/>
      <c r="AS49" s="175"/>
      <c r="AU49" s="175"/>
      <c r="AV49" s="186"/>
      <c r="AY49" s="186"/>
      <c r="AZ49" s="186"/>
      <c r="BA49" s="186"/>
      <c r="BB49" s="186"/>
      <c r="BC49" s="186"/>
      <c r="BD49" s="186"/>
      <c r="BE49" s="186"/>
      <c r="BF49" s="186"/>
      <c r="BG49" s="186"/>
      <c r="BJ49" s="186"/>
      <c r="BK49" s="186"/>
      <c r="BL49" s="186"/>
      <c r="BM49" s="218"/>
      <c r="BP49" s="186"/>
      <c r="BQ49" s="186"/>
      <c r="BR49" s="186"/>
      <c r="BS49" s="186"/>
      <c r="BT49" s="186"/>
      <c r="BU49" s="186"/>
      <c r="BV49" s="176" t="s">
        <v>443</v>
      </c>
      <c r="BW49" s="160" t="s">
        <v>1163</v>
      </c>
      <c r="BX49" s="176"/>
      <c r="BY49" s="176"/>
      <c r="BZ49" s="186">
        <f t="shared" si="2"/>
        <v>814</v>
      </c>
      <c r="CA49" s="176"/>
      <c r="CB49" s="176"/>
      <c r="CC49" s="176"/>
      <c r="CD49" s="176"/>
      <c r="CE49" s="176" t="s">
        <v>440</v>
      </c>
      <c r="CF49" s="185">
        <v>182.85466682685453</v>
      </c>
      <c r="CI49" s="186"/>
      <c r="CJ49" s="186"/>
      <c r="CK49" s="186"/>
      <c r="CL49" s="186"/>
      <c r="CM49" s="186"/>
      <c r="CN49" s="186"/>
      <c r="CO49" s="186"/>
      <c r="CP49" s="186"/>
      <c r="CQ49" s="186"/>
      <c r="CR49" s="186"/>
      <c r="CS49" s="186"/>
      <c r="CT49" s="186"/>
      <c r="CU49" s="186"/>
      <c r="CV49" s="186"/>
      <c r="CW49" s="228"/>
      <c r="CX49" s="228"/>
      <c r="CY49" s="228"/>
      <c r="CZ49" s="228"/>
      <c r="DA49" s="186"/>
      <c r="DB49" s="228"/>
      <c r="DC49" s="228"/>
      <c r="DD49" s="228"/>
      <c r="DE49" s="228"/>
      <c r="DF49" s="228"/>
      <c r="DG49" s="228"/>
      <c r="DH49" s="228"/>
      <c r="DI49" s="234"/>
      <c r="DJ49" s="171"/>
      <c r="DK49" s="228"/>
      <c r="DL49" s="228"/>
      <c r="DM49" s="228"/>
      <c r="DQ49" s="160"/>
    </row>
    <row r="50" spans="1:133" s="169" customFormat="1" x14ac:dyDescent="0.25">
      <c r="A50" s="156">
        <v>60</v>
      </c>
      <c r="B50" s="157" t="s">
        <v>1228</v>
      </c>
      <c r="C50" s="160" t="s">
        <v>1173</v>
      </c>
      <c r="D50" s="160"/>
      <c r="E50" s="157" t="s">
        <v>1227</v>
      </c>
      <c r="F50" s="157">
        <v>-20.838326588000001</v>
      </c>
      <c r="G50" s="157">
        <v>-42.666656355999997</v>
      </c>
      <c r="H50" s="157"/>
      <c r="I50" s="156">
        <v>798</v>
      </c>
      <c r="J50" s="190"/>
      <c r="K50" s="190"/>
      <c r="L50" s="188" t="s">
        <v>1225</v>
      </c>
      <c r="M50" s="185">
        <v>6.25</v>
      </c>
      <c r="N50" s="185">
        <v>6.25</v>
      </c>
      <c r="O50" s="190">
        <v>6</v>
      </c>
      <c r="P50" s="190">
        <v>6</v>
      </c>
      <c r="Q50" s="190">
        <v>6</v>
      </c>
      <c r="R50" s="185">
        <v>6.25</v>
      </c>
      <c r="S50" s="190">
        <v>6</v>
      </c>
      <c r="T50" s="185">
        <v>6.25</v>
      </c>
      <c r="U50" s="191">
        <v>85.333333333333329</v>
      </c>
      <c r="V50" s="186"/>
      <c r="W50" s="190" t="s">
        <v>815</v>
      </c>
      <c r="X50" s="190">
        <v>798</v>
      </c>
      <c r="Y50" s="192" t="s">
        <v>286</v>
      </c>
      <c r="Z50" s="192"/>
      <c r="AA50" s="175"/>
      <c r="AB50" s="175">
        <f>I50</f>
        <v>798</v>
      </c>
      <c r="AC50" s="175"/>
      <c r="AD50" s="175"/>
      <c r="AE50" s="192"/>
      <c r="AF50" s="193">
        <v>52.482333499999996</v>
      </c>
      <c r="AG50" s="193">
        <v>33.3199185</v>
      </c>
      <c r="AH50" s="193">
        <v>5.7211576500000003</v>
      </c>
      <c r="AI50" s="193">
        <v>13.019807399999996</v>
      </c>
      <c r="AJ50" s="193">
        <v>2.281174937321254</v>
      </c>
      <c r="AK50" s="186"/>
      <c r="AL50" s="175" t="s">
        <v>1091</v>
      </c>
      <c r="AM50" s="175"/>
      <c r="AN50" s="175" t="s">
        <v>286</v>
      </c>
      <c r="AO50" s="175"/>
      <c r="AP50" s="175"/>
      <c r="AQ50" s="175">
        <f>X50</f>
        <v>798</v>
      </c>
      <c r="AR50" s="175"/>
      <c r="AS50" s="175"/>
      <c r="AU50" s="175"/>
      <c r="AV50" s="175" t="s">
        <v>440</v>
      </c>
      <c r="AY50" s="176">
        <v>0.24060000000000001</v>
      </c>
      <c r="AZ50" s="176">
        <v>20</v>
      </c>
      <c r="BA50" s="177">
        <v>1.2030000000000001E-2</v>
      </c>
      <c r="BB50" s="177">
        <v>6.3202963519716544</v>
      </c>
      <c r="BC50" s="177"/>
      <c r="BD50" s="186"/>
      <c r="BE50" s="186"/>
      <c r="BF50" s="186"/>
      <c r="BG50" s="186"/>
      <c r="BJ50" s="186"/>
      <c r="BK50" s="186"/>
      <c r="BL50" s="186"/>
      <c r="BM50" s="218"/>
      <c r="BP50" s="186"/>
      <c r="BQ50" s="186"/>
      <c r="BR50" s="186"/>
      <c r="BS50" s="186"/>
      <c r="BT50" s="186"/>
      <c r="BU50" s="186"/>
      <c r="BV50" s="176" t="s">
        <v>477</v>
      </c>
      <c r="BW50" s="160" t="s">
        <v>1173</v>
      </c>
      <c r="BX50" s="176"/>
      <c r="BY50" s="176"/>
      <c r="BZ50" s="186">
        <f t="shared" si="2"/>
        <v>798</v>
      </c>
      <c r="CA50" s="176"/>
      <c r="CB50" s="176"/>
      <c r="CC50" s="176"/>
      <c r="CD50" s="176"/>
      <c r="CE50" s="176" t="s">
        <v>440</v>
      </c>
      <c r="CF50" s="185">
        <v>176.12684331645775</v>
      </c>
      <c r="CI50" s="186"/>
      <c r="CJ50" s="186"/>
      <c r="CK50" s="186"/>
      <c r="CL50" s="186"/>
      <c r="CM50" s="186"/>
      <c r="CN50" s="186"/>
      <c r="CO50" s="186"/>
      <c r="CP50" s="186"/>
      <c r="CQ50" s="186"/>
      <c r="CR50" s="186"/>
      <c r="CS50" s="186"/>
      <c r="CT50" s="186"/>
      <c r="CU50" s="186"/>
      <c r="CV50" s="186"/>
      <c r="CW50" s="186"/>
      <c r="CX50" s="186"/>
      <c r="CY50" s="186"/>
      <c r="CZ50" s="186"/>
      <c r="DA50" s="186"/>
      <c r="DB50" s="186"/>
      <c r="DC50" s="186"/>
      <c r="DD50" s="186"/>
      <c r="DE50" s="186"/>
      <c r="DF50" s="186"/>
      <c r="DG50" s="186"/>
      <c r="DH50" s="186"/>
      <c r="DI50" s="186"/>
      <c r="DJ50" s="186"/>
      <c r="DK50" s="186"/>
      <c r="DL50" s="186"/>
      <c r="DM50" s="186"/>
      <c r="DQ50" s="160"/>
    </row>
    <row r="51" spans="1:133" s="169" customFormat="1" x14ac:dyDescent="0.25">
      <c r="A51" s="156">
        <v>61</v>
      </c>
      <c r="B51" s="157" t="s">
        <v>1229</v>
      </c>
      <c r="C51" s="160" t="s">
        <v>1194</v>
      </c>
      <c r="D51" s="160"/>
      <c r="E51" s="157" t="s">
        <v>1227</v>
      </c>
      <c r="F51" s="157">
        <v>-20.816776296</v>
      </c>
      <c r="G51" s="157">
        <v>-42.677339427</v>
      </c>
      <c r="H51" s="157"/>
      <c r="I51" s="156">
        <v>815</v>
      </c>
      <c r="J51" s="190"/>
      <c r="K51" s="190"/>
      <c r="L51" s="189" t="s">
        <v>1225</v>
      </c>
      <c r="M51" s="190">
        <v>6</v>
      </c>
      <c r="N51" s="190">
        <v>6</v>
      </c>
      <c r="O51" s="185">
        <v>6.666666666666667</v>
      </c>
      <c r="P51" s="190">
        <v>6</v>
      </c>
      <c r="Q51" s="185">
        <v>6.333333333333333</v>
      </c>
      <c r="R51" s="190">
        <v>6</v>
      </c>
      <c r="S51" s="190">
        <v>6</v>
      </c>
      <c r="T51" s="190">
        <v>6</v>
      </c>
      <c r="U51" s="196">
        <v>85</v>
      </c>
      <c r="V51" s="186"/>
      <c r="W51" s="190" t="s">
        <v>751</v>
      </c>
      <c r="X51" s="190">
        <v>815</v>
      </c>
      <c r="Y51" s="192" t="s">
        <v>201</v>
      </c>
      <c r="Z51" s="192"/>
      <c r="AA51" s="175"/>
      <c r="AB51" s="175">
        <f>I51</f>
        <v>815</v>
      </c>
      <c r="AC51" s="175"/>
      <c r="AD51" s="175"/>
      <c r="AE51" s="192"/>
      <c r="AF51" s="193">
        <v>33.921930500000009</v>
      </c>
      <c r="AG51" s="193">
        <v>27.245274999999999</v>
      </c>
      <c r="AH51" s="193">
        <v>4.5667494999999985</v>
      </c>
      <c r="AI51" s="193">
        <v>11.1113143</v>
      </c>
      <c r="AJ51" s="193">
        <v>2.4545428227597998</v>
      </c>
      <c r="AK51" s="186"/>
      <c r="AL51" s="175" t="s">
        <v>1055</v>
      </c>
      <c r="AM51" s="175"/>
      <c r="AN51" s="175" t="s">
        <v>201</v>
      </c>
      <c r="AO51" s="175"/>
      <c r="AP51" s="175"/>
      <c r="AQ51" s="175">
        <f>X51</f>
        <v>815</v>
      </c>
      <c r="AR51" s="175"/>
      <c r="AS51" s="175"/>
      <c r="AU51" s="175"/>
      <c r="AV51" s="175" t="s">
        <v>440</v>
      </c>
      <c r="AY51" s="176">
        <v>0.22770000000000001</v>
      </c>
      <c r="AZ51" s="176">
        <v>20</v>
      </c>
      <c r="BA51" s="177">
        <v>1.1385000000000001E-2</v>
      </c>
      <c r="BB51" s="177">
        <v>6.4035111266206757</v>
      </c>
      <c r="BC51" s="177"/>
      <c r="BD51" s="186"/>
      <c r="BE51" s="186"/>
      <c r="BF51" s="186"/>
      <c r="BG51" s="186"/>
      <c r="BJ51" s="186"/>
      <c r="BK51" s="186"/>
      <c r="BL51" s="186"/>
      <c r="BM51" s="218"/>
      <c r="BP51" s="186"/>
      <c r="BQ51" s="186"/>
      <c r="BR51" s="186"/>
      <c r="BS51" s="186"/>
      <c r="BT51" s="186"/>
      <c r="BU51" s="186"/>
      <c r="BV51" s="186"/>
      <c r="BW51" s="160"/>
      <c r="BX51" s="186"/>
      <c r="BY51" s="186"/>
      <c r="BZ51" s="186"/>
      <c r="CA51" s="186"/>
      <c r="CB51" s="186"/>
      <c r="CC51" s="186"/>
      <c r="CD51" s="186"/>
      <c r="CE51" s="186"/>
      <c r="CF51" s="197"/>
      <c r="CI51" s="186"/>
      <c r="CJ51" s="186"/>
      <c r="CK51" s="186"/>
      <c r="CL51" s="186"/>
      <c r="CM51" s="186"/>
      <c r="CN51" s="186"/>
      <c r="CO51" s="186"/>
      <c r="CP51" s="186"/>
      <c r="CQ51" s="186"/>
      <c r="CR51" s="186"/>
      <c r="CS51" s="186"/>
      <c r="CT51" s="186"/>
      <c r="CU51" s="186"/>
      <c r="CV51" s="186"/>
      <c r="CW51" s="186"/>
      <c r="CX51" s="186"/>
      <c r="CY51" s="186"/>
      <c r="CZ51" s="186"/>
      <c r="DA51" s="186"/>
      <c r="DB51" s="186"/>
      <c r="DC51" s="186"/>
      <c r="DD51" s="186"/>
      <c r="DE51" s="186"/>
      <c r="DF51" s="186"/>
      <c r="DG51" s="186"/>
      <c r="DH51" s="186"/>
      <c r="DI51" s="186"/>
      <c r="DJ51" s="186"/>
      <c r="DK51" s="186"/>
      <c r="DL51" s="186"/>
      <c r="DM51" s="186"/>
      <c r="DQ51" s="160"/>
    </row>
    <row r="52" spans="1:133" s="169" customFormat="1" x14ac:dyDescent="0.25">
      <c r="A52" s="156">
        <v>62</v>
      </c>
      <c r="B52" s="157" t="s">
        <v>1229</v>
      </c>
      <c r="C52" s="160" t="s">
        <v>1163</v>
      </c>
      <c r="D52" s="160"/>
      <c r="E52" s="157" t="s">
        <v>1227</v>
      </c>
      <c r="F52" s="157">
        <v>-20.817454476000002</v>
      </c>
      <c r="G52" s="157">
        <v>-42.679643863999999</v>
      </c>
      <c r="H52" s="157"/>
      <c r="I52" s="156">
        <v>786</v>
      </c>
      <c r="J52" s="190"/>
      <c r="K52" s="190"/>
      <c r="L52" s="189" t="s">
        <v>1225</v>
      </c>
      <c r="M52" s="190">
        <v>6</v>
      </c>
      <c r="N52" s="190">
        <v>6</v>
      </c>
      <c r="O52" s="185">
        <v>5.666666666666667</v>
      </c>
      <c r="P52" s="190">
        <v>6</v>
      </c>
      <c r="Q52" s="190">
        <v>6</v>
      </c>
      <c r="R52" s="185">
        <v>5.666666666666667</v>
      </c>
      <c r="S52" s="190">
        <v>6</v>
      </c>
      <c r="T52" s="190">
        <v>6</v>
      </c>
      <c r="U52" s="191">
        <v>83.333333333333329</v>
      </c>
      <c r="V52" s="186"/>
      <c r="W52" s="190" t="s">
        <v>621</v>
      </c>
      <c r="X52" s="190">
        <v>786</v>
      </c>
      <c r="Y52" s="192" t="s">
        <v>8</v>
      </c>
      <c r="Z52" s="192"/>
      <c r="AA52" s="175"/>
      <c r="AB52" s="175">
        <f>I52</f>
        <v>786</v>
      </c>
      <c r="AC52" s="175"/>
      <c r="AD52" s="175"/>
      <c r="AE52" s="192"/>
      <c r="AF52" s="193">
        <v>42.414907499999998</v>
      </c>
      <c r="AG52" s="193">
        <v>29.312532499999993</v>
      </c>
      <c r="AH52" s="193">
        <v>5.1155857000000005</v>
      </c>
      <c r="AI52" s="193">
        <v>11.79796745</v>
      </c>
      <c r="AJ52" s="193">
        <v>2.3021017911036883</v>
      </c>
      <c r="AK52" s="186"/>
      <c r="AL52" s="175" t="s">
        <v>1017</v>
      </c>
      <c r="AM52" s="175"/>
      <c r="AN52" s="175" t="s">
        <v>8</v>
      </c>
      <c r="AO52" s="175"/>
      <c r="AP52" s="175"/>
      <c r="AQ52" s="175">
        <f>X52</f>
        <v>786</v>
      </c>
      <c r="AR52" s="175"/>
      <c r="AS52" s="175"/>
      <c r="AU52" s="175"/>
      <c r="AV52" s="175" t="s">
        <v>440</v>
      </c>
      <c r="AY52" s="176">
        <v>0.22670000000000001</v>
      </c>
      <c r="AZ52" s="176">
        <v>20</v>
      </c>
      <c r="BA52" s="177">
        <v>1.1335000000000001E-2</v>
      </c>
      <c r="BB52" s="177">
        <v>5.7565833624137657</v>
      </c>
      <c r="BC52" s="177"/>
      <c r="BD52" s="186"/>
      <c r="BE52" s="186"/>
      <c r="BF52" s="186"/>
      <c r="BG52" s="186"/>
      <c r="BJ52" s="186"/>
      <c r="BK52" s="186"/>
      <c r="BL52" s="186"/>
      <c r="BM52" s="218"/>
      <c r="BP52" s="186"/>
      <c r="BQ52" s="186"/>
      <c r="BR52" s="186"/>
      <c r="BS52" s="186"/>
      <c r="BT52" s="186"/>
      <c r="BU52" s="186"/>
      <c r="BV52" s="186"/>
      <c r="BW52" s="160"/>
      <c r="BX52" s="186"/>
      <c r="BY52" s="186"/>
      <c r="BZ52" s="186"/>
      <c r="CA52" s="186"/>
      <c r="CB52" s="186"/>
      <c r="CC52" s="186"/>
      <c r="CD52" s="186"/>
      <c r="CE52" s="186"/>
      <c r="CF52" s="197"/>
      <c r="CI52" s="186"/>
      <c r="CJ52" s="186"/>
      <c r="CK52" s="186"/>
      <c r="CL52" s="186"/>
      <c r="CM52" s="186"/>
      <c r="CN52" s="186"/>
      <c r="CO52" s="186"/>
      <c r="CP52" s="186"/>
      <c r="CQ52" s="186"/>
      <c r="CR52" s="186"/>
      <c r="CS52" s="186"/>
      <c r="CT52" s="186"/>
      <c r="CU52" s="186"/>
      <c r="CV52" s="186"/>
      <c r="CW52" s="186"/>
      <c r="CX52" s="186"/>
      <c r="CY52" s="186"/>
      <c r="CZ52" s="186"/>
      <c r="DA52" s="186"/>
      <c r="DB52" s="186"/>
      <c r="DC52" s="186"/>
      <c r="DD52" s="186"/>
      <c r="DE52" s="186"/>
      <c r="DF52" s="186"/>
      <c r="DG52" s="186"/>
      <c r="DH52" s="186"/>
      <c r="DI52" s="186"/>
      <c r="DJ52" s="186"/>
      <c r="DK52" s="186"/>
      <c r="DL52" s="186"/>
      <c r="DM52" s="186"/>
      <c r="DQ52" s="160"/>
    </row>
    <row r="53" spans="1:133" s="169" customFormat="1" x14ac:dyDescent="0.25">
      <c r="A53" s="156">
        <v>63</v>
      </c>
      <c r="B53" s="157" t="s">
        <v>1230</v>
      </c>
      <c r="C53" s="160" t="s">
        <v>1163</v>
      </c>
      <c r="D53" s="160"/>
      <c r="E53" s="157" t="s">
        <v>1227</v>
      </c>
      <c r="F53" s="157">
        <v>-20.865508765000001</v>
      </c>
      <c r="G53" s="157">
        <v>-42.683514543000001</v>
      </c>
      <c r="H53" s="157"/>
      <c r="I53" s="156">
        <v>762</v>
      </c>
      <c r="J53" s="190"/>
      <c r="K53" s="190"/>
      <c r="L53" s="189" t="s">
        <v>1210</v>
      </c>
      <c r="M53" s="190">
        <v>6</v>
      </c>
      <c r="N53" s="190">
        <v>6</v>
      </c>
      <c r="O53" s="190">
        <v>6</v>
      </c>
      <c r="P53" s="190">
        <v>6</v>
      </c>
      <c r="Q53" s="190">
        <v>6</v>
      </c>
      <c r="R53" s="185">
        <v>6.333333333333333</v>
      </c>
      <c r="S53" s="190">
        <v>6</v>
      </c>
      <c r="T53" s="190">
        <v>6</v>
      </c>
      <c r="U53" s="191">
        <v>84.333333333333329</v>
      </c>
      <c r="V53" s="186"/>
      <c r="W53" s="190" t="s">
        <v>622</v>
      </c>
      <c r="X53" s="190">
        <v>762</v>
      </c>
      <c r="Y53" s="192" t="s">
        <v>8</v>
      </c>
      <c r="Z53" s="192"/>
      <c r="AA53" s="175"/>
      <c r="AB53" s="175">
        <f>I53</f>
        <v>762</v>
      </c>
      <c r="AC53" s="175"/>
      <c r="AD53" s="175"/>
      <c r="AE53" s="192"/>
      <c r="AF53" s="193">
        <v>27.849194999999991</v>
      </c>
      <c r="AG53" s="193">
        <v>25.80248499999999</v>
      </c>
      <c r="AH53" s="193">
        <v>3.9398294999999997</v>
      </c>
      <c r="AI53" s="193">
        <v>9.7772446500000001</v>
      </c>
      <c r="AJ53" s="193">
        <v>2.5055687995535214</v>
      </c>
      <c r="AK53" s="186"/>
      <c r="AL53" s="175" t="s">
        <v>1000</v>
      </c>
      <c r="AM53" s="175"/>
      <c r="AN53" s="175" t="s">
        <v>8</v>
      </c>
      <c r="AO53" s="175"/>
      <c r="AP53" s="175"/>
      <c r="AQ53" s="175">
        <f>X53</f>
        <v>762</v>
      </c>
      <c r="AR53" s="175"/>
      <c r="AS53" s="175"/>
      <c r="AU53" s="175"/>
      <c r="AV53" s="176" t="s">
        <v>20</v>
      </c>
      <c r="AY53" s="176">
        <v>0.24629999999999999</v>
      </c>
      <c r="AZ53" s="176">
        <v>20</v>
      </c>
      <c r="BA53" s="177">
        <v>1.2315E-2</v>
      </c>
      <c r="BB53" s="177">
        <v>6.7605293533406714</v>
      </c>
      <c r="BC53" s="177"/>
      <c r="BD53" s="186"/>
      <c r="BE53" s="186"/>
      <c r="BF53" s="186"/>
      <c r="BG53" s="186"/>
      <c r="BJ53" s="186"/>
      <c r="BK53" s="186"/>
      <c r="BL53" s="186"/>
      <c r="BM53" s="218"/>
      <c r="BP53" s="186"/>
      <c r="BQ53" s="186"/>
      <c r="BR53" s="186"/>
      <c r="BS53" s="186"/>
      <c r="BT53" s="186"/>
      <c r="BU53" s="186"/>
      <c r="BV53" s="176" t="s">
        <v>444</v>
      </c>
      <c r="BW53" s="160" t="s">
        <v>1163</v>
      </c>
      <c r="BX53" s="176"/>
      <c r="BY53" s="176"/>
      <c r="BZ53" s="186">
        <f t="shared" si="2"/>
        <v>762</v>
      </c>
      <c r="CA53" s="176"/>
      <c r="CB53" s="176"/>
      <c r="CC53" s="176"/>
      <c r="CD53" s="176"/>
      <c r="CE53" s="176" t="s">
        <v>440</v>
      </c>
      <c r="CF53" s="185">
        <v>148.50090970941974</v>
      </c>
      <c r="CI53" s="163">
        <v>63</v>
      </c>
      <c r="CJ53" s="163" t="s">
        <v>8</v>
      </c>
      <c r="CK53" s="163"/>
      <c r="CL53" s="163"/>
      <c r="CM53" s="186">
        <f t="shared" si="3"/>
        <v>762</v>
      </c>
      <c r="CN53" s="163"/>
      <c r="CO53" s="163"/>
      <c r="CP53" s="163"/>
      <c r="CQ53" s="163"/>
      <c r="CR53" s="163"/>
      <c r="CS53" s="163" t="s">
        <v>20</v>
      </c>
      <c r="CT53" s="163">
        <v>6.9160473889579563</v>
      </c>
      <c r="CU53" s="186"/>
      <c r="CV53" s="186"/>
      <c r="CW53" s="186"/>
      <c r="CX53" s="186"/>
      <c r="CY53" s="186"/>
      <c r="CZ53" s="186"/>
      <c r="DA53" s="186"/>
      <c r="DB53" s="186"/>
      <c r="DC53" s="186"/>
      <c r="DD53" s="186"/>
      <c r="DE53" s="186"/>
      <c r="DF53" s="186"/>
      <c r="DG53" s="186"/>
      <c r="DH53" s="186"/>
      <c r="DI53" s="186"/>
      <c r="DJ53" s="186"/>
      <c r="DK53" s="186"/>
      <c r="DL53" s="186"/>
      <c r="DM53" s="186"/>
      <c r="DQ53" s="160"/>
    </row>
    <row r="54" spans="1:133" s="169" customFormat="1" x14ac:dyDescent="0.25">
      <c r="A54" s="156">
        <v>64</v>
      </c>
      <c r="B54" s="157" t="s">
        <v>1231</v>
      </c>
      <c r="C54" s="160" t="s">
        <v>1194</v>
      </c>
      <c r="D54" s="160"/>
      <c r="E54" s="157" t="s">
        <v>1227</v>
      </c>
      <c r="F54" s="157">
        <v>-20.866544180999998</v>
      </c>
      <c r="G54" s="157">
        <v>-42.681143972999998</v>
      </c>
      <c r="H54" s="157"/>
      <c r="I54" s="156">
        <v>760</v>
      </c>
      <c r="J54" s="190"/>
      <c r="K54" s="190"/>
      <c r="L54" s="189" t="s">
        <v>1225</v>
      </c>
      <c r="M54" s="190">
        <v>6</v>
      </c>
      <c r="N54" s="185">
        <v>5.333333333333333</v>
      </c>
      <c r="O54" s="190">
        <v>6</v>
      </c>
      <c r="P54" s="190">
        <v>6</v>
      </c>
      <c r="Q54" s="190">
        <v>6</v>
      </c>
      <c r="R54" s="185">
        <v>5.666666666666667</v>
      </c>
      <c r="S54" s="185">
        <v>5.333333333333333</v>
      </c>
      <c r="T54" s="185">
        <v>5.666666666666667</v>
      </c>
      <c r="U54" s="196">
        <v>82</v>
      </c>
      <c r="V54" s="186"/>
      <c r="W54" s="186"/>
      <c r="X54" s="186"/>
      <c r="Y54" s="186"/>
      <c r="Z54" s="186"/>
      <c r="AA54" s="186"/>
      <c r="AB54" s="175"/>
      <c r="AC54" s="175"/>
      <c r="AD54" s="175"/>
      <c r="AE54" s="186"/>
      <c r="AF54" s="193"/>
      <c r="AG54" s="193"/>
      <c r="AH54" s="193"/>
      <c r="AI54" s="193"/>
      <c r="AJ54" s="193"/>
      <c r="AK54" s="186"/>
      <c r="AL54" s="186"/>
      <c r="AM54" s="186"/>
      <c r="AN54" s="186"/>
      <c r="AO54" s="186"/>
      <c r="AP54" s="186"/>
      <c r="AQ54" s="175"/>
      <c r="AR54" s="175"/>
      <c r="AS54" s="175"/>
      <c r="AU54" s="175"/>
      <c r="AV54" s="186"/>
      <c r="AY54" s="186"/>
      <c r="AZ54" s="186"/>
      <c r="BA54" s="186"/>
      <c r="BB54" s="186"/>
      <c r="BC54" s="186"/>
      <c r="BD54" s="186"/>
      <c r="BE54" s="186"/>
      <c r="BF54" s="186"/>
      <c r="BG54" s="186"/>
      <c r="BJ54" s="186"/>
      <c r="BK54" s="186"/>
      <c r="BL54" s="186"/>
      <c r="BM54" s="218"/>
      <c r="BP54" s="186"/>
      <c r="BQ54" s="186"/>
      <c r="BR54" s="186"/>
      <c r="BS54" s="186"/>
      <c r="BT54" s="186"/>
      <c r="BU54" s="186"/>
      <c r="BV54" s="186"/>
      <c r="BW54" s="160"/>
      <c r="BX54" s="186"/>
      <c r="BY54" s="186"/>
      <c r="BZ54" s="186"/>
      <c r="CA54" s="186"/>
      <c r="CB54" s="186"/>
      <c r="CC54" s="186"/>
      <c r="CD54" s="186"/>
      <c r="CE54" s="186"/>
      <c r="CF54" s="197"/>
      <c r="CI54" s="186"/>
      <c r="CJ54" s="186"/>
      <c r="CK54" s="186"/>
      <c r="CL54" s="186"/>
      <c r="CM54" s="186"/>
      <c r="CN54" s="186"/>
      <c r="CO54" s="186"/>
      <c r="CP54" s="186"/>
      <c r="CQ54" s="186"/>
      <c r="CR54" s="186"/>
      <c r="CS54" s="186"/>
      <c r="CT54" s="186"/>
      <c r="CU54" s="186"/>
      <c r="CV54" s="186"/>
      <c r="CW54" s="186"/>
      <c r="CX54" s="186"/>
      <c r="CY54" s="186"/>
      <c r="CZ54" s="186"/>
      <c r="DA54" s="186"/>
      <c r="DB54" s="186"/>
      <c r="DC54" s="186"/>
      <c r="DD54" s="186"/>
      <c r="DE54" s="186"/>
      <c r="DF54" s="186"/>
      <c r="DG54" s="186"/>
      <c r="DH54" s="186"/>
      <c r="DI54" s="186"/>
      <c r="DJ54" s="186"/>
      <c r="DK54" s="186"/>
      <c r="DL54" s="186"/>
      <c r="DM54" s="186"/>
      <c r="DQ54" s="160"/>
    </row>
    <row r="55" spans="1:133" s="169" customFormat="1" x14ac:dyDescent="0.25">
      <c r="A55" s="156">
        <v>68</v>
      </c>
      <c r="B55" s="157" t="s">
        <v>1232</v>
      </c>
      <c r="C55" s="160" t="s">
        <v>1173</v>
      </c>
      <c r="D55" s="160"/>
      <c r="E55" s="157" t="s">
        <v>1227</v>
      </c>
      <c r="F55" s="162">
        <v>-20.964744128</v>
      </c>
      <c r="G55" s="157">
        <v>-42.624141667000004</v>
      </c>
      <c r="H55" s="157"/>
      <c r="I55" s="156">
        <v>868</v>
      </c>
      <c r="J55" s="190"/>
      <c r="K55" s="190"/>
      <c r="L55" s="189" t="s">
        <v>1225</v>
      </c>
      <c r="M55" s="185">
        <v>5.666666666666667</v>
      </c>
      <c r="N55" s="185">
        <v>5.333333333333333</v>
      </c>
      <c r="O55" s="185">
        <v>5.333333333333333</v>
      </c>
      <c r="P55" s="185">
        <v>5.666666666666667</v>
      </c>
      <c r="Q55" s="190">
        <v>5</v>
      </c>
      <c r="R55" s="185">
        <v>5.333333333333333</v>
      </c>
      <c r="S55" s="190">
        <v>6</v>
      </c>
      <c r="T55" s="185">
        <v>6.333333333333333</v>
      </c>
      <c r="U55" s="196">
        <v>80</v>
      </c>
      <c r="V55" s="186"/>
      <c r="W55" s="186"/>
      <c r="X55" s="186"/>
      <c r="Y55" s="186"/>
      <c r="Z55" s="186"/>
      <c r="AA55" s="186"/>
      <c r="AB55" s="175"/>
      <c r="AC55" s="175"/>
      <c r="AD55" s="175"/>
      <c r="AE55" s="186"/>
      <c r="AF55" s="193"/>
      <c r="AG55" s="193"/>
      <c r="AH55" s="193"/>
      <c r="AI55" s="193"/>
      <c r="AJ55" s="193"/>
      <c r="AK55" s="186"/>
      <c r="AL55" s="186"/>
      <c r="AM55" s="186"/>
      <c r="AN55" s="186"/>
      <c r="AO55" s="186"/>
      <c r="AP55" s="186"/>
      <c r="AQ55" s="175"/>
      <c r="AR55" s="175"/>
      <c r="AS55" s="175"/>
      <c r="AU55" s="175"/>
      <c r="AV55" s="186"/>
      <c r="AY55" s="186"/>
      <c r="AZ55" s="186"/>
      <c r="BA55" s="186"/>
      <c r="BB55" s="186"/>
      <c r="BC55" s="186"/>
      <c r="BD55" s="186"/>
      <c r="BE55" s="186"/>
      <c r="BF55" s="186"/>
      <c r="BG55" s="186"/>
      <c r="BJ55" s="186"/>
      <c r="BK55" s="186"/>
      <c r="BL55" s="186"/>
      <c r="BM55" s="218"/>
      <c r="BP55" s="186"/>
      <c r="BQ55" s="186"/>
      <c r="BR55" s="186"/>
      <c r="BS55" s="186"/>
      <c r="BT55" s="186"/>
      <c r="BU55" s="186"/>
      <c r="BV55" s="186"/>
      <c r="BW55" s="160"/>
      <c r="BX55" s="186"/>
      <c r="BY55" s="186"/>
      <c r="BZ55" s="186"/>
      <c r="CA55" s="186"/>
      <c r="CB55" s="186"/>
      <c r="CC55" s="186"/>
      <c r="CD55" s="186"/>
      <c r="CE55" s="186"/>
      <c r="CF55" s="197"/>
      <c r="CI55" s="186"/>
      <c r="CJ55" s="186"/>
      <c r="CK55" s="186"/>
      <c r="CL55" s="186"/>
      <c r="CM55" s="186"/>
      <c r="CN55" s="186"/>
      <c r="CO55" s="186"/>
      <c r="CP55" s="186"/>
      <c r="CQ55" s="186"/>
      <c r="CR55" s="186"/>
      <c r="CS55" s="186"/>
      <c r="CT55" s="186"/>
      <c r="CU55" s="186"/>
      <c r="CV55" s="186"/>
      <c r="CW55" s="186"/>
      <c r="CX55" s="186"/>
      <c r="CY55" s="186"/>
      <c r="CZ55" s="186"/>
      <c r="DA55" s="186"/>
      <c r="DB55" s="186"/>
      <c r="DC55" s="186"/>
      <c r="DD55" s="186"/>
      <c r="DE55" s="186"/>
      <c r="DF55" s="186"/>
      <c r="DG55" s="186"/>
      <c r="DH55" s="186"/>
      <c r="DI55" s="186"/>
      <c r="DJ55" s="186"/>
      <c r="DK55" s="186"/>
      <c r="DL55" s="186"/>
      <c r="DM55" s="186"/>
      <c r="DQ55" s="160"/>
    </row>
    <row r="56" spans="1:133" s="169" customFormat="1" x14ac:dyDescent="0.25">
      <c r="A56" s="156">
        <v>69</v>
      </c>
      <c r="B56" s="157" t="s">
        <v>1233</v>
      </c>
      <c r="C56" s="160" t="s">
        <v>1173</v>
      </c>
      <c r="D56" s="160"/>
      <c r="E56" s="157" t="s">
        <v>1227</v>
      </c>
      <c r="F56" s="157">
        <v>-20.968031594999999</v>
      </c>
      <c r="G56" s="157">
        <v>-42.623104742000002</v>
      </c>
      <c r="H56" s="157"/>
      <c r="I56" s="156">
        <v>879</v>
      </c>
      <c r="J56" s="190"/>
      <c r="K56" s="190"/>
      <c r="L56" s="189" t="s">
        <v>1225</v>
      </c>
      <c r="M56" s="185">
        <v>5.666666666666667</v>
      </c>
      <c r="N56" s="185">
        <v>5.666666666666667</v>
      </c>
      <c r="O56" s="185">
        <v>5.666666666666667</v>
      </c>
      <c r="P56" s="185">
        <v>6.333333333333333</v>
      </c>
      <c r="Q56" s="190">
        <v>6</v>
      </c>
      <c r="R56" s="190">
        <v>5.5</v>
      </c>
      <c r="S56" s="190">
        <v>6</v>
      </c>
      <c r="T56" s="190">
        <v>6</v>
      </c>
      <c r="U56" s="191">
        <v>82.833333333333329</v>
      </c>
      <c r="V56" s="186"/>
      <c r="W56" s="190" t="s">
        <v>817</v>
      </c>
      <c r="X56" s="190">
        <v>879</v>
      </c>
      <c r="Y56" s="192" t="s">
        <v>286</v>
      </c>
      <c r="Z56" s="192"/>
      <c r="AA56" s="175"/>
      <c r="AB56" s="175">
        <f>I56</f>
        <v>879</v>
      </c>
      <c r="AC56" s="175"/>
      <c r="AD56" s="175"/>
      <c r="AE56" s="192"/>
      <c r="AF56" s="193">
        <v>36.659551</v>
      </c>
      <c r="AG56" s="193">
        <v>27.204126499999994</v>
      </c>
      <c r="AH56" s="193">
        <v>4.7352281000000005</v>
      </c>
      <c r="AI56" s="193">
        <v>10.35997695</v>
      </c>
      <c r="AJ56" s="193">
        <v>2.1948242417162005</v>
      </c>
      <c r="AK56" s="186"/>
      <c r="AL56" s="175" t="s">
        <v>1102</v>
      </c>
      <c r="AM56" s="175"/>
      <c r="AN56" s="175" t="s">
        <v>286</v>
      </c>
      <c r="AO56" s="175"/>
      <c r="AP56" s="175"/>
      <c r="AQ56" s="175">
        <f>X56</f>
        <v>879</v>
      </c>
      <c r="AR56" s="175"/>
      <c r="AS56" s="175"/>
      <c r="AU56" s="175"/>
      <c r="AV56" s="175" t="s">
        <v>440</v>
      </c>
      <c r="AY56" s="176">
        <v>0.2641</v>
      </c>
      <c r="AZ56" s="176">
        <v>20</v>
      </c>
      <c r="BA56" s="177">
        <v>1.3205E-2</v>
      </c>
      <c r="BB56" s="177">
        <v>6.8598502134056316</v>
      </c>
      <c r="BC56" s="177"/>
      <c r="BD56" s="186"/>
      <c r="BE56" s="186"/>
      <c r="BF56" s="186"/>
      <c r="BG56" s="186"/>
      <c r="BJ56" s="186"/>
      <c r="BK56" s="186"/>
      <c r="BL56" s="186"/>
      <c r="BM56" s="218"/>
      <c r="BP56" s="186"/>
      <c r="BQ56" s="186"/>
      <c r="BR56" s="186"/>
      <c r="BS56" s="186"/>
      <c r="BT56" s="186"/>
      <c r="BU56" s="186"/>
      <c r="BV56" s="186"/>
      <c r="BW56" s="160"/>
      <c r="BX56" s="186"/>
      <c r="BY56" s="186"/>
      <c r="BZ56" s="186"/>
      <c r="CA56" s="186"/>
      <c r="CB56" s="186"/>
      <c r="CC56" s="186"/>
      <c r="CD56" s="186"/>
      <c r="CE56" s="186"/>
      <c r="CF56" s="197"/>
      <c r="CI56" s="186"/>
      <c r="CJ56" s="186"/>
      <c r="CK56" s="186"/>
      <c r="CL56" s="186"/>
      <c r="CM56" s="186"/>
      <c r="CN56" s="186"/>
      <c r="CO56" s="186"/>
      <c r="CP56" s="186"/>
      <c r="CQ56" s="186"/>
      <c r="CR56" s="186"/>
      <c r="CS56" s="186"/>
      <c r="CT56" s="186"/>
      <c r="CU56" s="186"/>
      <c r="CV56" s="186"/>
      <c r="CW56" s="186"/>
      <c r="CX56" s="186"/>
      <c r="CY56" s="186"/>
      <c r="CZ56" s="186"/>
      <c r="DA56" s="186"/>
      <c r="DB56" s="186"/>
      <c r="DC56" s="186"/>
      <c r="DD56" s="186"/>
      <c r="DE56" s="186"/>
      <c r="DF56" s="186"/>
      <c r="DG56" s="186"/>
      <c r="DH56" s="186"/>
      <c r="DI56" s="186"/>
      <c r="DJ56" s="186"/>
      <c r="DK56" s="186"/>
      <c r="DL56" s="186"/>
      <c r="DM56" s="186"/>
      <c r="DQ56" s="160"/>
    </row>
    <row r="57" spans="1:133" s="169" customFormat="1" x14ac:dyDescent="0.25">
      <c r="A57" s="156">
        <v>70</v>
      </c>
      <c r="B57" s="157" t="s">
        <v>1233</v>
      </c>
      <c r="C57" s="160" t="s">
        <v>1163</v>
      </c>
      <c r="D57" s="160"/>
      <c r="E57" s="157" t="s">
        <v>1227</v>
      </c>
      <c r="F57" s="157">
        <v>-20.968472482999999</v>
      </c>
      <c r="G57" s="157">
        <v>-42.623559794999998</v>
      </c>
      <c r="H57" s="157"/>
      <c r="I57" s="156">
        <v>887</v>
      </c>
      <c r="J57" s="190"/>
      <c r="K57" s="190"/>
      <c r="L57" s="189" t="s">
        <v>1225</v>
      </c>
      <c r="M57" s="190">
        <v>5</v>
      </c>
      <c r="N57" s="190">
        <v>5</v>
      </c>
      <c r="O57" s="190">
        <v>5</v>
      </c>
      <c r="P57" s="190">
        <v>6</v>
      </c>
      <c r="Q57" s="190">
        <v>5</v>
      </c>
      <c r="R57" s="185">
        <v>5.333333333333333</v>
      </c>
      <c r="S57" s="185">
        <v>5.333333333333333</v>
      </c>
      <c r="T57" s="185">
        <v>5.333333333333333</v>
      </c>
      <c r="U57" s="191">
        <v>78.333333333333329</v>
      </c>
      <c r="V57" s="186"/>
      <c r="W57" s="190" t="s">
        <v>625</v>
      </c>
      <c r="X57" s="190">
        <v>887</v>
      </c>
      <c r="Y57" s="192" t="s">
        <v>8</v>
      </c>
      <c r="Z57" s="192"/>
      <c r="AA57" s="175"/>
      <c r="AB57" s="175">
        <f>I57</f>
        <v>887</v>
      </c>
      <c r="AC57" s="175"/>
      <c r="AD57" s="175"/>
      <c r="AE57" s="192"/>
      <c r="AF57" s="193">
        <v>28.621181499999999</v>
      </c>
      <c r="AG57" s="193">
        <v>23.203222999999998</v>
      </c>
      <c r="AH57" s="193">
        <v>4.1312683999999997</v>
      </c>
      <c r="AI57" s="193">
        <v>9.9143829500000002</v>
      </c>
      <c r="AJ57" s="193">
        <v>2.410897549540544</v>
      </c>
      <c r="AK57" s="186"/>
      <c r="AL57" s="175" t="s">
        <v>1041</v>
      </c>
      <c r="AM57" s="175"/>
      <c r="AN57" s="175" t="s">
        <v>8</v>
      </c>
      <c r="AO57" s="175"/>
      <c r="AP57" s="175"/>
      <c r="AQ57" s="175">
        <f>X57</f>
        <v>887</v>
      </c>
      <c r="AR57" s="175"/>
      <c r="AS57" s="175"/>
      <c r="AU57" s="175"/>
      <c r="AV57" s="175" t="s">
        <v>440</v>
      </c>
      <c r="AY57" s="176">
        <v>0.27189999999999998</v>
      </c>
      <c r="AZ57" s="176">
        <v>20</v>
      </c>
      <c r="BA57" s="177">
        <v>1.3594999999999999E-2</v>
      </c>
      <c r="BB57" s="177">
        <v>6.9954097656564569</v>
      </c>
      <c r="BC57" s="177"/>
      <c r="BD57" s="186"/>
      <c r="BE57" s="186"/>
      <c r="BF57" s="186"/>
      <c r="BG57" s="186"/>
      <c r="BJ57" s="186"/>
      <c r="BK57" s="186"/>
      <c r="BL57" s="186"/>
      <c r="BM57" s="218"/>
      <c r="BP57" s="186"/>
      <c r="BQ57" s="186"/>
      <c r="BR57" s="186"/>
      <c r="BS57" s="186"/>
      <c r="BT57" s="186"/>
      <c r="BU57" s="186"/>
      <c r="BV57" s="186"/>
      <c r="BW57" s="160"/>
      <c r="BX57" s="186"/>
      <c r="BY57" s="186"/>
      <c r="BZ57" s="186"/>
      <c r="CA57" s="186"/>
      <c r="CB57" s="186"/>
      <c r="CC57" s="186"/>
      <c r="CD57" s="186"/>
      <c r="CE57" s="186"/>
      <c r="CF57" s="197"/>
      <c r="CI57" s="163">
        <v>70</v>
      </c>
      <c r="CJ57" s="163" t="s">
        <v>8</v>
      </c>
      <c r="CK57" s="163"/>
      <c r="CL57" s="163"/>
      <c r="CM57" s="186">
        <f t="shared" si="3"/>
        <v>887</v>
      </c>
      <c r="CN57" s="163"/>
      <c r="CO57" s="163"/>
      <c r="CP57" s="163"/>
      <c r="CQ57" s="163"/>
      <c r="CR57" s="163"/>
      <c r="CS57" s="163" t="s">
        <v>62</v>
      </c>
      <c r="CT57" s="163">
        <v>9.275534132564319</v>
      </c>
      <c r="CU57" s="186"/>
      <c r="CV57" s="186"/>
      <c r="CW57" s="186"/>
      <c r="CX57" s="186"/>
      <c r="CY57" s="186"/>
      <c r="CZ57" s="186"/>
      <c r="DA57" s="186"/>
      <c r="DB57" s="186"/>
      <c r="DC57" s="186"/>
      <c r="DD57" s="186"/>
      <c r="DE57" s="186"/>
      <c r="DF57" s="186"/>
      <c r="DG57" s="186"/>
      <c r="DH57" s="186"/>
      <c r="DI57" s="186"/>
      <c r="DJ57" s="186"/>
      <c r="DK57" s="186"/>
      <c r="DL57" s="186"/>
      <c r="DM57" s="186"/>
      <c r="DQ57" s="160"/>
    </row>
    <row r="58" spans="1:133" s="169" customFormat="1" x14ac:dyDescent="0.25">
      <c r="A58" s="156">
        <v>71</v>
      </c>
      <c r="B58" s="157" t="s">
        <v>1234</v>
      </c>
      <c r="C58" s="160" t="s">
        <v>1192</v>
      </c>
      <c r="D58" s="160"/>
      <c r="E58" s="157" t="s">
        <v>1227</v>
      </c>
      <c r="F58" s="157">
        <v>-20.973054282</v>
      </c>
      <c r="G58" s="157">
        <v>-42.620386406999998</v>
      </c>
      <c r="H58" s="157"/>
      <c r="I58" s="156">
        <v>906</v>
      </c>
      <c r="J58" s="190"/>
      <c r="K58" s="190"/>
      <c r="L58" s="189" t="s">
        <v>1210</v>
      </c>
      <c r="M58" s="190">
        <v>6</v>
      </c>
      <c r="N58" s="190">
        <v>6</v>
      </c>
      <c r="O58" s="190">
        <v>6</v>
      </c>
      <c r="P58" s="185">
        <v>6.333333333333333</v>
      </c>
      <c r="Q58" s="185">
        <v>6.166666666666667</v>
      </c>
      <c r="R58" s="190">
        <v>6.5</v>
      </c>
      <c r="S58" s="185">
        <v>6.166666666666667</v>
      </c>
      <c r="T58" s="185">
        <v>6.166666666666667</v>
      </c>
      <c r="U58" s="191">
        <v>85.333333333333329</v>
      </c>
      <c r="V58" s="186"/>
      <c r="W58" s="190" t="s">
        <v>886</v>
      </c>
      <c r="X58" s="190">
        <v>906</v>
      </c>
      <c r="Y58" s="192" t="s">
        <v>10</v>
      </c>
      <c r="Z58" s="192"/>
      <c r="AA58" s="175"/>
      <c r="AB58" s="175">
        <f>I58</f>
        <v>906</v>
      </c>
      <c r="AC58" s="175"/>
      <c r="AD58" s="175"/>
      <c r="AE58" s="192"/>
      <c r="AF58" s="193">
        <v>35.840864999999994</v>
      </c>
      <c r="AG58" s="193">
        <v>27.152978999999995</v>
      </c>
      <c r="AH58" s="193">
        <v>4.7483091500000008</v>
      </c>
      <c r="AI58" s="193">
        <v>10.593107849999999</v>
      </c>
      <c r="AJ58" s="193">
        <v>2.2370114610197471</v>
      </c>
      <c r="AK58" s="186"/>
      <c r="AL58" s="175" t="s">
        <v>154</v>
      </c>
      <c r="AM58" s="175"/>
      <c r="AN58" s="175" t="s">
        <v>10</v>
      </c>
      <c r="AO58" s="175"/>
      <c r="AP58" s="175"/>
      <c r="AQ58" s="175">
        <f>X58</f>
        <v>906</v>
      </c>
      <c r="AR58" s="175"/>
      <c r="AS58" s="175"/>
      <c r="AU58" s="175"/>
      <c r="AV58" s="175" t="s">
        <v>62</v>
      </c>
      <c r="AY58" s="176">
        <v>0.2641</v>
      </c>
      <c r="AZ58" s="176">
        <v>20</v>
      </c>
      <c r="BA58" s="177">
        <v>1.3205E-2</v>
      </c>
      <c r="BB58" s="177">
        <v>6.8276380425737537</v>
      </c>
      <c r="BC58" s="177"/>
      <c r="BD58" s="186"/>
      <c r="BE58" s="186"/>
      <c r="BF58" s="186"/>
      <c r="BG58" s="186"/>
      <c r="BJ58" s="186"/>
      <c r="BK58" s="186"/>
      <c r="BL58" s="186"/>
      <c r="BM58" s="218"/>
      <c r="BP58" s="186"/>
      <c r="BQ58" s="186"/>
      <c r="BR58" s="186"/>
      <c r="BS58" s="186"/>
      <c r="BT58" s="186"/>
      <c r="BU58" s="186"/>
      <c r="BV58" s="176" t="s">
        <v>402</v>
      </c>
      <c r="BW58" s="160" t="s">
        <v>1192</v>
      </c>
      <c r="BX58" s="176"/>
      <c r="BY58" s="176"/>
      <c r="BZ58" s="186">
        <f t="shared" si="2"/>
        <v>906</v>
      </c>
      <c r="CA58" s="176"/>
      <c r="CB58" s="176"/>
      <c r="CC58" s="176"/>
      <c r="CD58" s="176"/>
      <c r="CE58" s="176" t="s">
        <v>62</v>
      </c>
      <c r="CF58" s="185">
        <v>191.14967297112784</v>
      </c>
      <c r="CI58" s="163">
        <v>71</v>
      </c>
      <c r="CJ58" s="163" t="s">
        <v>10</v>
      </c>
      <c r="CK58" s="163"/>
      <c r="CL58" s="163"/>
      <c r="CM58" s="186">
        <f t="shared" si="3"/>
        <v>906</v>
      </c>
      <c r="CN58" s="163"/>
      <c r="CO58" s="163"/>
      <c r="CP58" s="163"/>
      <c r="CQ58" s="163"/>
      <c r="CR58" s="163"/>
      <c r="CS58" s="163" t="s">
        <v>62</v>
      </c>
      <c r="CT58" s="163">
        <v>8.147296669369414</v>
      </c>
      <c r="CU58" s="186"/>
      <c r="CV58" s="186"/>
      <c r="CW58" s="163">
        <v>71</v>
      </c>
      <c r="CX58" s="163" t="s">
        <v>10</v>
      </c>
      <c r="CY58" s="163"/>
      <c r="CZ58" s="163"/>
      <c r="DA58" s="186">
        <f t="shared" si="4"/>
        <v>906</v>
      </c>
      <c r="DB58" s="163"/>
      <c r="DC58" s="163"/>
      <c r="DD58" s="163"/>
      <c r="DE58" s="163"/>
      <c r="DF58" s="163"/>
      <c r="DG58" s="163"/>
      <c r="DH58" s="176" t="s">
        <v>9</v>
      </c>
      <c r="DI58" s="232">
        <v>3.0541710000000002</v>
      </c>
      <c r="DJ58" s="233">
        <v>0.53786690000000004</v>
      </c>
      <c r="DK58" s="177">
        <f>DI58-DJ58</f>
        <v>2.5163041000000002</v>
      </c>
      <c r="DL58" s="230">
        <v>0.27569420000000006</v>
      </c>
      <c r="DM58" s="230">
        <v>0.26217269999999998</v>
      </c>
      <c r="DO58" s="61" t="s">
        <v>154</v>
      </c>
      <c r="DP58" s="61" t="s">
        <v>10</v>
      </c>
      <c r="DQ58" s="160" t="s">
        <v>1192</v>
      </c>
      <c r="DR58" s="61"/>
      <c r="DS58" s="61"/>
      <c r="DT58" s="61"/>
      <c r="DU58" s="61"/>
      <c r="DV58" s="61"/>
      <c r="DW58" s="61"/>
      <c r="DX58" s="61" t="s">
        <v>62</v>
      </c>
      <c r="DY58" s="68">
        <v>0.27877122000000004</v>
      </c>
      <c r="DZ58" s="68">
        <v>2.7386899999999999E-2</v>
      </c>
      <c r="EA58" s="68">
        <v>6.8001400000000004E-2</v>
      </c>
      <c r="EB58" s="68">
        <v>0.18321419999999999</v>
      </c>
      <c r="EC58" s="68">
        <v>1.5740839999999999E-2</v>
      </c>
    </row>
    <row r="59" spans="1:133" s="169" customFormat="1" x14ac:dyDescent="0.25">
      <c r="A59" s="156">
        <v>72</v>
      </c>
      <c r="B59" s="157" t="s">
        <v>1235</v>
      </c>
      <c r="C59" s="160" t="s">
        <v>1192</v>
      </c>
      <c r="D59" s="160"/>
      <c r="E59" s="157" t="s">
        <v>1227</v>
      </c>
      <c r="F59" s="157">
        <v>-20.981625280999999</v>
      </c>
      <c r="G59" s="157">
        <v>-42.614357974000001</v>
      </c>
      <c r="H59" s="157"/>
      <c r="I59" s="156">
        <v>889</v>
      </c>
      <c r="J59" s="190"/>
      <c r="K59" s="190"/>
      <c r="L59" s="189" t="s">
        <v>1225</v>
      </c>
      <c r="M59" s="185">
        <v>6.333333333333333</v>
      </c>
      <c r="N59" s="185">
        <v>6.333333333333333</v>
      </c>
      <c r="O59" s="190">
        <v>7</v>
      </c>
      <c r="P59" s="185">
        <v>6.333333333333333</v>
      </c>
      <c r="Q59" s="190">
        <v>6</v>
      </c>
      <c r="R59" s="190">
        <v>7</v>
      </c>
      <c r="S59" s="190">
        <v>6.5</v>
      </c>
      <c r="T59" s="185">
        <v>6.166666666666667</v>
      </c>
      <c r="U59" s="196">
        <v>88</v>
      </c>
      <c r="V59" s="186"/>
      <c r="W59" s="186"/>
      <c r="X59" s="186"/>
      <c r="Y59" s="186"/>
      <c r="Z59" s="186"/>
      <c r="AA59" s="186"/>
      <c r="AB59" s="175"/>
      <c r="AC59" s="175"/>
      <c r="AD59" s="175"/>
      <c r="AE59" s="186"/>
      <c r="AF59" s="193"/>
      <c r="AG59" s="193"/>
      <c r="AH59" s="193"/>
      <c r="AI59" s="193"/>
      <c r="AJ59" s="193"/>
      <c r="AK59" s="186"/>
      <c r="AL59" s="186"/>
      <c r="AM59" s="186"/>
      <c r="AN59" s="186"/>
      <c r="AO59" s="186"/>
      <c r="AP59" s="186"/>
      <c r="AQ59" s="175"/>
      <c r="AR59" s="175"/>
      <c r="AS59" s="175"/>
      <c r="AU59" s="175"/>
      <c r="AV59" s="186"/>
      <c r="AY59" s="186"/>
      <c r="AZ59" s="186"/>
      <c r="BA59" s="186"/>
      <c r="BB59" s="186"/>
      <c r="BC59" s="186"/>
      <c r="BD59" s="186"/>
      <c r="BE59" s="186"/>
      <c r="BF59" s="186"/>
      <c r="BG59" s="186"/>
      <c r="BJ59" s="186"/>
      <c r="BK59" s="186"/>
      <c r="BL59" s="186"/>
      <c r="BM59" s="218"/>
      <c r="BP59" s="186"/>
      <c r="BQ59" s="186"/>
      <c r="BR59" s="186"/>
      <c r="BS59" s="186"/>
      <c r="BT59" s="186"/>
      <c r="BU59" s="186"/>
      <c r="BV59" s="186"/>
      <c r="BW59" s="160"/>
      <c r="BX59" s="186"/>
      <c r="BY59" s="186"/>
      <c r="BZ59" s="186"/>
      <c r="CA59" s="186"/>
      <c r="CB59" s="186"/>
      <c r="CC59" s="186"/>
      <c r="CD59" s="186"/>
      <c r="CE59" s="186"/>
      <c r="CF59" s="197"/>
      <c r="CI59" s="186"/>
      <c r="CJ59" s="186"/>
      <c r="CK59" s="186"/>
      <c r="CL59" s="186"/>
      <c r="CM59" s="186"/>
      <c r="CN59" s="186"/>
      <c r="CO59" s="186"/>
      <c r="CP59" s="186"/>
      <c r="CQ59" s="186"/>
      <c r="CR59" s="186"/>
      <c r="CS59" s="186"/>
      <c r="CT59" s="186"/>
      <c r="CU59" s="186"/>
      <c r="CV59" s="186"/>
      <c r="CW59" s="186"/>
      <c r="CX59" s="186"/>
      <c r="CY59" s="186"/>
      <c r="CZ59" s="186"/>
      <c r="DA59" s="186"/>
      <c r="DB59" s="186"/>
      <c r="DC59" s="186"/>
      <c r="DD59" s="186"/>
      <c r="DE59" s="186"/>
      <c r="DF59" s="186"/>
      <c r="DG59" s="186"/>
      <c r="DH59" s="186"/>
      <c r="DI59" s="186"/>
      <c r="DJ59" s="186"/>
      <c r="DK59" s="186"/>
      <c r="DL59" s="186"/>
      <c r="DM59" s="186"/>
      <c r="DQ59" s="160"/>
    </row>
    <row r="60" spans="1:133" s="169" customFormat="1" x14ac:dyDescent="0.25">
      <c r="A60" s="156">
        <v>74</v>
      </c>
      <c r="B60" s="157" t="s">
        <v>1236</v>
      </c>
      <c r="C60" s="160" t="s">
        <v>1194</v>
      </c>
      <c r="D60" s="160"/>
      <c r="E60" s="157" t="s">
        <v>1227</v>
      </c>
      <c r="F60" s="157">
        <v>-20.755265447999999</v>
      </c>
      <c r="G60" s="157">
        <v>-42.513261577000002</v>
      </c>
      <c r="H60" s="157"/>
      <c r="I60" s="156">
        <v>1162</v>
      </c>
      <c r="J60" s="190"/>
      <c r="K60" s="190"/>
      <c r="L60" s="189" t="s">
        <v>1210</v>
      </c>
      <c r="M60" s="190">
        <v>6</v>
      </c>
      <c r="N60" s="190">
        <v>7</v>
      </c>
      <c r="O60" s="185">
        <v>6.666666666666667</v>
      </c>
      <c r="P60" s="185">
        <v>6.666666666666667</v>
      </c>
      <c r="Q60" s="185">
        <v>6.666666666666667</v>
      </c>
      <c r="R60" s="185">
        <v>6.666666666666667</v>
      </c>
      <c r="S60" s="185">
        <v>6.666666666666667</v>
      </c>
      <c r="T60" s="185">
        <v>6.333333333333333</v>
      </c>
      <c r="U60" s="191">
        <v>88.666666666666671</v>
      </c>
      <c r="V60" s="186"/>
      <c r="W60" s="190" t="s">
        <v>753</v>
      </c>
      <c r="X60" s="190">
        <v>1162</v>
      </c>
      <c r="Y60" s="192" t="s">
        <v>201</v>
      </c>
      <c r="Z60" s="192"/>
      <c r="AA60" s="175"/>
      <c r="AB60" s="175">
        <f t="shared" ref="AB60:AB69" si="12">I60</f>
        <v>1162</v>
      </c>
      <c r="AC60" s="175"/>
      <c r="AD60" s="175"/>
      <c r="AE60" s="192"/>
      <c r="AF60" s="193">
        <v>40.281316499999996</v>
      </c>
      <c r="AG60" s="193">
        <v>27.440363000000001</v>
      </c>
      <c r="AH60" s="193">
        <v>5.2127046999999997</v>
      </c>
      <c r="AI60" s="193">
        <v>11.148823399999999</v>
      </c>
      <c r="AJ60" s="193">
        <v>2.1459885350229495</v>
      </c>
      <c r="AK60" s="186"/>
      <c r="AL60" s="175" t="s">
        <v>1080</v>
      </c>
      <c r="AM60" s="175"/>
      <c r="AN60" s="175" t="s">
        <v>201</v>
      </c>
      <c r="AO60" s="175"/>
      <c r="AP60" s="175"/>
      <c r="AQ60" s="175">
        <f t="shared" ref="AQ60:AQ69" si="13">X60</f>
        <v>1162</v>
      </c>
      <c r="AR60" s="175"/>
      <c r="AS60" s="175"/>
      <c r="AU60" s="175"/>
      <c r="AV60" s="175" t="s">
        <v>62</v>
      </c>
      <c r="AY60" s="176">
        <v>0.29870000000000002</v>
      </c>
      <c r="AZ60" s="176">
        <v>20</v>
      </c>
      <c r="BA60" s="177">
        <v>1.4935E-2</v>
      </c>
      <c r="BB60" s="177">
        <v>8.0194883633532879</v>
      </c>
      <c r="BC60" s="177"/>
      <c r="BD60" s="186"/>
      <c r="BE60" s="186"/>
      <c r="BF60" s="186"/>
      <c r="BG60" s="186"/>
      <c r="BJ60" s="186"/>
      <c r="BK60" s="186"/>
      <c r="BL60" s="186"/>
      <c r="BM60" s="218"/>
      <c r="BP60" s="186"/>
      <c r="BQ60" s="186"/>
      <c r="BR60" s="186"/>
      <c r="BS60" s="186"/>
      <c r="BT60" s="186"/>
      <c r="BU60" s="186"/>
      <c r="BV60" s="186"/>
      <c r="BW60" s="160"/>
      <c r="BX60" s="186"/>
      <c r="BY60" s="186"/>
      <c r="BZ60" s="186"/>
      <c r="CA60" s="186"/>
      <c r="CB60" s="186"/>
      <c r="CC60" s="186"/>
      <c r="CD60" s="186"/>
      <c r="CE60" s="186"/>
      <c r="CF60" s="197"/>
      <c r="CI60" s="186"/>
      <c r="CJ60" s="186"/>
      <c r="CK60" s="186"/>
      <c r="CL60" s="186"/>
      <c r="CM60" s="186"/>
      <c r="CN60" s="186"/>
      <c r="CO60" s="186"/>
      <c r="CP60" s="186"/>
      <c r="CQ60" s="186"/>
      <c r="CR60" s="186"/>
      <c r="CS60" s="186"/>
      <c r="CT60" s="186"/>
      <c r="CU60" s="186"/>
      <c r="CV60" s="186"/>
      <c r="CW60" s="186"/>
      <c r="CX60" s="186"/>
      <c r="CY60" s="186"/>
      <c r="CZ60" s="186"/>
      <c r="DA60" s="186"/>
      <c r="DB60" s="186"/>
      <c r="DC60" s="186"/>
      <c r="DD60" s="186"/>
      <c r="DE60" s="186"/>
      <c r="DF60" s="186"/>
      <c r="DG60" s="186"/>
      <c r="DH60" s="186"/>
      <c r="DI60" s="186"/>
      <c r="DJ60" s="186"/>
      <c r="DK60" s="186"/>
      <c r="DL60" s="186"/>
      <c r="DM60" s="186"/>
      <c r="DO60" s="61">
        <v>74</v>
      </c>
      <c r="DP60" s="61" t="s">
        <v>201</v>
      </c>
      <c r="DQ60" s="160" t="s">
        <v>1194</v>
      </c>
      <c r="DR60" s="61"/>
      <c r="DS60" s="61"/>
      <c r="DT60" s="61"/>
      <c r="DU60" s="61"/>
      <c r="DV60" s="61"/>
      <c r="DW60" s="61"/>
      <c r="DX60" s="61" t="s">
        <v>62</v>
      </c>
      <c r="DY60" s="68">
        <v>0.29555835999999996</v>
      </c>
      <c r="DZ60" s="68">
        <v>2.6972240000000001E-2</v>
      </c>
      <c r="EA60" s="68">
        <v>7.0878140000000006E-2</v>
      </c>
      <c r="EB60" s="68">
        <v>0.18338969999999999</v>
      </c>
      <c r="EC60" s="68">
        <v>1.6914400000000003E-2</v>
      </c>
    </row>
    <row r="61" spans="1:133" s="169" customFormat="1" x14ac:dyDescent="0.25">
      <c r="A61" s="156">
        <v>75</v>
      </c>
      <c r="B61" s="157" t="s">
        <v>1237</v>
      </c>
      <c r="C61" s="160" t="s">
        <v>1173</v>
      </c>
      <c r="D61" s="160"/>
      <c r="E61" s="157" t="s">
        <v>1227</v>
      </c>
      <c r="F61" s="157">
        <v>-20.759785976</v>
      </c>
      <c r="G61" s="157">
        <v>-42.518680897000003</v>
      </c>
      <c r="H61" s="157"/>
      <c r="I61" s="156">
        <v>1078</v>
      </c>
      <c r="J61" s="190"/>
      <c r="K61" s="190"/>
      <c r="L61" s="189" t="s">
        <v>1225</v>
      </c>
      <c r="M61" s="190">
        <v>6</v>
      </c>
      <c r="N61" s="185">
        <v>6.166666666666667</v>
      </c>
      <c r="O61" s="185">
        <v>6.166666666666667</v>
      </c>
      <c r="P61" s="190">
        <v>6.5</v>
      </c>
      <c r="Q61" s="185">
        <v>6.833333333333333</v>
      </c>
      <c r="R61" s="185">
        <v>6.666666666666667</v>
      </c>
      <c r="S61" s="185">
        <v>6.166666666666667</v>
      </c>
      <c r="T61" s="185">
        <v>6.166666666666667</v>
      </c>
      <c r="U61" s="191">
        <v>86.666666666666671</v>
      </c>
      <c r="V61" s="186"/>
      <c r="W61" s="190" t="s">
        <v>818</v>
      </c>
      <c r="X61" s="190">
        <v>1078</v>
      </c>
      <c r="Y61" s="192" t="s">
        <v>286</v>
      </c>
      <c r="Z61" s="192"/>
      <c r="AA61" s="175"/>
      <c r="AB61" s="175">
        <f t="shared" si="12"/>
        <v>1078</v>
      </c>
      <c r="AC61" s="175"/>
      <c r="AD61" s="175"/>
      <c r="AE61" s="192"/>
      <c r="AF61" s="193">
        <v>41.373948499999997</v>
      </c>
      <c r="AG61" s="193">
        <v>27.933024499999998</v>
      </c>
      <c r="AH61" s="193">
        <v>5.0375612999999992</v>
      </c>
      <c r="AI61" s="193">
        <v>11.763394499999999</v>
      </c>
      <c r="AJ61" s="193">
        <v>2.3538553589433486</v>
      </c>
      <c r="AK61" s="186"/>
      <c r="AL61" s="175" t="s">
        <v>209</v>
      </c>
      <c r="AM61" s="175"/>
      <c r="AN61" s="175" t="s">
        <v>286</v>
      </c>
      <c r="AO61" s="175"/>
      <c r="AP61" s="175"/>
      <c r="AQ61" s="175">
        <f t="shared" si="13"/>
        <v>1078</v>
      </c>
      <c r="AR61" s="175"/>
      <c r="AS61" s="175"/>
      <c r="AU61" s="175"/>
      <c r="AV61" s="175" t="s">
        <v>62</v>
      </c>
      <c r="AY61" s="176">
        <v>0.26850000000000002</v>
      </c>
      <c r="AZ61" s="176">
        <v>20</v>
      </c>
      <c r="BA61" s="177">
        <v>1.3425000000000001E-2</v>
      </c>
      <c r="BB61" s="177">
        <v>6.6571819719217249</v>
      </c>
      <c r="BC61" s="177"/>
      <c r="BD61" s="186"/>
      <c r="BE61" s="186"/>
      <c r="BF61" s="186"/>
      <c r="BG61" s="186"/>
      <c r="BJ61" s="186"/>
      <c r="BK61" s="186"/>
      <c r="BL61" s="186"/>
      <c r="BM61" s="218"/>
      <c r="BP61" s="186"/>
      <c r="BQ61" s="186"/>
      <c r="BR61" s="186"/>
      <c r="BS61" s="186"/>
      <c r="BT61" s="186"/>
      <c r="BU61" s="186"/>
      <c r="BV61" s="186"/>
      <c r="BW61" s="160"/>
      <c r="BX61" s="186"/>
      <c r="BY61" s="186"/>
      <c r="BZ61" s="186"/>
      <c r="CA61" s="186"/>
      <c r="CB61" s="186"/>
      <c r="CC61" s="186"/>
      <c r="CD61" s="186"/>
      <c r="CE61" s="186"/>
      <c r="CF61" s="197"/>
      <c r="CI61" s="186"/>
      <c r="CJ61" s="186"/>
      <c r="CK61" s="186"/>
      <c r="CL61" s="186"/>
      <c r="CM61" s="186"/>
      <c r="CN61" s="186"/>
      <c r="CO61" s="186"/>
      <c r="CP61" s="186"/>
      <c r="CQ61" s="186"/>
      <c r="CR61" s="186"/>
      <c r="CS61" s="186"/>
      <c r="CT61" s="186"/>
      <c r="CU61" s="186"/>
      <c r="CV61" s="186"/>
      <c r="CW61" s="186"/>
      <c r="CX61" s="186"/>
      <c r="CY61" s="186"/>
      <c r="CZ61" s="186"/>
      <c r="DA61" s="186"/>
      <c r="DB61" s="186"/>
      <c r="DC61" s="186"/>
      <c r="DD61" s="186"/>
      <c r="DE61" s="186"/>
      <c r="DF61" s="186"/>
      <c r="DG61" s="186"/>
      <c r="DH61" s="186"/>
      <c r="DI61" s="186"/>
      <c r="DJ61" s="186"/>
      <c r="DK61" s="186"/>
      <c r="DL61" s="186"/>
      <c r="DM61" s="186"/>
      <c r="DO61" s="61" t="s">
        <v>209</v>
      </c>
      <c r="DP61" s="61" t="s">
        <v>286</v>
      </c>
      <c r="DQ61" s="160" t="s">
        <v>1173</v>
      </c>
      <c r="DR61" s="61"/>
      <c r="DS61" s="61"/>
      <c r="DT61" s="61"/>
      <c r="DU61" s="61"/>
      <c r="DV61" s="61"/>
      <c r="DW61" s="61"/>
      <c r="DX61" s="61" t="s">
        <v>62</v>
      </c>
      <c r="DY61" s="68">
        <v>0.27236972000000004</v>
      </c>
      <c r="DZ61" s="68">
        <v>2.7164160000000003E-2</v>
      </c>
      <c r="EA61" s="68">
        <v>6.5454239999999997E-2</v>
      </c>
      <c r="EB61" s="68">
        <v>0.16278615999999999</v>
      </c>
      <c r="EC61" s="68">
        <v>1.981544E-2</v>
      </c>
    </row>
    <row r="62" spans="1:133" s="169" customFormat="1" x14ac:dyDescent="0.25">
      <c r="A62" s="156">
        <v>76</v>
      </c>
      <c r="B62" s="157" t="s">
        <v>1238</v>
      </c>
      <c r="C62" s="160" t="s">
        <v>1194</v>
      </c>
      <c r="D62" s="160"/>
      <c r="E62" s="157" t="s">
        <v>1227</v>
      </c>
      <c r="F62" s="157">
        <v>-20.761201261</v>
      </c>
      <c r="G62" s="157">
        <v>-42.511733472000003</v>
      </c>
      <c r="H62" s="157"/>
      <c r="I62" s="156">
        <v>1038</v>
      </c>
      <c r="J62" s="190"/>
      <c r="K62" s="190"/>
      <c r="L62" s="189" t="s">
        <v>1225</v>
      </c>
      <c r="M62" s="185">
        <v>6.333333333333333</v>
      </c>
      <c r="N62" s="185">
        <v>6.5</v>
      </c>
      <c r="O62" s="185">
        <v>6.666666666666667</v>
      </c>
      <c r="P62" s="185">
        <v>6.333333333333333</v>
      </c>
      <c r="Q62" s="185">
        <v>6.5</v>
      </c>
      <c r="R62" s="185">
        <v>6.833333333333333</v>
      </c>
      <c r="S62" s="185">
        <v>6.5</v>
      </c>
      <c r="T62" s="185">
        <v>6.333333333333333</v>
      </c>
      <c r="U62" s="199">
        <v>88</v>
      </c>
      <c r="V62" s="186"/>
      <c r="W62" s="190" t="s">
        <v>754</v>
      </c>
      <c r="X62" s="190">
        <v>1038</v>
      </c>
      <c r="Y62" s="192" t="s">
        <v>201</v>
      </c>
      <c r="Z62" s="192"/>
      <c r="AA62" s="175"/>
      <c r="AB62" s="175">
        <f t="shared" si="12"/>
        <v>1038</v>
      </c>
      <c r="AC62" s="175"/>
      <c r="AD62" s="175"/>
      <c r="AE62" s="192"/>
      <c r="AF62" s="193">
        <v>49.008761000000007</v>
      </c>
      <c r="AG62" s="193">
        <v>31.316976499999992</v>
      </c>
      <c r="AH62" s="193">
        <v>5.6219575500000003</v>
      </c>
      <c r="AI62" s="193">
        <v>12.1926202</v>
      </c>
      <c r="AJ62" s="193">
        <v>2.1959911015849727</v>
      </c>
      <c r="AK62" s="186"/>
      <c r="AL62" s="175" t="s">
        <v>1075</v>
      </c>
      <c r="AM62" s="175"/>
      <c r="AN62" s="175" t="s">
        <v>201</v>
      </c>
      <c r="AO62" s="175"/>
      <c r="AP62" s="175"/>
      <c r="AQ62" s="175">
        <f t="shared" si="13"/>
        <v>1038</v>
      </c>
      <c r="AR62" s="175"/>
      <c r="AS62" s="175"/>
      <c r="AU62" s="175"/>
      <c r="AV62" s="175" t="s">
        <v>62</v>
      </c>
      <c r="AY62" s="176">
        <v>0.26469999999999999</v>
      </c>
      <c r="AZ62" s="176">
        <v>20</v>
      </c>
      <c r="BA62" s="177">
        <v>1.3235E-2</v>
      </c>
      <c r="BB62" s="177">
        <v>6.9927254180871339</v>
      </c>
      <c r="BC62" s="177"/>
      <c r="BD62" s="186"/>
      <c r="BE62" s="186"/>
      <c r="BF62" s="186"/>
      <c r="BG62" s="186"/>
      <c r="BJ62" s="186"/>
      <c r="BK62" s="186"/>
      <c r="BL62" s="186"/>
      <c r="BM62" s="218"/>
      <c r="BP62" s="186"/>
      <c r="BQ62" s="186"/>
      <c r="BR62" s="186"/>
      <c r="BS62" s="186"/>
      <c r="BT62" s="186"/>
      <c r="BU62" s="186"/>
      <c r="BV62" s="186"/>
      <c r="BW62" s="160"/>
      <c r="BX62" s="186"/>
      <c r="BY62" s="186"/>
      <c r="BZ62" s="186"/>
      <c r="CA62" s="186"/>
      <c r="CB62" s="186"/>
      <c r="CC62" s="186"/>
      <c r="CD62" s="186"/>
      <c r="CE62" s="186"/>
      <c r="CF62" s="197"/>
      <c r="CI62" s="186"/>
      <c r="CJ62" s="186"/>
      <c r="CK62" s="186"/>
      <c r="CL62" s="186"/>
      <c r="CM62" s="186"/>
      <c r="CN62" s="186"/>
      <c r="CO62" s="186"/>
      <c r="CP62" s="186"/>
      <c r="CQ62" s="186"/>
      <c r="CR62" s="186"/>
      <c r="CS62" s="186"/>
      <c r="CT62" s="186"/>
      <c r="CU62" s="186"/>
      <c r="CV62" s="186"/>
      <c r="CW62" s="186"/>
      <c r="CX62" s="186"/>
      <c r="CY62" s="186"/>
      <c r="CZ62" s="186"/>
      <c r="DA62" s="186"/>
      <c r="DB62" s="186"/>
      <c r="DC62" s="186"/>
      <c r="DD62" s="186"/>
      <c r="DE62" s="186"/>
      <c r="DF62" s="186"/>
      <c r="DG62" s="186"/>
      <c r="DH62" s="186"/>
      <c r="DI62" s="186"/>
      <c r="DJ62" s="186"/>
      <c r="DK62" s="186"/>
      <c r="DL62" s="186"/>
      <c r="DM62" s="186"/>
      <c r="DO62" s="61">
        <v>76</v>
      </c>
      <c r="DP62" s="61" t="s">
        <v>201</v>
      </c>
      <c r="DQ62" s="160" t="s">
        <v>1194</v>
      </c>
      <c r="DR62" s="61"/>
      <c r="DS62" s="61"/>
      <c r="DT62" s="61"/>
      <c r="DU62" s="61"/>
      <c r="DV62" s="61"/>
      <c r="DW62" s="61"/>
      <c r="DX62" s="61" t="s">
        <v>62</v>
      </c>
      <c r="DY62" s="68">
        <v>0.35703921999999999</v>
      </c>
      <c r="DZ62" s="68">
        <v>2.951084E-2</v>
      </c>
      <c r="EA62" s="68">
        <v>7.0526220000000001E-2</v>
      </c>
      <c r="EB62" s="68">
        <v>0.23499496</v>
      </c>
      <c r="EC62" s="68">
        <v>1.9069700000000002E-2</v>
      </c>
    </row>
    <row r="63" spans="1:133" s="169" customFormat="1" x14ac:dyDescent="0.25">
      <c r="A63" s="156">
        <v>77</v>
      </c>
      <c r="B63" s="157" t="s">
        <v>1239</v>
      </c>
      <c r="C63" s="160" t="s">
        <v>1194</v>
      </c>
      <c r="D63" s="160"/>
      <c r="E63" s="157" t="s">
        <v>1227</v>
      </c>
      <c r="F63" s="157">
        <v>-20.755604496</v>
      </c>
      <c r="G63" s="157">
        <v>-42.513330812</v>
      </c>
      <c r="H63" s="157"/>
      <c r="I63" s="156">
        <v>1158</v>
      </c>
      <c r="J63" s="190"/>
      <c r="K63" s="190"/>
      <c r="L63" s="189" t="s">
        <v>1225</v>
      </c>
      <c r="M63" s="190">
        <v>6</v>
      </c>
      <c r="N63" s="185">
        <v>6.333333333333333</v>
      </c>
      <c r="O63" s="185">
        <v>6.333333333333333</v>
      </c>
      <c r="P63" s="185">
        <v>6.666666666666667</v>
      </c>
      <c r="Q63" s="185">
        <v>6.666666666666667</v>
      </c>
      <c r="R63" s="185">
        <v>6.666666666666667</v>
      </c>
      <c r="S63" s="185">
        <v>6.166666666666667</v>
      </c>
      <c r="T63" s="190">
        <v>6.5</v>
      </c>
      <c r="U63" s="191">
        <v>87.333333333333329</v>
      </c>
      <c r="V63" s="186"/>
      <c r="W63" s="190" t="s">
        <v>755</v>
      </c>
      <c r="X63" s="190">
        <v>1158</v>
      </c>
      <c r="Y63" s="192" t="s">
        <v>201</v>
      </c>
      <c r="Z63" s="192"/>
      <c r="AA63" s="175"/>
      <c r="AB63" s="175">
        <f t="shared" si="12"/>
        <v>1158</v>
      </c>
      <c r="AC63" s="175"/>
      <c r="AD63" s="175"/>
      <c r="AE63" s="192"/>
      <c r="AF63" s="193">
        <v>49.621849000000005</v>
      </c>
      <c r="AG63" s="193">
        <v>31.032375500000008</v>
      </c>
      <c r="AH63" s="193">
        <v>5.583102349999999</v>
      </c>
      <c r="AI63" s="193">
        <v>12.969318499999996</v>
      </c>
      <c r="AJ63" s="193">
        <v>2.3377945302738454</v>
      </c>
      <c r="AK63" s="186"/>
      <c r="AL63" s="175" t="s">
        <v>1079</v>
      </c>
      <c r="AM63" s="175"/>
      <c r="AN63" s="175" t="s">
        <v>201</v>
      </c>
      <c r="AO63" s="175"/>
      <c r="AP63" s="175"/>
      <c r="AQ63" s="175">
        <f t="shared" si="13"/>
        <v>1158</v>
      </c>
      <c r="AR63" s="175"/>
      <c r="AS63" s="175"/>
      <c r="AU63" s="175"/>
      <c r="AV63" s="175" t="s">
        <v>62</v>
      </c>
      <c r="AY63" s="176">
        <v>0.26860000000000001</v>
      </c>
      <c r="AZ63" s="176">
        <v>20</v>
      </c>
      <c r="BA63" s="177">
        <v>1.3430000000000001E-2</v>
      </c>
      <c r="BB63" s="177">
        <v>7.5067779776125416</v>
      </c>
      <c r="BC63" s="177"/>
      <c r="BD63" s="186"/>
      <c r="BE63" s="186"/>
      <c r="BF63" s="186"/>
      <c r="BG63" s="186"/>
      <c r="BJ63" s="186"/>
      <c r="BK63" s="186"/>
      <c r="BL63" s="186"/>
      <c r="BM63" s="218"/>
      <c r="BP63" s="186"/>
      <c r="BQ63" s="186"/>
      <c r="BR63" s="186"/>
      <c r="BS63" s="186"/>
      <c r="BT63" s="186"/>
      <c r="BU63" s="186"/>
      <c r="BV63" s="186"/>
      <c r="BW63" s="160"/>
      <c r="BX63" s="186"/>
      <c r="BY63" s="186"/>
      <c r="BZ63" s="186"/>
      <c r="CA63" s="186"/>
      <c r="CB63" s="186"/>
      <c r="CC63" s="186"/>
      <c r="CD63" s="186"/>
      <c r="CE63" s="186"/>
      <c r="CF63" s="197"/>
      <c r="CI63" s="186"/>
      <c r="CJ63" s="186"/>
      <c r="CK63" s="186"/>
      <c r="CL63" s="186"/>
      <c r="CM63" s="186"/>
      <c r="CN63" s="186"/>
      <c r="CO63" s="186"/>
      <c r="CP63" s="186"/>
      <c r="CQ63" s="186"/>
      <c r="CR63" s="186"/>
      <c r="CS63" s="186"/>
      <c r="CT63" s="186"/>
      <c r="CU63" s="186"/>
      <c r="CV63" s="186"/>
      <c r="CW63" s="186"/>
      <c r="CX63" s="186"/>
      <c r="CY63" s="186"/>
      <c r="CZ63" s="186"/>
      <c r="DA63" s="186"/>
      <c r="DB63" s="186"/>
      <c r="DC63" s="186"/>
      <c r="DD63" s="186"/>
      <c r="DE63" s="186"/>
      <c r="DF63" s="186"/>
      <c r="DG63" s="186"/>
      <c r="DH63" s="186"/>
      <c r="DI63" s="186"/>
      <c r="DJ63" s="186"/>
      <c r="DK63" s="186"/>
      <c r="DL63" s="186"/>
      <c r="DM63" s="186"/>
      <c r="DO63" s="61">
        <v>77</v>
      </c>
      <c r="DP63" s="61" t="s">
        <v>201</v>
      </c>
      <c r="DQ63" s="160" t="s">
        <v>1194</v>
      </c>
      <c r="DR63" s="61"/>
      <c r="DS63" s="61"/>
      <c r="DT63" s="61"/>
      <c r="DU63" s="61"/>
      <c r="DV63" s="61"/>
      <c r="DW63" s="61"/>
      <c r="DX63" s="61" t="s">
        <v>62</v>
      </c>
      <c r="DY63" s="68">
        <v>0.24815670000000001</v>
      </c>
      <c r="DZ63" s="68">
        <v>2.8315360000000001E-2</v>
      </c>
      <c r="EA63" s="68">
        <v>5.9328739999999991E-2</v>
      </c>
      <c r="EB63" s="68">
        <v>0.14473406</v>
      </c>
      <c r="EC63" s="68">
        <v>2.22995E-2</v>
      </c>
    </row>
    <row r="64" spans="1:133" s="169" customFormat="1" x14ac:dyDescent="0.25">
      <c r="A64" s="156">
        <v>78</v>
      </c>
      <c r="B64" s="157" t="s">
        <v>1559</v>
      </c>
      <c r="C64" s="160" t="s">
        <v>1194</v>
      </c>
      <c r="D64" s="160"/>
      <c r="E64" s="157" t="s">
        <v>1227</v>
      </c>
      <c r="F64" s="157">
        <v>-20.776685569000001</v>
      </c>
      <c r="G64" s="157">
        <v>-42.518962277</v>
      </c>
      <c r="H64" s="157"/>
      <c r="I64" s="156">
        <v>937</v>
      </c>
      <c r="J64" s="190"/>
      <c r="K64" s="190"/>
      <c r="L64" s="189" t="s">
        <v>1241</v>
      </c>
      <c r="M64" s="185">
        <v>6.333333333333333</v>
      </c>
      <c r="N64" s="185">
        <v>6.333333333333333</v>
      </c>
      <c r="O64" s="185">
        <v>6.666666666666667</v>
      </c>
      <c r="P64" s="185">
        <v>6.333333333333333</v>
      </c>
      <c r="Q64" s="190">
        <v>7</v>
      </c>
      <c r="R64" s="185">
        <v>6.666666666666667</v>
      </c>
      <c r="S64" s="185">
        <v>6.333333333333333</v>
      </c>
      <c r="T64" s="185">
        <v>6.333333333333333</v>
      </c>
      <c r="U64" s="196">
        <v>88</v>
      </c>
      <c r="V64" s="186"/>
      <c r="W64" s="190" t="s">
        <v>756</v>
      </c>
      <c r="X64" s="190">
        <v>937</v>
      </c>
      <c r="Y64" s="192" t="s">
        <v>201</v>
      </c>
      <c r="Z64" s="192"/>
      <c r="AA64" s="175"/>
      <c r="AB64" s="175">
        <f t="shared" si="12"/>
        <v>937</v>
      </c>
      <c r="AC64" s="175"/>
      <c r="AD64" s="175"/>
      <c r="AE64" s="192"/>
      <c r="AF64" s="193">
        <v>32.919290000000004</v>
      </c>
      <c r="AG64" s="193">
        <v>27.549531500000001</v>
      </c>
      <c r="AH64" s="193">
        <v>4.5376870500000006</v>
      </c>
      <c r="AI64" s="193">
        <v>10.275014049999999</v>
      </c>
      <c r="AJ64" s="193">
        <v>2.2731423674308529</v>
      </c>
      <c r="AK64" s="186"/>
      <c r="AL64" s="175" t="s">
        <v>1070</v>
      </c>
      <c r="AM64" s="175"/>
      <c r="AN64" s="175" t="s">
        <v>201</v>
      </c>
      <c r="AO64" s="175"/>
      <c r="AP64" s="175"/>
      <c r="AQ64" s="175">
        <f t="shared" si="13"/>
        <v>937</v>
      </c>
      <c r="AR64" s="175"/>
      <c r="AS64" s="175"/>
      <c r="AU64" s="175"/>
      <c r="AV64" s="175" t="s">
        <v>62</v>
      </c>
      <c r="AY64" s="176">
        <v>0.31130000000000002</v>
      </c>
      <c r="AZ64" s="176">
        <v>20</v>
      </c>
      <c r="BA64" s="177">
        <v>1.5565000000000001E-2</v>
      </c>
      <c r="BB64" s="177">
        <v>8.2597374708077211</v>
      </c>
      <c r="BC64" s="177"/>
      <c r="BD64" s="186"/>
      <c r="BE64" s="186"/>
      <c r="BF64" s="186"/>
      <c r="BG64" s="186"/>
      <c r="BJ64" s="186"/>
      <c r="BK64" s="186"/>
      <c r="BL64" s="186"/>
      <c r="BM64" s="218"/>
      <c r="BP64" s="186"/>
      <c r="BQ64" s="186"/>
      <c r="BR64" s="186"/>
      <c r="BS64" s="186"/>
      <c r="BT64" s="186"/>
      <c r="BU64" s="186"/>
      <c r="BV64" s="186"/>
      <c r="BW64" s="160"/>
      <c r="BX64" s="186"/>
      <c r="BY64" s="186"/>
      <c r="BZ64" s="186"/>
      <c r="CA64" s="186"/>
      <c r="CB64" s="186"/>
      <c r="CC64" s="186"/>
      <c r="CD64" s="186"/>
      <c r="CE64" s="186"/>
      <c r="CF64" s="197"/>
      <c r="CI64" s="186"/>
      <c r="CJ64" s="186"/>
      <c r="CK64" s="186"/>
      <c r="CL64" s="186"/>
      <c r="CM64" s="186"/>
      <c r="CN64" s="186"/>
      <c r="CO64" s="186"/>
      <c r="CP64" s="186"/>
      <c r="CQ64" s="186"/>
      <c r="CR64" s="186"/>
      <c r="CS64" s="186"/>
      <c r="CT64" s="186"/>
      <c r="CU64" s="186"/>
      <c r="CV64" s="186"/>
      <c r="CW64" s="186"/>
      <c r="CX64" s="186"/>
      <c r="CY64" s="186"/>
      <c r="CZ64" s="186"/>
      <c r="DA64" s="186"/>
      <c r="DB64" s="186"/>
      <c r="DC64" s="186"/>
      <c r="DD64" s="186"/>
      <c r="DE64" s="186"/>
      <c r="DF64" s="186"/>
      <c r="DG64" s="186"/>
      <c r="DH64" s="186"/>
      <c r="DI64" s="186"/>
      <c r="DJ64" s="186"/>
      <c r="DK64" s="186"/>
      <c r="DL64" s="186"/>
      <c r="DM64" s="186"/>
      <c r="DO64" s="61">
        <v>78</v>
      </c>
      <c r="DP64" s="61" t="s">
        <v>201</v>
      </c>
      <c r="DQ64" s="160" t="s">
        <v>1194</v>
      </c>
      <c r="DR64" s="61"/>
      <c r="DS64" s="61"/>
      <c r="DT64" s="61"/>
      <c r="DU64" s="61"/>
      <c r="DV64" s="61"/>
      <c r="DW64" s="61"/>
      <c r="DX64" s="61" t="s">
        <v>62</v>
      </c>
      <c r="DY64" s="68">
        <v>0.28880571999999999</v>
      </c>
      <c r="DZ64" s="68">
        <v>2.8807579999999999E-2</v>
      </c>
      <c r="EA64" s="68">
        <v>7.3907899999999999E-2</v>
      </c>
      <c r="EB64" s="68">
        <v>0.1627506</v>
      </c>
      <c r="EC64" s="68">
        <v>1.8530759999999997E-2</v>
      </c>
    </row>
    <row r="65" spans="1:133" s="169" customFormat="1" x14ac:dyDescent="0.25">
      <c r="A65" s="156">
        <v>80</v>
      </c>
      <c r="B65" s="157" t="s">
        <v>1242</v>
      </c>
      <c r="C65" s="160" t="s">
        <v>1163</v>
      </c>
      <c r="D65" s="160"/>
      <c r="E65" s="157" t="s">
        <v>1227</v>
      </c>
      <c r="F65" s="157">
        <v>-20.833818046000001</v>
      </c>
      <c r="G65" s="157">
        <v>-42.693122969999997</v>
      </c>
      <c r="H65" s="157"/>
      <c r="I65" s="156">
        <v>824</v>
      </c>
      <c r="J65" s="190"/>
      <c r="K65" s="190"/>
      <c r="L65" s="189" t="s">
        <v>1210</v>
      </c>
      <c r="M65" s="192">
        <v>6</v>
      </c>
      <c r="N65" s="192">
        <v>6</v>
      </c>
      <c r="O65" s="192">
        <v>6</v>
      </c>
      <c r="P65" s="192">
        <v>6</v>
      </c>
      <c r="Q65" s="185">
        <v>6.333333333333333</v>
      </c>
      <c r="R65" s="185">
        <v>5.666666666666667</v>
      </c>
      <c r="S65" s="192">
        <v>6</v>
      </c>
      <c r="T65" s="192">
        <v>6</v>
      </c>
      <c r="U65" s="199">
        <v>84</v>
      </c>
      <c r="V65" s="186"/>
      <c r="W65" s="190" t="s">
        <v>626</v>
      </c>
      <c r="X65" s="190">
        <v>824</v>
      </c>
      <c r="Y65" s="192" t="s">
        <v>8</v>
      </c>
      <c r="Z65" s="192"/>
      <c r="AA65" s="175"/>
      <c r="AB65" s="175">
        <f t="shared" si="12"/>
        <v>824</v>
      </c>
      <c r="AC65" s="175"/>
      <c r="AD65" s="175"/>
      <c r="AE65" s="192"/>
      <c r="AF65" s="193">
        <v>48.383338499999994</v>
      </c>
      <c r="AG65" s="193">
        <v>32.542447500000002</v>
      </c>
      <c r="AH65" s="193">
        <v>5.4922473000000007</v>
      </c>
      <c r="AI65" s="193">
        <v>12.628570800000002</v>
      </c>
      <c r="AJ65" s="193">
        <v>2.3173708592112408</v>
      </c>
      <c r="AK65" s="186"/>
      <c r="AL65" s="175" t="s">
        <v>1027</v>
      </c>
      <c r="AM65" s="175"/>
      <c r="AN65" s="175" t="s">
        <v>8</v>
      </c>
      <c r="AO65" s="175"/>
      <c r="AP65" s="175"/>
      <c r="AQ65" s="175">
        <f t="shared" si="13"/>
        <v>824</v>
      </c>
      <c r="AR65" s="175"/>
      <c r="AS65" s="175"/>
      <c r="AU65" s="175"/>
      <c r="AV65" s="175" t="s">
        <v>440</v>
      </c>
      <c r="AY65" s="176">
        <v>0.24560000000000001</v>
      </c>
      <c r="AZ65" s="176">
        <v>20</v>
      </c>
      <c r="BA65" s="177">
        <v>1.2280000000000001E-2</v>
      </c>
      <c r="BB65" s="177">
        <v>6.054545942608649</v>
      </c>
      <c r="BC65" s="177"/>
      <c r="BD65" s="186"/>
      <c r="BE65" s="186"/>
      <c r="BF65" s="186"/>
      <c r="BG65" s="186"/>
      <c r="BJ65" s="186"/>
      <c r="BK65" s="186"/>
      <c r="BL65" s="186"/>
      <c r="BM65" s="218"/>
      <c r="BP65" s="186"/>
      <c r="BQ65" s="186"/>
      <c r="BR65" s="186"/>
      <c r="BS65" s="186"/>
      <c r="BT65" s="186"/>
      <c r="BU65" s="186"/>
      <c r="BV65" s="186"/>
      <c r="BW65" s="160"/>
      <c r="BX65" s="186"/>
      <c r="BY65" s="186"/>
      <c r="BZ65" s="186"/>
      <c r="CA65" s="186"/>
      <c r="CB65" s="186"/>
      <c r="CC65" s="186"/>
      <c r="CD65" s="186"/>
      <c r="CE65" s="186"/>
      <c r="CF65" s="197"/>
      <c r="CI65" s="186"/>
      <c r="CJ65" s="186"/>
      <c r="CK65" s="186"/>
      <c r="CL65" s="186"/>
      <c r="CM65" s="186"/>
      <c r="CN65" s="186"/>
      <c r="CO65" s="186"/>
      <c r="CP65" s="186"/>
      <c r="CQ65" s="186"/>
      <c r="CR65" s="186"/>
      <c r="CS65" s="186"/>
      <c r="CT65" s="186"/>
      <c r="CU65" s="186"/>
      <c r="CV65" s="186"/>
      <c r="CW65" s="186"/>
      <c r="CX65" s="186"/>
      <c r="CY65" s="186"/>
      <c r="CZ65" s="186"/>
      <c r="DA65" s="186"/>
      <c r="DB65" s="186"/>
      <c r="DC65" s="186"/>
      <c r="DD65" s="186"/>
      <c r="DE65" s="186"/>
      <c r="DF65" s="186"/>
      <c r="DG65" s="186"/>
      <c r="DH65" s="186"/>
      <c r="DI65" s="186"/>
      <c r="DJ65" s="186"/>
      <c r="DK65" s="186"/>
      <c r="DL65" s="186"/>
      <c r="DM65" s="186"/>
      <c r="DQ65" s="160"/>
    </row>
    <row r="66" spans="1:133" s="169" customFormat="1" x14ac:dyDescent="0.25">
      <c r="A66" s="156">
        <v>81</v>
      </c>
      <c r="B66" s="157" t="s">
        <v>1243</v>
      </c>
      <c r="C66" s="160" t="s">
        <v>1163</v>
      </c>
      <c r="D66" s="160"/>
      <c r="E66" s="157" t="s">
        <v>1244</v>
      </c>
      <c r="F66" s="157">
        <v>-20.645197397</v>
      </c>
      <c r="G66" s="157">
        <v>-42.087278505999997</v>
      </c>
      <c r="H66" s="157"/>
      <c r="I66" s="156">
        <v>777</v>
      </c>
      <c r="J66" s="190"/>
      <c r="K66" s="190"/>
      <c r="L66" s="189" t="s">
        <v>1225</v>
      </c>
      <c r="M66" s="192">
        <v>6</v>
      </c>
      <c r="N66" s="192">
        <v>6</v>
      </c>
      <c r="O66" s="192">
        <v>6</v>
      </c>
      <c r="P66" s="192">
        <v>6</v>
      </c>
      <c r="Q66" s="185">
        <v>5.666666666666667</v>
      </c>
      <c r="R66" s="185">
        <v>5.666666666666667</v>
      </c>
      <c r="S66" s="185">
        <v>5.666666666666667</v>
      </c>
      <c r="T66" s="192">
        <v>6</v>
      </c>
      <c r="U66" s="199">
        <v>83</v>
      </c>
      <c r="V66" s="186"/>
      <c r="W66" s="190" t="s">
        <v>627</v>
      </c>
      <c r="X66" s="190">
        <v>777</v>
      </c>
      <c r="Y66" s="192" t="s">
        <v>8</v>
      </c>
      <c r="Z66" s="192"/>
      <c r="AA66" s="175"/>
      <c r="AB66" s="175">
        <f t="shared" si="12"/>
        <v>777</v>
      </c>
      <c r="AC66" s="175"/>
      <c r="AD66" s="175"/>
      <c r="AE66" s="192"/>
      <c r="AF66" s="193">
        <v>49.022521499999996</v>
      </c>
      <c r="AG66" s="193">
        <v>30.40314</v>
      </c>
      <c r="AH66" s="193">
        <v>5.51697185</v>
      </c>
      <c r="AI66" s="193">
        <v>12.659701350000001</v>
      </c>
      <c r="AJ66" s="193">
        <v>2.306254277731024</v>
      </c>
      <c r="AK66" s="186"/>
      <c r="AL66" s="175" t="s">
        <v>1012</v>
      </c>
      <c r="AM66" s="175"/>
      <c r="AN66" s="175" t="s">
        <v>8</v>
      </c>
      <c r="AO66" s="175"/>
      <c r="AP66" s="175"/>
      <c r="AQ66" s="175">
        <f t="shared" si="13"/>
        <v>777</v>
      </c>
      <c r="AR66" s="175"/>
      <c r="AS66" s="175"/>
      <c r="AU66" s="175"/>
      <c r="AV66" s="175" t="s">
        <v>440</v>
      </c>
      <c r="AY66" s="176">
        <v>0.21890000000000001</v>
      </c>
      <c r="AZ66" s="176">
        <v>20</v>
      </c>
      <c r="BA66" s="177">
        <v>1.0945E-2</v>
      </c>
      <c r="BB66" s="177">
        <v>5.6706842401954196</v>
      </c>
      <c r="BC66" s="177"/>
      <c r="BD66" s="186"/>
      <c r="BE66" s="186"/>
      <c r="BF66" s="186"/>
      <c r="BG66" s="186"/>
      <c r="BJ66" s="186"/>
      <c r="BK66" s="186"/>
      <c r="BL66" s="186"/>
      <c r="BM66" s="218"/>
      <c r="BP66" s="186"/>
      <c r="BQ66" s="186"/>
      <c r="BR66" s="186"/>
      <c r="BS66" s="186"/>
      <c r="BT66" s="186"/>
      <c r="BU66" s="186"/>
      <c r="BV66" s="186"/>
      <c r="BW66" s="160"/>
      <c r="BX66" s="186"/>
      <c r="BY66" s="186"/>
      <c r="BZ66" s="186"/>
      <c r="CA66" s="186"/>
      <c r="CB66" s="186"/>
      <c r="CC66" s="186"/>
      <c r="CD66" s="186"/>
      <c r="CE66" s="186"/>
      <c r="CF66" s="197"/>
      <c r="CI66" s="186"/>
      <c r="CJ66" s="186"/>
      <c r="CK66" s="186"/>
      <c r="CL66" s="186"/>
      <c r="CM66" s="186"/>
      <c r="CN66" s="186"/>
      <c r="CO66" s="186"/>
      <c r="CP66" s="186"/>
      <c r="CQ66" s="186"/>
      <c r="CR66" s="186"/>
      <c r="CS66" s="186"/>
      <c r="CT66" s="186"/>
      <c r="CU66" s="186"/>
      <c r="CV66" s="186"/>
      <c r="CW66" s="186"/>
      <c r="CX66" s="186"/>
      <c r="CY66" s="186"/>
      <c r="CZ66" s="186"/>
      <c r="DA66" s="186"/>
      <c r="DB66" s="186"/>
      <c r="DC66" s="186"/>
      <c r="DD66" s="186"/>
      <c r="DE66" s="186"/>
      <c r="DF66" s="186"/>
      <c r="DG66" s="186"/>
      <c r="DH66" s="186"/>
      <c r="DI66" s="186"/>
      <c r="DJ66" s="186"/>
      <c r="DK66" s="186"/>
      <c r="DL66" s="186"/>
      <c r="DM66" s="186"/>
      <c r="DQ66" s="160"/>
    </row>
    <row r="67" spans="1:133" s="169" customFormat="1" x14ac:dyDescent="0.25">
      <c r="A67" s="156">
        <v>83</v>
      </c>
      <c r="B67" s="157" t="s">
        <v>1245</v>
      </c>
      <c r="C67" s="160" t="s">
        <v>1194</v>
      </c>
      <c r="D67" s="160"/>
      <c r="E67" s="157" t="s">
        <v>1244</v>
      </c>
      <c r="F67" s="157">
        <v>-20.650943276</v>
      </c>
      <c r="G67" s="157">
        <v>-42.051840071000001</v>
      </c>
      <c r="H67" s="157"/>
      <c r="I67" s="156">
        <v>843</v>
      </c>
      <c r="J67" s="190"/>
      <c r="K67" s="190"/>
      <c r="L67" s="189" t="s">
        <v>1210</v>
      </c>
      <c r="M67" s="190">
        <v>6</v>
      </c>
      <c r="N67" s="190">
        <v>6</v>
      </c>
      <c r="O67" s="190">
        <v>6</v>
      </c>
      <c r="P67" s="185">
        <v>5.666666666666667</v>
      </c>
      <c r="Q67" s="190">
        <v>6</v>
      </c>
      <c r="R67" s="185">
        <v>5.666666666666667</v>
      </c>
      <c r="S67" s="190">
        <v>6</v>
      </c>
      <c r="T67" s="190">
        <v>6</v>
      </c>
      <c r="U67" s="191">
        <v>83.333333333333329</v>
      </c>
      <c r="V67" s="186"/>
      <c r="W67" s="190" t="s">
        <v>757</v>
      </c>
      <c r="X67" s="190">
        <v>843</v>
      </c>
      <c r="Y67" s="192" t="s">
        <v>201</v>
      </c>
      <c r="Z67" s="192"/>
      <c r="AA67" s="175"/>
      <c r="AB67" s="175">
        <f t="shared" si="12"/>
        <v>843</v>
      </c>
      <c r="AC67" s="175"/>
      <c r="AD67" s="175"/>
      <c r="AE67" s="192"/>
      <c r="AF67" s="193">
        <v>42.294771499999996</v>
      </c>
      <c r="AG67" s="193">
        <v>28.374060000000004</v>
      </c>
      <c r="AH67" s="193">
        <v>5.1302304999999997</v>
      </c>
      <c r="AI67" s="193">
        <v>11.606506250000002</v>
      </c>
      <c r="AJ67" s="193">
        <v>2.2741254847527652</v>
      </c>
      <c r="AK67" s="186"/>
      <c r="AL67" s="175" t="s">
        <v>1062</v>
      </c>
      <c r="AM67" s="175"/>
      <c r="AN67" s="175" t="s">
        <v>201</v>
      </c>
      <c r="AO67" s="175"/>
      <c r="AP67" s="175"/>
      <c r="AQ67" s="175">
        <f t="shared" si="13"/>
        <v>843</v>
      </c>
      <c r="AR67" s="175"/>
      <c r="AS67" s="175"/>
      <c r="AU67" s="175"/>
      <c r="AV67" s="175" t="s">
        <v>440</v>
      </c>
      <c r="AY67" s="176">
        <v>0.2298</v>
      </c>
      <c r="AZ67" s="176">
        <v>20</v>
      </c>
      <c r="BA67" s="177">
        <v>1.149E-2</v>
      </c>
      <c r="BB67" s="177">
        <v>5.7257133653665475</v>
      </c>
      <c r="BC67" s="177"/>
      <c r="BD67" s="186"/>
      <c r="BE67" s="186"/>
      <c r="BF67" s="186"/>
      <c r="BG67" s="186"/>
      <c r="BJ67" s="186"/>
      <c r="BK67" s="186"/>
      <c r="BL67" s="186"/>
      <c r="BM67" s="218"/>
      <c r="BP67" s="186"/>
      <c r="BQ67" s="186"/>
      <c r="BR67" s="186"/>
      <c r="BS67" s="186"/>
      <c r="BT67" s="186"/>
      <c r="BU67" s="186"/>
      <c r="BV67" s="186"/>
      <c r="BW67" s="160"/>
      <c r="BX67" s="186"/>
      <c r="BY67" s="186"/>
      <c r="BZ67" s="186"/>
      <c r="CA67" s="186"/>
      <c r="CB67" s="186"/>
      <c r="CC67" s="186"/>
      <c r="CD67" s="186"/>
      <c r="CE67" s="186"/>
      <c r="CF67" s="197"/>
      <c r="CI67" s="186"/>
      <c r="CJ67" s="186"/>
      <c r="CK67" s="186"/>
      <c r="CL67" s="186"/>
      <c r="CM67" s="186"/>
      <c r="CN67" s="186"/>
      <c r="CO67" s="186"/>
      <c r="CP67" s="186"/>
      <c r="CQ67" s="186"/>
      <c r="CR67" s="186"/>
      <c r="CS67" s="186"/>
      <c r="CT67" s="186"/>
      <c r="CU67" s="186"/>
      <c r="CV67" s="186"/>
      <c r="CW67" s="228">
        <v>67</v>
      </c>
      <c r="CX67" s="228" t="s">
        <v>10</v>
      </c>
      <c r="CY67" s="228"/>
      <c r="CZ67" s="228"/>
      <c r="DA67" s="186">
        <f t="shared" ref="DA67:DA129" si="14">I67</f>
        <v>843</v>
      </c>
      <c r="DB67" s="228"/>
      <c r="DC67" s="228"/>
      <c r="DD67" s="228"/>
      <c r="DE67" s="228"/>
      <c r="DF67" s="228"/>
      <c r="DG67" s="228"/>
      <c r="DH67" s="228" t="s">
        <v>11</v>
      </c>
      <c r="DI67" s="231">
        <v>3.8345030000000002</v>
      </c>
      <c r="DJ67" s="231">
        <v>0.57545990000000002</v>
      </c>
      <c r="DK67" s="230">
        <f>DI67-DJ67</f>
        <v>3.2590431000000004</v>
      </c>
      <c r="DL67" s="230">
        <v>0.33014189999999999</v>
      </c>
      <c r="DM67" s="230">
        <v>0.24531800000000001</v>
      </c>
      <c r="DQ67" s="160"/>
    </row>
    <row r="68" spans="1:133" s="169" customFormat="1" x14ac:dyDescent="0.25">
      <c r="A68" s="156">
        <v>84</v>
      </c>
      <c r="B68" s="157" t="s">
        <v>1246</v>
      </c>
      <c r="C68" s="160" t="s">
        <v>1163</v>
      </c>
      <c r="D68" s="160"/>
      <c r="E68" s="157" t="s">
        <v>1244</v>
      </c>
      <c r="F68" s="157">
        <v>-20.716693187000001</v>
      </c>
      <c r="G68" s="157">
        <v>-42.137322406999999</v>
      </c>
      <c r="H68" s="157"/>
      <c r="I68" s="156">
        <v>740</v>
      </c>
      <c r="J68" s="190"/>
      <c r="K68" s="190"/>
      <c r="L68" s="189" t="s">
        <v>1225</v>
      </c>
      <c r="M68" s="190">
        <v>6</v>
      </c>
      <c r="N68" s="185">
        <v>5.333333333333333</v>
      </c>
      <c r="O68" s="185">
        <v>5.333333333333333</v>
      </c>
      <c r="P68" s="185">
        <v>6.333333333333333</v>
      </c>
      <c r="Q68" s="185">
        <v>5.666666666666667</v>
      </c>
      <c r="R68" s="185">
        <v>5.666666666666667</v>
      </c>
      <c r="S68" s="185">
        <v>5.666666666666667</v>
      </c>
      <c r="T68" s="185">
        <v>5.666666666666667</v>
      </c>
      <c r="U68" s="191">
        <v>81.666666666666671</v>
      </c>
      <c r="V68" s="186"/>
      <c r="W68" s="190" t="s">
        <v>628</v>
      </c>
      <c r="X68" s="190">
        <v>740</v>
      </c>
      <c r="Y68" s="192" t="s">
        <v>8</v>
      </c>
      <c r="Z68" s="192"/>
      <c r="AA68" s="175"/>
      <c r="AB68" s="175">
        <f t="shared" si="12"/>
        <v>740</v>
      </c>
      <c r="AC68" s="175"/>
      <c r="AD68" s="175"/>
      <c r="AE68" s="192"/>
      <c r="AF68" s="193">
        <v>65.068100999999999</v>
      </c>
      <c r="AG68" s="193">
        <v>35.662943999999996</v>
      </c>
      <c r="AH68" s="193">
        <v>6.2126777999999998</v>
      </c>
      <c r="AI68" s="193">
        <v>14.789927</v>
      </c>
      <c r="AJ68" s="193">
        <v>2.3772983531408891</v>
      </c>
      <c r="AK68" s="186"/>
      <c r="AL68" s="175" t="s">
        <v>24</v>
      </c>
      <c r="AM68" s="175"/>
      <c r="AN68" s="175" t="s">
        <v>8</v>
      </c>
      <c r="AO68" s="175"/>
      <c r="AP68" s="175"/>
      <c r="AQ68" s="175">
        <f t="shared" si="13"/>
        <v>740</v>
      </c>
      <c r="AR68" s="175"/>
      <c r="AS68" s="175"/>
      <c r="AU68" s="175"/>
      <c r="AV68" s="176" t="s">
        <v>20</v>
      </c>
      <c r="AY68" s="176">
        <v>0.19409999999999999</v>
      </c>
      <c r="AZ68" s="176">
        <v>20</v>
      </c>
      <c r="BA68" s="177">
        <v>9.7050000000000001E-3</v>
      </c>
      <c r="BB68" s="177">
        <v>5.3535526651785759</v>
      </c>
      <c r="BC68" s="177"/>
      <c r="BD68" s="194" t="s">
        <v>24</v>
      </c>
      <c r="BE68" s="194" t="s">
        <v>8</v>
      </c>
      <c r="BF68" s="194"/>
      <c r="BG68" s="194"/>
      <c r="BH68" s="169">
        <f>I68</f>
        <v>740</v>
      </c>
      <c r="BJ68" s="194"/>
      <c r="BK68" s="194"/>
      <c r="BL68" s="194"/>
      <c r="BM68" s="217">
        <v>734.40300000000002</v>
      </c>
      <c r="BP68" s="194"/>
      <c r="BQ68" s="195">
        <v>786.39233300000001</v>
      </c>
      <c r="BR68" s="195"/>
      <c r="BS68" s="195"/>
      <c r="BT68" s="195"/>
      <c r="BU68" s="186"/>
      <c r="BV68" s="176" t="s">
        <v>244</v>
      </c>
      <c r="BW68" s="160" t="s">
        <v>1163</v>
      </c>
      <c r="BX68" s="176"/>
      <c r="BY68" s="176"/>
      <c r="BZ68" s="186">
        <f>I68</f>
        <v>740</v>
      </c>
      <c r="CA68" s="176"/>
      <c r="CB68" s="176"/>
      <c r="CC68" s="176"/>
      <c r="CD68" s="176"/>
      <c r="CE68" s="176" t="s">
        <v>20</v>
      </c>
      <c r="CF68" s="185">
        <v>134.84900094565114</v>
      </c>
      <c r="CI68" s="163">
        <v>84</v>
      </c>
      <c r="CJ68" s="163" t="s">
        <v>8</v>
      </c>
      <c r="CK68" s="163"/>
      <c r="CL68" s="163"/>
      <c r="CM68" s="186">
        <f t="shared" ref="CM68:CM129" si="15">I68</f>
        <v>740</v>
      </c>
      <c r="CN68" s="163"/>
      <c r="CO68" s="163"/>
      <c r="CP68" s="163"/>
      <c r="CQ68" s="163"/>
      <c r="CR68" s="163"/>
      <c r="CS68" s="163" t="s">
        <v>20</v>
      </c>
      <c r="CT68" s="163">
        <v>7.0804072167097445</v>
      </c>
      <c r="CU68" s="186"/>
      <c r="CV68" s="186"/>
      <c r="CW68" s="228"/>
      <c r="CX68" s="228"/>
      <c r="CY68" s="228"/>
      <c r="CZ68" s="228"/>
      <c r="DA68" s="186"/>
      <c r="DB68" s="228"/>
      <c r="DC68" s="228"/>
      <c r="DD68" s="228"/>
      <c r="DE68" s="228"/>
      <c r="DF68" s="228"/>
      <c r="DG68" s="228"/>
      <c r="DH68" s="228"/>
      <c r="DI68" s="235"/>
      <c r="DJ68" s="235"/>
      <c r="DK68" s="228"/>
      <c r="DL68" s="228"/>
      <c r="DM68" s="228"/>
      <c r="DO68" s="61" t="s">
        <v>24</v>
      </c>
      <c r="DP68" s="61" t="s">
        <v>8</v>
      </c>
      <c r="DQ68" s="160" t="s">
        <v>1163</v>
      </c>
      <c r="DR68" s="61"/>
      <c r="DS68" s="61"/>
      <c r="DT68" s="61"/>
      <c r="DU68" s="61"/>
      <c r="DV68" s="61"/>
      <c r="DW68" s="61"/>
      <c r="DX68" s="61" t="s">
        <v>20</v>
      </c>
      <c r="DY68" s="68">
        <v>0.29058982</v>
      </c>
      <c r="DZ68" s="68">
        <v>2.9160960000000003E-2</v>
      </c>
      <c r="EA68" s="68">
        <v>4.8011140000000001E-2</v>
      </c>
      <c r="EB68" s="68">
        <v>0.2058103</v>
      </c>
      <c r="EC68" s="68">
        <v>1.7984320000000002E-2</v>
      </c>
    </row>
    <row r="69" spans="1:133" s="169" customFormat="1" x14ac:dyDescent="0.25">
      <c r="A69" s="156">
        <v>86</v>
      </c>
      <c r="B69" s="157" t="s">
        <v>1247</v>
      </c>
      <c r="C69" s="160" t="s">
        <v>1192</v>
      </c>
      <c r="D69" s="160"/>
      <c r="E69" s="157" t="s">
        <v>1244</v>
      </c>
      <c r="F69" s="157">
        <v>-20.636984892000001</v>
      </c>
      <c r="G69" s="157">
        <v>-42.057884512000001</v>
      </c>
      <c r="H69" s="157"/>
      <c r="I69" s="156">
        <v>780</v>
      </c>
      <c r="J69" s="190"/>
      <c r="K69" s="190"/>
      <c r="L69" s="189" t="s">
        <v>1225</v>
      </c>
      <c r="M69" s="190">
        <v>6</v>
      </c>
      <c r="N69" s="185">
        <v>5.666666666666667</v>
      </c>
      <c r="O69" s="190">
        <v>6</v>
      </c>
      <c r="P69" s="185">
        <v>6.333333333333333</v>
      </c>
      <c r="Q69" s="190">
        <v>6</v>
      </c>
      <c r="R69" s="190">
        <v>6</v>
      </c>
      <c r="S69" s="190">
        <v>6</v>
      </c>
      <c r="T69" s="190">
        <v>6</v>
      </c>
      <c r="U69" s="196">
        <v>84</v>
      </c>
      <c r="V69" s="186"/>
      <c r="W69" s="190" t="s">
        <v>888</v>
      </c>
      <c r="X69" s="190">
        <v>780</v>
      </c>
      <c r="Y69" s="192" t="s">
        <v>10</v>
      </c>
      <c r="Z69" s="192"/>
      <c r="AA69" s="175"/>
      <c r="AB69" s="175">
        <f t="shared" si="12"/>
        <v>780</v>
      </c>
      <c r="AC69" s="175"/>
      <c r="AD69" s="175"/>
      <c r="AE69" s="192"/>
      <c r="AF69" s="193">
        <v>46.883941999999998</v>
      </c>
      <c r="AG69" s="193">
        <v>29.704275000000003</v>
      </c>
      <c r="AH69" s="193">
        <v>5.7359740500000012</v>
      </c>
      <c r="AI69" s="193">
        <v>11.947570349999999</v>
      </c>
      <c r="AJ69" s="193">
        <v>2.1959284617042973</v>
      </c>
      <c r="AK69" s="186"/>
      <c r="AL69" s="175" t="s">
        <v>1108</v>
      </c>
      <c r="AM69" s="175"/>
      <c r="AN69" s="175" t="s">
        <v>10</v>
      </c>
      <c r="AO69" s="175"/>
      <c r="AP69" s="175"/>
      <c r="AQ69" s="175">
        <f t="shared" si="13"/>
        <v>780</v>
      </c>
      <c r="AR69" s="175"/>
      <c r="AS69" s="175"/>
      <c r="AU69" s="175"/>
      <c r="AV69" s="175" t="s">
        <v>440</v>
      </c>
      <c r="AY69" s="176">
        <v>0.18290000000000001</v>
      </c>
      <c r="AZ69" s="176">
        <v>20</v>
      </c>
      <c r="BA69" s="177">
        <v>9.1450000000000004E-3</v>
      </c>
      <c r="BB69" s="177">
        <v>5.1257616836227964</v>
      </c>
      <c r="BC69" s="177"/>
      <c r="BD69" s="186"/>
      <c r="BE69" s="186"/>
      <c r="BF69" s="186"/>
      <c r="BG69" s="186"/>
      <c r="BJ69" s="186"/>
      <c r="BK69" s="186"/>
      <c r="BL69" s="186"/>
      <c r="BM69" s="218"/>
      <c r="BP69" s="186"/>
      <c r="BQ69" s="186"/>
      <c r="BR69" s="186"/>
      <c r="BS69" s="186"/>
      <c r="BT69" s="186"/>
      <c r="BU69" s="186"/>
      <c r="BV69" s="186"/>
      <c r="BW69" s="160"/>
      <c r="BX69" s="186"/>
      <c r="BY69" s="186"/>
      <c r="BZ69" s="186"/>
      <c r="CA69" s="186"/>
      <c r="CB69" s="186"/>
      <c r="CC69" s="186"/>
      <c r="CD69" s="186"/>
      <c r="CE69" s="186"/>
      <c r="CF69" s="197"/>
      <c r="CI69" s="186"/>
      <c r="CJ69" s="186"/>
      <c r="CK69" s="186"/>
      <c r="CL69" s="186"/>
      <c r="CM69" s="186"/>
      <c r="CN69" s="186"/>
      <c r="CO69" s="186"/>
      <c r="CP69" s="186"/>
      <c r="CQ69" s="186"/>
      <c r="CR69" s="186"/>
      <c r="CS69" s="186"/>
      <c r="CT69" s="186"/>
      <c r="CU69" s="186"/>
      <c r="CV69" s="186"/>
      <c r="CW69" s="186"/>
      <c r="CX69" s="186"/>
      <c r="CY69" s="186"/>
      <c r="CZ69" s="186"/>
      <c r="DA69" s="186"/>
      <c r="DB69" s="186"/>
      <c r="DC69" s="186"/>
      <c r="DD69" s="186"/>
      <c r="DE69" s="186"/>
      <c r="DF69" s="186"/>
      <c r="DG69" s="186"/>
      <c r="DH69" s="186"/>
      <c r="DI69" s="186"/>
      <c r="DJ69" s="186"/>
      <c r="DK69" s="186"/>
      <c r="DL69" s="186"/>
      <c r="DM69" s="186"/>
      <c r="DQ69" s="160"/>
    </row>
    <row r="70" spans="1:133" s="169" customFormat="1" x14ac:dyDescent="0.25">
      <c r="A70" s="156">
        <v>89</v>
      </c>
      <c r="B70" s="157" t="s">
        <v>1248</v>
      </c>
      <c r="C70" s="160" t="s">
        <v>1192</v>
      </c>
      <c r="D70" s="160"/>
      <c r="E70" s="157" t="s">
        <v>1244</v>
      </c>
      <c r="F70" s="162">
        <v>-20.609459896000001</v>
      </c>
      <c r="G70" s="157">
        <v>-42.062952545999998</v>
      </c>
      <c r="H70" s="157"/>
      <c r="I70" s="156">
        <v>1030</v>
      </c>
      <c r="J70" s="190"/>
      <c r="K70" s="190"/>
      <c r="L70" s="189" t="s">
        <v>1225</v>
      </c>
      <c r="M70" s="185">
        <v>5.666666666666667</v>
      </c>
      <c r="N70" s="190">
        <v>6</v>
      </c>
      <c r="O70" s="185">
        <v>5.666666666666667</v>
      </c>
      <c r="P70" s="190">
        <v>6</v>
      </c>
      <c r="Q70" s="185">
        <v>5.666666666666667</v>
      </c>
      <c r="R70" s="190">
        <v>6</v>
      </c>
      <c r="S70" s="185">
        <v>5.666666666666667</v>
      </c>
      <c r="T70" s="190">
        <v>6</v>
      </c>
      <c r="U70" s="191">
        <v>82.666666666666671</v>
      </c>
      <c r="V70" s="186"/>
      <c r="W70" s="186"/>
      <c r="X70" s="186"/>
      <c r="Y70" s="186"/>
      <c r="Z70" s="186"/>
      <c r="AA70" s="186"/>
      <c r="AB70" s="175"/>
      <c r="AC70" s="175"/>
      <c r="AD70" s="175"/>
      <c r="AE70" s="186"/>
      <c r="AF70" s="193"/>
      <c r="AG70" s="193"/>
      <c r="AH70" s="193"/>
      <c r="AI70" s="193"/>
      <c r="AJ70" s="193"/>
      <c r="AK70" s="186"/>
      <c r="AL70" s="186"/>
      <c r="AM70" s="186"/>
      <c r="AN70" s="186"/>
      <c r="AO70" s="186"/>
      <c r="AP70" s="186"/>
      <c r="AQ70" s="175"/>
      <c r="AR70" s="175"/>
      <c r="AS70" s="175"/>
      <c r="AU70" s="175"/>
      <c r="AV70" s="186"/>
      <c r="AY70" s="186"/>
      <c r="AZ70" s="186"/>
      <c r="BA70" s="186"/>
      <c r="BB70" s="186"/>
      <c r="BC70" s="186"/>
      <c r="BD70" s="186"/>
      <c r="BE70" s="186"/>
      <c r="BF70" s="186"/>
      <c r="BG70" s="186"/>
      <c r="BJ70" s="186"/>
      <c r="BK70" s="186"/>
      <c r="BL70" s="186"/>
      <c r="BM70" s="218"/>
      <c r="BP70" s="186"/>
      <c r="BQ70" s="186"/>
      <c r="BR70" s="186"/>
      <c r="BS70" s="186"/>
      <c r="BT70" s="186"/>
      <c r="BU70" s="186"/>
      <c r="BV70" s="176" t="s">
        <v>403</v>
      </c>
      <c r="BW70" s="160" t="s">
        <v>1192</v>
      </c>
      <c r="BX70" s="176"/>
      <c r="BY70" s="176"/>
      <c r="BZ70" s="186">
        <f>I70</f>
        <v>1030</v>
      </c>
      <c r="CA70" s="176"/>
      <c r="CB70" s="176"/>
      <c r="CC70" s="176"/>
      <c r="CD70" s="176"/>
      <c r="CE70" s="176" t="s">
        <v>62</v>
      </c>
      <c r="CF70" s="185">
        <v>230.35042771683348</v>
      </c>
      <c r="CI70" s="163">
        <v>89</v>
      </c>
      <c r="CJ70" s="163" t="s">
        <v>10</v>
      </c>
      <c r="CK70" s="163"/>
      <c r="CL70" s="163"/>
      <c r="CM70" s="186">
        <f t="shared" si="15"/>
        <v>1030</v>
      </c>
      <c r="CN70" s="163"/>
      <c r="CO70" s="163"/>
      <c r="CP70" s="163"/>
      <c r="CQ70" s="163"/>
      <c r="CR70" s="163"/>
      <c r="CS70" s="163" t="s">
        <v>62</v>
      </c>
      <c r="CT70" s="163">
        <v>9.1024835616348785</v>
      </c>
      <c r="CU70" s="186"/>
      <c r="CV70" s="186"/>
      <c r="CW70" s="186"/>
      <c r="CX70" s="186"/>
      <c r="CY70" s="186"/>
      <c r="CZ70" s="186"/>
      <c r="DA70" s="186"/>
      <c r="DB70" s="186"/>
      <c r="DC70" s="186"/>
      <c r="DD70" s="186"/>
      <c r="DE70" s="186"/>
      <c r="DF70" s="186"/>
      <c r="DG70" s="186"/>
      <c r="DH70" s="186"/>
      <c r="DI70" s="186"/>
      <c r="DJ70" s="186"/>
      <c r="DK70" s="186"/>
      <c r="DL70" s="186"/>
      <c r="DM70" s="186"/>
      <c r="DO70" s="61" t="s">
        <v>155</v>
      </c>
      <c r="DP70" s="61" t="s">
        <v>10</v>
      </c>
      <c r="DQ70" s="160" t="s">
        <v>1192</v>
      </c>
      <c r="DR70" s="61"/>
      <c r="DS70" s="61"/>
      <c r="DT70" s="61"/>
      <c r="DU70" s="61"/>
      <c r="DV70" s="61"/>
      <c r="DW70" s="61"/>
      <c r="DX70" s="61" t="s">
        <v>62</v>
      </c>
      <c r="DY70" s="68">
        <v>0.25671479999999997</v>
      </c>
      <c r="DZ70" s="68">
        <v>3.208946E-2</v>
      </c>
      <c r="EA70" s="68">
        <v>6.0236499999999998E-2</v>
      </c>
      <c r="EB70" s="68">
        <v>0.16182924000000001</v>
      </c>
      <c r="EC70" s="68">
        <v>1.6006699999999999E-2</v>
      </c>
    </row>
    <row r="71" spans="1:133" s="169" customFormat="1" x14ac:dyDescent="0.25">
      <c r="A71" s="156">
        <v>90</v>
      </c>
      <c r="B71" s="157" t="s">
        <v>1249</v>
      </c>
      <c r="C71" s="160" t="s">
        <v>1173</v>
      </c>
      <c r="D71" s="160"/>
      <c r="E71" s="157" t="s">
        <v>1244</v>
      </c>
      <c r="F71" s="157">
        <v>-20.6148679</v>
      </c>
      <c r="G71" s="157">
        <v>-42.063787552000001</v>
      </c>
      <c r="H71" s="157"/>
      <c r="I71" s="156">
        <v>958</v>
      </c>
      <c r="J71" s="190"/>
      <c r="K71" s="190"/>
      <c r="L71" s="189" t="s">
        <v>1210</v>
      </c>
      <c r="M71" s="190">
        <v>6</v>
      </c>
      <c r="N71" s="185">
        <v>6.333333333333333</v>
      </c>
      <c r="O71" s="185">
        <v>6.166666666666667</v>
      </c>
      <c r="P71" s="185">
        <v>6.166666666666667</v>
      </c>
      <c r="Q71" s="185">
        <v>5.666666666666667</v>
      </c>
      <c r="R71" s="185">
        <v>5.666666666666667</v>
      </c>
      <c r="S71" s="185">
        <v>6.166666666666667</v>
      </c>
      <c r="T71" s="185">
        <v>6.166666666666667</v>
      </c>
      <c r="U71" s="191">
        <v>84.333333333333329</v>
      </c>
      <c r="V71" s="186"/>
      <c r="W71" s="190" t="s">
        <v>819</v>
      </c>
      <c r="X71" s="190">
        <v>958</v>
      </c>
      <c r="Y71" s="192" t="s">
        <v>286</v>
      </c>
      <c r="Z71" s="192"/>
      <c r="AA71" s="175"/>
      <c r="AB71" s="175">
        <f>I71</f>
        <v>958</v>
      </c>
      <c r="AC71" s="175"/>
      <c r="AD71" s="175"/>
      <c r="AE71" s="192"/>
      <c r="AF71" s="193">
        <v>45.992645999999993</v>
      </c>
      <c r="AG71" s="193">
        <v>29.063966499999999</v>
      </c>
      <c r="AH71" s="193">
        <v>5.2411439499999997</v>
      </c>
      <c r="AI71" s="193">
        <v>12.222970500000001</v>
      </c>
      <c r="AJ71" s="193">
        <v>2.3445353108910361</v>
      </c>
      <c r="AK71" s="186"/>
      <c r="AL71" s="175" t="s">
        <v>210</v>
      </c>
      <c r="AM71" s="175"/>
      <c r="AN71" s="175" t="s">
        <v>286</v>
      </c>
      <c r="AO71" s="175"/>
      <c r="AP71" s="175"/>
      <c r="AQ71" s="175">
        <f>X71</f>
        <v>958</v>
      </c>
      <c r="AR71" s="175"/>
      <c r="AS71" s="175"/>
      <c r="AU71" s="175"/>
      <c r="AV71" s="175" t="s">
        <v>62</v>
      </c>
      <c r="AY71" s="176">
        <v>0.19550000000000001</v>
      </c>
      <c r="AZ71" s="176">
        <v>20</v>
      </c>
      <c r="BA71" s="177">
        <v>9.7750000000000007E-3</v>
      </c>
      <c r="BB71" s="177">
        <v>5.774031621614367</v>
      </c>
      <c r="BC71" s="177"/>
      <c r="BD71" s="186"/>
      <c r="BE71" s="186"/>
      <c r="BF71" s="186"/>
      <c r="BG71" s="186"/>
      <c r="BJ71" s="186"/>
      <c r="BK71" s="186"/>
      <c r="BL71" s="186"/>
      <c r="BM71" s="218"/>
      <c r="BP71" s="186"/>
      <c r="BQ71" s="186"/>
      <c r="BR71" s="186"/>
      <c r="BS71" s="186"/>
      <c r="BT71" s="186"/>
      <c r="BU71" s="186"/>
      <c r="BV71" s="186"/>
      <c r="BW71" s="160"/>
      <c r="BX71" s="186"/>
      <c r="BY71" s="186"/>
      <c r="BZ71" s="186"/>
      <c r="CA71" s="186"/>
      <c r="CB71" s="186"/>
      <c r="CC71" s="186"/>
      <c r="CD71" s="186"/>
      <c r="CE71" s="186"/>
      <c r="CF71" s="197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O71" s="61" t="s">
        <v>210</v>
      </c>
      <c r="DP71" s="61" t="s">
        <v>286</v>
      </c>
      <c r="DQ71" s="160" t="s">
        <v>1173</v>
      </c>
      <c r="DR71" s="61"/>
      <c r="DS71" s="61"/>
      <c r="DT71" s="61"/>
      <c r="DU71" s="61"/>
      <c r="DV71" s="61"/>
      <c r="DW71" s="61"/>
      <c r="DX71" s="61" t="s">
        <v>62</v>
      </c>
      <c r="DY71" s="68">
        <v>0.31751050000000003</v>
      </c>
      <c r="DZ71" s="68">
        <v>2.8987140000000002E-2</v>
      </c>
      <c r="EA71" s="68">
        <v>6.5109840000000002E-2</v>
      </c>
      <c r="EB71" s="68">
        <v>0.21612735999999999</v>
      </c>
      <c r="EC71" s="68">
        <v>1.9245379999999999E-2</v>
      </c>
    </row>
    <row r="72" spans="1:133" s="169" customFormat="1" x14ac:dyDescent="0.25">
      <c r="A72" s="156">
        <v>91</v>
      </c>
      <c r="B72" s="157" t="s">
        <v>1250</v>
      </c>
      <c r="C72" s="160" t="s">
        <v>1163</v>
      </c>
      <c r="D72" s="160"/>
      <c r="E72" s="157" t="s">
        <v>1244</v>
      </c>
      <c r="F72" s="157">
        <v>-20.624003084000002</v>
      </c>
      <c r="G72" s="157">
        <v>-42.051823558000002</v>
      </c>
      <c r="H72" s="157"/>
      <c r="I72" s="156">
        <v>842</v>
      </c>
      <c r="J72" s="190"/>
      <c r="K72" s="190"/>
      <c r="L72" s="189" t="s">
        <v>1210</v>
      </c>
      <c r="M72" s="185">
        <v>5.333333333333333</v>
      </c>
      <c r="N72" s="185">
        <v>5.666666666666667</v>
      </c>
      <c r="O72" s="185">
        <v>5.333333333333333</v>
      </c>
      <c r="P72" s="185">
        <v>5.666666666666667</v>
      </c>
      <c r="Q72" s="190">
        <v>5</v>
      </c>
      <c r="R72" s="185">
        <v>5.666666666666667</v>
      </c>
      <c r="S72" s="185">
        <v>5.333333333333333</v>
      </c>
      <c r="T72" s="190">
        <v>6</v>
      </c>
      <c r="U72" s="196">
        <v>80</v>
      </c>
      <c r="V72" s="186"/>
      <c r="W72" s="186"/>
      <c r="X72" s="186"/>
      <c r="Y72" s="186"/>
      <c r="Z72" s="186"/>
      <c r="AA72" s="186"/>
      <c r="AB72" s="175"/>
      <c r="AC72" s="175"/>
      <c r="AD72" s="175"/>
      <c r="AE72" s="186"/>
      <c r="AF72" s="193"/>
      <c r="AG72" s="193"/>
      <c r="AH72" s="193"/>
      <c r="AI72" s="193"/>
      <c r="AJ72" s="193"/>
      <c r="AK72" s="186"/>
      <c r="AL72" s="186"/>
      <c r="AM72" s="186"/>
      <c r="AN72" s="186"/>
      <c r="AO72" s="186"/>
      <c r="AP72" s="186"/>
      <c r="AQ72" s="175"/>
      <c r="AR72" s="175"/>
      <c r="AS72" s="175"/>
      <c r="AU72" s="175"/>
      <c r="AV72" s="186"/>
      <c r="AY72" s="186"/>
      <c r="AZ72" s="186"/>
      <c r="BA72" s="186"/>
      <c r="BB72" s="186"/>
      <c r="BC72" s="186"/>
      <c r="BD72" s="186"/>
      <c r="BE72" s="186"/>
      <c r="BF72" s="186"/>
      <c r="BG72" s="186"/>
      <c r="BJ72" s="186"/>
      <c r="BK72" s="186"/>
      <c r="BL72" s="186"/>
      <c r="BM72" s="218"/>
      <c r="BP72" s="186"/>
      <c r="BQ72" s="186"/>
      <c r="BR72" s="186"/>
      <c r="BS72" s="186"/>
      <c r="BT72" s="186"/>
      <c r="BU72" s="186"/>
      <c r="BV72" s="186"/>
      <c r="BW72" s="160"/>
      <c r="BX72" s="186"/>
      <c r="BY72" s="186"/>
      <c r="BZ72" s="186"/>
      <c r="CA72" s="186"/>
      <c r="CB72" s="186"/>
      <c r="CC72" s="186"/>
      <c r="CD72" s="186"/>
      <c r="CE72" s="186"/>
      <c r="CF72" s="197"/>
      <c r="CI72" s="186"/>
      <c r="CJ72" s="186"/>
      <c r="CK72" s="186"/>
      <c r="CL72" s="186"/>
      <c r="CM72" s="186"/>
      <c r="CN72" s="186"/>
      <c r="CO72" s="186"/>
      <c r="CP72" s="186"/>
      <c r="CQ72" s="186"/>
      <c r="CR72" s="186"/>
      <c r="CS72" s="186"/>
      <c r="CT72" s="186"/>
      <c r="CU72" s="186"/>
      <c r="CV72" s="186"/>
      <c r="CW72" s="186"/>
      <c r="CX72" s="186"/>
      <c r="CY72" s="186"/>
      <c r="CZ72" s="186"/>
      <c r="DA72" s="186"/>
      <c r="DB72" s="186"/>
      <c r="DC72" s="186"/>
      <c r="DD72" s="186"/>
      <c r="DE72" s="186"/>
      <c r="DF72" s="186"/>
      <c r="DG72" s="186"/>
      <c r="DH72" s="186"/>
      <c r="DI72" s="186"/>
      <c r="DJ72" s="186"/>
      <c r="DK72" s="186"/>
      <c r="DL72" s="186"/>
      <c r="DM72" s="186"/>
      <c r="DO72" s="61" t="s">
        <v>211</v>
      </c>
      <c r="DP72" s="238" t="s">
        <v>8</v>
      </c>
      <c r="DQ72" s="242" t="s">
        <v>1163</v>
      </c>
      <c r="DR72" s="61"/>
      <c r="DS72" s="61"/>
      <c r="DT72" s="61"/>
      <c r="DU72" s="61"/>
      <c r="DV72" s="61"/>
      <c r="DW72" s="61"/>
      <c r="DX72" s="61" t="s">
        <v>62</v>
      </c>
      <c r="DY72" s="68">
        <v>0.34576094000000002</v>
      </c>
      <c r="DZ72" s="68">
        <v>2.8807060000000002E-2</v>
      </c>
      <c r="EA72" s="68">
        <v>5.5186279999999997E-2</v>
      </c>
      <c r="EB72" s="68">
        <v>0.23914200000000002</v>
      </c>
      <c r="EC72" s="68">
        <v>1.9647580000000005E-2</v>
      </c>
    </row>
    <row r="73" spans="1:133" s="169" customFormat="1" x14ac:dyDescent="0.25">
      <c r="A73" s="156">
        <v>92</v>
      </c>
      <c r="B73" s="157" t="s">
        <v>1251</v>
      </c>
      <c r="C73" s="160" t="s">
        <v>1173</v>
      </c>
      <c r="D73" s="160"/>
      <c r="E73" s="157" t="s">
        <v>1244</v>
      </c>
      <c r="F73" s="157">
        <v>-20.698533459</v>
      </c>
      <c r="G73" s="157">
        <v>-42.179230666000002</v>
      </c>
      <c r="H73" s="157"/>
      <c r="I73" s="156">
        <v>946</v>
      </c>
      <c r="J73" s="190"/>
      <c r="K73" s="190"/>
      <c r="L73" s="189" t="s">
        <v>1225</v>
      </c>
      <c r="M73" s="190">
        <v>6</v>
      </c>
      <c r="N73" s="185">
        <v>5.666666666666667</v>
      </c>
      <c r="O73" s="190">
        <v>6</v>
      </c>
      <c r="P73" s="190">
        <v>6</v>
      </c>
      <c r="Q73" s="185">
        <v>5.666666666666667</v>
      </c>
      <c r="R73" s="185">
        <v>5.333333333333333</v>
      </c>
      <c r="S73" s="190">
        <v>6</v>
      </c>
      <c r="T73" s="190">
        <v>6</v>
      </c>
      <c r="U73" s="191">
        <v>82.666666666666671</v>
      </c>
      <c r="V73" s="186"/>
      <c r="W73" s="186"/>
      <c r="X73" s="186"/>
      <c r="Y73" s="186"/>
      <c r="Z73" s="186"/>
      <c r="AA73" s="186"/>
      <c r="AB73" s="175"/>
      <c r="AC73" s="175"/>
      <c r="AD73" s="175"/>
      <c r="AE73" s="186"/>
      <c r="AF73" s="193"/>
      <c r="AG73" s="193"/>
      <c r="AH73" s="193"/>
      <c r="AI73" s="193"/>
      <c r="AJ73" s="193"/>
      <c r="AK73" s="186"/>
      <c r="AL73" s="186"/>
      <c r="AM73" s="186"/>
      <c r="AN73" s="186"/>
      <c r="AO73" s="186"/>
      <c r="AP73" s="186"/>
      <c r="AQ73" s="175"/>
      <c r="AR73" s="175"/>
      <c r="AS73" s="175"/>
      <c r="AU73" s="175"/>
      <c r="AV73" s="186"/>
      <c r="AY73" s="186"/>
      <c r="AZ73" s="186"/>
      <c r="BA73" s="186"/>
      <c r="BB73" s="186"/>
      <c r="BC73" s="186"/>
      <c r="BD73" s="194" t="s">
        <v>211</v>
      </c>
      <c r="BE73" s="194" t="s">
        <v>286</v>
      </c>
      <c r="BF73" s="194"/>
      <c r="BG73" s="194"/>
      <c r="BH73" s="169">
        <f t="shared" ref="BH73:BH78" si="16">I73</f>
        <v>946</v>
      </c>
      <c r="BJ73" s="194"/>
      <c r="BK73" s="194"/>
      <c r="BL73" s="194"/>
      <c r="BM73" s="217">
        <v>945.37099999999998</v>
      </c>
      <c r="BP73" s="194"/>
      <c r="BQ73" s="195">
        <v>3008.3815</v>
      </c>
      <c r="BR73" s="195"/>
      <c r="BS73" s="195"/>
      <c r="BT73" s="195"/>
      <c r="BU73" s="186"/>
      <c r="BV73" s="186"/>
      <c r="BW73" s="160"/>
      <c r="BX73" s="186"/>
      <c r="BY73" s="186"/>
      <c r="BZ73" s="186"/>
      <c r="CA73" s="186"/>
      <c r="CB73" s="186"/>
      <c r="CC73" s="186"/>
      <c r="CD73" s="186"/>
      <c r="CE73" s="186"/>
      <c r="CF73" s="197"/>
      <c r="CI73" s="186"/>
      <c r="CJ73" s="186"/>
      <c r="CK73" s="186"/>
      <c r="CL73" s="186"/>
      <c r="CM73" s="186"/>
      <c r="CN73" s="186"/>
      <c r="CO73" s="186"/>
      <c r="CP73" s="186"/>
      <c r="CQ73" s="186"/>
      <c r="CR73" s="186"/>
      <c r="CS73" s="186"/>
      <c r="CT73" s="186"/>
      <c r="CU73" s="186"/>
      <c r="CV73" s="186"/>
      <c r="CW73" s="186"/>
      <c r="CX73" s="186"/>
      <c r="CY73" s="186"/>
      <c r="CZ73" s="186"/>
      <c r="DA73" s="186"/>
      <c r="DB73" s="186"/>
      <c r="DC73" s="186"/>
      <c r="DD73" s="186"/>
      <c r="DE73" s="186"/>
      <c r="DF73" s="186"/>
      <c r="DG73" s="186"/>
      <c r="DH73" s="186"/>
      <c r="DI73" s="186"/>
      <c r="DJ73" s="186"/>
      <c r="DK73" s="186"/>
      <c r="DL73" s="186"/>
      <c r="DM73" s="186"/>
      <c r="DQ73" s="160"/>
    </row>
    <row r="74" spans="1:133" s="169" customFormat="1" x14ac:dyDescent="0.25">
      <c r="A74" s="156">
        <v>94</v>
      </c>
      <c r="B74" s="157" t="s">
        <v>1252</v>
      </c>
      <c r="C74" s="160" t="s">
        <v>1163</v>
      </c>
      <c r="D74" s="160"/>
      <c r="E74" s="157" t="s">
        <v>1244</v>
      </c>
      <c r="F74" s="157">
        <v>-20.701069739000001</v>
      </c>
      <c r="G74" s="157">
        <v>-42.176012098999998</v>
      </c>
      <c r="H74" s="157"/>
      <c r="I74" s="156">
        <v>908</v>
      </c>
      <c r="J74" s="190"/>
      <c r="K74" s="190"/>
      <c r="L74" s="189" t="s">
        <v>1210</v>
      </c>
      <c r="M74" s="190">
        <v>6</v>
      </c>
      <c r="N74" s="185">
        <v>5.666666666666667</v>
      </c>
      <c r="O74" s="185">
        <v>5.666666666666667</v>
      </c>
      <c r="P74" s="185">
        <v>5.666666666666667</v>
      </c>
      <c r="Q74" s="185">
        <v>5.666666666666667</v>
      </c>
      <c r="R74" s="185">
        <v>5.666666666666667</v>
      </c>
      <c r="S74" s="185">
        <v>5.666666666666667</v>
      </c>
      <c r="T74" s="190">
        <v>6</v>
      </c>
      <c r="U74" s="196">
        <v>82</v>
      </c>
      <c r="V74" s="186"/>
      <c r="W74" s="190" t="s">
        <v>631</v>
      </c>
      <c r="X74" s="190">
        <v>908</v>
      </c>
      <c r="Y74" s="192" t="s">
        <v>8</v>
      </c>
      <c r="Z74" s="192"/>
      <c r="AA74" s="175"/>
      <c r="AB74" s="175">
        <f>I74</f>
        <v>908</v>
      </c>
      <c r="AC74" s="175"/>
      <c r="AD74" s="175"/>
      <c r="AE74" s="192"/>
      <c r="AF74" s="193">
        <v>60.751395999999986</v>
      </c>
      <c r="AG74" s="193">
        <v>33.504541999999994</v>
      </c>
      <c r="AH74" s="193">
        <v>5.8916548499999992</v>
      </c>
      <c r="AI74" s="193">
        <v>14.221013250000002</v>
      </c>
      <c r="AJ74" s="193">
        <v>2.4194656373348025</v>
      </c>
      <c r="AK74" s="186"/>
      <c r="AL74" s="175" t="s">
        <v>523</v>
      </c>
      <c r="AM74" s="175"/>
      <c r="AN74" s="175" t="s">
        <v>8</v>
      </c>
      <c r="AO74" s="175"/>
      <c r="AP74" s="175"/>
      <c r="AQ74" s="175">
        <f>X74</f>
        <v>908</v>
      </c>
      <c r="AR74" s="175"/>
      <c r="AS74" s="175"/>
      <c r="AU74" s="175"/>
      <c r="AV74" s="175" t="s">
        <v>62</v>
      </c>
      <c r="AY74" s="176">
        <v>0.19339999999999999</v>
      </c>
      <c r="AZ74" s="176">
        <v>20</v>
      </c>
      <c r="BA74" s="177">
        <v>9.6699999999999998E-3</v>
      </c>
      <c r="BB74" s="177">
        <v>5.1861595039325685</v>
      </c>
      <c r="BC74" s="177"/>
      <c r="BD74" s="194" t="s">
        <v>523</v>
      </c>
      <c r="BE74" s="194" t="s">
        <v>8</v>
      </c>
      <c r="BF74" s="194"/>
      <c r="BG74" s="194"/>
      <c r="BH74" s="169">
        <f t="shared" si="16"/>
        <v>908</v>
      </c>
      <c r="BJ74" s="194"/>
      <c r="BK74" s="194"/>
      <c r="BL74" s="194"/>
      <c r="BM74" s="217">
        <v>896.60599999999999</v>
      </c>
      <c r="BP74" s="194"/>
      <c r="BQ74" s="195">
        <v>4221.5</v>
      </c>
      <c r="BR74" s="195"/>
      <c r="BS74" s="195"/>
      <c r="BT74" s="195"/>
      <c r="BU74" s="186"/>
      <c r="BV74" s="186"/>
      <c r="BW74" s="160"/>
      <c r="BX74" s="186"/>
      <c r="BY74" s="186"/>
      <c r="BZ74" s="186"/>
      <c r="CA74" s="186"/>
      <c r="CB74" s="186"/>
      <c r="CC74" s="186"/>
      <c r="CD74" s="186"/>
      <c r="CE74" s="186"/>
      <c r="CF74" s="197"/>
      <c r="CI74" s="186"/>
      <c r="CJ74" s="186"/>
      <c r="CK74" s="186"/>
      <c r="CL74" s="186"/>
      <c r="CM74" s="186"/>
      <c r="CN74" s="186"/>
      <c r="CO74" s="186"/>
      <c r="CP74" s="186"/>
      <c r="CQ74" s="186"/>
      <c r="CR74" s="186"/>
      <c r="CS74" s="186"/>
      <c r="CT74" s="186"/>
      <c r="CU74" s="186"/>
      <c r="CV74" s="186"/>
      <c r="CW74" s="186"/>
      <c r="CX74" s="186"/>
      <c r="CY74" s="186"/>
      <c r="CZ74" s="186"/>
      <c r="DA74" s="186"/>
      <c r="DB74" s="186"/>
      <c r="DC74" s="186"/>
      <c r="DD74" s="186"/>
      <c r="DE74" s="186"/>
      <c r="DF74" s="186"/>
      <c r="DG74" s="186"/>
      <c r="DH74" s="186"/>
      <c r="DI74" s="186"/>
      <c r="DJ74" s="186"/>
      <c r="DK74" s="186"/>
      <c r="DL74" s="186"/>
      <c r="DM74" s="186"/>
      <c r="DQ74" s="160"/>
    </row>
    <row r="75" spans="1:133" s="169" customFormat="1" x14ac:dyDescent="0.25">
      <c r="A75" s="156">
        <v>96</v>
      </c>
      <c r="B75" s="157" t="s">
        <v>1253</v>
      </c>
      <c r="C75" s="160" t="s">
        <v>1173</v>
      </c>
      <c r="D75" s="160"/>
      <c r="E75" s="157" t="s">
        <v>1254</v>
      </c>
      <c r="F75" s="157">
        <v>-20.526781557</v>
      </c>
      <c r="G75" s="157">
        <v>-41.812331295</v>
      </c>
      <c r="H75" s="157"/>
      <c r="I75" s="156">
        <v>1242</v>
      </c>
      <c r="J75" s="190"/>
      <c r="K75" s="190"/>
      <c r="L75" s="189" t="s">
        <v>1225</v>
      </c>
      <c r="M75" s="185">
        <v>6.666666666666667</v>
      </c>
      <c r="N75" s="190">
        <v>7</v>
      </c>
      <c r="O75" s="185">
        <v>7.333333333333333</v>
      </c>
      <c r="P75" s="190">
        <v>7</v>
      </c>
      <c r="Q75" s="190">
        <v>7</v>
      </c>
      <c r="R75" s="185">
        <v>7.333333333333333</v>
      </c>
      <c r="S75" s="185">
        <v>6.666666666666667</v>
      </c>
      <c r="T75" s="190">
        <v>7</v>
      </c>
      <c r="U75" s="196">
        <v>92</v>
      </c>
      <c r="V75" s="186"/>
      <c r="W75" s="186"/>
      <c r="X75" s="186"/>
      <c r="Y75" s="186"/>
      <c r="Z75" s="186"/>
      <c r="AA75" s="186"/>
      <c r="AB75" s="175"/>
      <c r="AC75" s="175"/>
      <c r="AD75" s="175"/>
      <c r="AE75" s="186"/>
      <c r="AF75" s="193"/>
      <c r="AG75" s="193"/>
      <c r="AH75" s="193"/>
      <c r="AI75" s="193"/>
      <c r="AJ75" s="193"/>
      <c r="AK75" s="186"/>
      <c r="AL75" s="186"/>
      <c r="AM75" s="186"/>
      <c r="AN75" s="186"/>
      <c r="AO75" s="186"/>
      <c r="AP75" s="186"/>
      <c r="AQ75" s="175"/>
      <c r="AR75" s="175"/>
      <c r="AS75" s="175"/>
      <c r="AU75" s="175"/>
      <c r="AV75" s="186"/>
      <c r="AY75" s="186"/>
      <c r="AZ75" s="186"/>
      <c r="BA75" s="186"/>
      <c r="BB75" s="186"/>
      <c r="BC75" s="186"/>
      <c r="BD75" s="194" t="s">
        <v>212</v>
      </c>
      <c r="BE75" s="194" t="s">
        <v>286</v>
      </c>
      <c r="BF75" s="194"/>
      <c r="BG75" s="194"/>
      <c r="BH75" s="169">
        <f t="shared" si="16"/>
        <v>1242</v>
      </c>
      <c r="BJ75" s="194"/>
      <c r="BK75" s="194"/>
      <c r="BL75" s="194"/>
      <c r="BM75" s="217">
        <v>1247.9259999999999</v>
      </c>
      <c r="BP75" s="194"/>
      <c r="BQ75" s="195">
        <v>556.84249999999997</v>
      </c>
      <c r="BR75" s="195"/>
      <c r="BS75" s="195"/>
      <c r="BT75" s="195"/>
      <c r="BU75" s="186"/>
      <c r="BV75" s="186"/>
      <c r="BW75" s="160"/>
      <c r="BX75" s="186"/>
      <c r="BY75" s="186"/>
      <c r="BZ75" s="186"/>
      <c r="CA75" s="186"/>
      <c r="CB75" s="186"/>
      <c r="CC75" s="186"/>
      <c r="CD75" s="186"/>
      <c r="CE75" s="186"/>
      <c r="CF75" s="197"/>
      <c r="CI75" s="186"/>
      <c r="CJ75" s="186"/>
      <c r="CK75" s="186"/>
      <c r="CL75" s="186"/>
      <c r="CM75" s="186"/>
      <c r="CN75" s="186"/>
      <c r="CO75" s="186"/>
      <c r="CP75" s="186"/>
      <c r="CQ75" s="186"/>
      <c r="CR75" s="186"/>
      <c r="CS75" s="186"/>
      <c r="CT75" s="186"/>
      <c r="CU75" s="186"/>
      <c r="CV75" s="186"/>
      <c r="CW75" s="186"/>
      <c r="CX75" s="186"/>
      <c r="CY75" s="186"/>
      <c r="CZ75" s="186"/>
      <c r="DA75" s="186"/>
      <c r="DB75" s="186"/>
      <c r="DC75" s="186"/>
      <c r="DD75" s="186"/>
      <c r="DE75" s="186"/>
      <c r="DF75" s="186"/>
      <c r="DG75" s="186"/>
      <c r="DH75" s="186"/>
      <c r="DI75" s="186"/>
      <c r="DJ75" s="186"/>
      <c r="DK75" s="186"/>
      <c r="DL75" s="186"/>
      <c r="DM75" s="186"/>
      <c r="DO75" s="61" t="s">
        <v>212</v>
      </c>
      <c r="DP75" s="61" t="s">
        <v>286</v>
      </c>
      <c r="DQ75" s="160" t="s">
        <v>1173</v>
      </c>
      <c r="DR75" s="61"/>
      <c r="DS75" s="61"/>
      <c r="DT75" s="61"/>
      <c r="DU75" s="61"/>
      <c r="DV75" s="61"/>
      <c r="DW75" s="61"/>
      <c r="DX75" s="61" t="s">
        <v>62</v>
      </c>
      <c r="DY75" s="68">
        <v>0.31085568000000002</v>
      </c>
      <c r="DZ75" s="68">
        <v>2.6445719999999999E-2</v>
      </c>
      <c r="EA75" s="68">
        <v>6.5857640000000009E-2</v>
      </c>
      <c r="EB75" s="68">
        <v>0.20981626000000003</v>
      </c>
      <c r="EC75" s="68">
        <v>1.7098260000000001E-2</v>
      </c>
    </row>
    <row r="76" spans="1:133" s="169" customFormat="1" x14ac:dyDescent="0.25">
      <c r="A76" s="156">
        <v>98</v>
      </c>
      <c r="B76" s="157" t="s">
        <v>1255</v>
      </c>
      <c r="C76" s="160" t="s">
        <v>1163</v>
      </c>
      <c r="D76" s="160"/>
      <c r="E76" s="157" t="s">
        <v>1254</v>
      </c>
      <c r="F76" s="157">
        <v>-20.665464922999998</v>
      </c>
      <c r="G76" s="157">
        <v>-41.859827852000002</v>
      </c>
      <c r="H76" s="157"/>
      <c r="I76" s="156">
        <v>962</v>
      </c>
      <c r="J76" s="190"/>
      <c r="K76" s="190"/>
      <c r="L76" s="189" t="s">
        <v>1225</v>
      </c>
      <c r="M76" s="185">
        <v>5.666666666666667</v>
      </c>
      <c r="N76" s="185">
        <v>5.666666666666667</v>
      </c>
      <c r="O76" s="185">
        <v>5.666666666666667</v>
      </c>
      <c r="P76" s="185">
        <v>5.666666666666667</v>
      </c>
      <c r="Q76" s="185">
        <v>5.333333333333333</v>
      </c>
      <c r="R76" s="185">
        <v>5.333333333333333</v>
      </c>
      <c r="S76" s="185">
        <v>5.666666666666667</v>
      </c>
      <c r="T76" s="185">
        <v>5.666666666666667</v>
      </c>
      <c r="U76" s="191">
        <v>80.666666666666671</v>
      </c>
      <c r="V76" s="186"/>
      <c r="W76" s="190" t="s">
        <v>632</v>
      </c>
      <c r="X76" s="190">
        <v>962</v>
      </c>
      <c r="Y76" s="192" t="s">
        <v>8</v>
      </c>
      <c r="Z76" s="192"/>
      <c r="AA76" s="175"/>
      <c r="AB76" s="175">
        <f>I76</f>
        <v>962</v>
      </c>
      <c r="AC76" s="175"/>
      <c r="AD76" s="175"/>
      <c r="AE76" s="192"/>
      <c r="AF76" s="193">
        <v>45.582279499999999</v>
      </c>
      <c r="AG76" s="193">
        <v>29.6984955</v>
      </c>
      <c r="AH76" s="193">
        <v>5.3307659500000009</v>
      </c>
      <c r="AI76" s="193">
        <v>12.261562400000001</v>
      </c>
      <c r="AJ76" s="193">
        <v>2.3096532733572102</v>
      </c>
      <c r="AK76" s="186"/>
      <c r="AL76" s="175" t="s">
        <v>66</v>
      </c>
      <c r="AM76" s="175"/>
      <c r="AN76" s="175" t="s">
        <v>8</v>
      </c>
      <c r="AO76" s="175"/>
      <c r="AP76" s="175"/>
      <c r="AQ76" s="175">
        <f>X76</f>
        <v>962</v>
      </c>
      <c r="AR76" s="175"/>
      <c r="AS76" s="175"/>
      <c r="AU76" s="175"/>
      <c r="AV76" s="175" t="s">
        <v>62</v>
      </c>
      <c r="AY76" s="176">
        <v>0.217</v>
      </c>
      <c r="AZ76" s="176">
        <v>20</v>
      </c>
      <c r="BA76" s="177">
        <v>1.085E-2</v>
      </c>
      <c r="BB76" s="177">
        <v>5.7995329235229391</v>
      </c>
      <c r="BC76" s="177"/>
      <c r="BD76" s="194" t="s">
        <v>66</v>
      </c>
      <c r="BE76" s="194" t="s">
        <v>8</v>
      </c>
      <c r="BF76" s="194"/>
      <c r="BG76" s="194"/>
      <c r="BH76" s="169">
        <f t="shared" si="16"/>
        <v>962</v>
      </c>
      <c r="BJ76" s="194"/>
      <c r="BK76" s="194"/>
      <c r="BL76" s="194"/>
      <c r="BM76" s="217">
        <v>937.86599999999999</v>
      </c>
      <c r="BP76" s="194"/>
      <c r="BQ76" s="195">
        <v>1556.3213330000001</v>
      </c>
      <c r="BR76" s="195"/>
      <c r="BS76" s="195"/>
      <c r="BT76" s="195"/>
      <c r="BU76" s="186"/>
      <c r="BV76" s="176" t="s">
        <v>332</v>
      </c>
      <c r="BW76" s="160" t="s">
        <v>1163</v>
      </c>
      <c r="BX76" s="176"/>
      <c r="BY76" s="176"/>
      <c r="BZ76" s="186">
        <f>I76</f>
        <v>962</v>
      </c>
      <c r="CA76" s="176"/>
      <c r="CB76" s="176"/>
      <c r="CC76" s="176"/>
      <c r="CD76" s="176"/>
      <c r="CE76" s="176" t="s">
        <v>62</v>
      </c>
      <c r="CF76" s="185">
        <v>136.29412736070705</v>
      </c>
      <c r="CI76" s="163">
        <v>98</v>
      </c>
      <c r="CJ76" s="163" t="s">
        <v>8</v>
      </c>
      <c r="CK76" s="163"/>
      <c r="CL76" s="163"/>
      <c r="CM76" s="186">
        <f t="shared" si="15"/>
        <v>962</v>
      </c>
      <c r="CN76" s="163"/>
      <c r="CO76" s="163"/>
      <c r="CP76" s="163"/>
      <c r="CQ76" s="163"/>
      <c r="CR76" s="163"/>
      <c r="CS76" s="163" t="s">
        <v>62</v>
      </c>
      <c r="CT76" s="163">
        <v>8.3694525816561249</v>
      </c>
      <c r="CU76" s="186"/>
      <c r="CV76" s="186"/>
      <c r="CW76" s="190">
        <v>98</v>
      </c>
      <c r="CX76" s="228" t="s">
        <v>8</v>
      </c>
      <c r="CY76" s="228"/>
      <c r="CZ76" s="228"/>
      <c r="DA76" s="186">
        <f t="shared" si="14"/>
        <v>962</v>
      </c>
      <c r="DB76" s="228"/>
      <c r="DC76" s="228"/>
      <c r="DD76" s="228"/>
      <c r="DE76" s="228"/>
      <c r="DF76" s="228"/>
      <c r="DG76" s="228"/>
      <c r="DH76" s="228" t="s">
        <v>9</v>
      </c>
      <c r="DI76" s="230">
        <v>4.9454050000000001</v>
      </c>
      <c r="DJ76" s="230">
        <v>0.83289890000000022</v>
      </c>
      <c r="DK76" s="230">
        <v>4.1125061000000001</v>
      </c>
      <c r="DL76" s="230">
        <v>0.55700150000000026</v>
      </c>
      <c r="DM76" s="230">
        <v>0.27589739999999996</v>
      </c>
      <c r="DO76" s="59" t="s">
        <v>66</v>
      </c>
      <c r="DP76" s="61" t="s">
        <v>8</v>
      </c>
      <c r="DQ76" s="160" t="s">
        <v>1163</v>
      </c>
      <c r="DR76" s="61"/>
      <c r="DS76" s="61"/>
      <c r="DT76" s="61"/>
      <c r="DU76" s="61"/>
      <c r="DV76" s="61"/>
      <c r="DW76" s="61"/>
      <c r="DX76" s="61" t="s">
        <v>62</v>
      </c>
      <c r="DY76" s="236">
        <v>0.30543998</v>
      </c>
      <c r="DZ76" s="236">
        <v>3.6444879999999999E-2</v>
      </c>
      <c r="EA76" s="236">
        <v>7.5835180000000002E-2</v>
      </c>
      <c r="EB76" s="236">
        <v>0.18214574</v>
      </c>
      <c r="EC76" s="236">
        <v>2.6056020000000003E-2</v>
      </c>
    </row>
    <row r="77" spans="1:133" s="169" customFormat="1" x14ac:dyDescent="0.25">
      <c r="A77" s="156">
        <v>99</v>
      </c>
      <c r="B77" s="157" t="s">
        <v>1256</v>
      </c>
      <c r="C77" s="160" t="s">
        <v>1163</v>
      </c>
      <c r="D77" s="160"/>
      <c r="E77" s="157" t="s">
        <v>1254</v>
      </c>
      <c r="F77" s="157">
        <v>-20.643879846000001</v>
      </c>
      <c r="G77" s="157">
        <v>-41.833375068000002</v>
      </c>
      <c r="H77" s="157"/>
      <c r="I77" s="156">
        <v>958</v>
      </c>
      <c r="J77" s="190"/>
      <c r="K77" s="190"/>
      <c r="L77" s="189" t="s">
        <v>1210</v>
      </c>
      <c r="M77" s="185">
        <v>5.666666666666667</v>
      </c>
      <c r="N77" s="185">
        <v>5.666666666666667</v>
      </c>
      <c r="O77" s="185">
        <v>5.666666666666667</v>
      </c>
      <c r="P77" s="192">
        <v>6</v>
      </c>
      <c r="Q77" s="185">
        <v>5.333333333333333</v>
      </c>
      <c r="R77" s="185">
        <v>5.666666666666667</v>
      </c>
      <c r="S77" s="185">
        <v>5.666666666666667</v>
      </c>
      <c r="T77" s="185">
        <v>5.666666666666667</v>
      </c>
      <c r="U77" s="191">
        <v>81.333333333333329</v>
      </c>
      <c r="V77" s="186"/>
      <c r="W77" s="190" t="s">
        <v>633</v>
      </c>
      <c r="X77" s="190">
        <v>958</v>
      </c>
      <c r="Y77" s="192" t="s">
        <v>8</v>
      </c>
      <c r="Z77" s="192"/>
      <c r="AA77" s="175"/>
      <c r="AB77" s="175">
        <f>I77</f>
        <v>958</v>
      </c>
      <c r="AC77" s="175"/>
      <c r="AD77" s="175"/>
      <c r="AE77" s="192"/>
      <c r="AF77" s="193">
        <v>48.002203500000007</v>
      </c>
      <c r="AG77" s="193">
        <v>29.881788999999998</v>
      </c>
      <c r="AH77" s="193">
        <v>5.3994179500000001</v>
      </c>
      <c r="AI77" s="193">
        <v>12.262737499999998</v>
      </c>
      <c r="AJ77" s="193">
        <v>2.2913365644393813</v>
      </c>
      <c r="AK77" s="186"/>
      <c r="AL77" s="175" t="s">
        <v>67</v>
      </c>
      <c r="AM77" s="175"/>
      <c r="AN77" s="175" t="s">
        <v>8</v>
      </c>
      <c r="AO77" s="175"/>
      <c r="AP77" s="175"/>
      <c r="AQ77" s="175">
        <f>X77</f>
        <v>958</v>
      </c>
      <c r="AR77" s="175"/>
      <c r="AS77" s="175"/>
      <c r="AU77" s="175"/>
      <c r="AV77" s="175" t="s">
        <v>62</v>
      </c>
      <c r="AY77" s="176">
        <v>0.2303</v>
      </c>
      <c r="AZ77" s="176">
        <v>20</v>
      </c>
      <c r="BA77" s="177">
        <v>1.1515000000000001E-2</v>
      </c>
      <c r="BB77" s="177">
        <v>6.0101853782899601</v>
      </c>
      <c r="BC77" s="177"/>
      <c r="BD77" s="194" t="s">
        <v>67</v>
      </c>
      <c r="BE77" s="194" t="s">
        <v>8</v>
      </c>
      <c r="BF77" s="194"/>
      <c r="BG77" s="194"/>
      <c r="BH77" s="169">
        <f t="shared" si="16"/>
        <v>958</v>
      </c>
      <c r="BJ77" s="194"/>
      <c r="BK77" s="194"/>
      <c r="BL77" s="194"/>
      <c r="BM77" s="217">
        <v>952.59299999999996</v>
      </c>
      <c r="BP77" s="194"/>
      <c r="BQ77" s="195">
        <v>4647.8333329999996</v>
      </c>
      <c r="BR77" s="195"/>
      <c r="BS77" s="195"/>
      <c r="BT77" s="195"/>
      <c r="BU77" s="186"/>
      <c r="BV77" s="176" t="s">
        <v>333</v>
      </c>
      <c r="BW77" s="160" t="s">
        <v>1163</v>
      </c>
      <c r="BX77" s="176"/>
      <c r="BY77" s="176"/>
      <c r="BZ77" s="186">
        <f>I77</f>
        <v>958</v>
      </c>
      <c r="CA77" s="176"/>
      <c r="CB77" s="176"/>
      <c r="CC77" s="176"/>
      <c r="CD77" s="176"/>
      <c r="CE77" s="176" t="s">
        <v>62</v>
      </c>
      <c r="CF77" s="185">
        <v>184.86935970456278</v>
      </c>
      <c r="CI77" s="163">
        <v>99</v>
      </c>
      <c r="CJ77" s="163" t="s">
        <v>8</v>
      </c>
      <c r="CK77" s="163"/>
      <c r="CL77" s="163"/>
      <c r="CM77" s="186">
        <f t="shared" si="15"/>
        <v>958</v>
      </c>
      <c r="CN77" s="163"/>
      <c r="CO77" s="163"/>
      <c r="CP77" s="163"/>
      <c r="CQ77" s="163"/>
      <c r="CR77" s="163"/>
      <c r="CS77" s="163" t="s">
        <v>62</v>
      </c>
      <c r="CT77" s="163">
        <v>6.6298594330533032</v>
      </c>
      <c r="CU77" s="186"/>
      <c r="CV77" s="186"/>
      <c r="CW77" s="190">
        <v>99</v>
      </c>
      <c r="CX77" s="228" t="s">
        <v>8</v>
      </c>
      <c r="CY77" s="228"/>
      <c r="CZ77" s="228"/>
      <c r="DA77" s="186">
        <f t="shared" si="14"/>
        <v>958</v>
      </c>
      <c r="DB77" s="228"/>
      <c r="DC77" s="228"/>
      <c r="DD77" s="228"/>
      <c r="DE77" s="228"/>
      <c r="DF77" s="228"/>
      <c r="DG77" s="228"/>
      <c r="DH77" s="228" t="s">
        <v>9</v>
      </c>
      <c r="DI77" s="230">
        <v>7.2740929999999997</v>
      </c>
      <c r="DJ77" s="230">
        <v>1.1713484999999999</v>
      </c>
      <c r="DK77" s="230">
        <v>6.1027445</v>
      </c>
      <c r="DL77" s="230">
        <v>0.73740159999999988</v>
      </c>
      <c r="DM77" s="230">
        <v>0.43394690000000002</v>
      </c>
      <c r="DO77" s="59" t="s">
        <v>67</v>
      </c>
      <c r="DP77" s="61" t="s">
        <v>8</v>
      </c>
      <c r="DQ77" s="160" t="s">
        <v>1163</v>
      </c>
      <c r="DR77" s="61"/>
      <c r="DS77" s="61"/>
      <c r="DT77" s="61"/>
      <c r="DU77" s="61"/>
      <c r="DV77" s="61"/>
      <c r="DW77" s="61"/>
      <c r="DX77" s="61" t="s">
        <v>62</v>
      </c>
      <c r="DY77" s="236">
        <v>0.32208708000000003</v>
      </c>
      <c r="DZ77" s="236">
        <v>3.0133979999999998E-2</v>
      </c>
      <c r="EA77" s="236">
        <v>7.3799100000000006E-2</v>
      </c>
      <c r="EB77" s="236">
        <v>0.19893467999999997</v>
      </c>
      <c r="EC77" s="236">
        <v>1.7285600000000002E-2</v>
      </c>
    </row>
    <row r="78" spans="1:133" s="169" customFormat="1" x14ac:dyDescent="0.25">
      <c r="A78" s="156">
        <v>101</v>
      </c>
      <c r="B78" s="157" t="s">
        <v>1257</v>
      </c>
      <c r="C78" s="160" t="s">
        <v>1192</v>
      </c>
      <c r="D78" s="160"/>
      <c r="E78" s="157" t="s">
        <v>1254</v>
      </c>
      <c r="F78" s="157">
        <v>-20.661128461000001</v>
      </c>
      <c r="G78" s="157">
        <v>-41.887434823</v>
      </c>
      <c r="H78" s="157"/>
      <c r="I78" s="156">
        <v>893</v>
      </c>
      <c r="J78" s="190"/>
      <c r="K78" s="190"/>
      <c r="L78" s="189" t="s">
        <v>1225</v>
      </c>
      <c r="M78" s="190">
        <v>6</v>
      </c>
      <c r="N78" s="185">
        <v>5.666666666666667</v>
      </c>
      <c r="O78" s="190">
        <v>6</v>
      </c>
      <c r="P78" s="185">
        <v>5.666666666666667</v>
      </c>
      <c r="Q78" s="185">
        <v>6.333333333333333</v>
      </c>
      <c r="R78" s="185">
        <v>5.666666666666667</v>
      </c>
      <c r="S78" s="190">
        <v>6</v>
      </c>
      <c r="T78" s="190">
        <v>6</v>
      </c>
      <c r="U78" s="191">
        <v>83.333333333333329</v>
      </c>
      <c r="V78" s="186"/>
      <c r="W78" s="190" t="s">
        <v>891</v>
      </c>
      <c r="X78" s="190">
        <v>893</v>
      </c>
      <c r="Y78" s="192" t="s">
        <v>10</v>
      </c>
      <c r="Z78" s="192"/>
      <c r="AA78" s="175"/>
      <c r="AB78" s="175">
        <f>I78</f>
        <v>893</v>
      </c>
      <c r="AC78" s="175"/>
      <c r="AD78" s="175"/>
      <c r="AE78" s="192"/>
      <c r="AF78" s="198">
        <v>58.671729000000006</v>
      </c>
      <c r="AG78" s="198">
        <v>33.324747999999992</v>
      </c>
      <c r="AH78" s="198">
        <v>6.1560257499999995</v>
      </c>
      <c r="AI78" s="198">
        <v>13.306512000000001</v>
      </c>
      <c r="AJ78" s="198">
        <v>2.1867683777533236</v>
      </c>
      <c r="AK78" s="186"/>
      <c r="AL78" s="175" t="s">
        <v>156</v>
      </c>
      <c r="AM78" s="175"/>
      <c r="AN78" s="175" t="s">
        <v>10</v>
      </c>
      <c r="AO78" s="175"/>
      <c r="AP78" s="175"/>
      <c r="AQ78" s="175">
        <f>X78</f>
        <v>893</v>
      </c>
      <c r="AR78" s="175"/>
      <c r="AS78" s="175"/>
      <c r="AU78" s="175"/>
      <c r="AV78" s="175" t="s">
        <v>440</v>
      </c>
      <c r="AY78" s="176">
        <v>0.1802</v>
      </c>
      <c r="AZ78" s="176">
        <v>20</v>
      </c>
      <c r="BA78" s="177">
        <v>9.0100000000000006E-3</v>
      </c>
      <c r="BB78" s="177">
        <v>5.0264408235578335</v>
      </c>
      <c r="BC78" s="177"/>
      <c r="BD78" s="194" t="s">
        <v>156</v>
      </c>
      <c r="BE78" s="194" t="s">
        <v>10</v>
      </c>
      <c r="BF78" s="194"/>
      <c r="BG78" s="194"/>
      <c r="BH78" s="169">
        <f t="shared" si="16"/>
        <v>893</v>
      </c>
      <c r="BJ78" s="194"/>
      <c r="BK78" s="194"/>
      <c r="BL78" s="194"/>
      <c r="BM78" s="217">
        <v>885.10400000000004</v>
      </c>
      <c r="BP78" s="194"/>
      <c r="BQ78" s="195">
        <v>190.07316700000001</v>
      </c>
      <c r="BR78" s="195"/>
      <c r="BS78" s="195"/>
      <c r="BT78" s="195"/>
      <c r="BU78" s="186"/>
      <c r="BV78" s="186"/>
      <c r="BW78" s="160"/>
      <c r="BX78" s="186"/>
      <c r="BY78" s="186"/>
      <c r="BZ78" s="186"/>
      <c r="CA78" s="186"/>
      <c r="CB78" s="186"/>
      <c r="CC78" s="186"/>
      <c r="CD78" s="186"/>
      <c r="CE78" s="186"/>
      <c r="CF78" s="197"/>
      <c r="CI78" s="163">
        <v>101</v>
      </c>
      <c r="CJ78" s="163" t="s">
        <v>10</v>
      </c>
      <c r="CK78" s="163"/>
      <c r="CL78" s="163"/>
      <c r="CM78" s="186">
        <f t="shared" si="15"/>
        <v>893</v>
      </c>
      <c r="CN78" s="163"/>
      <c r="CO78" s="163"/>
      <c r="CP78" s="163"/>
      <c r="CQ78" s="163"/>
      <c r="CR78" s="163"/>
      <c r="CS78" s="163" t="s">
        <v>62</v>
      </c>
      <c r="CT78" s="163">
        <v>6.3363523881921342</v>
      </c>
      <c r="CU78" s="186"/>
      <c r="CV78" s="186"/>
      <c r="CW78" s="163">
        <v>101</v>
      </c>
      <c r="CX78" s="163" t="s">
        <v>10</v>
      </c>
      <c r="CY78" s="163"/>
      <c r="CZ78" s="163"/>
      <c r="DA78" s="186">
        <f t="shared" si="14"/>
        <v>893</v>
      </c>
      <c r="DB78" s="163"/>
      <c r="DC78" s="163"/>
      <c r="DD78" s="163"/>
      <c r="DE78" s="163"/>
      <c r="DF78" s="163"/>
      <c r="DG78" s="163"/>
      <c r="DH78" s="176" t="s">
        <v>9</v>
      </c>
      <c r="DI78" s="232">
        <v>6.4032720000000003</v>
      </c>
      <c r="DJ78" s="232">
        <v>2.0248949999999999</v>
      </c>
      <c r="DK78" s="177">
        <f>DI78-DJ78</f>
        <v>4.3783770000000004</v>
      </c>
      <c r="DL78" s="230">
        <v>1.7284469999999998</v>
      </c>
      <c r="DM78" s="230">
        <v>0.29644799999999999</v>
      </c>
      <c r="DQ78" s="160"/>
    </row>
    <row r="79" spans="1:133" s="169" customFormat="1" x14ac:dyDescent="0.25">
      <c r="A79" s="156">
        <v>108</v>
      </c>
      <c r="B79" s="157" t="s">
        <v>1258</v>
      </c>
      <c r="C79" s="160" t="s">
        <v>1192</v>
      </c>
      <c r="D79" s="160"/>
      <c r="E79" s="157" t="s">
        <v>1254</v>
      </c>
      <c r="F79" s="157">
        <v>-20.580803593999999</v>
      </c>
      <c r="G79" s="162">
        <v>-41.961537217999997</v>
      </c>
      <c r="H79" s="162"/>
      <c r="I79" s="156">
        <v>799</v>
      </c>
      <c r="J79" s="190"/>
      <c r="K79" s="190"/>
      <c r="L79" s="189" t="s">
        <v>1225</v>
      </c>
      <c r="M79" s="190">
        <v>6</v>
      </c>
      <c r="N79" s="190">
        <v>6</v>
      </c>
      <c r="O79" s="185">
        <v>6.166666666666667</v>
      </c>
      <c r="P79" s="185">
        <v>6.166666666666667</v>
      </c>
      <c r="Q79" s="190">
        <v>6</v>
      </c>
      <c r="R79" s="185">
        <v>6.166666666666667</v>
      </c>
      <c r="S79" s="190">
        <v>6</v>
      </c>
      <c r="T79" s="185">
        <v>6.166666666666667</v>
      </c>
      <c r="U79" s="191">
        <v>84.666666666666671</v>
      </c>
      <c r="V79" s="186"/>
      <c r="W79" s="190" t="s">
        <v>895</v>
      </c>
      <c r="X79" s="190">
        <v>799</v>
      </c>
      <c r="Y79" s="192" t="s">
        <v>10</v>
      </c>
      <c r="Z79" s="192"/>
      <c r="AA79" s="175"/>
      <c r="AB79" s="175">
        <f>I79</f>
        <v>799</v>
      </c>
      <c r="AC79" s="175"/>
      <c r="AD79" s="175"/>
      <c r="AE79" s="192"/>
      <c r="AF79" s="198">
        <v>45.319305499999999</v>
      </c>
      <c r="AG79" s="198">
        <v>29.421441500000007</v>
      </c>
      <c r="AH79" s="198">
        <v>5.24152285</v>
      </c>
      <c r="AI79" s="198">
        <v>12.161786750000001</v>
      </c>
      <c r="AJ79" s="198">
        <v>2.3350469230155797</v>
      </c>
      <c r="AK79" s="186"/>
      <c r="AL79" s="175" t="s">
        <v>1115</v>
      </c>
      <c r="AM79" s="175"/>
      <c r="AN79" s="175" t="s">
        <v>10</v>
      </c>
      <c r="AO79" s="175"/>
      <c r="AP79" s="175"/>
      <c r="AQ79" s="175">
        <f>X79</f>
        <v>799</v>
      </c>
      <c r="AR79" s="175"/>
      <c r="AS79" s="175"/>
      <c r="AU79" s="175"/>
      <c r="AV79" s="175" t="s">
        <v>440</v>
      </c>
      <c r="AY79" s="176">
        <v>0.20250000000000001</v>
      </c>
      <c r="AZ79" s="176">
        <v>20</v>
      </c>
      <c r="BA79" s="177">
        <v>1.0125E-2</v>
      </c>
      <c r="BB79" s="177">
        <v>5.2680321047969292</v>
      </c>
      <c r="BC79" s="177"/>
      <c r="BD79" s="186"/>
      <c r="BE79" s="186"/>
      <c r="BF79" s="186"/>
      <c r="BG79" s="186"/>
      <c r="BJ79" s="186"/>
      <c r="BK79" s="186"/>
      <c r="BL79" s="186"/>
      <c r="BM79" s="218"/>
      <c r="BP79" s="186"/>
      <c r="BQ79" s="186"/>
      <c r="BR79" s="186"/>
      <c r="BS79" s="186"/>
      <c r="BT79" s="186"/>
      <c r="BU79" s="186"/>
      <c r="BV79" s="176" t="s">
        <v>494</v>
      </c>
      <c r="BW79" s="160" t="s">
        <v>1192</v>
      </c>
      <c r="BX79" s="176"/>
      <c r="BY79" s="176"/>
      <c r="BZ79" s="186">
        <f>I79</f>
        <v>799</v>
      </c>
      <c r="CA79" s="176"/>
      <c r="CB79" s="176"/>
      <c r="CC79" s="176"/>
      <c r="CD79" s="176"/>
      <c r="CE79" s="176" t="s">
        <v>440</v>
      </c>
      <c r="CF79" s="185">
        <v>194.48318794510988</v>
      </c>
      <c r="CI79" s="186"/>
      <c r="CJ79" s="186"/>
      <c r="CK79" s="186"/>
      <c r="CL79" s="186"/>
      <c r="CM79" s="186"/>
      <c r="CN79" s="186"/>
      <c r="CO79" s="186"/>
      <c r="CP79" s="186"/>
      <c r="CQ79" s="186"/>
      <c r="CR79" s="186"/>
      <c r="CS79" s="186"/>
      <c r="CT79" s="186"/>
      <c r="CU79" s="186"/>
      <c r="CV79" s="186"/>
      <c r="CW79" s="186"/>
      <c r="CX79" s="186"/>
      <c r="CY79" s="186"/>
      <c r="CZ79" s="186"/>
      <c r="DA79" s="186"/>
      <c r="DB79" s="186"/>
      <c r="DC79" s="186"/>
      <c r="DD79" s="186"/>
      <c r="DE79" s="186"/>
      <c r="DF79" s="186"/>
      <c r="DG79" s="186"/>
      <c r="DH79" s="186"/>
      <c r="DI79" s="186"/>
      <c r="DJ79" s="186"/>
      <c r="DK79" s="186"/>
      <c r="DL79" s="186"/>
      <c r="DM79" s="186"/>
      <c r="DQ79" s="160"/>
    </row>
    <row r="80" spans="1:133" s="169" customFormat="1" x14ac:dyDescent="0.25">
      <c r="A80" s="156">
        <v>111</v>
      </c>
      <c r="B80" s="157" t="s">
        <v>1259</v>
      </c>
      <c r="C80" s="160" t="s">
        <v>1163</v>
      </c>
      <c r="D80" s="160"/>
      <c r="E80" s="157" t="s">
        <v>1254</v>
      </c>
      <c r="F80" s="157">
        <v>-20.658261933999999</v>
      </c>
      <c r="G80" s="157">
        <v>-41.971298697999998</v>
      </c>
      <c r="H80" s="157"/>
      <c r="I80" s="156">
        <v>851</v>
      </c>
      <c r="J80" s="190"/>
      <c r="K80" s="190"/>
      <c r="L80" s="189" t="s">
        <v>1225</v>
      </c>
      <c r="M80" s="185">
        <v>5.666666666666667</v>
      </c>
      <c r="N80" s="185">
        <v>5.333333333333333</v>
      </c>
      <c r="O80" s="190">
        <v>6</v>
      </c>
      <c r="P80" s="185">
        <v>5.666666666666667</v>
      </c>
      <c r="Q80" s="185">
        <v>5.333333333333333</v>
      </c>
      <c r="R80" s="190">
        <v>5</v>
      </c>
      <c r="S80" s="185">
        <v>5.333333333333333</v>
      </c>
      <c r="T80" s="185">
        <v>5.666666666666667</v>
      </c>
      <c r="U80" s="191">
        <v>80.333333333333329</v>
      </c>
      <c r="V80" s="186"/>
      <c r="W80" s="190" t="s">
        <v>636</v>
      </c>
      <c r="X80" s="190">
        <v>851</v>
      </c>
      <c r="Y80" s="192" t="s">
        <v>8</v>
      </c>
      <c r="Z80" s="192"/>
      <c r="AA80" s="175"/>
      <c r="AB80" s="175">
        <f>I80</f>
        <v>851</v>
      </c>
      <c r="AC80" s="175"/>
      <c r="AD80" s="175"/>
      <c r="AE80" s="192"/>
      <c r="AF80" s="198">
        <v>57.209307500000008</v>
      </c>
      <c r="AG80" s="198">
        <v>31.906919000000006</v>
      </c>
      <c r="AH80" s="198">
        <v>6.1100413000000007</v>
      </c>
      <c r="AI80" s="198">
        <v>13.0307545</v>
      </c>
      <c r="AJ80" s="198">
        <v>2.1378974233221291</v>
      </c>
      <c r="AK80" s="186"/>
      <c r="AL80" s="175" t="s">
        <v>1031</v>
      </c>
      <c r="AM80" s="175"/>
      <c r="AN80" s="175" t="s">
        <v>8</v>
      </c>
      <c r="AO80" s="175"/>
      <c r="AP80" s="175"/>
      <c r="AQ80" s="175">
        <f>X80</f>
        <v>851</v>
      </c>
      <c r="AR80" s="175"/>
      <c r="AS80" s="175"/>
      <c r="AU80" s="175"/>
      <c r="AV80" s="175" t="s">
        <v>440</v>
      </c>
      <c r="AY80" s="176">
        <v>0.2072</v>
      </c>
      <c r="AZ80" s="176">
        <v>20</v>
      </c>
      <c r="BA80" s="177">
        <v>1.0359999999999999E-2</v>
      </c>
      <c r="BB80" s="177">
        <v>5.1875016777172309</v>
      </c>
      <c r="BC80" s="177"/>
      <c r="BD80" s="186"/>
      <c r="BE80" s="186"/>
      <c r="BF80" s="186"/>
      <c r="BG80" s="186"/>
      <c r="BJ80" s="186"/>
      <c r="BK80" s="186"/>
      <c r="BL80" s="186"/>
      <c r="BM80" s="218"/>
      <c r="BP80" s="186"/>
      <c r="BQ80" s="186"/>
      <c r="BR80" s="186"/>
      <c r="BS80" s="186"/>
      <c r="BT80" s="186"/>
      <c r="BU80" s="186"/>
      <c r="BV80" s="186"/>
      <c r="BW80" s="160"/>
      <c r="BX80" s="186"/>
      <c r="BY80" s="186"/>
      <c r="BZ80" s="186"/>
      <c r="CA80" s="186"/>
      <c r="CB80" s="186"/>
      <c r="CC80" s="186"/>
      <c r="CD80" s="186"/>
      <c r="CE80" s="186"/>
      <c r="CF80" s="197"/>
      <c r="CI80" s="186"/>
      <c r="CJ80" s="186"/>
      <c r="CK80" s="186"/>
      <c r="CL80" s="186"/>
      <c r="CM80" s="186"/>
      <c r="CN80" s="186"/>
      <c r="CO80" s="186"/>
      <c r="CP80" s="186"/>
      <c r="CQ80" s="186"/>
      <c r="CR80" s="186"/>
      <c r="CS80" s="186"/>
      <c r="CT80" s="186"/>
      <c r="CU80" s="186"/>
      <c r="CV80" s="186"/>
      <c r="CW80" s="186"/>
      <c r="CX80" s="186"/>
      <c r="CY80" s="186"/>
      <c r="CZ80" s="186"/>
      <c r="DA80" s="186"/>
      <c r="DB80" s="186"/>
      <c r="DC80" s="186"/>
      <c r="DD80" s="186"/>
      <c r="DE80" s="186"/>
      <c r="DF80" s="186"/>
      <c r="DG80" s="186"/>
      <c r="DH80" s="186"/>
      <c r="DI80" s="186"/>
      <c r="DJ80" s="186"/>
      <c r="DK80" s="186"/>
      <c r="DL80" s="186"/>
      <c r="DM80" s="186"/>
      <c r="DQ80" s="160"/>
    </row>
    <row r="81" spans="1:133" s="169" customFormat="1" x14ac:dyDescent="0.25">
      <c r="A81" s="156">
        <v>113</v>
      </c>
      <c r="B81" s="157" t="s">
        <v>1260</v>
      </c>
      <c r="C81" s="160" t="s">
        <v>1192</v>
      </c>
      <c r="D81" s="160"/>
      <c r="E81" s="157" t="s">
        <v>1254</v>
      </c>
      <c r="F81" s="157">
        <v>-20.64440866</v>
      </c>
      <c r="G81" s="157">
        <v>-41.970701906999999</v>
      </c>
      <c r="H81" s="157"/>
      <c r="I81" s="156">
        <v>856</v>
      </c>
      <c r="J81" s="190"/>
      <c r="K81" s="190"/>
      <c r="L81" s="189" t="s">
        <v>1210</v>
      </c>
      <c r="M81" s="185">
        <v>5.333333333333333</v>
      </c>
      <c r="N81" s="185">
        <v>5.333333333333333</v>
      </c>
      <c r="O81" s="185">
        <v>5.666666666666667</v>
      </c>
      <c r="P81" s="185">
        <v>5.666666666666667</v>
      </c>
      <c r="Q81" s="192">
        <v>5</v>
      </c>
      <c r="R81" s="185">
        <v>5.666666666666667</v>
      </c>
      <c r="S81" s="185">
        <v>5.666666666666667</v>
      </c>
      <c r="T81" s="185">
        <v>5.666666666666667</v>
      </c>
      <c r="U81" s="199">
        <v>79</v>
      </c>
      <c r="V81" s="186"/>
      <c r="W81" s="186"/>
      <c r="X81" s="186"/>
      <c r="Y81" s="186"/>
      <c r="Z81" s="186"/>
      <c r="AA81" s="186"/>
      <c r="AB81" s="175"/>
      <c r="AC81" s="175"/>
      <c r="AD81" s="175"/>
      <c r="AE81" s="186"/>
      <c r="AF81" s="193"/>
      <c r="AG81" s="193"/>
      <c r="AH81" s="193"/>
      <c r="AI81" s="193"/>
      <c r="AJ81" s="193"/>
      <c r="AK81" s="186"/>
      <c r="AL81" s="186"/>
      <c r="AM81" s="186"/>
      <c r="AN81" s="186"/>
      <c r="AO81" s="186"/>
      <c r="AP81" s="186"/>
      <c r="AQ81" s="175"/>
      <c r="AR81" s="175"/>
      <c r="AS81" s="175"/>
      <c r="AU81" s="175"/>
      <c r="AV81" s="186"/>
      <c r="AY81" s="186"/>
      <c r="AZ81" s="186"/>
      <c r="BA81" s="186"/>
      <c r="BB81" s="186"/>
      <c r="BC81" s="186"/>
      <c r="BD81" s="194" t="s">
        <v>573</v>
      </c>
      <c r="BE81" s="194" t="s">
        <v>10</v>
      </c>
      <c r="BF81" s="194"/>
      <c r="BG81" s="194"/>
      <c r="BH81" s="169">
        <f>I81</f>
        <v>856</v>
      </c>
      <c r="BJ81" s="194"/>
      <c r="BK81" s="194"/>
      <c r="BL81" s="194"/>
      <c r="BM81" s="217">
        <v>851.23500000000001</v>
      </c>
      <c r="BP81" s="194"/>
      <c r="BQ81" s="195">
        <v>4501.6666670000004</v>
      </c>
      <c r="BR81" s="195"/>
      <c r="BS81" s="195"/>
      <c r="BT81" s="195"/>
      <c r="BU81" s="186"/>
      <c r="BV81" s="186"/>
      <c r="BW81" s="160"/>
      <c r="BX81" s="186"/>
      <c r="BY81" s="186"/>
      <c r="BZ81" s="186"/>
      <c r="CA81" s="186"/>
      <c r="CB81" s="186"/>
      <c r="CC81" s="186"/>
      <c r="CD81" s="186"/>
      <c r="CE81" s="186"/>
      <c r="CF81" s="197"/>
      <c r="CI81" s="186"/>
      <c r="CJ81" s="186"/>
      <c r="CK81" s="186"/>
      <c r="CL81" s="186"/>
      <c r="CM81" s="186"/>
      <c r="CN81" s="186"/>
      <c r="CO81" s="186"/>
      <c r="CP81" s="186"/>
      <c r="CQ81" s="186"/>
      <c r="CR81" s="186"/>
      <c r="CS81" s="186"/>
      <c r="CT81" s="186"/>
      <c r="CU81" s="186"/>
      <c r="CV81" s="186"/>
      <c r="CW81" s="186"/>
      <c r="CX81" s="186"/>
      <c r="CY81" s="186"/>
      <c r="CZ81" s="186"/>
      <c r="DA81" s="186"/>
      <c r="DB81" s="186"/>
      <c r="DC81" s="186"/>
      <c r="DD81" s="186"/>
      <c r="DE81" s="186"/>
      <c r="DF81" s="186"/>
      <c r="DG81" s="186"/>
      <c r="DH81" s="186"/>
      <c r="DI81" s="186"/>
      <c r="DJ81" s="186"/>
      <c r="DK81" s="186"/>
      <c r="DL81" s="186"/>
      <c r="DM81" s="186"/>
      <c r="DQ81" s="160"/>
    </row>
    <row r="82" spans="1:133" s="169" customFormat="1" x14ac:dyDescent="0.25">
      <c r="A82" s="156">
        <v>117</v>
      </c>
      <c r="B82" s="157" t="s">
        <v>1261</v>
      </c>
      <c r="C82" s="160" t="s">
        <v>1163</v>
      </c>
      <c r="D82" s="160"/>
      <c r="E82" s="157" t="s">
        <v>1262</v>
      </c>
      <c r="F82" s="157">
        <v>-20.798723939999999</v>
      </c>
      <c r="G82" s="157">
        <v>-42.220062855999998</v>
      </c>
      <c r="H82" s="157"/>
      <c r="I82" s="156">
        <v>876</v>
      </c>
      <c r="J82" s="190"/>
      <c r="K82" s="190"/>
      <c r="L82" s="189" t="s">
        <v>1210</v>
      </c>
      <c r="M82" s="185">
        <v>5.666666666666667</v>
      </c>
      <c r="N82" s="185">
        <v>5.333333333333333</v>
      </c>
      <c r="O82" s="185">
        <v>5.666666666666667</v>
      </c>
      <c r="P82" s="185">
        <v>5.666666666666667</v>
      </c>
      <c r="Q82" s="190">
        <v>5</v>
      </c>
      <c r="R82" s="190">
        <v>5</v>
      </c>
      <c r="S82" s="185">
        <v>5.333333333333333</v>
      </c>
      <c r="T82" s="185">
        <v>5.333333333333333</v>
      </c>
      <c r="U82" s="196">
        <v>79</v>
      </c>
      <c r="V82" s="186"/>
      <c r="W82" s="190" t="s">
        <v>637</v>
      </c>
      <c r="X82" s="190">
        <v>876</v>
      </c>
      <c r="Y82" s="192" t="s">
        <v>8</v>
      </c>
      <c r="Z82" s="192"/>
      <c r="AA82" s="175"/>
      <c r="AB82" s="175">
        <f t="shared" ref="AB82:AB90" si="17">I82</f>
        <v>876</v>
      </c>
      <c r="AC82" s="175"/>
      <c r="AD82" s="175"/>
      <c r="AE82" s="192"/>
      <c r="AF82" s="198">
        <v>46.376788499999996</v>
      </c>
      <c r="AG82" s="198">
        <v>29.582261499999998</v>
      </c>
      <c r="AH82" s="198">
        <v>5.3933105999999995</v>
      </c>
      <c r="AI82" s="198">
        <v>12.231085750000002</v>
      </c>
      <c r="AJ82" s="198">
        <v>2.2768564155254762</v>
      </c>
      <c r="AK82" s="186"/>
      <c r="AL82" s="175" t="s">
        <v>1039</v>
      </c>
      <c r="AM82" s="175"/>
      <c r="AN82" s="175" t="s">
        <v>8</v>
      </c>
      <c r="AO82" s="175"/>
      <c r="AP82" s="175"/>
      <c r="AQ82" s="175">
        <f t="shared" ref="AQ82:AQ90" si="18">X82</f>
        <v>876</v>
      </c>
      <c r="AR82" s="175"/>
      <c r="AS82" s="175"/>
      <c r="AU82" s="175"/>
      <c r="AV82" s="175" t="s">
        <v>440</v>
      </c>
      <c r="AY82" s="176">
        <v>0.22509999999999999</v>
      </c>
      <c r="AZ82" s="176">
        <v>20</v>
      </c>
      <c r="BA82" s="177">
        <v>1.1254999999999999E-2</v>
      </c>
      <c r="BB82" s="177">
        <v>5.8814055243872989</v>
      </c>
      <c r="BC82" s="177"/>
      <c r="BD82" s="186"/>
      <c r="BE82" s="186"/>
      <c r="BF82" s="186"/>
      <c r="BG82" s="186"/>
      <c r="BJ82" s="186"/>
      <c r="BK82" s="186"/>
      <c r="BL82" s="186"/>
      <c r="BM82" s="218"/>
      <c r="BP82" s="186"/>
      <c r="BQ82" s="186"/>
      <c r="BR82" s="186"/>
      <c r="BS82" s="186"/>
      <c r="BT82" s="186"/>
      <c r="BU82" s="186"/>
      <c r="BV82" s="176" t="s">
        <v>446</v>
      </c>
      <c r="BW82" s="160" t="s">
        <v>1163</v>
      </c>
      <c r="BX82" s="176"/>
      <c r="BY82" s="176"/>
      <c r="BZ82" s="186">
        <f t="shared" ref="BZ82:BZ87" si="19">I82</f>
        <v>876</v>
      </c>
      <c r="CA82" s="176"/>
      <c r="CB82" s="176"/>
      <c r="CC82" s="176"/>
      <c r="CD82" s="176"/>
      <c r="CE82" s="176" t="s">
        <v>440</v>
      </c>
      <c r="CF82" s="185">
        <v>115.50859756149177</v>
      </c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Q82" s="160"/>
    </row>
    <row r="83" spans="1:133" s="169" customFormat="1" x14ac:dyDescent="0.25">
      <c r="A83" s="156">
        <v>118</v>
      </c>
      <c r="B83" s="157" t="s">
        <v>1263</v>
      </c>
      <c r="C83" s="160" t="s">
        <v>1192</v>
      </c>
      <c r="D83" s="160"/>
      <c r="E83" s="157" t="s">
        <v>1262</v>
      </c>
      <c r="F83" s="157">
        <v>-20.798528474000001</v>
      </c>
      <c r="G83" s="157">
        <v>-42.214717129</v>
      </c>
      <c r="H83" s="157"/>
      <c r="I83" s="156">
        <v>922</v>
      </c>
      <c r="J83" s="190"/>
      <c r="K83" s="190"/>
      <c r="L83" s="189" t="s">
        <v>1225</v>
      </c>
      <c r="M83" s="190">
        <v>6</v>
      </c>
      <c r="N83" s="185">
        <v>5.666666666666667</v>
      </c>
      <c r="O83" s="190">
        <v>6</v>
      </c>
      <c r="P83" s="185">
        <v>6.166666666666667</v>
      </c>
      <c r="Q83" s="190">
        <v>6</v>
      </c>
      <c r="R83" s="185">
        <v>5.833333333333333</v>
      </c>
      <c r="S83" s="190">
        <v>6</v>
      </c>
      <c r="T83" s="190">
        <v>6</v>
      </c>
      <c r="U83" s="191">
        <v>83.666666666666671</v>
      </c>
      <c r="V83" s="186"/>
      <c r="W83" s="190" t="s">
        <v>897</v>
      </c>
      <c r="X83" s="190">
        <v>922</v>
      </c>
      <c r="Y83" s="192" t="s">
        <v>10</v>
      </c>
      <c r="Z83" s="192"/>
      <c r="AA83" s="175"/>
      <c r="AB83" s="175">
        <f t="shared" si="17"/>
        <v>922</v>
      </c>
      <c r="AC83" s="175"/>
      <c r="AD83" s="175"/>
      <c r="AE83" s="192"/>
      <c r="AF83" s="198">
        <v>51.830231500000004</v>
      </c>
      <c r="AG83" s="198">
        <v>31.2141685</v>
      </c>
      <c r="AH83" s="198">
        <v>5.4731442500000007</v>
      </c>
      <c r="AI83" s="198">
        <v>13.071211700000003</v>
      </c>
      <c r="AJ83" s="198">
        <v>2.3908433722399938</v>
      </c>
      <c r="AK83" s="186"/>
      <c r="AL83" s="175" t="s">
        <v>157</v>
      </c>
      <c r="AM83" s="175"/>
      <c r="AN83" s="175" t="s">
        <v>10</v>
      </c>
      <c r="AO83" s="175"/>
      <c r="AP83" s="175"/>
      <c r="AQ83" s="175">
        <f t="shared" si="18"/>
        <v>922</v>
      </c>
      <c r="AR83" s="175"/>
      <c r="AS83" s="175"/>
      <c r="AU83" s="175"/>
      <c r="AV83" s="175" t="s">
        <v>62</v>
      </c>
      <c r="AY83" s="176">
        <v>0.18090000000000001</v>
      </c>
      <c r="AZ83" s="176">
        <v>20</v>
      </c>
      <c r="BA83" s="177">
        <v>9.045000000000001E-3</v>
      </c>
      <c r="BB83" s="177">
        <v>4.9969130002952777</v>
      </c>
      <c r="BC83" s="177"/>
      <c r="BD83" s="186"/>
      <c r="BE83" s="186"/>
      <c r="BF83" s="186"/>
      <c r="BG83" s="186"/>
      <c r="BJ83" s="186"/>
      <c r="BK83" s="186"/>
      <c r="BL83" s="186"/>
      <c r="BM83" s="218"/>
      <c r="BP83" s="186"/>
      <c r="BQ83" s="186"/>
      <c r="BR83" s="186"/>
      <c r="BS83" s="186"/>
      <c r="BT83" s="186"/>
      <c r="BU83" s="186"/>
      <c r="BV83" s="176" t="s">
        <v>404</v>
      </c>
      <c r="BW83" s="160" t="s">
        <v>1192</v>
      </c>
      <c r="BX83" s="176"/>
      <c r="BY83" s="176"/>
      <c r="BZ83" s="186">
        <f t="shared" si="19"/>
        <v>922</v>
      </c>
      <c r="CA83" s="176"/>
      <c r="CB83" s="176"/>
      <c r="CC83" s="176"/>
      <c r="CD83" s="176"/>
      <c r="CE83" s="176" t="s">
        <v>62</v>
      </c>
      <c r="CF83" s="185">
        <v>185.69469576094579</v>
      </c>
      <c r="CI83" s="163">
        <v>118</v>
      </c>
      <c r="CJ83" s="163" t="s">
        <v>10</v>
      </c>
      <c r="CK83" s="163"/>
      <c r="CL83" s="163"/>
      <c r="CM83" s="186">
        <f t="shared" si="15"/>
        <v>922</v>
      </c>
      <c r="CN83" s="163"/>
      <c r="CO83" s="163"/>
      <c r="CP83" s="163"/>
      <c r="CQ83" s="163"/>
      <c r="CR83" s="163"/>
      <c r="CS83" s="163" t="s">
        <v>62</v>
      </c>
      <c r="CT83" s="163">
        <v>8.8742913211411825</v>
      </c>
      <c r="CU83" s="186"/>
      <c r="CV83" s="186"/>
      <c r="CW83" s="186"/>
      <c r="CX83" s="186"/>
      <c r="CY83" s="186"/>
      <c r="CZ83" s="186"/>
      <c r="DA83" s="186"/>
      <c r="DB83" s="186"/>
      <c r="DC83" s="186"/>
      <c r="DD83" s="186"/>
      <c r="DE83" s="186"/>
      <c r="DF83" s="186"/>
      <c r="DG83" s="186"/>
      <c r="DH83" s="186"/>
      <c r="DI83" s="186"/>
      <c r="DJ83" s="186"/>
      <c r="DK83" s="186"/>
      <c r="DL83" s="186"/>
      <c r="DM83" s="186"/>
      <c r="DO83" s="61" t="s">
        <v>157</v>
      </c>
      <c r="DP83" s="61" t="s">
        <v>10</v>
      </c>
      <c r="DQ83" s="160" t="s">
        <v>1192</v>
      </c>
      <c r="DR83" s="61"/>
      <c r="DS83" s="61"/>
      <c r="DT83" s="61"/>
      <c r="DU83" s="61"/>
      <c r="DV83" s="61"/>
      <c r="DW83" s="61"/>
      <c r="DX83" s="61" t="s">
        <v>62</v>
      </c>
      <c r="DY83" s="68">
        <v>0.26388084000000001</v>
      </c>
      <c r="DZ83" s="68">
        <v>2.9282579999999996E-2</v>
      </c>
      <c r="EA83" s="68">
        <v>6.6719899999999999E-2</v>
      </c>
      <c r="EB83" s="68">
        <v>0.15798862</v>
      </c>
      <c r="EC83" s="68">
        <v>1.5660340000000002E-2</v>
      </c>
    </row>
    <row r="84" spans="1:133" s="169" customFormat="1" x14ac:dyDescent="0.25">
      <c r="A84" s="156">
        <v>119</v>
      </c>
      <c r="B84" s="157" t="s">
        <v>1264</v>
      </c>
      <c r="C84" s="160" t="s">
        <v>1192</v>
      </c>
      <c r="D84" s="160"/>
      <c r="E84" s="157" t="s">
        <v>1262</v>
      </c>
      <c r="F84" s="157">
        <v>-20.808202865999998</v>
      </c>
      <c r="G84" s="157">
        <v>-42.210492817999999</v>
      </c>
      <c r="H84" s="157"/>
      <c r="I84" s="156">
        <v>1002</v>
      </c>
      <c r="J84" s="190"/>
      <c r="K84" s="190"/>
      <c r="L84" s="189" t="s">
        <v>1225</v>
      </c>
      <c r="M84" s="190">
        <v>6.5</v>
      </c>
      <c r="N84" s="190">
        <v>7</v>
      </c>
      <c r="O84" s="185">
        <v>6.833333333333333</v>
      </c>
      <c r="P84" s="190">
        <v>6.5</v>
      </c>
      <c r="Q84" s="190">
        <v>7</v>
      </c>
      <c r="R84" s="185">
        <v>6.666666666666667</v>
      </c>
      <c r="S84" s="190">
        <v>6.5</v>
      </c>
      <c r="T84" s="185">
        <v>6.666666666666667</v>
      </c>
      <c r="U84" s="191">
        <v>89.666666666666671</v>
      </c>
      <c r="V84" s="186"/>
      <c r="W84" s="190" t="s">
        <v>898</v>
      </c>
      <c r="X84" s="190">
        <v>1002</v>
      </c>
      <c r="Y84" s="192" t="s">
        <v>10</v>
      </c>
      <c r="Z84" s="192"/>
      <c r="AA84" s="175"/>
      <c r="AB84" s="175">
        <f t="shared" si="17"/>
        <v>1002</v>
      </c>
      <c r="AC84" s="175"/>
      <c r="AD84" s="175"/>
      <c r="AE84" s="192"/>
      <c r="AF84" s="198">
        <v>46.862625500000014</v>
      </c>
      <c r="AG84" s="198">
        <v>29.290378000000004</v>
      </c>
      <c r="AH84" s="198">
        <v>5.6203607999999985</v>
      </c>
      <c r="AI84" s="198">
        <v>11.761166300000001</v>
      </c>
      <c r="AJ84" s="198">
        <v>2.0928662833707086</v>
      </c>
      <c r="AK84" s="186"/>
      <c r="AL84" s="175" t="s">
        <v>158</v>
      </c>
      <c r="AM84" s="175"/>
      <c r="AN84" s="175" t="s">
        <v>10</v>
      </c>
      <c r="AO84" s="175"/>
      <c r="AP84" s="175"/>
      <c r="AQ84" s="175">
        <f t="shared" si="18"/>
        <v>1002</v>
      </c>
      <c r="AR84" s="175"/>
      <c r="AS84" s="175"/>
      <c r="AU84" s="175"/>
      <c r="AV84" s="175" t="s">
        <v>62</v>
      </c>
      <c r="AY84" s="176">
        <v>0.2336</v>
      </c>
      <c r="AZ84" s="176">
        <v>20</v>
      </c>
      <c r="BA84" s="177">
        <v>1.1679999999999999E-2</v>
      </c>
      <c r="BB84" s="177">
        <v>6.2035272327060911</v>
      </c>
      <c r="BC84" s="177"/>
      <c r="BD84" s="186"/>
      <c r="BE84" s="186"/>
      <c r="BF84" s="186"/>
      <c r="BG84" s="186"/>
      <c r="BJ84" s="186"/>
      <c r="BK84" s="186"/>
      <c r="BL84" s="186"/>
      <c r="BM84" s="218"/>
      <c r="BP84" s="186"/>
      <c r="BQ84" s="186"/>
      <c r="BR84" s="186"/>
      <c r="BS84" s="186"/>
      <c r="BT84" s="186"/>
      <c r="BU84" s="186"/>
      <c r="BV84" s="176" t="s">
        <v>405</v>
      </c>
      <c r="BW84" s="160" t="s">
        <v>1192</v>
      </c>
      <c r="BX84" s="176"/>
      <c r="BY84" s="176"/>
      <c r="BZ84" s="186">
        <f t="shared" si="19"/>
        <v>1002</v>
      </c>
      <c r="CA84" s="176"/>
      <c r="CB84" s="176"/>
      <c r="CC84" s="176"/>
      <c r="CD84" s="176"/>
      <c r="CE84" s="176" t="s">
        <v>62</v>
      </c>
      <c r="CF84" s="185">
        <v>230.0852282318067</v>
      </c>
      <c r="CI84" s="163">
        <v>119</v>
      </c>
      <c r="CJ84" s="163" t="s">
        <v>10</v>
      </c>
      <c r="CK84" s="163"/>
      <c r="CL84" s="163"/>
      <c r="CM84" s="186">
        <f t="shared" si="15"/>
        <v>1002</v>
      </c>
      <c r="CN84" s="163"/>
      <c r="CO84" s="163"/>
      <c r="CP84" s="163"/>
      <c r="CQ84" s="163"/>
      <c r="CR84" s="163"/>
      <c r="CS84" s="163" t="s">
        <v>62</v>
      </c>
      <c r="CT84" s="163">
        <v>8.9990255980098066</v>
      </c>
      <c r="CU84" s="186"/>
      <c r="CV84" s="186"/>
      <c r="CW84" s="186"/>
      <c r="CX84" s="186"/>
      <c r="CY84" s="186"/>
      <c r="CZ84" s="186"/>
      <c r="DA84" s="186"/>
      <c r="DB84" s="186"/>
      <c r="DC84" s="186"/>
      <c r="DD84" s="186"/>
      <c r="DE84" s="186"/>
      <c r="DF84" s="186"/>
      <c r="DG84" s="186"/>
      <c r="DH84" s="186"/>
      <c r="DI84" s="186"/>
      <c r="DJ84" s="186"/>
      <c r="DK84" s="186"/>
      <c r="DL84" s="186"/>
      <c r="DM84" s="186"/>
      <c r="DO84" s="61" t="s">
        <v>158</v>
      </c>
      <c r="DP84" s="61" t="s">
        <v>10</v>
      </c>
      <c r="DQ84" s="160" t="s">
        <v>1192</v>
      </c>
      <c r="DR84" s="61"/>
      <c r="DS84" s="61"/>
      <c r="DT84" s="61"/>
      <c r="DU84" s="61"/>
      <c r="DV84" s="61"/>
      <c r="DW84" s="61"/>
      <c r="DX84" s="61" t="s">
        <v>62</v>
      </c>
      <c r="DY84" s="68">
        <v>0.28075692000000002</v>
      </c>
      <c r="DZ84" s="68">
        <v>2.7659139999999999E-2</v>
      </c>
      <c r="EA84" s="68">
        <v>7.4699699999999994E-2</v>
      </c>
      <c r="EB84" s="68">
        <v>0.16742063999999998</v>
      </c>
      <c r="EC84" s="68">
        <v>1.5424960000000001E-2</v>
      </c>
    </row>
    <row r="85" spans="1:133" s="169" customFormat="1" x14ac:dyDescent="0.25">
      <c r="A85" s="156">
        <v>120</v>
      </c>
      <c r="B85" s="157" t="s">
        <v>1265</v>
      </c>
      <c r="C85" s="160" t="s">
        <v>1192</v>
      </c>
      <c r="D85" s="160"/>
      <c r="E85" s="157" t="s">
        <v>1262</v>
      </c>
      <c r="F85" s="157">
        <v>-20.806734106</v>
      </c>
      <c r="G85" s="157">
        <v>-42.210571524000002</v>
      </c>
      <c r="H85" s="157"/>
      <c r="I85" s="156">
        <v>982</v>
      </c>
      <c r="J85" s="190"/>
      <c r="K85" s="190"/>
      <c r="L85" s="189" t="s">
        <v>1225</v>
      </c>
      <c r="M85" s="190">
        <v>6</v>
      </c>
      <c r="N85" s="185">
        <v>5.666666666666667</v>
      </c>
      <c r="O85" s="190">
        <v>6</v>
      </c>
      <c r="P85" s="190">
        <v>6</v>
      </c>
      <c r="Q85" s="185">
        <v>6.166666666666667</v>
      </c>
      <c r="R85" s="185">
        <v>5.333333333333333</v>
      </c>
      <c r="S85" s="185">
        <v>6.166666666666667</v>
      </c>
      <c r="T85" s="190">
        <v>6</v>
      </c>
      <c r="U85" s="191">
        <v>83.333333333333329</v>
      </c>
      <c r="V85" s="186"/>
      <c r="W85" s="190" t="s">
        <v>899</v>
      </c>
      <c r="X85" s="190">
        <v>982</v>
      </c>
      <c r="Y85" s="192" t="s">
        <v>10</v>
      </c>
      <c r="Z85" s="192"/>
      <c r="AA85" s="175"/>
      <c r="AB85" s="175">
        <f t="shared" si="17"/>
        <v>982</v>
      </c>
      <c r="AC85" s="175"/>
      <c r="AD85" s="175"/>
      <c r="AE85" s="192"/>
      <c r="AF85" s="198">
        <v>36.458660999999992</v>
      </c>
      <c r="AG85" s="198">
        <v>25.506635499999994</v>
      </c>
      <c r="AH85" s="198">
        <v>4.7486513499999994</v>
      </c>
      <c r="AI85" s="198">
        <v>10.611029300000002</v>
      </c>
      <c r="AJ85" s="198">
        <v>2.238618244177216</v>
      </c>
      <c r="AK85" s="186"/>
      <c r="AL85" s="175" t="s">
        <v>159</v>
      </c>
      <c r="AM85" s="175"/>
      <c r="AN85" s="175" t="s">
        <v>10</v>
      </c>
      <c r="AO85" s="175"/>
      <c r="AP85" s="175"/>
      <c r="AQ85" s="175">
        <f t="shared" si="18"/>
        <v>982</v>
      </c>
      <c r="AR85" s="175"/>
      <c r="AS85" s="175"/>
      <c r="AU85" s="175"/>
      <c r="AV85" s="175" t="s">
        <v>62</v>
      </c>
      <c r="AY85" s="176">
        <v>0.18049999999999999</v>
      </c>
      <c r="AZ85" s="176">
        <v>20</v>
      </c>
      <c r="BA85" s="177">
        <v>9.025E-3</v>
      </c>
      <c r="BB85" s="177">
        <v>5.0331516924811428</v>
      </c>
      <c r="BC85" s="177"/>
      <c r="BD85" s="186"/>
      <c r="BE85" s="186"/>
      <c r="BF85" s="186"/>
      <c r="BG85" s="186"/>
      <c r="BJ85" s="186"/>
      <c r="BK85" s="186"/>
      <c r="BL85" s="186"/>
      <c r="BM85" s="218"/>
      <c r="BP85" s="186"/>
      <c r="BQ85" s="186"/>
      <c r="BR85" s="186"/>
      <c r="BS85" s="186"/>
      <c r="BT85" s="186"/>
      <c r="BU85" s="186"/>
      <c r="BV85" s="176" t="s">
        <v>406</v>
      </c>
      <c r="BW85" s="160" t="s">
        <v>1192</v>
      </c>
      <c r="BX85" s="176"/>
      <c r="BY85" s="176"/>
      <c r="BZ85" s="186">
        <f t="shared" si="19"/>
        <v>982</v>
      </c>
      <c r="CA85" s="176"/>
      <c r="CB85" s="176"/>
      <c r="CC85" s="176"/>
      <c r="CD85" s="176"/>
      <c r="CE85" s="176" t="s">
        <v>62</v>
      </c>
      <c r="CF85" s="185">
        <v>141.50705013441561</v>
      </c>
      <c r="CI85" s="186"/>
      <c r="CJ85" s="186"/>
      <c r="CK85" s="186"/>
      <c r="CL85" s="186"/>
      <c r="CM85" s="186"/>
      <c r="CN85" s="186"/>
      <c r="CO85" s="186"/>
      <c r="CP85" s="186"/>
      <c r="CQ85" s="186"/>
      <c r="CR85" s="186"/>
      <c r="CS85" s="186"/>
      <c r="CT85" s="186"/>
      <c r="CU85" s="186"/>
      <c r="CV85" s="186"/>
      <c r="CW85" s="163">
        <v>120</v>
      </c>
      <c r="CX85" s="163" t="s">
        <v>10</v>
      </c>
      <c r="CY85" s="163"/>
      <c r="CZ85" s="163"/>
      <c r="DA85" s="186">
        <f t="shared" si="14"/>
        <v>982</v>
      </c>
      <c r="DB85" s="163"/>
      <c r="DC85" s="163"/>
      <c r="DD85" s="163"/>
      <c r="DE85" s="163"/>
      <c r="DF85" s="163"/>
      <c r="DG85" s="163"/>
      <c r="DH85" s="176" t="s">
        <v>9</v>
      </c>
      <c r="DI85" s="232">
        <v>4.4237729999999997</v>
      </c>
      <c r="DJ85" s="233">
        <v>0.5955184</v>
      </c>
      <c r="DK85" s="177">
        <f>DI85-DJ85</f>
        <v>3.8282545999999997</v>
      </c>
      <c r="DL85" s="230">
        <v>0.3275962</v>
      </c>
      <c r="DM85" s="230">
        <v>0.2679222</v>
      </c>
      <c r="DO85" s="61" t="s">
        <v>159</v>
      </c>
      <c r="DP85" s="61" t="s">
        <v>10</v>
      </c>
      <c r="DQ85" s="160" t="s">
        <v>1192</v>
      </c>
      <c r="DR85" s="61"/>
      <c r="DS85" s="61"/>
      <c r="DT85" s="61"/>
      <c r="DU85" s="61"/>
      <c r="DV85" s="61"/>
      <c r="DW85" s="61"/>
      <c r="DX85" s="61" t="s">
        <v>62</v>
      </c>
      <c r="DY85" s="68">
        <v>0.2789934</v>
      </c>
      <c r="DZ85" s="68">
        <v>2.9807280000000002E-2</v>
      </c>
      <c r="EA85" s="68">
        <v>7.7140200000000006E-2</v>
      </c>
      <c r="EB85" s="68">
        <v>0.17225024000000003</v>
      </c>
      <c r="EC85" s="68">
        <v>1.9194360000000001E-2</v>
      </c>
    </row>
    <row r="86" spans="1:133" s="169" customFormat="1" x14ac:dyDescent="0.25">
      <c r="A86" s="156">
        <v>121</v>
      </c>
      <c r="B86" s="157" t="s">
        <v>1266</v>
      </c>
      <c r="C86" s="160" t="s">
        <v>1192</v>
      </c>
      <c r="D86" s="160"/>
      <c r="E86" s="156" t="s">
        <v>1267</v>
      </c>
      <c r="F86" s="157">
        <v>-20.737715336000001</v>
      </c>
      <c r="G86" s="157">
        <v>-41.923545486999998</v>
      </c>
      <c r="H86" s="157"/>
      <c r="I86" s="156">
        <v>933</v>
      </c>
      <c r="J86" s="190"/>
      <c r="K86" s="190"/>
      <c r="L86" s="189" t="s">
        <v>1225</v>
      </c>
      <c r="M86" s="190">
        <v>6</v>
      </c>
      <c r="N86" s="185">
        <v>6.333333333333333</v>
      </c>
      <c r="O86" s="190">
        <v>6.5</v>
      </c>
      <c r="P86" s="190">
        <v>6.5</v>
      </c>
      <c r="Q86" s="185">
        <v>6.666666666666667</v>
      </c>
      <c r="R86" s="190">
        <v>6.5</v>
      </c>
      <c r="S86" s="185">
        <v>6.666666666666667</v>
      </c>
      <c r="T86" s="185">
        <v>6.166666666666667</v>
      </c>
      <c r="U86" s="191">
        <v>87.333333333333329</v>
      </c>
      <c r="V86" s="186"/>
      <c r="W86" s="190" t="s">
        <v>900</v>
      </c>
      <c r="X86" s="190">
        <v>933</v>
      </c>
      <c r="Y86" s="192" t="s">
        <v>10</v>
      </c>
      <c r="Z86" s="192"/>
      <c r="AA86" s="175"/>
      <c r="AB86" s="175">
        <f t="shared" si="17"/>
        <v>933</v>
      </c>
      <c r="AC86" s="175"/>
      <c r="AD86" s="175"/>
      <c r="AE86" s="192"/>
      <c r="AF86" s="198">
        <v>60.140683500000009</v>
      </c>
      <c r="AG86" s="198">
        <v>34.339668500000002</v>
      </c>
      <c r="AH86" s="198">
        <v>6.0704117499999999</v>
      </c>
      <c r="AI86" s="198">
        <v>13.951940499999997</v>
      </c>
      <c r="AJ86" s="198">
        <v>2.309928847132583</v>
      </c>
      <c r="AK86" s="186"/>
      <c r="AL86" s="175" t="s">
        <v>160</v>
      </c>
      <c r="AM86" s="175"/>
      <c r="AN86" s="175" t="s">
        <v>10</v>
      </c>
      <c r="AO86" s="175"/>
      <c r="AP86" s="175"/>
      <c r="AQ86" s="175">
        <f t="shared" si="18"/>
        <v>933</v>
      </c>
      <c r="AR86" s="175"/>
      <c r="AS86" s="175"/>
      <c r="AU86" s="175"/>
      <c r="AV86" s="175" t="s">
        <v>62</v>
      </c>
      <c r="AY86" s="176">
        <v>0.20630000000000001</v>
      </c>
      <c r="AZ86" s="176">
        <v>20</v>
      </c>
      <c r="BA86" s="177">
        <v>1.0315000000000001E-2</v>
      </c>
      <c r="BB86" s="177">
        <v>5.7525568410597794</v>
      </c>
      <c r="BC86" s="177"/>
      <c r="BD86" s="194" t="s">
        <v>160</v>
      </c>
      <c r="BE86" s="194" t="s">
        <v>10</v>
      </c>
      <c r="BF86" s="194"/>
      <c r="BG86" s="194"/>
      <c r="BH86" s="169">
        <f>I86</f>
        <v>933</v>
      </c>
      <c r="BJ86" s="194"/>
      <c r="BK86" s="194"/>
      <c r="BL86" s="194"/>
      <c r="BM86" s="217">
        <v>920.274</v>
      </c>
      <c r="BP86" s="194"/>
      <c r="BQ86" s="195">
        <v>1125.2791669999999</v>
      </c>
      <c r="BR86" s="195"/>
      <c r="BS86" s="195"/>
      <c r="BT86" s="195"/>
      <c r="BU86" s="186"/>
      <c r="BV86" s="176" t="s">
        <v>407</v>
      </c>
      <c r="BW86" s="160" t="s">
        <v>1192</v>
      </c>
      <c r="BX86" s="176"/>
      <c r="BY86" s="176"/>
      <c r="BZ86" s="186">
        <f t="shared" si="19"/>
        <v>933</v>
      </c>
      <c r="CA86" s="176"/>
      <c r="CB86" s="176"/>
      <c r="CC86" s="176"/>
      <c r="CD86" s="176"/>
      <c r="CE86" s="176" t="s">
        <v>62</v>
      </c>
      <c r="CF86" s="185">
        <v>152.10582416103847</v>
      </c>
      <c r="CI86" s="163">
        <v>121</v>
      </c>
      <c r="CJ86" s="163" t="s">
        <v>10</v>
      </c>
      <c r="CK86" s="163"/>
      <c r="CL86" s="163"/>
      <c r="CM86" s="186">
        <f t="shared" si="15"/>
        <v>933</v>
      </c>
      <c r="CN86" s="163"/>
      <c r="CO86" s="163"/>
      <c r="CP86" s="163"/>
      <c r="CQ86" s="163"/>
      <c r="CR86" s="163"/>
      <c r="CS86" s="163" t="s">
        <v>62</v>
      </c>
      <c r="CT86" s="163">
        <v>8.0258486067871324</v>
      </c>
      <c r="CU86" s="186"/>
      <c r="CV86" s="186"/>
      <c r="CW86" s="163">
        <v>121</v>
      </c>
      <c r="CX86" s="163" t="s">
        <v>10</v>
      </c>
      <c r="CY86" s="163"/>
      <c r="CZ86" s="163"/>
      <c r="DA86" s="186">
        <f t="shared" si="14"/>
        <v>933</v>
      </c>
      <c r="DB86" s="163"/>
      <c r="DC86" s="163"/>
      <c r="DD86" s="163"/>
      <c r="DE86" s="163"/>
      <c r="DF86" s="163"/>
      <c r="DG86" s="163"/>
      <c r="DH86" s="176" t="s">
        <v>9</v>
      </c>
      <c r="DI86" s="232">
        <v>5.8120339999999997</v>
      </c>
      <c r="DJ86" s="233">
        <v>0.65507510000000002</v>
      </c>
      <c r="DK86" s="177">
        <f>DI86-DJ86</f>
        <v>5.1569588999999993</v>
      </c>
      <c r="DL86" s="230">
        <v>0.34776230000000002</v>
      </c>
      <c r="DM86" s="230">
        <v>0.3073128</v>
      </c>
      <c r="DO86" s="61" t="s">
        <v>160</v>
      </c>
      <c r="DP86" s="61" t="s">
        <v>10</v>
      </c>
      <c r="DQ86" s="160" t="s">
        <v>1192</v>
      </c>
      <c r="DR86" s="61"/>
      <c r="DS86" s="61"/>
      <c r="DT86" s="61"/>
      <c r="DU86" s="61"/>
      <c r="DV86" s="61"/>
      <c r="DW86" s="61"/>
      <c r="DX86" s="61" t="s">
        <v>62</v>
      </c>
      <c r="DY86" s="68">
        <v>0.32370606000000002</v>
      </c>
      <c r="DZ86" s="68">
        <v>2.767234E-2</v>
      </c>
      <c r="EA86" s="68">
        <v>6.2856999999999996E-2</v>
      </c>
      <c r="EB86" s="68">
        <v>0.22408359999999999</v>
      </c>
      <c r="EC86" s="68">
        <v>1.9108000000000003E-2</v>
      </c>
    </row>
    <row r="87" spans="1:133" s="169" customFormat="1" x14ac:dyDescent="0.25">
      <c r="A87" s="156">
        <v>122</v>
      </c>
      <c r="B87" s="157" t="s">
        <v>1266</v>
      </c>
      <c r="C87" s="160" t="s">
        <v>1163</v>
      </c>
      <c r="D87" s="160"/>
      <c r="E87" s="156" t="s">
        <v>1267</v>
      </c>
      <c r="F87" s="157">
        <v>-20.739679466999998</v>
      </c>
      <c r="G87" s="157">
        <v>-41.93045008</v>
      </c>
      <c r="H87" s="157"/>
      <c r="I87" s="156">
        <v>884</v>
      </c>
      <c r="J87" s="190"/>
      <c r="K87" s="190"/>
      <c r="L87" s="189" t="s">
        <v>1225</v>
      </c>
      <c r="M87" s="185">
        <v>5.666666666666667</v>
      </c>
      <c r="N87" s="185">
        <v>6.333333333333333</v>
      </c>
      <c r="O87" s="185">
        <v>5.666666666666667</v>
      </c>
      <c r="P87" s="190">
        <v>6</v>
      </c>
      <c r="Q87" s="185">
        <v>5.666666666666667</v>
      </c>
      <c r="R87" s="185">
        <v>5.333333333333333</v>
      </c>
      <c r="S87" s="190">
        <v>6</v>
      </c>
      <c r="T87" s="190">
        <v>6</v>
      </c>
      <c r="U87" s="191">
        <v>82.666666666666671</v>
      </c>
      <c r="V87" s="186"/>
      <c r="W87" s="190" t="s">
        <v>638</v>
      </c>
      <c r="X87" s="190">
        <v>884</v>
      </c>
      <c r="Y87" s="192" t="s">
        <v>8</v>
      </c>
      <c r="Z87" s="192"/>
      <c r="AA87" s="175"/>
      <c r="AB87" s="175">
        <f t="shared" si="17"/>
        <v>884</v>
      </c>
      <c r="AC87" s="175"/>
      <c r="AD87" s="175"/>
      <c r="AE87" s="192"/>
      <c r="AF87" s="198">
        <v>79.167751999999979</v>
      </c>
      <c r="AG87" s="198">
        <v>38.012171500000001</v>
      </c>
      <c r="AH87" s="198">
        <v>7.0318971000000019</v>
      </c>
      <c r="AI87" s="198">
        <v>15.632923499999999</v>
      </c>
      <c r="AJ87" s="198">
        <v>2.2281343696162175</v>
      </c>
      <c r="AK87" s="186"/>
      <c r="AL87" s="175" t="s">
        <v>524</v>
      </c>
      <c r="AM87" s="175"/>
      <c r="AN87" s="175" t="s">
        <v>8</v>
      </c>
      <c r="AO87" s="175"/>
      <c r="AP87" s="175"/>
      <c r="AQ87" s="175">
        <f t="shared" si="18"/>
        <v>884</v>
      </c>
      <c r="AR87" s="175"/>
      <c r="AS87" s="175"/>
      <c r="AU87" s="175"/>
      <c r="AV87" s="175" t="s">
        <v>440</v>
      </c>
      <c r="AY87" s="176">
        <v>0.2233</v>
      </c>
      <c r="AZ87" s="176">
        <v>20</v>
      </c>
      <c r="BA87" s="177">
        <v>1.1165E-2</v>
      </c>
      <c r="BB87" s="177">
        <v>5.8934850884492525</v>
      </c>
      <c r="BC87" s="177"/>
      <c r="BD87" s="194" t="s">
        <v>524</v>
      </c>
      <c r="BE87" s="194" t="s">
        <v>8</v>
      </c>
      <c r="BF87" s="194"/>
      <c r="BG87" s="194"/>
      <c r="BH87" s="169">
        <f>I87</f>
        <v>884</v>
      </c>
      <c r="BJ87" s="194"/>
      <c r="BK87" s="194"/>
      <c r="BL87" s="194"/>
      <c r="BM87" s="217">
        <v>868.91099999999994</v>
      </c>
      <c r="BP87" s="194"/>
      <c r="BQ87" s="195">
        <v>776.19816700000001</v>
      </c>
      <c r="BR87" s="195"/>
      <c r="BS87" s="195"/>
      <c r="BT87" s="195"/>
      <c r="BU87" s="186"/>
      <c r="BV87" s="176" t="s">
        <v>447</v>
      </c>
      <c r="BW87" s="160" t="s">
        <v>1163</v>
      </c>
      <c r="BX87" s="176"/>
      <c r="BY87" s="176"/>
      <c r="BZ87" s="186">
        <f t="shared" si="19"/>
        <v>884</v>
      </c>
      <c r="CA87" s="176"/>
      <c r="CB87" s="176"/>
      <c r="CC87" s="176"/>
      <c r="CD87" s="176"/>
      <c r="CE87" s="176" t="s">
        <v>440</v>
      </c>
      <c r="CF87" s="185">
        <v>181.21139400025959</v>
      </c>
      <c r="CI87" s="163">
        <v>122</v>
      </c>
      <c r="CJ87" s="163" t="s">
        <v>8</v>
      </c>
      <c r="CK87" s="163"/>
      <c r="CL87" s="163"/>
      <c r="CM87" s="186">
        <f t="shared" si="15"/>
        <v>884</v>
      </c>
      <c r="CN87" s="163"/>
      <c r="CO87" s="163"/>
      <c r="CP87" s="163"/>
      <c r="CQ87" s="163"/>
      <c r="CR87" s="163"/>
      <c r="CS87" s="163" t="s">
        <v>62</v>
      </c>
      <c r="CT87" s="163">
        <v>6.240791224099171</v>
      </c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Q87" s="160"/>
    </row>
    <row r="88" spans="1:133" s="169" customFormat="1" x14ac:dyDescent="0.25">
      <c r="A88" s="156">
        <v>125</v>
      </c>
      <c r="B88" s="157" t="s">
        <v>1268</v>
      </c>
      <c r="C88" s="160" t="s">
        <v>1163</v>
      </c>
      <c r="D88" s="160"/>
      <c r="E88" s="157" t="s">
        <v>1269</v>
      </c>
      <c r="F88" s="157">
        <v>-20.5848689</v>
      </c>
      <c r="G88" s="157">
        <v>-42.28184117</v>
      </c>
      <c r="H88" s="157"/>
      <c r="I88" s="156">
        <v>851</v>
      </c>
      <c r="J88" s="190"/>
      <c r="K88" s="190"/>
      <c r="L88" s="189" t="s">
        <v>1210</v>
      </c>
      <c r="M88" s="190">
        <v>6</v>
      </c>
      <c r="N88" s="185">
        <v>5.666666666666667</v>
      </c>
      <c r="O88" s="190">
        <v>6</v>
      </c>
      <c r="P88" s="185">
        <v>5.666666666666667</v>
      </c>
      <c r="Q88" s="185">
        <v>5.666666666666667</v>
      </c>
      <c r="R88" s="185">
        <v>5.666666666666667</v>
      </c>
      <c r="S88" s="185">
        <v>6.333333333333333</v>
      </c>
      <c r="T88" s="185">
        <v>5.666666666666667</v>
      </c>
      <c r="U88" s="191">
        <v>82.333333333333329</v>
      </c>
      <c r="V88" s="186"/>
      <c r="W88" s="190" t="s">
        <v>639</v>
      </c>
      <c r="X88" s="190">
        <v>851</v>
      </c>
      <c r="Y88" s="192" t="s">
        <v>8</v>
      </c>
      <c r="Z88" s="192"/>
      <c r="AA88" s="175"/>
      <c r="AB88" s="175">
        <f t="shared" si="17"/>
        <v>851</v>
      </c>
      <c r="AC88" s="175"/>
      <c r="AD88" s="175"/>
      <c r="AE88" s="192"/>
      <c r="AF88" s="198">
        <v>51.077742000000001</v>
      </c>
      <c r="AG88" s="198">
        <v>31.055578499999996</v>
      </c>
      <c r="AH88" s="198">
        <v>5.5343361999999985</v>
      </c>
      <c r="AI88" s="198">
        <v>12.592940600000002</v>
      </c>
      <c r="AJ88" s="198">
        <v>2.3034425858556689</v>
      </c>
      <c r="AK88" s="186"/>
      <c r="AL88" s="175" t="s">
        <v>525</v>
      </c>
      <c r="AM88" s="175"/>
      <c r="AN88" s="175" t="s">
        <v>8</v>
      </c>
      <c r="AO88" s="175"/>
      <c r="AP88" s="175"/>
      <c r="AQ88" s="175">
        <f t="shared" si="18"/>
        <v>851</v>
      </c>
      <c r="AR88" s="175"/>
      <c r="AS88" s="175"/>
      <c r="AU88" s="175"/>
      <c r="AV88" s="175" t="s">
        <v>440</v>
      </c>
      <c r="AY88" s="176">
        <v>0.2097</v>
      </c>
      <c r="AZ88" s="176">
        <v>20</v>
      </c>
      <c r="BA88" s="177">
        <v>1.0485E-2</v>
      </c>
      <c r="BB88" s="177">
        <v>5.2572947145196354</v>
      </c>
      <c r="BC88" s="177"/>
      <c r="BD88" s="194" t="s">
        <v>525</v>
      </c>
      <c r="BE88" s="194" t="s">
        <v>8</v>
      </c>
      <c r="BF88" s="194"/>
      <c r="BG88" s="194"/>
      <c r="BH88" s="169">
        <f>I88</f>
        <v>851</v>
      </c>
      <c r="BJ88" s="194"/>
      <c r="BK88" s="194"/>
      <c r="BL88" s="194"/>
      <c r="BM88" s="217">
        <v>831.88900000000001</v>
      </c>
      <c r="BP88" s="194"/>
      <c r="BQ88" s="195">
        <v>3370.333333</v>
      </c>
      <c r="BR88" s="195"/>
      <c r="BS88" s="195"/>
      <c r="BT88" s="195"/>
      <c r="BU88" s="186"/>
      <c r="BV88" s="186"/>
      <c r="BW88" s="160"/>
      <c r="BX88" s="186"/>
      <c r="BY88" s="186"/>
      <c r="BZ88" s="186"/>
      <c r="CA88" s="186"/>
      <c r="CB88" s="186"/>
      <c r="CC88" s="186"/>
      <c r="CD88" s="186"/>
      <c r="CE88" s="186"/>
      <c r="CF88" s="197"/>
      <c r="CI88" s="186"/>
      <c r="CJ88" s="186"/>
      <c r="CK88" s="186"/>
      <c r="CL88" s="186"/>
      <c r="CM88" s="186"/>
      <c r="CN88" s="186"/>
      <c r="CO88" s="186"/>
      <c r="CP88" s="186"/>
      <c r="CQ88" s="186"/>
      <c r="CR88" s="186"/>
      <c r="CS88" s="186"/>
      <c r="CT88" s="186"/>
      <c r="CU88" s="186"/>
      <c r="CV88" s="186"/>
      <c r="CW88" s="186"/>
      <c r="CX88" s="186"/>
      <c r="CY88" s="186"/>
      <c r="CZ88" s="186"/>
      <c r="DA88" s="186"/>
      <c r="DB88" s="186"/>
      <c r="DC88" s="186"/>
      <c r="DD88" s="186"/>
      <c r="DE88" s="186"/>
      <c r="DF88" s="186"/>
      <c r="DG88" s="186"/>
      <c r="DH88" s="186"/>
      <c r="DI88" s="186"/>
      <c r="DJ88" s="186"/>
      <c r="DK88" s="186"/>
      <c r="DL88" s="186"/>
      <c r="DM88" s="186"/>
      <c r="DQ88" s="160"/>
    </row>
    <row r="89" spans="1:133" s="169" customFormat="1" x14ac:dyDescent="0.25">
      <c r="A89" s="156">
        <v>126</v>
      </c>
      <c r="B89" s="157" t="s">
        <v>1268</v>
      </c>
      <c r="C89" s="160" t="s">
        <v>1173</v>
      </c>
      <c r="D89" s="160"/>
      <c r="E89" s="157" t="s">
        <v>1269</v>
      </c>
      <c r="F89" s="157">
        <v>-20.587972719</v>
      </c>
      <c r="G89" s="157">
        <v>-42.282232856</v>
      </c>
      <c r="H89" s="157"/>
      <c r="I89" s="156">
        <v>851</v>
      </c>
      <c r="J89" s="190"/>
      <c r="K89" s="190"/>
      <c r="L89" s="189" t="s">
        <v>1210</v>
      </c>
      <c r="M89" s="185">
        <v>5.333333333333333</v>
      </c>
      <c r="N89" s="185">
        <v>5.333333333333333</v>
      </c>
      <c r="O89" s="185">
        <v>5.333333333333333</v>
      </c>
      <c r="P89" s="190">
        <v>6</v>
      </c>
      <c r="Q89" s="185">
        <v>5.333333333333333</v>
      </c>
      <c r="R89" s="185">
        <v>5.666666666666667</v>
      </c>
      <c r="S89" s="185">
        <v>5.666666666666667</v>
      </c>
      <c r="T89" s="190">
        <v>6</v>
      </c>
      <c r="U89" s="196">
        <v>80</v>
      </c>
      <c r="V89" s="186"/>
      <c r="W89" s="190" t="s">
        <v>826</v>
      </c>
      <c r="X89" s="190">
        <v>851</v>
      </c>
      <c r="Y89" s="192" t="s">
        <v>286</v>
      </c>
      <c r="Z89" s="192"/>
      <c r="AA89" s="175"/>
      <c r="AB89" s="175">
        <f t="shared" si="17"/>
        <v>851</v>
      </c>
      <c r="AC89" s="175"/>
      <c r="AD89" s="175"/>
      <c r="AE89" s="192"/>
      <c r="AF89" s="198">
        <v>56.919560499999989</v>
      </c>
      <c r="AG89" s="198">
        <v>32.689577999999997</v>
      </c>
      <c r="AH89" s="198">
        <v>5.9279204500000002</v>
      </c>
      <c r="AI89" s="198">
        <v>13.223219500000003</v>
      </c>
      <c r="AJ89" s="198">
        <v>2.2444490010847185</v>
      </c>
      <c r="AK89" s="186"/>
      <c r="AL89" s="175" t="s">
        <v>558</v>
      </c>
      <c r="AM89" s="175"/>
      <c r="AN89" s="175" t="s">
        <v>286</v>
      </c>
      <c r="AO89" s="175"/>
      <c r="AP89" s="175"/>
      <c r="AQ89" s="175">
        <f t="shared" si="18"/>
        <v>851</v>
      </c>
      <c r="AR89" s="175"/>
      <c r="AS89" s="175"/>
      <c r="AU89" s="175"/>
      <c r="AV89" s="175" t="s">
        <v>440</v>
      </c>
      <c r="AY89" s="176">
        <v>0.19850000000000001</v>
      </c>
      <c r="AZ89" s="176">
        <v>20</v>
      </c>
      <c r="BA89" s="179">
        <v>9.9249999999999998E-3</v>
      </c>
      <c r="BB89" s="177">
        <v>5.3995651356937708</v>
      </c>
      <c r="BC89" s="177"/>
      <c r="BD89" s="194" t="s">
        <v>558</v>
      </c>
      <c r="BE89" s="194" t="s">
        <v>286</v>
      </c>
      <c r="BF89" s="194"/>
      <c r="BG89" s="194"/>
      <c r="BH89" s="169">
        <f>I89</f>
        <v>851</v>
      </c>
      <c r="BJ89" s="194"/>
      <c r="BK89" s="194"/>
      <c r="BL89" s="194"/>
      <c r="BM89" s="217">
        <v>857.16899999999998</v>
      </c>
      <c r="BP89" s="194"/>
      <c r="BQ89" s="195">
        <v>6596.6666670000004</v>
      </c>
      <c r="BR89" s="195"/>
      <c r="BS89" s="195"/>
      <c r="BT89" s="195"/>
      <c r="BU89" s="186"/>
      <c r="BV89" s="186"/>
      <c r="BW89" s="160"/>
      <c r="BX89" s="186"/>
      <c r="BY89" s="186"/>
      <c r="BZ89" s="186"/>
      <c r="CA89" s="186"/>
      <c r="CB89" s="186"/>
      <c r="CC89" s="186"/>
      <c r="CD89" s="186"/>
      <c r="CE89" s="186"/>
      <c r="CF89" s="197"/>
      <c r="CI89" s="186"/>
      <c r="CJ89" s="186"/>
      <c r="CK89" s="186"/>
      <c r="CL89" s="186"/>
      <c r="CM89" s="186"/>
      <c r="CN89" s="186"/>
      <c r="CO89" s="186"/>
      <c r="CP89" s="186"/>
      <c r="CQ89" s="186"/>
      <c r="CR89" s="186"/>
      <c r="CS89" s="186"/>
      <c r="CT89" s="186"/>
      <c r="CU89" s="186"/>
      <c r="CV89" s="186"/>
      <c r="CW89" s="186"/>
      <c r="CX89" s="186"/>
      <c r="CY89" s="186"/>
      <c r="CZ89" s="186"/>
      <c r="DA89" s="186"/>
      <c r="DB89" s="186"/>
      <c r="DC89" s="186"/>
      <c r="DD89" s="186"/>
      <c r="DE89" s="186"/>
      <c r="DF89" s="186"/>
      <c r="DG89" s="186"/>
      <c r="DH89" s="186"/>
      <c r="DI89" s="186"/>
      <c r="DJ89" s="186"/>
      <c r="DK89" s="186"/>
      <c r="DL89" s="186"/>
      <c r="DM89" s="186"/>
      <c r="DQ89" s="160"/>
    </row>
    <row r="90" spans="1:133" s="169" customFormat="1" x14ac:dyDescent="0.25">
      <c r="A90" s="156">
        <v>129</v>
      </c>
      <c r="B90" s="157" t="s">
        <v>1270</v>
      </c>
      <c r="C90" s="160" t="s">
        <v>1163</v>
      </c>
      <c r="D90" s="160"/>
      <c r="E90" s="157" t="s">
        <v>1269</v>
      </c>
      <c r="F90" s="157">
        <v>-20.503178369</v>
      </c>
      <c r="G90" s="157">
        <v>-42.154682754</v>
      </c>
      <c r="H90" s="157"/>
      <c r="I90" s="156">
        <v>936</v>
      </c>
      <c r="J90" s="190"/>
      <c r="K90" s="190"/>
      <c r="L90" s="189" t="s">
        <v>1225</v>
      </c>
      <c r="M90" s="185">
        <v>5.666666666666667</v>
      </c>
      <c r="N90" s="190">
        <v>6</v>
      </c>
      <c r="O90" s="190">
        <v>6</v>
      </c>
      <c r="P90" s="190">
        <v>6</v>
      </c>
      <c r="Q90" s="185">
        <v>6.333333333333333</v>
      </c>
      <c r="R90" s="185">
        <v>5.666666666666667</v>
      </c>
      <c r="S90" s="190">
        <v>6</v>
      </c>
      <c r="T90" s="185">
        <v>5.666666666666667</v>
      </c>
      <c r="U90" s="196">
        <v>83</v>
      </c>
      <c r="V90" s="186"/>
      <c r="W90" s="190" t="s">
        <v>641</v>
      </c>
      <c r="X90" s="190">
        <v>936</v>
      </c>
      <c r="Y90" s="192" t="s">
        <v>8</v>
      </c>
      <c r="Z90" s="192"/>
      <c r="AA90" s="175"/>
      <c r="AB90" s="175">
        <f t="shared" si="17"/>
        <v>936</v>
      </c>
      <c r="AC90" s="175"/>
      <c r="AD90" s="175"/>
      <c r="AE90" s="192"/>
      <c r="AF90" s="198">
        <v>60.304138000000009</v>
      </c>
      <c r="AG90" s="198">
        <v>32.278276500000004</v>
      </c>
      <c r="AH90" s="198">
        <v>6.4403369999999995</v>
      </c>
      <c r="AI90" s="198">
        <v>12.527235600000001</v>
      </c>
      <c r="AJ90" s="198">
        <v>1.9436700593576717</v>
      </c>
      <c r="AK90" s="186"/>
      <c r="AL90" s="175" t="s">
        <v>69</v>
      </c>
      <c r="AM90" s="175"/>
      <c r="AN90" s="175" t="s">
        <v>8</v>
      </c>
      <c r="AO90" s="175"/>
      <c r="AP90" s="175"/>
      <c r="AQ90" s="175">
        <f t="shared" si="18"/>
        <v>936</v>
      </c>
      <c r="AR90" s="175"/>
      <c r="AS90" s="175"/>
      <c r="AU90" s="175"/>
      <c r="AV90" s="175" t="s">
        <v>62</v>
      </c>
      <c r="AY90" s="176">
        <v>0.22189999999999999</v>
      </c>
      <c r="AZ90" s="176">
        <v>20</v>
      </c>
      <c r="BA90" s="179">
        <v>1.1094999999999999E-2</v>
      </c>
      <c r="BB90" s="177">
        <v>5.9431455184817334</v>
      </c>
      <c r="BC90" s="177"/>
      <c r="BD90" s="194" t="s">
        <v>69</v>
      </c>
      <c r="BE90" s="194" t="s">
        <v>8</v>
      </c>
      <c r="BF90" s="194"/>
      <c r="BG90" s="194"/>
      <c r="BH90" s="169">
        <f>I90</f>
        <v>936</v>
      </c>
      <c r="BJ90" s="194"/>
      <c r="BK90" s="194"/>
      <c r="BL90" s="194"/>
      <c r="BM90" s="217">
        <v>935.96220000000005</v>
      </c>
      <c r="BP90" s="194"/>
      <c r="BQ90" s="195">
        <v>6318.5</v>
      </c>
      <c r="BR90" s="195"/>
      <c r="BS90" s="195"/>
      <c r="BT90" s="195"/>
      <c r="BU90" s="186"/>
      <c r="BV90" s="176" t="s">
        <v>335</v>
      </c>
      <c r="BW90" s="160" t="s">
        <v>1163</v>
      </c>
      <c r="BX90" s="176"/>
      <c r="BY90" s="176"/>
      <c r="BZ90" s="186">
        <f>I90</f>
        <v>936</v>
      </c>
      <c r="CA90" s="176"/>
      <c r="CB90" s="176"/>
      <c r="CC90" s="176"/>
      <c r="CD90" s="176"/>
      <c r="CE90" s="176" t="s">
        <v>62</v>
      </c>
      <c r="CF90" s="185">
        <v>138.63997811778006</v>
      </c>
      <c r="CI90" s="163">
        <v>129</v>
      </c>
      <c r="CJ90" s="163" t="s">
        <v>8</v>
      </c>
      <c r="CK90" s="163"/>
      <c r="CL90" s="163"/>
      <c r="CM90" s="186">
        <f t="shared" si="15"/>
        <v>936</v>
      </c>
      <c r="CN90" s="163"/>
      <c r="CO90" s="163"/>
      <c r="CP90" s="163"/>
      <c r="CQ90" s="163"/>
      <c r="CR90" s="163"/>
      <c r="CS90" s="163" t="s">
        <v>62</v>
      </c>
      <c r="CT90" s="163">
        <v>8.0831352734021724</v>
      </c>
      <c r="CU90" s="186"/>
      <c r="CV90" s="186"/>
      <c r="CW90" s="190">
        <v>129</v>
      </c>
      <c r="CX90" s="228" t="s">
        <v>8</v>
      </c>
      <c r="CY90" s="228"/>
      <c r="CZ90" s="228"/>
      <c r="DA90" s="186">
        <f t="shared" si="14"/>
        <v>936</v>
      </c>
      <c r="DB90" s="228"/>
      <c r="DC90" s="228"/>
      <c r="DD90" s="228"/>
      <c r="DE90" s="228"/>
      <c r="DF90" s="228"/>
      <c r="DG90" s="228"/>
      <c r="DH90" s="228" t="s">
        <v>9</v>
      </c>
      <c r="DI90" s="231">
        <v>6.053051</v>
      </c>
      <c r="DJ90" s="230">
        <v>0.93960299999999997</v>
      </c>
      <c r="DK90" s="230">
        <v>5.113448</v>
      </c>
      <c r="DL90" s="230">
        <v>0.53441640000000001</v>
      </c>
      <c r="DM90" s="230">
        <v>0.40518659999999995</v>
      </c>
      <c r="DO90" s="59" t="s">
        <v>69</v>
      </c>
      <c r="DP90" s="61" t="s">
        <v>8</v>
      </c>
      <c r="DQ90" s="160" t="s">
        <v>1163</v>
      </c>
      <c r="DR90" s="61"/>
      <c r="DS90" s="61"/>
      <c r="DT90" s="61"/>
      <c r="DU90" s="61"/>
      <c r="DV90" s="61"/>
      <c r="DW90" s="61"/>
      <c r="DX90" s="61" t="s">
        <v>62</v>
      </c>
      <c r="DY90" s="236">
        <v>0.25781292</v>
      </c>
      <c r="DZ90" s="236">
        <v>2.9630220000000002E-2</v>
      </c>
      <c r="EA90" s="236">
        <v>7.1331580000000006E-2</v>
      </c>
      <c r="EB90" s="236">
        <v>0.14377181999999999</v>
      </c>
      <c r="EC90" s="236">
        <v>1.9831759999999997E-2</v>
      </c>
    </row>
    <row r="91" spans="1:133" s="169" customFormat="1" x14ac:dyDescent="0.25">
      <c r="A91" s="156">
        <v>130</v>
      </c>
      <c r="B91" s="157" t="s">
        <v>1271</v>
      </c>
      <c r="C91" s="160" t="s">
        <v>1192</v>
      </c>
      <c r="D91" s="160"/>
      <c r="E91" s="157" t="s">
        <v>1269</v>
      </c>
      <c r="F91" s="157">
        <v>-20.499087161999999</v>
      </c>
      <c r="G91" s="157">
        <v>-42.166827544999997</v>
      </c>
      <c r="H91" s="157"/>
      <c r="I91" s="157">
        <v>1121</v>
      </c>
      <c r="J91" s="188"/>
      <c r="K91" s="188"/>
      <c r="L91" s="189" t="s">
        <v>1225</v>
      </c>
      <c r="M91" s="185">
        <v>6.333333333333333</v>
      </c>
      <c r="N91" s="190">
        <v>6</v>
      </c>
      <c r="O91" s="185">
        <v>6.333333333333333</v>
      </c>
      <c r="P91" s="185">
        <v>6.5</v>
      </c>
      <c r="Q91" s="185">
        <v>6.833333333333333</v>
      </c>
      <c r="R91" s="190">
        <v>6.5</v>
      </c>
      <c r="S91" s="185">
        <v>6.333333333333333</v>
      </c>
      <c r="T91" s="185">
        <v>6.166666666666667</v>
      </c>
      <c r="U91" s="191">
        <v>86.333333333333329</v>
      </c>
      <c r="V91" s="186"/>
      <c r="W91" s="186"/>
      <c r="X91" s="186"/>
      <c r="Y91" s="186"/>
      <c r="Z91" s="186"/>
      <c r="AA91" s="186"/>
      <c r="AB91" s="175"/>
      <c r="AC91" s="175"/>
      <c r="AD91" s="175"/>
      <c r="AE91" s="186"/>
      <c r="AF91" s="193"/>
      <c r="AG91" s="193"/>
      <c r="AH91" s="193"/>
      <c r="AI91" s="193"/>
      <c r="AJ91" s="193"/>
      <c r="AK91" s="186"/>
      <c r="AL91" s="186"/>
      <c r="AM91" s="186"/>
      <c r="AN91" s="186"/>
      <c r="AO91" s="186"/>
      <c r="AP91" s="186"/>
      <c r="AQ91" s="175"/>
      <c r="AR91" s="175"/>
      <c r="AS91" s="175"/>
      <c r="AU91" s="175"/>
      <c r="AV91" s="186"/>
      <c r="AY91" s="186"/>
      <c r="AZ91" s="186"/>
      <c r="BA91" s="186"/>
      <c r="BB91" s="186"/>
      <c r="BC91" s="186"/>
      <c r="BD91" s="186"/>
      <c r="BE91" s="186"/>
      <c r="BF91" s="186"/>
      <c r="BG91" s="186"/>
      <c r="BJ91" s="186"/>
      <c r="BK91" s="186"/>
      <c r="BL91" s="186"/>
      <c r="BM91" s="218"/>
      <c r="BP91" s="186"/>
      <c r="BQ91" s="186"/>
      <c r="BR91" s="186"/>
      <c r="BS91" s="186"/>
      <c r="BT91" s="186"/>
      <c r="BU91" s="186"/>
      <c r="BV91" s="176" t="s">
        <v>408</v>
      </c>
      <c r="BW91" s="160" t="s">
        <v>1192</v>
      </c>
      <c r="BX91" s="176"/>
      <c r="BY91" s="176"/>
      <c r="BZ91" s="186">
        <f>I91</f>
        <v>1121</v>
      </c>
      <c r="CA91" s="176"/>
      <c r="CB91" s="176"/>
      <c r="CC91" s="176"/>
      <c r="CD91" s="176"/>
      <c r="CE91" s="176" t="s">
        <v>62</v>
      </c>
      <c r="CF91" s="185">
        <v>197.24363387463882</v>
      </c>
      <c r="CI91" s="163">
        <v>130</v>
      </c>
      <c r="CJ91" s="163" t="s">
        <v>10</v>
      </c>
      <c r="CK91" s="163"/>
      <c r="CL91" s="163"/>
      <c r="CM91" s="186">
        <f t="shared" si="15"/>
        <v>1121</v>
      </c>
      <c r="CN91" s="163"/>
      <c r="CO91" s="163"/>
      <c r="CP91" s="163"/>
      <c r="CQ91" s="163"/>
      <c r="CR91" s="163"/>
      <c r="CS91" s="163" t="s">
        <v>62</v>
      </c>
      <c r="CT91" s="163">
        <v>7.2506921571107465</v>
      </c>
      <c r="CU91" s="186"/>
      <c r="CV91" s="186"/>
      <c r="CW91" s="163">
        <v>130</v>
      </c>
      <c r="CX91" s="163" t="s">
        <v>10</v>
      </c>
      <c r="CY91" s="163"/>
      <c r="CZ91" s="163"/>
      <c r="DA91" s="186">
        <f t="shared" si="14"/>
        <v>1121</v>
      </c>
      <c r="DB91" s="163"/>
      <c r="DC91" s="163"/>
      <c r="DD91" s="163"/>
      <c r="DE91" s="163"/>
      <c r="DF91" s="163"/>
      <c r="DG91" s="163"/>
      <c r="DH91" s="176" t="s">
        <v>9</v>
      </c>
      <c r="DI91" s="232">
        <v>4.6763709999999996</v>
      </c>
      <c r="DJ91" s="233">
        <v>0.54772539999999992</v>
      </c>
      <c r="DK91" s="177">
        <f>DI91-DJ91</f>
        <v>4.1286455999999996</v>
      </c>
      <c r="DL91" s="230">
        <v>0.27367509999999989</v>
      </c>
      <c r="DM91" s="230">
        <v>0.27405030000000002</v>
      </c>
      <c r="DO91" s="61" t="s">
        <v>161</v>
      </c>
      <c r="DP91" s="61" t="s">
        <v>10</v>
      </c>
      <c r="DQ91" s="160" t="s">
        <v>1192</v>
      </c>
      <c r="DR91" s="61"/>
      <c r="DS91" s="61"/>
      <c r="DT91" s="61"/>
      <c r="DU91" s="61"/>
      <c r="DV91" s="61"/>
      <c r="DW91" s="61"/>
      <c r="DX91" s="61" t="s">
        <v>62</v>
      </c>
      <c r="DY91" s="68">
        <v>0.38597677999999996</v>
      </c>
      <c r="DZ91" s="68">
        <v>3.1527860000000005E-2</v>
      </c>
      <c r="EA91" s="68">
        <v>9.5148399999999994E-2</v>
      </c>
      <c r="EB91" s="68">
        <v>0.26298882000000001</v>
      </c>
      <c r="EC91" s="68">
        <v>1.895904E-2</v>
      </c>
    </row>
    <row r="92" spans="1:133" s="169" customFormat="1" x14ac:dyDescent="0.25">
      <c r="A92" s="156">
        <v>131</v>
      </c>
      <c r="B92" s="157" t="s">
        <v>1271</v>
      </c>
      <c r="C92" s="160" t="s">
        <v>1163</v>
      </c>
      <c r="D92" s="160"/>
      <c r="E92" s="157" t="s">
        <v>1269</v>
      </c>
      <c r="F92" s="157">
        <v>-20.499087161999999</v>
      </c>
      <c r="G92" s="157">
        <v>-42.166827544999997</v>
      </c>
      <c r="H92" s="157"/>
      <c r="I92" s="157">
        <v>1121</v>
      </c>
      <c r="J92" s="188"/>
      <c r="K92" s="188"/>
      <c r="L92" s="189" t="s">
        <v>1225</v>
      </c>
      <c r="M92" s="190">
        <v>6</v>
      </c>
      <c r="N92" s="185">
        <v>6.333333333333333</v>
      </c>
      <c r="O92" s="190">
        <v>6.5</v>
      </c>
      <c r="P92" s="190">
        <v>6.5</v>
      </c>
      <c r="Q92" s="185">
        <v>6.666666666666667</v>
      </c>
      <c r="R92" s="190">
        <v>6.5</v>
      </c>
      <c r="S92" s="190">
        <v>6</v>
      </c>
      <c r="T92" s="185">
        <v>6.166666666666667</v>
      </c>
      <c r="U92" s="191">
        <v>86.666666666666671</v>
      </c>
      <c r="V92" s="186"/>
      <c r="W92" s="186"/>
      <c r="X92" s="186"/>
      <c r="Y92" s="186"/>
      <c r="Z92" s="186"/>
      <c r="AA92" s="186"/>
      <c r="AB92" s="175"/>
      <c r="AC92" s="175"/>
      <c r="AD92" s="175"/>
      <c r="AE92" s="186"/>
      <c r="AF92" s="193"/>
      <c r="AG92" s="193"/>
      <c r="AH92" s="193"/>
      <c r="AI92" s="193"/>
      <c r="AJ92" s="193"/>
      <c r="AK92" s="186"/>
      <c r="AL92" s="186"/>
      <c r="AM92" s="186"/>
      <c r="AN92" s="186"/>
      <c r="AO92" s="186"/>
      <c r="AP92" s="186"/>
      <c r="AQ92" s="175"/>
      <c r="AR92" s="175"/>
      <c r="AS92" s="175"/>
      <c r="AU92" s="175"/>
      <c r="AV92" s="186"/>
      <c r="AY92" s="186"/>
      <c r="AZ92" s="186"/>
      <c r="BA92" s="186"/>
      <c r="BB92" s="186"/>
      <c r="BC92" s="186"/>
      <c r="BD92" s="186"/>
      <c r="BE92" s="186"/>
      <c r="BF92" s="186"/>
      <c r="BG92" s="186"/>
      <c r="BJ92" s="186"/>
      <c r="BK92" s="186"/>
      <c r="BL92" s="186"/>
      <c r="BM92" s="218"/>
      <c r="BP92" s="186"/>
      <c r="BQ92" s="186"/>
      <c r="BR92" s="186"/>
      <c r="BS92" s="186"/>
      <c r="BT92" s="186"/>
      <c r="BU92" s="186"/>
      <c r="BV92" s="176" t="s">
        <v>336</v>
      </c>
      <c r="BW92" s="160" t="s">
        <v>1163</v>
      </c>
      <c r="BX92" s="176"/>
      <c r="BY92" s="176"/>
      <c r="BZ92" s="186">
        <f>I92</f>
        <v>1121</v>
      </c>
      <c r="CA92" s="176"/>
      <c r="CB92" s="176"/>
      <c r="CC92" s="176"/>
      <c r="CD92" s="176"/>
      <c r="CE92" s="176" t="s">
        <v>62</v>
      </c>
      <c r="CF92" s="185">
        <v>155.58900109567813</v>
      </c>
      <c r="CI92" s="163">
        <v>131</v>
      </c>
      <c r="CJ92" s="163" t="s">
        <v>8</v>
      </c>
      <c r="CK92" s="163"/>
      <c r="CL92" s="163"/>
      <c r="CM92" s="186">
        <f t="shared" si="15"/>
        <v>1121</v>
      </c>
      <c r="CN92" s="163"/>
      <c r="CO92" s="163"/>
      <c r="CP92" s="163"/>
      <c r="CQ92" s="163"/>
      <c r="CR92" s="163"/>
      <c r="CS92" s="163" t="s">
        <v>62</v>
      </c>
      <c r="CT92" s="163">
        <v>6.9265333835092324</v>
      </c>
      <c r="CU92" s="186"/>
      <c r="CV92" s="186"/>
      <c r="CW92" s="190">
        <v>131</v>
      </c>
      <c r="CX92" s="228" t="s">
        <v>8</v>
      </c>
      <c r="CY92" s="228"/>
      <c r="CZ92" s="228"/>
      <c r="DA92" s="186">
        <f t="shared" si="14"/>
        <v>1121</v>
      </c>
      <c r="DB92" s="228"/>
      <c r="DC92" s="228"/>
      <c r="DD92" s="228"/>
      <c r="DE92" s="228"/>
      <c r="DF92" s="228"/>
      <c r="DG92" s="228"/>
      <c r="DH92" s="228" t="s">
        <v>9</v>
      </c>
      <c r="DI92" s="231">
        <v>5.5497920000000001</v>
      </c>
      <c r="DJ92" s="230">
        <v>0.85169899999999998</v>
      </c>
      <c r="DK92" s="230">
        <v>4.6980930000000001</v>
      </c>
      <c r="DL92" s="230">
        <v>0.53490909999999992</v>
      </c>
      <c r="DM92" s="230">
        <v>0.31678990000000001</v>
      </c>
      <c r="DO92" s="59" t="s">
        <v>70</v>
      </c>
      <c r="DP92" s="61" t="s">
        <v>8</v>
      </c>
      <c r="DQ92" s="160" t="s">
        <v>1163</v>
      </c>
      <c r="DR92" s="61"/>
      <c r="DS92" s="61"/>
      <c r="DT92" s="61"/>
      <c r="DU92" s="61"/>
      <c r="DV92" s="61"/>
      <c r="DW92" s="61"/>
      <c r="DX92" s="61" t="s">
        <v>62</v>
      </c>
      <c r="DY92" s="236">
        <v>0.26424542000000001</v>
      </c>
      <c r="DZ92" s="236">
        <v>2.332186E-2</v>
      </c>
      <c r="EA92" s="236">
        <v>6.4450499999999994E-2</v>
      </c>
      <c r="EB92" s="236">
        <v>0.16822352000000002</v>
      </c>
      <c r="EC92" s="236">
        <v>1.7207519999999997E-2</v>
      </c>
    </row>
    <row r="93" spans="1:133" s="169" customFormat="1" x14ac:dyDescent="0.25">
      <c r="A93" s="156">
        <v>132</v>
      </c>
      <c r="B93" s="157" t="s">
        <v>1272</v>
      </c>
      <c r="C93" s="160" t="s">
        <v>1173</v>
      </c>
      <c r="D93" s="160"/>
      <c r="E93" s="157" t="s">
        <v>1269</v>
      </c>
      <c r="F93" s="157">
        <v>-20.493302308000001</v>
      </c>
      <c r="G93" s="157">
        <v>-42.156374556999999</v>
      </c>
      <c r="H93" s="157"/>
      <c r="I93" s="156">
        <v>974</v>
      </c>
      <c r="J93" s="190"/>
      <c r="K93" s="190"/>
      <c r="L93" s="189" t="s">
        <v>1225</v>
      </c>
      <c r="M93" s="190">
        <v>6</v>
      </c>
      <c r="N93" s="185">
        <v>5.666666666666667</v>
      </c>
      <c r="O93" s="185">
        <v>5.666666666666667</v>
      </c>
      <c r="P93" s="185">
        <v>5.666666666666667</v>
      </c>
      <c r="Q93" s="185">
        <v>5.333333333333333</v>
      </c>
      <c r="R93" s="190">
        <v>6</v>
      </c>
      <c r="S93" s="185">
        <v>5.666666666666667</v>
      </c>
      <c r="T93" s="190">
        <v>6</v>
      </c>
      <c r="U93" s="191">
        <v>83.666666666666671</v>
      </c>
      <c r="V93" s="186"/>
      <c r="W93" s="186"/>
      <c r="X93" s="186"/>
      <c r="Y93" s="186"/>
      <c r="Z93" s="186"/>
      <c r="AA93" s="186"/>
      <c r="AB93" s="175"/>
      <c r="AC93" s="175"/>
      <c r="AD93" s="175"/>
      <c r="AE93" s="186"/>
      <c r="AF93" s="193"/>
      <c r="AG93" s="193"/>
      <c r="AH93" s="193"/>
      <c r="AI93" s="193"/>
      <c r="AJ93" s="193"/>
      <c r="AK93" s="186"/>
      <c r="AL93" s="186"/>
      <c r="AM93" s="186"/>
      <c r="AN93" s="186"/>
      <c r="AO93" s="186"/>
      <c r="AP93" s="186"/>
      <c r="AQ93" s="175"/>
      <c r="AR93" s="175"/>
      <c r="AS93" s="175"/>
      <c r="AU93" s="175"/>
      <c r="AV93" s="186"/>
      <c r="AY93" s="186"/>
      <c r="AZ93" s="186"/>
      <c r="BA93" s="186"/>
      <c r="BB93" s="186"/>
      <c r="BC93" s="186"/>
      <c r="BD93" s="186"/>
      <c r="BE93" s="186"/>
      <c r="BF93" s="186"/>
      <c r="BG93" s="186"/>
      <c r="BJ93" s="186"/>
      <c r="BK93" s="186"/>
      <c r="BL93" s="186"/>
      <c r="BM93" s="218"/>
      <c r="BP93" s="186"/>
      <c r="BQ93" s="186"/>
      <c r="BR93" s="186"/>
      <c r="BS93" s="186"/>
      <c r="BT93" s="186"/>
      <c r="BU93" s="186"/>
      <c r="BV93" s="186"/>
      <c r="BW93" s="160"/>
      <c r="BX93" s="186"/>
      <c r="BY93" s="186"/>
      <c r="BZ93" s="186"/>
      <c r="CA93" s="186"/>
      <c r="CB93" s="186"/>
      <c r="CC93" s="186"/>
      <c r="CD93" s="186"/>
      <c r="CE93" s="186"/>
      <c r="CF93" s="197"/>
      <c r="CI93" s="186"/>
      <c r="CJ93" s="186"/>
      <c r="CK93" s="186"/>
      <c r="CL93" s="186"/>
      <c r="CM93" s="186"/>
      <c r="CN93" s="186"/>
      <c r="CO93" s="186"/>
      <c r="CP93" s="186"/>
      <c r="CQ93" s="186"/>
      <c r="CR93" s="186"/>
      <c r="CS93" s="186"/>
      <c r="CT93" s="186"/>
      <c r="CU93" s="186"/>
      <c r="CV93" s="186"/>
      <c r="CW93" s="186"/>
      <c r="CX93" s="186"/>
      <c r="CY93" s="186"/>
      <c r="CZ93" s="186"/>
      <c r="DA93" s="186"/>
      <c r="DB93" s="186"/>
      <c r="DC93" s="186"/>
      <c r="DD93" s="186"/>
      <c r="DE93" s="186"/>
      <c r="DF93" s="186"/>
      <c r="DG93" s="186"/>
      <c r="DH93" s="186"/>
      <c r="DI93" s="186"/>
      <c r="DJ93" s="186"/>
      <c r="DK93" s="186"/>
      <c r="DL93" s="186"/>
      <c r="DM93" s="186"/>
      <c r="DO93" s="61" t="s">
        <v>213</v>
      </c>
      <c r="DP93" s="61" t="s">
        <v>286</v>
      </c>
      <c r="DQ93" s="160" t="s">
        <v>1173</v>
      </c>
      <c r="DR93" s="61"/>
      <c r="DS93" s="61"/>
      <c r="DT93" s="61"/>
      <c r="DU93" s="61"/>
      <c r="DV93" s="61"/>
      <c r="DW93" s="61"/>
      <c r="DX93" s="61" t="s">
        <v>62</v>
      </c>
      <c r="DY93" s="68">
        <v>0.24848118000000002</v>
      </c>
      <c r="DZ93" s="68">
        <v>1.8704220000000001E-2</v>
      </c>
      <c r="EA93" s="68">
        <v>5.3065859999999999E-2</v>
      </c>
      <c r="EB93" s="68">
        <v>0.15752044000000001</v>
      </c>
      <c r="EC93" s="68">
        <v>1.7994300000000001E-2</v>
      </c>
    </row>
    <row r="94" spans="1:133" s="169" customFormat="1" x14ac:dyDescent="0.25">
      <c r="A94" s="156">
        <v>133</v>
      </c>
      <c r="B94" s="157" t="s">
        <v>1273</v>
      </c>
      <c r="C94" s="160" t="s">
        <v>1192</v>
      </c>
      <c r="D94" s="160"/>
      <c r="E94" s="157" t="s">
        <v>1269</v>
      </c>
      <c r="F94" s="157">
        <v>-20.49779023</v>
      </c>
      <c r="G94" s="157">
        <v>-42.147878241000001</v>
      </c>
      <c r="H94" s="157"/>
      <c r="I94" s="156">
        <v>1020</v>
      </c>
      <c r="J94" s="190"/>
      <c r="K94" s="190"/>
      <c r="L94" s="189" t="s">
        <v>1225</v>
      </c>
      <c r="M94" s="190">
        <v>6</v>
      </c>
      <c r="N94" s="190">
        <v>6</v>
      </c>
      <c r="O94" s="190">
        <v>6</v>
      </c>
      <c r="P94" s="190">
        <v>6</v>
      </c>
      <c r="Q94" s="190">
        <v>6</v>
      </c>
      <c r="R94" s="190">
        <v>6</v>
      </c>
      <c r="S94" s="185">
        <v>5.666666666666667</v>
      </c>
      <c r="T94" s="185">
        <v>5.666666666666667</v>
      </c>
      <c r="U94" s="191">
        <v>83.333333333333329</v>
      </c>
      <c r="V94" s="186"/>
      <c r="W94" s="186"/>
      <c r="X94" s="186"/>
      <c r="Y94" s="186"/>
      <c r="Z94" s="186"/>
      <c r="AA94" s="186"/>
      <c r="AB94" s="175"/>
      <c r="AC94" s="175"/>
      <c r="AD94" s="175"/>
      <c r="AE94" s="186"/>
      <c r="AF94" s="193"/>
      <c r="AG94" s="193"/>
      <c r="AH94" s="193"/>
      <c r="AI94" s="193"/>
      <c r="AJ94" s="193"/>
      <c r="AK94" s="186"/>
      <c r="AL94" s="186"/>
      <c r="AM94" s="186"/>
      <c r="AN94" s="186"/>
      <c r="AO94" s="186"/>
      <c r="AP94" s="186"/>
      <c r="AQ94" s="175"/>
      <c r="AR94" s="175"/>
      <c r="AS94" s="175"/>
      <c r="AU94" s="175"/>
      <c r="AV94" s="186"/>
      <c r="AY94" s="186"/>
      <c r="AZ94" s="186"/>
      <c r="BA94" s="186"/>
      <c r="BB94" s="186"/>
      <c r="BC94" s="186"/>
      <c r="BD94" s="186"/>
      <c r="BE94" s="186"/>
      <c r="BF94" s="186"/>
      <c r="BG94" s="186"/>
      <c r="BJ94" s="186"/>
      <c r="BK94" s="186"/>
      <c r="BL94" s="186"/>
      <c r="BM94" s="218"/>
      <c r="BP94" s="186"/>
      <c r="BQ94" s="186"/>
      <c r="BR94" s="186"/>
      <c r="BS94" s="186"/>
      <c r="BT94" s="186"/>
      <c r="BU94" s="186"/>
      <c r="BV94" s="176" t="s">
        <v>409</v>
      </c>
      <c r="BW94" s="160" t="s">
        <v>1192</v>
      </c>
      <c r="BX94" s="176"/>
      <c r="BY94" s="176"/>
      <c r="BZ94" s="186">
        <f>I94</f>
        <v>1020</v>
      </c>
      <c r="CA94" s="176"/>
      <c r="CB94" s="176"/>
      <c r="CC94" s="176"/>
      <c r="CD94" s="176"/>
      <c r="CE94" s="176" t="s">
        <v>62</v>
      </c>
      <c r="CF94" s="185">
        <v>136.09645577301345</v>
      </c>
      <c r="CI94" s="163">
        <v>133</v>
      </c>
      <c r="CJ94" s="163" t="s">
        <v>10</v>
      </c>
      <c r="CK94" s="163"/>
      <c r="CL94" s="163"/>
      <c r="CM94" s="186">
        <f t="shared" si="15"/>
        <v>1020</v>
      </c>
      <c r="CN94" s="163"/>
      <c r="CO94" s="163"/>
      <c r="CP94" s="163"/>
      <c r="CQ94" s="163"/>
      <c r="CR94" s="163"/>
      <c r="CS94" s="163" t="s">
        <v>62</v>
      </c>
      <c r="CT94" s="163">
        <v>7.4356013491852027</v>
      </c>
      <c r="CU94" s="186"/>
      <c r="CV94" s="186"/>
      <c r="CW94" s="163">
        <v>133</v>
      </c>
      <c r="CX94" s="163" t="s">
        <v>10</v>
      </c>
      <c r="CY94" s="163"/>
      <c r="CZ94" s="163"/>
      <c r="DA94" s="186">
        <f t="shared" si="14"/>
        <v>1020</v>
      </c>
      <c r="DB94" s="163"/>
      <c r="DC94" s="163"/>
      <c r="DD94" s="163"/>
      <c r="DE94" s="163"/>
      <c r="DF94" s="163"/>
      <c r="DG94" s="163"/>
      <c r="DH94" s="176" t="s">
        <v>9</v>
      </c>
      <c r="DI94" s="232">
        <v>4.2192340000000002</v>
      </c>
      <c r="DJ94" s="233">
        <v>0.56378239999999991</v>
      </c>
      <c r="DK94" s="177">
        <f>DI94-DJ94</f>
        <v>3.6554516000000001</v>
      </c>
      <c r="DL94" s="230">
        <v>0.31365949999999987</v>
      </c>
      <c r="DM94" s="230">
        <v>0.25012290000000004</v>
      </c>
      <c r="DO94" s="61" t="s">
        <v>162</v>
      </c>
      <c r="DP94" s="61" t="s">
        <v>10</v>
      </c>
      <c r="DQ94" s="160" t="s">
        <v>1192</v>
      </c>
      <c r="DR94" s="61"/>
      <c r="DS94" s="61"/>
      <c r="DT94" s="61"/>
      <c r="DU94" s="61"/>
      <c r="DV94" s="61"/>
      <c r="DW94" s="61"/>
      <c r="DX94" s="61" t="s">
        <v>62</v>
      </c>
      <c r="DY94" s="68">
        <v>0.30350057999999996</v>
      </c>
      <c r="DZ94" s="68">
        <v>2.9062480000000002E-2</v>
      </c>
      <c r="EA94" s="68">
        <v>5.1159400000000001E-2</v>
      </c>
      <c r="EB94" s="68">
        <v>0.20733510000000002</v>
      </c>
      <c r="EC94" s="68">
        <v>2.1299320000000004E-2</v>
      </c>
    </row>
    <row r="95" spans="1:133" s="169" customFormat="1" x14ac:dyDescent="0.25">
      <c r="A95" s="156">
        <v>134</v>
      </c>
      <c r="B95" s="157" t="s">
        <v>1274</v>
      </c>
      <c r="C95" s="160" t="s">
        <v>1194</v>
      </c>
      <c r="D95" s="160"/>
      <c r="E95" s="157" t="s">
        <v>1269</v>
      </c>
      <c r="F95" s="157">
        <v>-20.565687334</v>
      </c>
      <c r="G95" s="157">
        <v>-42.273381483000001</v>
      </c>
      <c r="H95" s="157"/>
      <c r="I95" s="156">
        <v>988</v>
      </c>
      <c r="J95" s="190"/>
      <c r="K95" s="190"/>
      <c r="L95" s="189" t="s">
        <v>1210</v>
      </c>
      <c r="M95" s="190">
        <v>6</v>
      </c>
      <c r="N95" s="185">
        <v>5.666666666666667</v>
      </c>
      <c r="O95" s="185">
        <v>5.666666666666667</v>
      </c>
      <c r="P95" s="185">
        <v>6.333333333333333</v>
      </c>
      <c r="Q95" s="190">
        <v>6</v>
      </c>
      <c r="R95" s="185">
        <v>5.333333333333333</v>
      </c>
      <c r="S95" s="185">
        <v>6.333333333333333</v>
      </c>
      <c r="T95" s="190">
        <v>6</v>
      </c>
      <c r="U95" s="191">
        <v>83.333333333333329</v>
      </c>
      <c r="V95" s="186"/>
      <c r="W95" s="190" t="s">
        <v>759</v>
      </c>
      <c r="X95" s="190">
        <v>988</v>
      </c>
      <c r="Y95" s="192" t="s">
        <v>201</v>
      </c>
      <c r="Z95" s="192"/>
      <c r="AA95" s="175"/>
      <c r="AB95" s="175">
        <f>I95</f>
        <v>988</v>
      </c>
      <c r="AC95" s="175"/>
      <c r="AD95" s="175"/>
      <c r="AE95" s="192"/>
      <c r="AF95" s="198">
        <v>55.898993500000003</v>
      </c>
      <c r="AG95" s="198">
        <v>32.115075499999996</v>
      </c>
      <c r="AH95" s="198">
        <v>6.025774649999998</v>
      </c>
      <c r="AI95" s="198">
        <v>13.407727</v>
      </c>
      <c r="AJ95" s="198">
        <v>2.2547870789545099</v>
      </c>
      <c r="AK95" s="186"/>
      <c r="AL95" s="175" t="s">
        <v>543</v>
      </c>
      <c r="AM95" s="175"/>
      <c r="AN95" s="175" t="s">
        <v>201</v>
      </c>
      <c r="AO95" s="175"/>
      <c r="AP95" s="175"/>
      <c r="AQ95" s="175">
        <f>X95</f>
        <v>988</v>
      </c>
      <c r="AR95" s="175"/>
      <c r="AS95" s="175"/>
      <c r="AU95" s="175"/>
      <c r="AV95" s="175" t="s">
        <v>62</v>
      </c>
      <c r="AY95" s="176">
        <v>0.2145</v>
      </c>
      <c r="AZ95" s="176">
        <v>20</v>
      </c>
      <c r="BA95" s="179">
        <v>1.0725E-2</v>
      </c>
      <c r="BB95" s="177">
        <v>5.795506402168952</v>
      </c>
      <c r="BC95" s="177"/>
      <c r="BD95" s="194" t="s">
        <v>543</v>
      </c>
      <c r="BE95" s="194" t="s">
        <v>201</v>
      </c>
      <c r="BF95" s="194"/>
      <c r="BG95" s="194"/>
      <c r="BH95" s="169">
        <f t="shared" ref="BH95:BH101" si="20">I95</f>
        <v>988</v>
      </c>
      <c r="BJ95" s="194"/>
      <c r="BK95" s="194"/>
      <c r="BL95" s="194"/>
      <c r="BM95" s="217">
        <v>974.58799999999997</v>
      </c>
      <c r="BP95" s="194"/>
      <c r="BQ95" s="195">
        <v>4663.8333329999996</v>
      </c>
      <c r="BR95" s="195"/>
      <c r="BS95" s="195"/>
      <c r="BT95" s="195"/>
      <c r="BU95" s="186"/>
      <c r="BV95" s="186"/>
      <c r="BW95" s="160"/>
      <c r="BX95" s="186"/>
      <c r="BY95" s="186"/>
      <c r="BZ95" s="186"/>
      <c r="CA95" s="186"/>
      <c r="CB95" s="186"/>
      <c r="CC95" s="186"/>
      <c r="CD95" s="186"/>
      <c r="CE95" s="186"/>
      <c r="CF95" s="197"/>
      <c r="CI95" s="186"/>
      <c r="CJ95" s="186"/>
      <c r="CK95" s="186"/>
      <c r="CL95" s="186"/>
      <c r="CM95" s="186"/>
      <c r="CN95" s="186"/>
      <c r="CO95" s="186"/>
      <c r="CP95" s="186"/>
      <c r="CQ95" s="186"/>
      <c r="CR95" s="186"/>
      <c r="CS95" s="186"/>
      <c r="CT95" s="186"/>
      <c r="CU95" s="186"/>
      <c r="CV95" s="186"/>
      <c r="CW95" s="186"/>
      <c r="CX95" s="186"/>
      <c r="CY95" s="186"/>
      <c r="CZ95" s="186"/>
      <c r="DA95" s="186"/>
      <c r="DB95" s="186"/>
      <c r="DC95" s="186"/>
      <c r="DD95" s="186"/>
      <c r="DE95" s="186"/>
      <c r="DF95" s="186"/>
      <c r="DG95" s="186"/>
      <c r="DH95" s="186"/>
      <c r="DI95" s="186"/>
      <c r="DJ95" s="186"/>
      <c r="DK95" s="186"/>
      <c r="DL95" s="186"/>
      <c r="DM95" s="186"/>
      <c r="DO95" s="61">
        <v>134</v>
      </c>
      <c r="DP95" s="61" t="s">
        <v>201</v>
      </c>
      <c r="DQ95" s="160" t="s">
        <v>1194</v>
      </c>
      <c r="DR95" s="61"/>
      <c r="DS95" s="61"/>
      <c r="DT95" s="61"/>
      <c r="DU95" s="61"/>
      <c r="DV95" s="61"/>
      <c r="DW95" s="61"/>
      <c r="DX95" s="61" t="s">
        <v>62</v>
      </c>
      <c r="DY95" s="68">
        <v>0.22754060000000004</v>
      </c>
      <c r="DZ95" s="68">
        <v>2.3767719999999999E-2</v>
      </c>
      <c r="EA95" s="68">
        <v>5.1063659999999997E-2</v>
      </c>
      <c r="EB95" s="68">
        <v>0.13381334</v>
      </c>
      <c r="EC95" s="68">
        <v>1.8393520000000003E-2</v>
      </c>
    </row>
    <row r="96" spans="1:133" s="169" customFormat="1" x14ac:dyDescent="0.25">
      <c r="A96" s="156">
        <v>135</v>
      </c>
      <c r="B96" s="157" t="s">
        <v>1274</v>
      </c>
      <c r="C96" s="160" t="s">
        <v>1163</v>
      </c>
      <c r="D96" s="160"/>
      <c r="E96" s="157" t="s">
        <v>1269</v>
      </c>
      <c r="F96" s="157">
        <v>-20.562703880000001</v>
      </c>
      <c r="G96" s="157">
        <v>-42.27477992</v>
      </c>
      <c r="H96" s="157"/>
      <c r="I96" s="156">
        <v>1018</v>
      </c>
      <c r="J96" s="190"/>
      <c r="K96" s="190"/>
      <c r="L96" s="189" t="s">
        <v>1225</v>
      </c>
      <c r="M96" s="190">
        <v>6</v>
      </c>
      <c r="N96" s="185">
        <v>5.666666666666667</v>
      </c>
      <c r="O96" s="185">
        <v>5.666666666666667</v>
      </c>
      <c r="P96" s="190">
        <v>6</v>
      </c>
      <c r="Q96" s="190">
        <v>6</v>
      </c>
      <c r="R96" s="190">
        <v>6</v>
      </c>
      <c r="S96" s="185">
        <v>6.333333333333333</v>
      </c>
      <c r="T96" s="190">
        <v>6</v>
      </c>
      <c r="U96" s="191">
        <v>83.666666666666671</v>
      </c>
      <c r="V96" s="186"/>
      <c r="W96" s="190" t="s">
        <v>642</v>
      </c>
      <c r="X96" s="190">
        <v>1018</v>
      </c>
      <c r="Y96" s="192" t="s">
        <v>8</v>
      </c>
      <c r="Z96" s="192"/>
      <c r="AA96" s="175"/>
      <c r="AB96" s="175">
        <f>I96</f>
        <v>1018</v>
      </c>
      <c r="AC96" s="175"/>
      <c r="AD96" s="175"/>
      <c r="AE96" s="192"/>
      <c r="AF96" s="198">
        <v>56.312657000000002</v>
      </c>
      <c r="AG96" s="198">
        <v>32.344256000000009</v>
      </c>
      <c r="AH96" s="198">
        <v>5.786344699999999</v>
      </c>
      <c r="AI96" s="198">
        <v>13.161527099999997</v>
      </c>
      <c r="AJ96" s="198">
        <v>2.2718050144175455</v>
      </c>
      <c r="AK96" s="186"/>
      <c r="AL96" s="175" t="s">
        <v>71</v>
      </c>
      <c r="AM96" s="175"/>
      <c r="AN96" s="175" t="s">
        <v>8</v>
      </c>
      <c r="AO96" s="175"/>
      <c r="AP96" s="175"/>
      <c r="AQ96" s="175">
        <f>X96</f>
        <v>1018</v>
      </c>
      <c r="AR96" s="175"/>
      <c r="AS96" s="175"/>
      <c r="AU96" s="175"/>
      <c r="AV96" s="175" t="s">
        <v>62</v>
      </c>
      <c r="AY96" s="176">
        <v>0.21679999999999999</v>
      </c>
      <c r="AZ96" s="176">
        <v>20</v>
      </c>
      <c r="BA96" s="179">
        <v>1.0839999999999999E-2</v>
      </c>
      <c r="BB96" s="177">
        <v>5.3378251415993345</v>
      </c>
      <c r="BC96" s="177"/>
      <c r="BD96" s="194" t="s">
        <v>71</v>
      </c>
      <c r="BE96" s="194" t="s">
        <v>8</v>
      </c>
      <c r="BF96" s="194"/>
      <c r="BG96" s="194"/>
      <c r="BH96" s="169">
        <f t="shared" si="20"/>
        <v>1018</v>
      </c>
      <c r="BJ96" s="194"/>
      <c r="BK96" s="194"/>
      <c r="BL96" s="194"/>
      <c r="BM96" s="217">
        <v>1006.741</v>
      </c>
      <c r="BP96" s="194"/>
      <c r="BQ96" s="195">
        <v>1272.992667</v>
      </c>
      <c r="BR96" s="195"/>
      <c r="BS96" s="195"/>
      <c r="BT96" s="195"/>
      <c r="BU96" s="186"/>
      <c r="BV96" s="176" t="s">
        <v>337</v>
      </c>
      <c r="BW96" s="160" t="s">
        <v>1163</v>
      </c>
      <c r="BX96" s="176"/>
      <c r="BY96" s="176"/>
      <c r="BZ96" s="186">
        <f>I96</f>
        <v>1018</v>
      </c>
      <c r="CA96" s="176"/>
      <c r="CB96" s="176"/>
      <c r="CC96" s="176"/>
      <c r="CD96" s="176"/>
      <c r="CE96" s="176" t="s">
        <v>62</v>
      </c>
      <c r="CF96" s="185">
        <v>161.00329075975748</v>
      </c>
      <c r="CI96" s="163">
        <v>135</v>
      </c>
      <c r="CJ96" s="163" t="s">
        <v>8</v>
      </c>
      <c r="CK96" s="163"/>
      <c r="CL96" s="163"/>
      <c r="CM96" s="186">
        <f t="shared" si="15"/>
        <v>1018</v>
      </c>
      <c r="CN96" s="163"/>
      <c r="CO96" s="163"/>
      <c r="CP96" s="163"/>
      <c r="CQ96" s="163"/>
      <c r="CR96" s="163"/>
      <c r="CS96" s="163" t="s">
        <v>62</v>
      </c>
      <c r="CT96" s="163">
        <v>6.468569129012435</v>
      </c>
      <c r="CU96" s="186"/>
      <c r="CV96" s="186"/>
      <c r="CW96" s="190">
        <v>135</v>
      </c>
      <c r="CX96" s="228" t="s">
        <v>8</v>
      </c>
      <c r="CY96" s="228"/>
      <c r="CZ96" s="228"/>
      <c r="DA96" s="186">
        <f t="shared" si="14"/>
        <v>1018</v>
      </c>
      <c r="DB96" s="228"/>
      <c r="DC96" s="228"/>
      <c r="DD96" s="228"/>
      <c r="DE96" s="228"/>
      <c r="DF96" s="228"/>
      <c r="DG96" s="228"/>
      <c r="DH96" s="228" t="s">
        <v>9</v>
      </c>
      <c r="DI96" s="230">
        <v>4.7586250000000003</v>
      </c>
      <c r="DJ96" s="230">
        <v>0.59542460000000008</v>
      </c>
      <c r="DK96" s="230">
        <v>4.1632004</v>
      </c>
      <c r="DL96" s="230">
        <v>0.35694550000000008</v>
      </c>
      <c r="DM96" s="230">
        <v>0.2384791</v>
      </c>
      <c r="DO96" s="59" t="s">
        <v>71</v>
      </c>
      <c r="DP96" s="61" t="s">
        <v>8</v>
      </c>
      <c r="DQ96" s="160" t="s">
        <v>1163</v>
      </c>
      <c r="DR96" s="61"/>
      <c r="DS96" s="61"/>
      <c r="DT96" s="61"/>
      <c r="DU96" s="61"/>
      <c r="DV96" s="61"/>
      <c r="DW96" s="61"/>
      <c r="DX96" s="61" t="s">
        <v>62</v>
      </c>
      <c r="DY96" s="236">
        <v>0.25093114</v>
      </c>
      <c r="DZ96" s="236">
        <v>2.7943059999999999E-2</v>
      </c>
      <c r="EA96" s="236">
        <v>6.3211100000000006E-2</v>
      </c>
      <c r="EB96" s="236">
        <v>0.15326013999999999</v>
      </c>
      <c r="EC96" s="236">
        <v>1.7530780000000003E-2</v>
      </c>
    </row>
    <row r="97" spans="1:133" s="169" customFormat="1" x14ac:dyDescent="0.25">
      <c r="A97" s="156">
        <v>136</v>
      </c>
      <c r="B97" s="157" t="s">
        <v>1275</v>
      </c>
      <c r="C97" s="160" t="s">
        <v>1192</v>
      </c>
      <c r="D97" s="160"/>
      <c r="E97" s="157" t="s">
        <v>1269</v>
      </c>
      <c r="F97" s="157">
        <v>-20.580095322999998</v>
      </c>
      <c r="G97" s="157">
        <v>-42.276236191000002</v>
      </c>
      <c r="H97" s="157"/>
      <c r="I97" s="156">
        <v>845</v>
      </c>
      <c r="J97" s="190"/>
      <c r="K97" s="190"/>
      <c r="L97" s="189" t="s">
        <v>1210</v>
      </c>
      <c r="M97" s="190">
        <v>6</v>
      </c>
      <c r="N97" s="190">
        <v>6</v>
      </c>
      <c r="O97" s="190">
        <v>6</v>
      </c>
      <c r="P97" s="185">
        <v>6.333333333333333</v>
      </c>
      <c r="Q97" s="185">
        <v>6.333333333333333</v>
      </c>
      <c r="R97" s="185">
        <v>6.166666666666667</v>
      </c>
      <c r="S97" s="190">
        <v>6</v>
      </c>
      <c r="T97" s="185">
        <v>6.166666666666667</v>
      </c>
      <c r="U97" s="196">
        <v>85</v>
      </c>
      <c r="V97" s="186"/>
      <c r="W97" s="186"/>
      <c r="X97" s="186"/>
      <c r="Y97" s="186"/>
      <c r="Z97" s="186"/>
      <c r="AA97" s="186"/>
      <c r="AB97" s="175"/>
      <c r="AC97" s="175"/>
      <c r="AD97" s="175"/>
      <c r="AE97" s="186"/>
      <c r="AF97" s="193"/>
      <c r="AG97" s="193"/>
      <c r="AH97" s="193"/>
      <c r="AI97" s="193"/>
      <c r="AJ97" s="193"/>
      <c r="AK97" s="186"/>
      <c r="AL97" s="186"/>
      <c r="AM97" s="186"/>
      <c r="AN97" s="186"/>
      <c r="AO97" s="186"/>
      <c r="AP97" s="186"/>
      <c r="AQ97" s="175"/>
      <c r="AR97" s="175"/>
      <c r="AS97" s="175"/>
      <c r="AU97" s="175"/>
      <c r="AV97" s="186"/>
      <c r="AY97" s="186"/>
      <c r="AZ97" s="186"/>
      <c r="BA97" s="186"/>
      <c r="BB97" s="186"/>
      <c r="BC97" s="186"/>
      <c r="BD97" s="194" t="s">
        <v>575</v>
      </c>
      <c r="BE97" s="194" t="s">
        <v>10</v>
      </c>
      <c r="BF97" s="194"/>
      <c r="BG97" s="194"/>
      <c r="BH97" s="169">
        <f t="shared" si="20"/>
        <v>845</v>
      </c>
      <c r="BJ97" s="194"/>
      <c r="BK97" s="194"/>
      <c r="BL97" s="194"/>
      <c r="BM97" s="217">
        <v>827.49900000000002</v>
      </c>
      <c r="BP97" s="194"/>
      <c r="BQ97" s="195">
        <v>2724.1060000000002</v>
      </c>
      <c r="BR97" s="195"/>
      <c r="BS97" s="195"/>
      <c r="BT97" s="195"/>
      <c r="BU97" s="186"/>
      <c r="BV97" s="176" t="s">
        <v>497</v>
      </c>
      <c r="BW97" s="160" t="s">
        <v>1192</v>
      </c>
      <c r="BX97" s="176"/>
      <c r="BY97" s="176"/>
      <c r="BZ97" s="186">
        <f>I97</f>
        <v>845</v>
      </c>
      <c r="CA97" s="176"/>
      <c r="CB97" s="176"/>
      <c r="CC97" s="176"/>
      <c r="CD97" s="176"/>
      <c r="CE97" s="176" t="s">
        <v>440</v>
      </c>
      <c r="CF97" s="185">
        <v>164.95619168941943</v>
      </c>
      <c r="CI97" s="186"/>
      <c r="CJ97" s="186"/>
      <c r="CK97" s="186"/>
      <c r="CL97" s="186"/>
      <c r="CM97" s="186"/>
      <c r="CN97" s="186"/>
      <c r="CO97" s="186"/>
      <c r="CP97" s="186"/>
      <c r="CQ97" s="186"/>
      <c r="CR97" s="186"/>
      <c r="CS97" s="186"/>
      <c r="CT97" s="186"/>
      <c r="CU97" s="186"/>
      <c r="CV97" s="186"/>
      <c r="CW97" s="186"/>
      <c r="CX97" s="186"/>
      <c r="CY97" s="186"/>
      <c r="CZ97" s="186"/>
      <c r="DA97" s="186"/>
      <c r="DB97" s="186"/>
      <c r="DC97" s="186"/>
      <c r="DD97" s="186"/>
      <c r="DE97" s="186"/>
      <c r="DF97" s="186"/>
      <c r="DG97" s="186"/>
      <c r="DH97" s="186"/>
      <c r="DI97" s="186"/>
      <c r="DJ97" s="186"/>
      <c r="DK97" s="186"/>
      <c r="DL97" s="186"/>
      <c r="DM97" s="186"/>
      <c r="DQ97" s="160"/>
    </row>
    <row r="98" spans="1:133" s="169" customFormat="1" x14ac:dyDescent="0.25">
      <c r="A98" s="156">
        <v>137</v>
      </c>
      <c r="B98" s="157" t="s">
        <v>1276</v>
      </c>
      <c r="C98" s="160" t="s">
        <v>1163</v>
      </c>
      <c r="D98" s="160"/>
      <c r="E98" s="157" t="s">
        <v>1269</v>
      </c>
      <c r="F98" s="157">
        <v>-20.572490338000001</v>
      </c>
      <c r="G98" s="157">
        <v>-42.284777015000003</v>
      </c>
      <c r="H98" s="157"/>
      <c r="I98" s="156">
        <v>849</v>
      </c>
      <c r="J98" s="190"/>
      <c r="K98" s="190"/>
      <c r="L98" s="189" t="s">
        <v>1225</v>
      </c>
      <c r="M98" s="190">
        <v>6</v>
      </c>
      <c r="N98" s="185">
        <v>5.666666666666667</v>
      </c>
      <c r="O98" s="185">
        <v>6.666666666666667</v>
      </c>
      <c r="P98" s="185">
        <v>6.333333333333333</v>
      </c>
      <c r="Q98" s="190">
        <v>6</v>
      </c>
      <c r="R98" s="190">
        <v>6</v>
      </c>
      <c r="S98" s="185">
        <v>5.666666666666667</v>
      </c>
      <c r="T98" s="190">
        <v>6</v>
      </c>
      <c r="U98" s="191">
        <v>84.333333333333329</v>
      </c>
      <c r="V98" s="186"/>
      <c r="W98" s="186"/>
      <c r="X98" s="186"/>
      <c r="Y98" s="186"/>
      <c r="Z98" s="186"/>
      <c r="AA98" s="186"/>
      <c r="AB98" s="175"/>
      <c r="AC98" s="175"/>
      <c r="AD98" s="175"/>
      <c r="AE98" s="186"/>
      <c r="AF98" s="193"/>
      <c r="AG98" s="193"/>
      <c r="AH98" s="193"/>
      <c r="AI98" s="193"/>
      <c r="AJ98" s="193"/>
      <c r="AK98" s="186"/>
      <c r="AL98" s="186"/>
      <c r="AM98" s="186"/>
      <c r="AN98" s="186"/>
      <c r="AO98" s="186"/>
      <c r="AP98" s="186"/>
      <c r="AQ98" s="175"/>
      <c r="AR98" s="175"/>
      <c r="AS98" s="175"/>
      <c r="AU98" s="175"/>
      <c r="AV98" s="186"/>
      <c r="AY98" s="186"/>
      <c r="AZ98" s="186"/>
      <c r="BA98" s="186"/>
      <c r="BB98" s="186"/>
      <c r="BC98" s="186"/>
      <c r="BD98" s="194" t="s">
        <v>526</v>
      </c>
      <c r="BE98" s="194" t="s">
        <v>8</v>
      </c>
      <c r="BF98" s="194"/>
      <c r="BG98" s="194"/>
      <c r="BH98" s="169">
        <f t="shared" si="20"/>
        <v>849</v>
      </c>
      <c r="BJ98" s="194"/>
      <c r="BK98" s="194"/>
      <c r="BL98" s="194"/>
      <c r="BM98" s="217">
        <v>840.20299999999997</v>
      </c>
      <c r="BP98" s="194"/>
      <c r="BQ98" s="195">
        <v>1436.6453329999999</v>
      </c>
      <c r="BR98" s="195"/>
      <c r="BS98" s="195"/>
      <c r="BT98" s="195"/>
      <c r="BU98" s="186"/>
      <c r="BV98" s="186"/>
      <c r="BW98" s="160"/>
      <c r="BX98" s="186"/>
      <c r="BY98" s="186"/>
      <c r="BZ98" s="186"/>
      <c r="CA98" s="186"/>
      <c r="CB98" s="186"/>
      <c r="CC98" s="186"/>
      <c r="CD98" s="186"/>
      <c r="CE98" s="186"/>
      <c r="CF98" s="197"/>
      <c r="CI98" s="186"/>
      <c r="CJ98" s="186"/>
      <c r="CK98" s="186"/>
      <c r="CL98" s="186"/>
      <c r="CM98" s="186"/>
      <c r="CN98" s="186"/>
      <c r="CO98" s="186"/>
      <c r="CP98" s="186"/>
      <c r="CQ98" s="186"/>
      <c r="CR98" s="186"/>
      <c r="CS98" s="186"/>
      <c r="CT98" s="186"/>
      <c r="CU98" s="186"/>
      <c r="CV98" s="186"/>
      <c r="CW98" s="186"/>
      <c r="CX98" s="186"/>
      <c r="CY98" s="186"/>
      <c r="CZ98" s="186"/>
      <c r="DA98" s="186"/>
      <c r="DB98" s="186"/>
      <c r="DC98" s="186"/>
      <c r="DD98" s="186"/>
      <c r="DE98" s="186"/>
      <c r="DF98" s="186"/>
      <c r="DG98" s="186"/>
      <c r="DH98" s="186"/>
      <c r="DI98" s="186"/>
      <c r="DJ98" s="186"/>
      <c r="DK98" s="186"/>
      <c r="DL98" s="186"/>
      <c r="DM98" s="186"/>
      <c r="DQ98" s="160"/>
    </row>
    <row r="99" spans="1:133" s="169" customFormat="1" x14ac:dyDescent="0.25">
      <c r="A99" s="156">
        <v>138</v>
      </c>
      <c r="B99" s="157" t="s">
        <v>1277</v>
      </c>
      <c r="C99" s="160" t="s">
        <v>1163</v>
      </c>
      <c r="D99" s="160"/>
      <c r="E99" s="157" t="s">
        <v>1269</v>
      </c>
      <c r="F99" s="157">
        <v>-20.580690354000001</v>
      </c>
      <c r="G99" s="157">
        <v>-42.251399941999999</v>
      </c>
      <c r="H99" s="157"/>
      <c r="I99" s="156">
        <v>939</v>
      </c>
      <c r="J99" s="190"/>
      <c r="K99" s="190"/>
      <c r="L99" s="189" t="s">
        <v>1210</v>
      </c>
      <c r="M99" s="190">
        <v>6</v>
      </c>
      <c r="N99" s="185">
        <v>5.666666666666667</v>
      </c>
      <c r="O99" s="185">
        <v>5.333333333333333</v>
      </c>
      <c r="P99" s="185">
        <v>6.333333333333333</v>
      </c>
      <c r="Q99" s="190">
        <v>6</v>
      </c>
      <c r="R99" s="185">
        <v>5.666666666666667</v>
      </c>
      <c r="S99" s="190">
        <v>6</v>
      </c>
      <c r="T99" s="185">
        <v>5.666666666666667</v>
      </c>
      <c r="U99" s="191">
        <v>82.666666666666671</v>
      </c>
      <c r="V99" s="186"/>
      <c r="W99" s="190" t="s">
        <v>643</v>
      </c>
      <c r="X99" s="190">
        <v>939</v>
      </c>
      <c r="Y99" s="192" t="s">
        <v>8</v>
      </c>
      <c r="Z99" s="192"/>
      <c r="AA99" s="175"/>
      <c r="AB99" s="175">
        <f t="shared" ref="AB99:AB109" si="21">I99</f>
        <v>939</v>
      </c>
      <c r="AC99" s="175"/>
      <c r="AD99" s="175"/>
      <c r="AE99" s="192"/>
      <c r="AF99" s="198">
        <v>58.455979499999998</v>
      </c>
      <c r="AG99" s="198">
        <v>34.183040499999997</v>
      </c>
      <c r="AH99" s="198">
        <v>5.9967396500000003</v>
      </c>
      <c r="AI99" s="198">
        <v>13.771494000000001</v>
      </c>
      <c r="AJ99" s="198">
        <v>2.3164987704142428</v>
      </c>
      <c r="AK99" s="186"/>
      <c r="AL99" s="175" t="s">
        <v>72</v>
      </c>
      <c r="AM99" s="175"/>
      <c r="AN99" s="175" t="s">
        <v>8</v>
      </c>
      <c r="AO99" s="175"/>
      <c r="AP99" s="175"/>
      <c r="AQ99" s="175">
        <f t="shared" ref="AQ99:AQ109" si="22">X99</f>
        <v>939</v>
      </c>
      <c r="AR99" s="175"/>
      <c r="AS99" s="175"/>
      <c r="AU99" s="175"/>
      <c r="AV99" s="175" t="s">
        <v>62</v>
      </c>
      <c r="AY99" s="176">
        <v>0.2135</v>
      </c>
      <c r="AZ99" s="176">
        <v>20</v>
      </c>
      <c r="BA99" s="179">
        <v>1.0675E-2</v>
      </c>
      <c r="BB99" s="177">
        <v>5.4371460016642965</v>
      </c>
      <c r="BC99" s="177"/>
      <c r="BD99" s="194" t="s">
        <v>72</v>
      </c>
      <c r="BE99" s="194" t="s">
        <v>8</v>
      </c>
      <c r="BF99" s="194"/>
      <c r="BG99" s="194"/>
      <c r="BH99" s="169">
        <f t="shared" si="20"/>
        <v>939</v>
      </c>
      <c r="BJ99" s="194"/>
      <c r="BK99" s="194"/>
      <c r="BL99" s="194"/>
      <c r="BM99" s="217">
        <v>942.85199999999998</v>
      </c>
      <c r="BP99" s="194"/>
      <c r="BQ99" s="195">
        <v>1707.9886670000001</v>
      </c>
      <c r="BR99" s="195"/>
      <c r="BS99" s="195"/>
      <c r="BT99" s="195"/>
      <c r="BU99" s="186"/>
      <c r="BV99" s="176" t="s">
        <v>338</v>
      </c>
      <c r="BW99" s="160" t="s">
        <v>1163</v>
      </c>
      <c r="BX99" s="176"/>
      <c r="BY99" s="176"/>
      <c r="BZ99" s="186">
        <f>I99</f>
        <v>939</v>
      </c>
      <c r="CA99" s="176"/>
      <c r="CB99" s="176"/>
      <c r="CC99" s="176"/>
      <c r="CD99" s="176"/>
      <c r="CE99" s="176" t="s">
        <v>62</v>
      </c>
      <c r="CF99" s="185">
        <v>171.19170672429541</v>
      </c>
      <c r="CI99" s="163">
        <v>138</v>
      </c>
      <c r="CJ99" s="163" t="s">
        <v>8</v>
      </c>
      <c r="CK99" s="163"/>
      <c r="CL99" s="163"/>
      <c r="CM99" s="186">
        <f t="shared" si="15"/>
        <v>939</v>
      </c>
      <c r="CN99" s="163"/>
      <c r="CO99" s="163"/>
      <c r="CP99" s="163"/>
      <c r="CQ99" s="163"/>
      <c r="CR99" s="163"/>
      <c r="CS99" s="163" t="s">
        <v>62</v>
      </c>
      <c r="CT99" s="163">
        <v>6.2546569767816171</v>
      </c>
      <c r="CU99" s="186"/>
      <c r="CV99" s="186"/>
      <c r="CW99" s="190">
        <v>138</v>
      </c>
      <c r="CX99" s="228" t="s">
        <v>8</v>
      </c>
      <c r="CY99" s="228"/>
      <c r="CZ99" s="228"/>
      <c r="DA99" s="186">
        <f t="shared" si="14"/>
        <v>939</v>
      </c>
      <c r="DB99" s="228"/>
      <c r="DC99" s="228"/>
      <c r="DD99" s="228"/>
      <c r="DE99" s="228"/>
      <c r="DF99" s="228"/>
      <c r="DG99" s="228"/>
      <c r="DH99" s="228" t="s">
        <v>9</v>
      </c>
      <c r="DI99" s="230">
        <v>5.2707009999999999</v>
      </c>
      <c r="DJ99" s="230">
        <v>0.77847259999999996</v>
      </c>
      <c r="DK99" s="230">
        <v>4.4922284000000001</v>
      </c>
      <c r="DL99" s="230">
        <v>0.51427439999999991</v>
      </c>
      <c r="DM99" s="230">
        <v>0.26419819999999999</v>
      </c>
      <c r="DO99" s="59" t="s">
        <v>72</v>
      </c>
      <c r="DP99" s="61" t="s">
        <v>8</v>
      </c>
      <c r="DQ99" s="160" t="s">
        <v>1163</v>
      </c>
      <c r="DR99" s="61"/>
      <c r="DS99" s="61"/>
      <c r="DT99" s="61"/>
      <c r="DU99" s="61"/>
      <c r="DV99" s="61"/>
      <c r="DW99" s="61"/>
      <c r="DX99" s="61" t="s">
        <v>62</v>
      </c>
      <c r="DY99" s="236">
        <v>0.30686632000000003</v>
      </c>
      <c r="DZ99" s="236">
        <v>3.085458E-2</v>
      </c>
      <c r="EA99" s="236">
        <v>7.8993599999999997E-2</v>
      </c>
      <c r="EB99" s="236">
        <v>0.18830121999999999</v>
      </c>
      <c r="EC99" s="236">
        <v>1.433072E-2</v>
      </c>
    </row>
    <row r="100" spans="1:133" s="180" customFormat="1" x14ac:dyDescent="0.25">
      <c r="A100" s="164">
        <v>140</v>
      </c>
      <c r="B100" s="164" t="s">
        <v>1278</v>
      </c>
      <c r="C100" s="165" t="s">
        <v>1544</v>
      </c>
      <c r="D100" s="165"/>
      <c r="E100" s="164" t="s">
        <v>1269</v>
      </c>
      <c r="F100" s="164">
        <v>-20.596727784999999</v>
      </c>
      <c r="G100" s="164">
        <v>-42.256102189000003</v>
      </c>
      <c r="H100" s="164"/>
      <c r="I100" s="164">
        <v>812</v>
      </c>
      <c r="J100" s="200"/>
      <c r="K100" s="200"/>
      <c r="L100" s="201" t="s">
        <v>1210</v>
      </c>
      <c r="M100" s="202">
        <v>5.666666666666667</v>
      </c>
      <c r="N100" s="202">
        <v>5.666666666666667</v>
      </c>
      <c r="O100" s="202">
        <v>5.666666666666667</v>
      </c>
      <c r="P100" s="202">
        <v>6</v>
      </c>
      <c r="Q100" s="200">
        <v>6</v>
      </c>
      <c r="R100" s="202">
        <v>5.666666666666667</v>
      </c>
      <c r="S100" s="202">
        <v>5.666666666666667</v>
      </c>
      <c r="T100" s="202">
        <v>6</v>
      </c>
      <c r="U100" s="203">
        <v>82.333333333333329</v>
      </c>
      <c r="V100" s="204"/>
      <c r="W100" s="200" t="s">
        <v>905</v>
      </c>
      <c r="X100" s="200">
        <v>812</v>
      </c>
      <c r="Y100" s="205" t="s">
        <v>10</v>
      </c>
      <c r="Z100" s="205"/>
      <c r="AA100" s="181"/>
      <c r="AB100" s="175">
        <f t="shared" si="21"/>
        <v>812</v>
      </c>
      <c r="AC100" s="175"/>
      <c r="AD100" s="175"/>
      <c r="AE100" s="205"/>
      <c r="AF100" s="206">
        <v>48.739042499999989</v>
      </c>
      <c r="AG100" s="206">
        <v>30.216000999999999</v>
      </c>
      <c r="AH100" s="206">
        <v>5.518435600000001</v>
      </c>
      <c r="AI100" s="206">
        <v>12.029732200000002</v>
      </c>
      <c r="AJ100" s="206">
        <v>2.1996702295015758</v>
      </c>
      <c r="AK100" s="204"/>
      <c r="AL100" s="181" t="s">
        <v>576</v>
      </c>
      <c r="AM100" s="181"/>
      <c r="AN100" s="181" t="s">
        <v>10</v>
      </c>
      <c r="AO100" s="181"/>
      <c r="AP100" s="181"/>
      <c r="AQ100" s="175">
        <f t="shared" si="22"/>
        <v>812</v>
      </c>
      <c r="AR100" s="175"/>
      <c r="AS100" s="175"/>
      <c r="AU100" s="175"/>
      <c r="AV100" s="181" t="s">
        <v>440</v>
      </c>
      <c r="AY100" s="182">
        <v>0.186</v>
      </c>
      <c r="AZ100" s="182">
        <v>20</v>
      </c>
      <c r="BA100" s="183">
        <v>9.2999999999999992E-3</v>
      </c>
      <c r="BB100" s="184">
        <v>4.9767803935253534</v>
      </c>
      <c r="BC100" s="184"/>
      <c r="BD100" s="194" t="s">
        <v>576</v>
      </c>
      <c r="BE100" s="194" t="s">
        <v>10</v>
      </c>
      <c r="BF100" s="194"/>
      <c r="BG100" s="194"/>
      <c r="BH100" s="169">
        <f t="shared" si="20"/>
        <v>812</v>
      </c>
      <c r="BJ100" s="194"/>
      <c r="BK100" s="194"/>
      <c r="BL100" s="194"/>
      <c r="BM100" s="217">
        <v>805.43499999999995</v>
      </c>
      <c r="BP100" s="194"/>
      <c r="BQ100" s="195">
        <v>13518.666667</v>
      </c>
      <c r="BR100" s="195"/>
      <c r="BS100" s="195"/>
      <c r="BT100" s="195"/>
      <c r="BU100" s="204"/>
      <c r="BV100" s="182" t="s">
        <v>498</v>
      </c>
      <c r="BW100" s="165" t="s">
        <v>1544</v>
      </c>
      <c r="BX100" s="182"/>
      <c r="BY100" s="182"/>
      <c r="BZ100" s="186">
        <f>I100</f>
        <v>812</v>
      </c>
      <c r="CA100" s="182"/>
      <c r="CB100" s="182"/>
      <c r="CC100" s="182"/>
      <c r="CD100" s="182"/>
      <c r="CE100" s="182" t="s">
        <v>440</v>
      </c>
      <c r="CF100" s="202">
        <v>108.94887004866334</v>
      </c>
      <c r="CI100" s="204"/>
      <c r="CJ100" s="204"/>
      <c r="CK100" s="204"/>
      <c r="CL100" s="204"/>
      <c r="CM100" s="186"/>
      <c r="CN100" s="204"/>
      <c r="CO100" s="204"/>
      <c r="CP100" s="204"/>
      <c r="CQ100" s="204"/>
      <c r="CR100" s="204"/>
      <c r="CS100" s="204"/>
      <c r="CT100" s="204"/>
      <c r="CU100" s="204"/>
      <c r="CV100" s="204"/>
      <c r="CW100" s="204"/>
      <c r="CX100" s="204"/>
      <c r="CY100" s="204"/>
      <c r="CZ100" s="204"/>
      <c r="DA100" s="186"/>
      <c r="DB100" s="204"/>
      <c r="DC100" s="204"/>
      <c r="DD100" s="204"/>
      <c r="DE100" s="204"/>
      <c r="DF100" s="204"/>
      <c r="DG100" s="204"/>
      <c r="DH100" s="204"/>
      <c r="DI100" s="204"/>
      <c r="DJ100" s="204"/>
      <c r="DK100" s="204"/>
      <c r="DL100" s="204"/>
      <c r="DM100" s="204"/>
      <c r="DQ100" s="165"/>
    </row>
    <row r="101" spans="1:133" s="169" customFormat="1" x14ac:dyDescent="0.25">
      <c r="A101" s="156">
        <v>142</v>
      </c>
      <c r="B101" s="157" t="s">
        <v>1279</v>
      </c>
      <c r="C101" s="160" t="s">
        <v>1192</v>
      </c>
      <c r="D101" s="160"/>
      <c r="E101" s="157" t="s">
        <v>1269</v>
      </c>
      <c r="F101" s="157">
        <v>-20.585273998000002</v>
      </c>
      <c r="G101" s="157">
        <v>-42.234008078999999</v>
      </c>
      <c r="H101" s="157"/>
      <c r="I101" s="156">
        <v>813</v>
      </c>
      <c r="J101" s="190"/>
      <c r="K101" s="190"/>
      <c r="L101" s="189" t="s">
        <v>1225</v>
      </c>
      <c r="M101" s="190">
        <v>6</v>
      </c>
      <c r="N101" s="185">
        <v>5.666666666666667</v>
      </c>
      <c r="O101" s="190">
        <v>6</v>
      </c>
      <c r="P101" s="190">
        <v>6</v>
      </c>
      <c r="Q101" s="185">
        <v>5.666666666666667</v>
      </c>
      <c r="R101" s="185">
        <v>5.666666666666667</v>
      </c>
      <c r="S101" s="190">
        <v>6</v>
      </c>
      <c r="T101" s="190">
        <v>6</v>
      </c>
      <c r="U101" s="196">
        <v>83</v>
      </c>
      <c r="V101" s="186"/>
      <c r="W101" s="190" t="s">
        <v>907</v>
      </c>
      <c r="X101" s="190">
        <v>813</v>
      </c>
      <c r="Y101" s="192" t="s">
        <v>10</v>
      </c>
      <c r="Z101" s="192"/>
      <c r="AA101" s="175"/>
      <c r="AB101" s="175">
        <f t="shared" si="21"/>
        <v>813</v>
      </c>
      <c r="AC101" s="175"/>
      <c r="AD101" s="175"/>
      <c r="AE101" s="192"/>
      <c r="AF101" s="198">
        <v>51.709065999999993</v>
      </c>
      <c r="AG101" s="198">
        <v>31.200030000000005</v>
      </c>
      <c r="AH101" s="198">
        <v>5.5429962999999995</v>
      </c>
      <c r="AI101" s="198">
        <v>12.719237999999999</v>
      </c>
      <c r="AJ101" s="198">
        <v>2.3128813391442415</v>
      </c>
      <c r="AK101" s="186"/>
      <c r="AL101" s="175" t="s">
        <v>578</v>
      </c>
      <c r="AM101" s="175"/>
      <c r="AN101" s="175" t="s">
        <v>10</v>
      </c>
      <c r="AO101" s="175"/>
      <c r="AP101" s="175"/>
      <c r="AQ101" s="175">
        <f t="shared" si="22"/>
        <v>813</v>
      </c>
      <c r="AR101" s="175"/>
      <c r="AS101" s="175"/>
      <c r="AU101" s="175"/>
      <c r="AV101" s="175" t="s">
        <v>440</v>
      </c>
      <c r="AY101" s="176">
        <v>0.21160000000000001</v>
      </c>
      <c r="AZ101" s="176">
        <v>20</v>
      </c>
      <c r="BA101" s="179">
        <v>1.0580000000000001E-2</v>
      </c>
      <c r="BB101" s="177">
        <v>5.8384559632781254</v>
      </c>
      <c r="BC101" s="177"/>
      <c r="BD101" s="194" t="s">
        <v>578</v>
      </c>
      <c r="BE101" s="194" t="s">
        <v>10</v>
      </c>
      <c r="BF101" s="194"/>
      <c r="BG101" s="194"/>
      <c r="BH101" s="169">
        <f t="shared" si="20"/>
        <v>813</v>
      </c>
      <c r="BJ101" s="194"/>
      <c r="BK101" s="194"/>
      <c r="BL101" s="194"/>
      <c r="BM101" s="217">
        <v>800.99099999999999</v>
      </c>
      <c r="BP101" s="194"/>
      <c r="BQ101" s="195">
        <v>1502.1395</v>
      </c>
      <c r="BR101" s="195"/>
      <c r="BS101" s="195"/>
      <c r="BT101" s="195"/>
      <c r="BU101" s="186"/>
      <c r="BV101" s="186"/>
      <c r="BW101" s="160"/>
      <c r="BX101" s="186"/>
      <c r="BY101" s="186"/>
      <c r="BZ101" s="186"/>
      <c r="CA101" s="186"/>
      <c r="CB101" s="186"/>
      <c r="CC101" s="186"/>
      <c r="CD101" s="186"/>
      <c r="CE101" s="186"/>
      <c r="CF101" s="197"/>
      <c r="CI101" s="186"/>
      <c r="CJ101" s="186"/>
      <c r="CK101" s="186"/>
      <c r="CL101" s="186"/>
      <c r="CM101" s="186"/>
      <c r="CN101" s="186"/>
      <c r="CO101" s="186"/>
      <c r="CP101" s="186"/>
      <c r="CQ101" s="186"/>
      <c r="CR101" s="186"/>
      <c r="CS101" s="186"/>
      <c r="CT101" s="186"/>
      <c r="CU101" s="186"/>
      <c r="CV101" s="186"/>
      <c r="CW101" s="186"/>
      <c r="CX101" s="186"/>
      <c r="CY101" s="186"/>
      <c r="CZ101" s="186"/>
      <c r="DA101" s="186"/>
      <c r="DB101" s="186"/>
      <c r="DC101" s="186"/>
      <c r="DD101" s="186"/>
      <c r="DE101" s="186"/>
      <c r="DF101" s="186"/>
      <c r="DG101" s="186"/>
      <c r="DH101" s="186"/>
      <c r="DI101" s="186"/>
      <c r="DJ101" s="186"/>
      <c r="DK101" s="186"/>
      <c r="DL101" s="186"/>
      <c r="DM101" s="186"/>
      <c r="DQ101" s="160"/>
    </row>
    <row r="102" spans="1:133" s="169" customFormat="1" x14ac:dyDescent="0.25">
      <c r="A102" s="156">
        <v>147</v>
      </c>
      <c r="B102" s="157" t="s">
        <v>1280</v>
      </c>
      <c r="C102" s="160" t="s">
        <v>1163</v>
      </c>
      <c r="D102" s="160"/>
      <c r="E102" s="157" t="s">
        <v>1269</v>
      </c>
      <c r="F102" s="157">
        <v>-20.560111943999999</v>
      </c>
      <c r="G102" s="157">
        <v>-42.117231824000001</v>
      </c>
      <c r="H102" s="157"/>
      <c r="I102" s="156">
        <v>698</v>
      </c>
      <c r="J102" s="190"/>
      <c r="K102" s="190"/>
      <c r="L102" s="189" t="s">
        <v>1225</v>
      </c>
      <c r="M102" s="190">
        <v>6</v>
      </c>
      <c r="N102" s="190">
        <v>6</v>
      </c>
      <c r="O102" s="190">
        <v>6</v>
      </c>
      <c r="P102" s="190">
        <v>6</v>
      </c>
      <c r="Q102" s="190">
        <v>6</v>
      </c>
      <c r="R102" s="190">
        <v>6</v>
      </c>
      <c r="S102" s="190">
        <v>6</v>
      </c>
      <c r="T102" s="190">
        <v>6</v>
      </c>
      <c r="U102" s="196">
        <v>83</v>
      </c>
      <c r="V102" s="186"/>
      <c r="W102" s="190" t="s">
        <v>646</v>
      </c>
      <c r="X102" s="190">
        <v>698</v>
      </c>
      <c r="Y102" s="192" t="s">
        <v>8</v>
      </c>
      <c r="Z102" s="192"/>
      <c r="AA102" s="175"/>
      <c r="AB102" s="175">
        <f t="shared" si="21"/>
        <v>698</v>
      </c>
      <c r="AC102" s="175"/>
      <c r="AD102" s="175"/>
      <c r="AE102" s="192"/>
      <c r="AF102" s="198">
        <v>42.157819499999995</v>
      </c>
      <c r="AG102" s="198">
        <v>28.4229035</v>
      </c>
      <c r="AH102" s="198">
        <v>4.9408174999999996</v>
      </c>
      <c r="AI102" s="198">
        <v>11.755107700000002</v>
      </c>
      <c r="AJ102" s="198">
        <v>2.3762728047415296</v>
      </c>
      <c r="AK102" s="186"/>
      <c r="AL102" s="175" t="s">
        <v>26</v>
      </c>
      <c r="AM102" s="175"/>
      <c r="AN102" s="175" t="s">
        <v>8</v>
      </c>
      <c r="AO102" s="175"/>
      <c r="AP102" s="175"/>
      <c r="AQ102" s="175">
        <f t="shared" si="22"/>
        <v>698</v>
      </c>
      <c r="AR102" s="175"/>
      <c r="AS102" s="175"/>
      <c r="AU102" s="175"/>
      <c r="AV102" s="176" t="s">
        <v>20</v>
      </c>
      <c r="AY102" s="176">
        <v>0.19020000000000001</v>
      </c>
      <c r="AZ102" s="176">
        <v>18</v>
      </c>
      <c r="BA102" s="179">
        <v>1.0566666666666667E-2</v>
      </c>
      <c r="BB102" s="177">
        <v>5.5495353959483316</v>
      </c>
      <c r="BC102" s="177"/>
      <c r="BD102" s="186"/>
      <c r="BE102" s="186"/>
      <c r="BF102" s="186"/>
      <c r="BG102" s="186"/>
      <c r="BJ102" s="186"/>
      <c r="BK102" s="186"/>
      <c r="BL102" s="186"/>
      <c r="BM102" s="218"/>
      <c r="BP102" s="186"/>
      <c r="BQ102" s="186"/>
      <c r="BR102" s="186"/>
      <c r="BS102" s="186"/>
      <c r="BT102" s="186"/>
      <c r="BU102" s="186"/>
      <c r="BV102" s="176" t="s">
        <v>246</v>
      </c>
      <c r="BW102" s="160" t="s">
        <v>1163</v>
      </c>
      <c r="BX102" s="176"/>
      <c r="BY102" s="176"/>
      <c r="BZ102" s="186">
        <f t="shared" ref="BZ102:BZ107" si="23">I102</f>
        <v>698</v>
      </c>
      <c r="CA102" s="176"/>
      <c r="CB102" s="176"/>
      <c r="CC102" s="176"/>
      <c r="CD102" s="176"/>
      <c r="CE102" s="176" t="s">
        <v>20</v>
      </c>
      <c r="CF102" s="207">
        <v>197.45383920792506</v>
      </c>
      <c r="CI102" s="163">
        <v>147</v>
      </c>
      <c r="CJ102" s="163" t="s">
        <v>8</v>
      </c>
      <c r="CK102" s="163"/>
      <c r="CL102" s="163"/>
      <c r="CM102" s="186">
        <f t="shared" si="15"/>
        <v>698</v>
      </c>
      <c r="CN102" s="163"/>
      <c r="CO102" s="163"/>
      <c r="CP102" s="163"/>
      <c r="CQ102" s="163"/>
      <c r="CR102" s="163"/>
      <c r="CS102" s="163" t="s">
        <v>20</v>
      </c>
      <c r="CT102" s="163">
        <v>8.0043394593880119</v>
      </c>
      <c r="CU102" s="186"/>
      <c r="CV102" s="186"/>
      <c r="CW102" s="186"/>
      <c r="CX102" s="186"/>
      <c r="CY102" s="186"/>
      <c r="CZ102" s="186"/>
      <c r="DA102" s="186"/>
      <c r="DB102" s="186"/>
      <c r="DC102" s="186"/>
      <c r="DD102" s="186"/>
      <c r="DE102" s="186"/>
      <c r="DF102" s="186"/>
      <c r="DG102" s="186"/>
      <c r="DH102" s="186"/>
      <c r="DI102" s="186"/>
      <c r="DJ102" s="186"/>
      <c r="DK102" s="186"/>
      <c r="DL102" s="186"/>
      <c r="DM102" s="186"/>
      <c r="DO102" s="61" t="s">
        <v>26</v>
      </c>
      <c r="DP102" s="61" t="s">
        <v>8</v>
      </c>
      <c r="DQ102" s="160" t="s">
        <v>1163</v>
      </c>
      <c r="DR102" s="61"/>
      <c r="DS102" s="61"/>
      <c r="DT102" s="61"/>
      <c r="DU102" s="61"/>
      <c r="DV102" s="61"/>
      <c r="DW102" s="61"/>
      <c r="DX102" s="61" t="s">
        <v>20</v>
      </c>
      <c r="DY102" s="68">
        <v>0.2931995</v>
      </c>
      <c r="DZ102" s="68">
        <v>3.1924279999999999E-2</v>
      </c>
      <c r="EA102" s="68">
        <v>6.1169540000000001E-2</v>
      </c>
      <c r="EB102" s="68">
        <v>0.18820844</v>
      </c>
      <c r="EC102" s="68">
        <v>1.681506E-2</v>
      </c>
    </row>
    <row r="103" spans="1:133" s="169" customFormat="1" x14ac:dyDescent="0.25">
      <c r="A103" s="156">
        <v>149</v>
      </c>
      <c r="B103" s="157" t="s">
        <v>1281</v>
      </c>
      <c r="C103" s="160" t="s">
        <v>1163</v>
      </c>
      <c r="D103" s="160"/>
      <c r="E103" s="157" t="s">
        <v>1269</v>
      </c>
      <c r="F103" s="157">
        <v>-20.505884299000002</v>
      </c>
      <c r="G103" s="157">
        <v>-42.111481670000003</v>
      </c>
      <c r="H103" s="157"/>
      <c r="I103" s="156">
        <v>1096</v>
      </c>
      <c r="J103" s="190"/>
      <c r="K103" s="190"/>
      <c r="L103" s="189" t="s">
        <v>1210</v>
      </c>
      <c r="M103" s="185">
        <v>5.666666666666667</v>
      </c>
      <c r="N103" s="190">
        <v>6</v>
      </c>
      <c r="O103" s="185">
        <v>5.666666666666667</v>
      </c>
      <c r="P103" s="190">
        <v>6</v>
      </c>
      <c r="Q103" s="190">
        <v>6</v>
      </c>
      <c r="R103" s="185">
        <v>6.333333333333333</v>
      </c>
      <c r="S103" s="185">
        <v>5.666666666666667</v>
      </c>
      <c r="T103" s="190">
        <v>6</v>
      </c>
      <c r="U103" s="191">
        <v>83.333333333333329</v>
      </c>
      <c r="V103" s="186"/>
      <c r="W103" s="190" t="s">
        <v>647</v>
      </c>
      <c r="X103" s="190">
        <v>1096</v>
      </c>
      <c r="Y103" s="192" t="s">
        <v>8</v>
      </c>
      <c r="Z103" s="192"/>
      <c r="AA103" s="175"/>
      <c r="AB103" s="175">
        <f t="shared" si="21"/>
        <v>1096</v>
      </c>
      <c r="AC103" s="175"/>
      <c r="AD103" s="175"/>
      <c r="AE103" s="192"/>
      <c r="AF103" s="198">
        <v>41.615497999999995</v>
      </c>
      <c r="AG103" s="198">
        <v>27.943950500000007</v>
      </c>
      <c r="AH103" s="198">
        <v>5.2531379500000002</v>
      </c>
      <c r="AI103" s="198">
        <v>10.685751</v>
      </c>
      <c r="AJ103" s="198">
        <v>2.05987024731012</v>
      </c>
      <c r="AK103" s="186"/>
      <c r="AL103" s="175" t="s">
        <v>73</v>
      </c>
      <c r="AM103" s="175"/>
      <c r="AN103" s="175" t="s">
        <v>8</v>
      </c>
      <c r="AO103" s="175"/>
      <c r="AP103" s="175"/>
      <c r="AQ103" s="175">
        <f t="shared" si="22"/>
        <v>1096</v>
      </c>
      <c r="AR103" s="175"/>
      <c r="AS103" s="175"/>
      <c r="AU103" s="175"/>
      <c r="AV103" s="175" t="s">
        <v>62</v>
      </c>
      <c r="AY103" s="176">
        <v>0.25540000000000002</v>
      </c>
      <c r="AZ103" s="176">
        <v>20</v>
      </c>
      <c r="BA103" s="179">
        <v>1.277E-2</v>
      </c>
      <c r="BB103" s="177">
        <v>6.7532533586132946</v>
      </c>
      <c r="BC103" s="177"/>
      <c r="BD103" s="186"/>
      <c r="BE103" s="186"/>
      <c r="BF103" s="186"/>
      <c r="BG103" s="186"/>
      <c r="BJ103" s="186"/>
      <c r="BK103" s="186"/>
      <c r="BL103" s="186"/>
      <c r="BM103" s="218"/>
      <c r="BP103" s="186"/>
      <c r="BQ103" s="186"/>
      <c r="BR103" s="186"/>
      <c r="BS103" s="186"/>
      <c r="BT103" s="186"/>
      <c r="BU103" s="186"/>
      <c r="BV103" s="176" t="s">
        <v>339</v>
      </c>
      <c r="BW103" s="160" t="s">
        <v>1163</v>
      </c>
      <c r="BX103" s="176"/>
      <c r="BY103" s="176"/>
      <c r="BZ103" s="186">
        <f t="shared" si="23"/>
        <v>1096</v>
      </c>
      <c r="CA103" s="176"/>
      <c r="CB103" s="176"/>
      <c r="CC103" s="176"/>
      <c r="CD103" s="176"/>
      <c r="CE103" s="176" t="s">
        <v>62</v>
      </c>
      <c r="CF103" s="185">
        <v>157.86074604361647</v>
      </c>
      <c r="CI103" s="163">
        <v>149</v>
      </c>
      <c r="CJ103" s="163" t="s">
        <v>8</v>
      </c>
      <c r="CK103" s="163"/>
      <c r="CL103" s="163"/>
      <c r="CM103" s="186">
        <f t="shared" si="15"/>
        <v>1096</v>
      </c>
      <c r="CN103" s="163"/>
      <c r="CO103" s="163"/>
      <c r="CP103" s="163"/>
      <c r="CQ103" s="163"/>
      <c r="CR103" s="163"/>
      <c r="CS103" s="163" t="s">
        <v>62</v>
      </c>
      <c r="CT103" s="163">
        <v>8.4498105266128505</v>
      </c>
      <c r="CU103" s="186"/>
      <c r="CV103" s="186"/>
      <c r="CW103" s="190">
        <v>149</v>
      </c>
      <c r="CX103" s="228" t="s">
        <v>8</v>
      </c>
      <c r="CY103" s="228"/>
      <c r="CZ103" s="228"/>
      <c r="DA103" s="186">
        <f t="shared" si="14"/>
        <v>1096</v>
      </c>
      <c r="DB103" s="228"/>
      <c r="DC103" s="228"/>
      <c r="DD103" s="228"/>
      <c r="DE103" s="228"/>
      <c r="DF103" s="228"/>
      <c r="DG103" s="228"/>
      <c r="DH103" s="228" t="s">
        <v>9</v>
      </c>
      <c r="DI103" s="231">
        <v>6.6118050000000004</v>
      </c>
      <c r="DJ103" s="230">
        <v>0.76661809999999997</v>
      </c>
      <c r="DK103" s="230">
        <v>5.8451869000000007</v>
      </c>
      <c r="DL103" s="230">
        <v>0.44473069999999998</v>
      </c>
      <c r="DM103" s="230">
        <v>0.32188739999999999</v>
      </c>
      <c r="DO103" s="59" t="s">
        <v>73</v>
      </c>
      <c r="DP103" s="61" t="s">
        <v>8</v>
      </c>
      <c r="DQ103" s="160" t="s">
        <v>1163</v>
      </c>
      <c r="DR103" s="61"/>
      <c r="DS103" s="61"/>
      <c r="DT103" s="61"/>
      <c r="DU103" s="61"/>
      <c r="DV103" s="61"/>
      <c r="DW103" s="61"/>
      <c r="DX103" s="61" t="s">
        <v>62</v>
      </c>
      <c r="DY103" s="236">
        <v>0.26953991999999999</v>
      </c>
      <c r="DZ103" s="236">
        <v>2.9427500000000002E-2</v>
      </c>
      <c r="EA103" s="236">
        <v>6.0006499999999997E-2</v>
      </c>
      <c r="EB103" s="236">
        <v>0.17193976</v>
      </c>
      <c r="EC103" s="236">
        <v>1.7521639999999998E-2</v>
      </c>
    </row>
    <row r="104" spans="1:133" s="169" customFormat="1" x14ac:dyDescent="0.25">
      <c r="A104" s="156">
        <v>158</v>
      </c>
      <c r="B104" s="157" t="s">
        <v>1282</v>
      </c>
      <c r="C104" s="160" t="s">
        <v>1163</v>
      </c>
      <c r="D104" s="160"/>
      <c r="E104" s="157" t="s">
        <v>1269</v>
      </c>
      <c r="F104" s="157">
        <v>-20.619386751</v>
      </c>
      <c r="G104" s="157">
        <v>-42.140374760999997</v>
      </c>
      <c r="H104" s="157"/>
      <c r="I104" s="156">
        <v>661</v>
      </c>
      <c r="J104" s="190"/>
      <c r="K104" s="190"/>
      <c r="L104" s="189" t="s">
        <v>1210</v>
      </c>
      <c r="M104" s="185">
        <v>5.666666666666667</v>
      </c>
      <c r="N104" s="185">
        <v>5.666666666666667</v>
      </c>
      <c r="O104" s="185">
        <v>5.666666666666667</v>
      </c>
      <c r="P104" s="190">
        <v>6</v>
      </c>
      <c r="Q104" s="185">
        <v>5.333333333333333</v>
      </c>
      <c r="R104" s="185">
        <v>5.333333333333333</v>
      </c>
      <c r="S104" s="185">
        <v>5.666666666666667</v>
      </c>
      <c r="T104" s="185">
        <v>5.666666666666667</v>
      </c>
      <c r="U104" s="196">
        <v>81</v>
      </c>
      <c r="V104" s="186"/>
      <c r="W104" s="190" t="s">
        <v>649</v>
      </c>
      <c r="X104" s="190">
        <v>661</v>
      </c>
      <c r="Y104" s="192" t="s">
        <v>8</v>
      </c>
      <c r="Z104" s="192"/>
      <c r="AA104" s="175"/>
      <c r="AB104" s="175">
        <f t="shared" si="21"/>
        <v>661</v>
      </c>
      <c r="AC104" s="175"/>
      <c r="AD104" s="175"/>
      <c r="AE104" s="192"/>
      <c r="AF104" s="198">
        <v>44.670093499999993</v>
      </c>
      <c r="AG104" s="198">
        <v>29.108656000000003</v>
      </c>
      <c r="AH104" s="198">
        <v>5.2049371499999992</v>
      </c>
      <c r="AI104" s="198">
        <v>11.468663500000002</v>
      </c>
      <c r="AJ104" s="198">
        <v>2.2101927710551657</v>
      </c>
      <c r="AK104" s="186"/>
      <c r="AL104" s="175" t="s">
        <v>27</v>
      </c>
      <c r="AM104" s="175"/>
      <c r="AN104" s="175" t="s">
        <v>8</v>
      </c>
      <c r="AO104" s="175"/>
      <c r="AP104" s="175"/>
      <c r="AQ104" s="175">
        <f t="shared" si="22"/>
        <v>661</v>
      </c>
      <c r="AR104" s="175"/>
      <c r="AS104" s="175"/>
      <c r="AU104" s="175"/>
      <c r="AV104" s="176" t="s">
        <v>20</v>
      </c>
      <c r="AY104" s="176">
        <v>0.21229999999999999</v>
      </c>
      <c r="AZ104" s="176">
        <v>20</v>
      </c>
      <c r="BA104" s="179">
        <v>1.0614999999999999E-2</v>
      </c>
      <c r="BB104" s="177">
        <v>5.510483753846704</v>
      </c>
      <c r="BC104" s="177"/>
      <c r="BD104" s="186"/>
      <c r="BE104" s="186"/>
      <c r="BF104" s="186"/>
      <c r="BG104" s="186"/>
      <c r="BJ104" s="186"/>
      <c r="BK104" s="186"/>
      <c r="BL104" s="186"/>
      <c r="BM104" s="218"/>
      <c r="BP104" s="186"/>
      <c r="BQ104" s="186"/>
      <c r="BR104" s="186"/>
      <c r="BS104" s="186"/>
      <c r="BT104" s="186"/>
      <c r="BU104" s="186"/>
      <c r="BV104" s="176" t="s">
        <v>248</v>
      </c>
      <c r="BW104" s="160" t="s">
        <v>1163</v>
      </c>
      <c r="BX104" s="176"/>
      <c r="BY104" s="176"/>
      <c r="BZ104" s="186">
        <f t="shared" si="23"/>
        <v>661</v>
      </c>
      <c r="CA104" s="176"/>
      <c r="CB104" s="176"/>
      <c r="CC104" s="176"/>
      <c r="CD104" s="176"/>
      <c r="CE104" s="176" t="s">
        <v>20</v>
      </c>
      <c r="CF104" s="185">
        <v>151.27029893584023</v>
      </c>
      <c r="CI104" s="163">
        <v>158</v>
      </c>
      <c r="CJ104" s="163" t="s">
        <v>8</v>
      </c>
      <c r="CK104" s="163"/>
      <c r="CL104" s="163"/>
      <c r="CM104" s="186">
        <f t="shared" si="15"/>
        <v>661</v>
      </c>
      <c r="CN104" s="163"/>
      <c r="CO104" s="163"/>
      <c r="CP104" s="163"/>
      <c r="CQ104" s="163"/>
      <c r="CR104" s="163"/>
      <c r="CS104" s="163" t="s">
        <v>20</v>
      </c>
      <c r="CT104" s="163">
        <v>7.8895061747455344</v>
      </c>
      <c r="CU104" s="186"/>
      <c r="CV104" s="186"/>
      <c r="CW104" s="186"/>
      <c r="CX104" s="186"/>
      <c r="CY104" s="186"/>
      <c r="CZ104" s="186"/>
      <c r="DA104" s="186"/>
      <c r="DB104" s="186"/>
      <c r="DC104" s="186"/>
      <c r="DD104" s="186"/>
      <c r="DE104" s="186"/>
      <c r="DF104" s="186"/>
      <c r="DG104" s="186"/>
      <c r="DH104" s="186"/>
      <c r="DI104" s="186"/>
      <c r="DJ104" s="186"/>
      <c r="DK104" s="186"/>
      <c r="DL104" s="186"/>
      <c r="DM104" s="186"/>
      <c r="DO104" s="61" t="s">
        <v>27</v>
      </c>
      <c r="DP104" s="61" t="s">
        <v>8</v>
      </c>
      <c r="DQ104" s="160" t="s">
        <v>1163</v>
      </c>
      <c r="DR104" s="61"/>
      <c r="DS104" s="61"/>
      <c r="DT104" s="61"/>
      <c r="DU104" s="61"/>
      <c r="DV104" s="61"/>
      <c r="DW104" s="61"/>
      <c r="DX104" s="61" t="s">
        <v>20</v>
      </c>
      <c r="DY104" s="68">
        <v>0.29873537999999999</v>
      </c>
      <c r="DZ104" s="68">
        <v>2.8992279999999999E-2</v>
      </c>
      <c r="EA104" s="68">
        <v>5.6344600000000002E-2</v>
      </c>
      <c r="EB104" s="68">
        <v>0.19654231999999999</v>
      </c>
      <c r="EC104" s="68">
        <v>1.9133299999999999E-2</v>
      </c>
    </row>
    <row r="105" spans="1:133" s="169" customFormat="1" x14ac:dyDescent="0.25">
      <c r="A105" s="156">
        <v>159</v>
      </c>
      <c r="B105" s="157" t="s">
        <v>1283</v>
      </c>
      <c r="C105" s="160" t="s">
        <v>1173</v>
      </c>
      <c r="D105" s="160"/>
      <c r="E105" s="157" t="s">
        <v>1284</v>
      </c>
      <c r="F105" s="157">
        <v>-20.237644790000001</v>
      </c>
      <c r="G105" s="157">
        <v>-41.974327834</v>
      </c>
      <c r="H105" s="157"/>
      <c r="I105" s="156">
        <v>636</v>
      </c>
      <c r="J105" s="190"/>
      <c r="K105" s="190"/>
      <c r="L105" s="189" t="s">
        <v>1210</v>
      </c>
      <c r="M105" s="190">
        <v>6</v>
      </c>
      <c r="N105" s="185">
        <v>6.333333333333333</v>
      </c>
      <c r="O105" s="185">
        <v>6.333333333333333</v>
      </c>
      <c r="P105" s="185">
        <v>6.333333333333333</v>
      </c>
      <c r="Q105" s="185">
        <v>6.333333333333333</v>
      </c>
      <c r="R105" s="190">
        <v>6.5</v>
      </c>
      <c r="S105" s="190">
        <v>6</v>
      </c>
      <c r="T105" s="185">
        <v>6.166666666666667</v>
      </c>
      <c r="U105" s="196">
        <v>86</v>
      </c>
      <c r="V105" s="186"/>
      <c r="W105" s="190" t="s">
        <v>828</v>
      </c>
      <c r="X105" s="190">
        <v>636</v>
      </c>
      <c r="Y105" s="192" t="s">
        <v>286</v>
      </c>
      <c r="Z105" s="192"/>
      <c r="AA105" s="175"/>
      <c r="AB105" s="175">
        <f t="shared" si="21"/>
        <v>636</v>
      </c>
      <c r="AC105" s="175"/>
      <c r="AD105" s="175"/>
      <c r="AE105" s="192"/>
      <c r="AF105" s="198">
        <v>49.73657</v>
      </c>
      <c r="AG105" s="198">
        <v>32.588352499999999</v>
      </c>
      <c r="AH105" s="198">
        <v>5.9332519500000007</v>
      </c>
      <c r="AI105" s="198">
        <v>12.191793500000001</v>
      </c>
      <c r="AJ105" s="198">
        <v>2.0648685964628615</v>
      </c>
      <c r="AK105" s="186"/>
      <c r="AL105" s="175" t="s">
        <v>1082</v>
      </c>
      <c r="AM105" s="175"/>
      <c r="AN105" s="175" t="s">
        <v>286</v>
      </c>
      <c r="AO105" s="175"/>
      <c r="AP105" s="175"/>
      <c r="AQ105" s="175">
        <f t="shared" si="22"/>
        <v>636</v>
      </c>
      <c r="AR105" s="175"/>
      <c r="AS105" s="175"/>
      <c r="AU105" s="175"/>
      <c r="AV105" s="176" t="s">
        <v>20</v>
      </c>
      <c r="AY105" s="176">
        <v>0.22670000000000001</v>
      </c>
      <c r="AZ105" s="176">
        <v>20</v>
      </c>
      <c r="BA105" s="179">
        <v>1.1335000000000001E-2</v>
      </c>
      <c r="BB105" s="177">
        <v>5.9283816068504551</v>
      </c>
      <c r="BC105" s="177"/>
      <c r="BD105" s="194" t="s">
        <v>27</v>
      </c>
      <c r="BE105" s="194" t="s">
        <v>8</v>
      </c>
      <c r="BF105" s="194"/>
      <c r="BG105" s="194"/>
      <c r="BH105" s="169">
        <f>I105</f>
        <v>636</v>
      </c>
      <c r="BJ105" s="194"/>
      <c r="BK105" s="194"/>
      <c r="BL105" s="194"/>
      <c r="BM105" s="217">
        <v>649.06700000000001</v>
      </c>
      <c r="BP105" s="194"/>
      <c r="BQ105" s="195">
        <v>2457.466167</v>
      </c>
      <c r="BR105" s="195"/>
      <c r="BS105" s="195"/>
      <c r="BT105" s="195"/>
      <c r="BU105" s="186"/>
      <c r="BV105" s="176" t="s">
        <v>285</v>
      </c>
      <c r="BW105" s="160" t="s">
        <v>1173</v>
      </c>
      <c r="BX105" s="176"/>
      <c r="BY105" s="176"/>
      <c r="BZ105" s="186">
        <f t="shared" si="23"/>
        <v>636</v>
      </c>
      <c r="CA105" s="176"/>
      <c r="CB105" s="176"/>
      <c r="CC105" s="176"/>
      <c r="CD105" s="176"/>
      <c r="CE105" s="176" t="s">
        <v>20</v>
      </c>
      <c r="CF105" s="185">
        <v>154.04906140793827</v>
      </c>
      <c r="CI105" s="186"/>
      <c r="CJ105" s="186"/>
      <c r="CK105" s="186"/>
      <c r="CL105" s="186"/>
      <c r="CM105" s="186"/>
      <c r="CN105" s="186"/>
      <c r="CO105" s="186"/>
      <c r="CP105" s="186"/>
      <c r="CQ105" s="186"/>
      <c r="CR105" s="186"/>
      <c r="CS105" s="186"/>
      <c r="CT105" s="186"/>
      <c r="CU105" s="186"/>
      <c r="CW105" s="186"/>
      <c r="CX105" s="186"/>
      <c r="CY105" s="186"/>
      <c r="CZ105" s="186"/>
      <c r="DA105" s="186"/>
      <c r="DB105" s="186"/>
      <c r="DC105" s="186"/>
      <c r="DD105" s="186"/>
      <c r="DE105" s="186"/>
      <c r="DF105" s="186"/>
      <c r="DG105" s="186"/>
      <c r="DH105" s="186"/>
      <c r="DI105" s="186"/>
      <c r="DJ105" s="186"/>
      <c r="DK105" s="186"/>
      <c r="DL105" s="186"/>
      <c r="DM105" s="186"/>
      <c r="DQ105" s="160"/>
    </row>
    <row r="106" spans="1:133" s="169" customFormat="1" x14ac:dyDescent="0.25">
      <c r="A106" s="156">
        <v>160</v>
      </c>
      <c r="B106" s="157" t="s">
        <v>1285</v>
      </c>
      <c r="C106" s="160" t="s">
        <v>1194</v>
      </c>
      <c r="D106" s="160"/>
      <c r="E106" s="157" t="s">
        <v>1284</v>
      </c>
      <c r="F106" s="157">
        <v>-20.230368543000001</v>
      </c>
      <c r="G106" s="157">
        <v>-41.979059167000003</v>
      </c>
      <c r="H106" s="157"/>
      <c r="I106" s="156">
        <v>621</v>
      </c>
      <c r="J106" s="190"/>
      <c r="K106" s="190"/>
      <c r="L106" s="189" t="s">
        <v>1225</v>
      </c>
      <c r="M106" s="190">
        <v>6</v>
      </c>
      <c r="N106" s="185">
        <v>5.666666666666667</v>
      </c>
      <c r="O106" s="190">
        <v>6</v>
      </c>
      <c r="P106" s="190">
        <v>6</v>
      </c>
      <c r="Q106" s="185">
        <v>5.666666666666667</v>
      </c>
      <c r="R106" s="185">
        <v>5.666666666666667</v>
      </c>
      <c r="S106" s="190">
        <v>6</v>
      </c>
      <c r="T106" s="185">
        <v>5.666666666666667</v>
      </c>
      <c r="U106" s="191">
        <v>82.666666666666671</v>
      </c>
      <c r="V106" s="186"/>
      <c r="W106" s="190" t="s">
        <v>761</v>
      </c>
      <c r="X106" s="190">
        <v>621</v>
      </c>
      <c r="Y106" s="192" t="s">
        <v>201</v>
      </c>
      <c r="Z106" s="192"/>
      <c r="AA106" s="175"/>
      <c r="AB106" s="175">
        <f t="shared" si="21"/>
        <v>621</v>
      </c>
      <c r="AC106" s="175"/>
      <c r="AD106" s="175"/>
      <c r="AE106" s="192"/>
      <c r="AF106" s="198">
        <v>37.204308000000005</v>
      </c>
      <c r="AG106" s="198">
        <v>28.062585500000001</v>
      </c>
      <c r="AH106" s="198">
        <v>4.9949778499999997</v>
      </c>
      <c r="AI106" s="198">
        <v>10.756693950000003</v>
      </c>
      <c r="AJ106" s="198">
        <v>2.1694564205427689</v>
      </c>
      <c r="AK106" s="186"/>
      <c r="AL106" s="175" t="s">
        <v>186</v>
      </c>
      <c r="AM106" s="175"/>
      <c r="AN106" s="175" t="s">
        <v>201</v>
      </c>
      <c r="AO106" s="175"/>
      <c r="AP106" s="175"/>
      <c r="AQ106" s="175">
        <f t="shared" si="22"/>
        <v>621</v>
      </c>
      <c r="AR106" s="175"/>
      <c r="AS106" s="175"/>
      <c r="AU106" s="175"/>
      <c r="AV106" s="176" t="s">
        <v>20</v>
      </c>
      <c r="AY106" s="176">
        <v>0.2349</v>
      </c>
      <c r="AZ106" s="176">
        <v>20</v>
      </c>
      <c r="BA106" s="179">
        <v>1.1745E-2</v>
      </c>
      <c r="BB106" s="177">
        <v>6.0881002872251901</v>
      </c>
      <c r="BC106" s="177"/>
      <c r="BD106" s="186"/>
      <c r="BE106" s="186"/>
      <c r="BF106" s="186"/>
      <c r="BG106" s="186"/>
      <c r="BJ106" s="186"/>
      <c r="BK106" s="186"/>
      <c r="BL106" s="186"/>
      <c r="BM106" s="218"/>
      <c r="BP106" s="186"/>
      <c r="BQ106" s="186"/>
      <c r="BR106" s="186"/>
      <c r="BS106" s="186"/>
      <c r="BT106" s="186"/>
      <c r="BU106" s="186"/>
      <c r="BV106" s="176" t="s">
        <v>278</v>
      </c>
      <c r="BW106" s="160" t="s">
        <v>1194</v>
      </c>
      <c r="BX106" s="176"/>
      <c r="BY106" s="176"/>
      <c r="BZ106" s="186">
        <f t="shared" si="23"/>
        <v>621</v>
      </c>
      <c r="CA106" s="176"/>
      <c r="CB106" s="176"/>
      <c r="CC106" s="176"/>
      <c r="CD106" s="176"/>
      <c r="CE106" s="176" t="s">
        <v>20</v>
      </c>
      <c r="CF106" s="185">
        <v>127.80641150532725</v>
      </c>
      <c r="CI106" s="186"/>
      <c r="CJ106" s="186"/>
      <c r="CK106" s="186"/>
      <c r="CL106" s="186"/>
      <c r="CM106" s="186"/>
      <c r="CN106" s="186"/>
      <c r="CO106" s="186"/>
      <c r="CP106" s="186"/>
      <c r="CQ106" s="186"/>
      <c r="CR106" s="186"/>
      <c r="CS106" s="186"/>
      <c r="CT106" s="186"/>
      <c r="CU106" s="186"/>
      <c r="CW106" s="186"/>
      <c r="CX106" s="186"/>
      <c r="CY106" s="186"/>
      <c r="CZ106" s="186"/>
      <c r="DA106" s="186"/>
      <c r="DB106" s="186"/>
      <c r="DC106" s="186"/>
      <c r="DD106" s="186"/>
      <c r="DE106" s="186"/>
      <c r="DF106" s="186"/>
      <c r="DG106" s="186"/>
      <c r="DH106" s="186"/>
      <c r="DI106" s="186"/>
      <c r="DJ106" s="186"/>
      <c r="DK106" s="186"/>
      <c r="DL106" s="186"/>
      <c r="DM106" s="186"/>
      <c r="DO106" s="61" t="s">
        <v>186</v>
      </c>
      <c r="DP106" s="238" t="s">
        <v>201</v>
      </c>
      <c r="DQ106" s="242" t="s">
        <v>1194</v>
      </c>
      <c r="DR106" s="61"/>
      <c r="DS106" s="61"/>
      <c r="DT106" s="61"/>
      <c r="DU106" s="61"/>
      <c r="DV106" s="61"/>
      <c r="DW106" s="61"/>
      <c r="DX106" s="61" t="s">
        <v>20</v>
      </c>
      <c r="DY106" s="68">
        <v>0.24863624000000001</v>
      </c>
      <c r="DZ106" s="68">
        <v>2.1224659999999999E-2</v>
      </c>
      <c r="EA106" s="68">
        <v>5.3851460000000004E-2</v>
      </c>
      <c r="EB106" s="68">
        <v>0.14617658000000003</v>
      </c>
      <c r="EC106" s="68">
        <v>1.7969679999999998E-2</v>
      </c>
    </row>
    <row r="107" spans="1:133" s="169" customFormat="1" x14ac:dyDescent="0.25">
      <c r="A107" s="156">
        <v>167</v>
      </c>
      <c r="B107" s="157" t="s">
        <v>1286</v>
      </c>
      <c r="C107" s="160" t="s">
        <v>1192</v>
      </c>
      <c r="D107" s="160"/>
      <c r="E107" s="157" t="s">
        <v>1287</v>
      </c>
      <c r="F107" s="157">
        <v>-20.077695362</v>
      </c>
      <c r="G107" s="157">
        <v>-42.189095913999999</v>
      </c>
      <c r="H107" s="157"/>
      <c r="I107" s="156">
        <v>826</v>
      </c>
      <c r="J107" s="190"/>
      <c r="K107" s="190"/>
      <c r="L107" s="189" t="s">
        <v>1225</v>
      </c>
      <c r="M107" s="190">
        <v>6</v>
      </c>
      <c r="N107" s="190">
        <v>6</v>
      </c>
      <c r="O107" s="190">
        <v>6.5</v>
      </c>
      <c r="P107" s="185">
        <v>6.166666666666667</v>
      </c>
      <c r="Q107" s="190">
        <v>6</v>
      </c>
      <c r="R107" s="185">
        <v>6.166666666666667</v>
      </c>
      <c r="S107" s="185">
        <v>5.666666666666667</v>
      </c>
      <c r="T107" s="185">
        <v>6.166666666666667</v>
      </c>
      <c r="U107" s="191">
        <v>84.666666666666671</v>
      </c>
      <c r="V107" s="186"/>
      <c r="W107" s="190" t="s">
        <v>913</v>
      </c>
      <c r="X107" s="190">
        <v>826</v>
      </c>
      <c r="Y107" s="192" t="s">
        <v>10</v>
      </c>
      <c r="Z107" s="192"/>
      <c r="AA107" s="175"/>
      <c r="AB107" s="175">
        <f t="shared" si="21"/>
        <v>826</v>
      </c>
      <c r="AC107" s="175"/>
      <c r="AD107" s="175"/>
      <c r="AE107" s="192"/>
      <c r="AF107" s="198">
        <v>34.051722499999997</v>
      </c>
      <c r="AG107" s="198">
        <v>25.105266999999998</v>
      </c>
      <c r="AH107" s="198">
        <v>4.7464027</v>
      </c>
      <c r="AI107" s="198">
        <v>9.6807331499999982</v>
      </c>
      <c r="AJ107" s="198">
        <v>2.0411858319487028</v>
      </c>
      <c r="AK107" s="186"/>
      <c r="AL107" s="175" t="s">
        <v>1122</v>
      </c>
      <c r="AM107" s="175"/>
      <c r="AN107" s="175" t="s">
        <v>10</v>
      </c>
      <c r="AO107" s="175"/>
      <c r="AP107" s="175"/>
      <c r="AQ107" s="175">
        <f t="shared" si="22"/>
        <v>826</v>
      </c>
      <c r="AR107" s="175"/>
      <c r="AS107" s="175"/>
      <c r="AU107" s="175"/>
      <c r="AV107" s="175" t="s">
        <v>440</v>
      </c>
      <c r="AY107" s="176">
        <v>0.2344</v>
      </c>
      <c r="AZ107" s="176">
        <v>20</v>
      </c>
      <c r="BA107" s="179">
        <v>1.172E-2</v>
      </c>
      <c r="BB107" s="177">
        <v>6.214264622983384</v>
      </c>
      <c r="BC107" s="177"/>
      <c r="BD107" s="186"/>
      <c r="BE107" s="186"/>
      <c r="BF107" s="186"/>
      <c r="BG107" s="186"/>
      <c r="BJ107" s="186"/>
      <c r="BK107" s="186"/>
      <c r="BL107" s="186"/>
      <c r="BM107" s="218"/>
      <c r="BP107" s="186"/>
      <c r="BQ107" s="186"/>
      <c r="BR107" s="186"/>
      <c r="BS107" s="186"/>
      <c r="BT107" s="186"/>
      <c r="BU107" s="186"/>
      <c r="BV107" s="176" t="s">
        <v>501</v>
      </c>
      <c r="BW107" s="160" t="s">
        <v>1192</v>
      </c>
      <c r="BX107" s="176"/>
      <c r="BY107" s="176"/>
      <c r="BZ107" s="186">
        <f t="shared" si="23"/>
        <v>826</v>
      </c>
      <c r="CA107" s="176"/>
      <c r="CB107" s="176"/>
      <c r="CC107" s="176"/>
      <c r="CD107" s="176"/>
      <c r="CE107" s="176" t="s">
        <v>440</v>
      </c>
      <c r="CF107" s="185">
        <v>201.03520779854787</v>
      </c>
      <c r="CI107" s="186"/>
      <c r="CJ107" s="186"/>
      <c r="CK107" s="186"/>
      <c r="CL107" s="186"/>
      <c r="CM107" s="186"/>
      <c r="CN107" s="186"/>
      <c r="CO107" s="186"/>
      <c r="CP107" s="186"/>
      <c r="CQ107" s="186"/>
      <c r="CR107" s="186"/>
      <c r="CS107" s="186"/>
      <c r="CT107" s="186"/>
      <c r="CU107" s="186"/>
      <c r="CW107" s="186"/>
      <c r="CX107" s="186"/>
      <c r="CY107" s="186"/>
      <c r="CZ107" s="186"/>
      <c r="DA107" s="186"/>
      <c r="DB107" s="186"/>
      <c r="DC107" s="186"/>
      <c r="DD107" s="186"/>
      <c r="DE107" s="186"/>
      <c r="DF107" s="186"/>
      <c r="DG107" s="186"/>
      <c r="DH107" s="186"/>
      <c r="DI107" s="186"/>
      <c r="DJ107" s="186"/>
      <c r="DK107" s="186"/>
      <c r="DL107" s="186"/>
      <c r="DM107" s="186"/>
      <c r="DQ107" s="160"/>
    </row>
    <row r="108" spans="1:133" s="169" customFormat="1" x14ac:dyDescent="0.25">
      <c r="A108" s="156">
        <v>168</v>
      </c>
      <c r="B108" s="157" t="s">
        <v>1288</v>
      </c>
      <c r="C108" s="160" t="s">
        <v>1192</v>
      </c>
      <c r="D108" s="160"/>
      <c r="E108" s="157" t="s">
        <v>1287</v>
      </c>
      <c r="F108" s="157">
        <v>-20.066122887999999</v>
      </c>
      <c r="G108" s="157">
        <v>-42.172169750999998</v>
      </c>
      <c r="H108" s="157"/>
      <c r="I108" s="156">
        <v>844</v>
      </c>
      <c r="J108" s="190"/>
      <c r="K108" s="190"/>
      <c r="L108" s="189" t="s">
        <v>1225</v>
      </c>
      <c r="M108" s="190">
        <v>6</v>
      </c>
      <c r="N108" s="190">
        <v>7</v>
      </c>
      <c r="O108" s="190">
        <v>7</v>
      </c>
      <c r="P108" s="190">
        <v>6</v>
      </c>
      <c r="Q108" s="190">
        <v>7</v>
      </c>
      <c r="R108" s="190">
        <v>6</v>
      </c>
      <c r="S108" s="190">
        <v>6</v>
      </c>
      <c r="T108" s="190">
        <v>6</v>
      </c>
      <c r="U108" s="196">
        <v>88</v>
      </c>
      <c r="V108" s="186"/>
      <c r="W108" s="190" t="s">
        <v>914</v>
      </c>
      <c r="X108" s="190">
        <v>844</v>
      </c>
      <c r="Y108" s="192" t="s">
        <v>10</v>
      </c>
      <c r="Z108" s="192"/>
      <c r="AA108" s="175"/>
      <c r="AB108" s="175">
        <f t="shared" si="21"/>
        <v>844</v>
      </c>
      <c r="AC108" s="175"/>
      <c r="AD108" s="175"/>
      <c r="AE108" s="192"/>
      <c r="AF108" s="198">
        <v>43.531068999999995</v>
      </c>
      <c r="AG108" s="198">
        <v>27.9939745</v>
      </c>
      <c r="AH108" s="198">
        <v>5.3265440000000002</v>
      </c>
      <c r="AI108" s="198">
        <v>10.83448005</v>
      </c>
      <c r="AJ108" s="198">
        <v>2.0554634762926991</v>
      </c>
      <c r="AK108" s="186"/>
      <c r="AL108" s="175" t="s">
        <v>1127</v>
      </c>
      <c r="AM108" s="175"/>
      <c r="AN108" s="175" t="s">
        <v>10</v>
      </c>
      <c r="AO108" s="175"/>
      <c r="AP108" s="175"/>
      <c r="AQ108" s="175">
        <f t="shared" si="22"/>
        <v>844</v>
      </c>
      <c r="AR108" s="175"/>
      <c r="AS108" s="175"/>
      <c r="AU108" s="175"/>
      <c r="AV108" s="175" t="s">
        <v>440</v>
      </c>
      <c r="AY108" s="176">
        <v>0.25230000000000002</v>
      </c>
      <c r="AZ108" s="176">
        <v>20</v>
      </c>
      <c r="BA108" s="179">
        <v>1.2615000000000001E-2</v>
      </c>
      <c r="BB108" s="177">
        <v>6.7377123990014232</v>
      </c>
      <c r="BC108" s="177"/>
      <c r="BD108" s="186"/>
      <c r="BE108" s="186"/>
      <c r="BF108" s="186"/>
      <c r="BG108" s="186"/>
      <c r="BJ108" s="186"/>
      <c r="BK108" s="186"/>
      <c r="BL108" s="186"/>
      <c r="BM108" s="218"/>
      <c r="BP108" s="186"/>
      <c r="BQ108" s="186"/>
      <c r="BR108" s="186"/>
      <c r="BS108" s="186"/>
      <c r="BT108" s="186"/>
      <c r="BU108" s="186"/>
      <c r="BV108" s="186"/>
      <c r="BW108" s="160"/>
      <c r="BX108" s="186"/>
      <c r="BY108" s="186"/>
      <c r="BZ108" s="186"/>
      <c r="CA108" s="186"/>
      <c r="CB108" s="186"/>
      <c r="CC108" s="186"/>
      <c r="CD108" s="186"/>
      <c r="CE108" s="186"/>
      <c r="CF108" s="197"/>
      <c r="CI108" s="186"/>
      <c r="CJ108" s="186"/>
      <c r="CK108" s="186"/>
      <c r="CL108" s="186"/>
      <c r="CM108" s="186"/>
      <c r="CN108" s="186"/>
      <c r="CO108" s="186"/>
      <c r="CP108" s="186"/>
      <c r="CQ108" s="186"/>
      <c r="CR108" s="186"/>
      <c r="CS108" s="186"/>
      <c r="CT108" s="186"/>
      <c r="CU108" s="186"/>
      <c r="CV108" s="186"/>
      <c r="CW108" s="186"/>
      <c r="CX108" s="186"/>
      <c r="CY108" s="186"/>
      <c r="CZ108" s="186"/>
      <c r="DA108" s="186"/>
      <c r="DB108" s="186"/>
      <c r="DC108" s="186"/>
      <c r="DD108" s="186"/>
      <c r="DE108" s="186"/>
      <c r="DF108" s="186"/>
      <c r="DG108" s="186"/>
      <c r="DH108" s="186"/>
      <c r="DI108" s="186"/>
      <c r="DJ108" s="186"/>
      <c r="DK108" s="186"/>
      <c r="DL108" s="186"/>
      <c r="DM108" s="186"/>
      <c r="DQ108" s="160"/>
    </row>
    <row r="109" spans="1:133" s="169" customFormat="1" x14ac:dyDescent="0.25">
      <c r="A109" s="156">
        <v>169</v>
      </c>
      <c r="B109" s="157" t="s">
        <v>1289</v>
      </c>
      <c r="C109" s="160" t="s">
        <v>1194</v>
      </c>
      <c r="D109" s="160"/>
      <c r="E109" s="157" t="s">
        <v>1287</v>
      </c>
      <c r="F109" s="157">
        <v>-20.316580859999998</v>
      </c>
      <c r="G109" s="157">
        <v>-42.017185511000001</v>
      </c>
      <c r="H109" s="157"/>
      <c r="I109" s="156">
        <v>801</v>
      </c>
      <c r="J109" s="190"/>
      <c r="K109" s="190"/>
      <c r="L109" s="189" t="s">
        <v>1225</v>
      </c>
      <c r="M109" s="185">
        <v>6.666666666666667</v>
      </c>
      <c r="N109" s="185">
        <v>6.666666666666667</v>
      </c>
      <c r="O109" s="190">
        <v>7</v>
      </c>
      <c r="P109" s="185">
        <v>7.333333333333333</v>
      </c>
      <c r="Q109" s="185">
        <v>7.333333333333333</v>
      </c>
      <c r="R109" s="190">
        <v>7</v>
      </c>
      <c r="S109" s="190">
        <v>7</v>
      </c>
      <c r="T109" s="190">
        <v>7</v>
      </c>
      <c r="U109" s="196">
        <v>90</v>
      </c>
      <c r="V109" s="186"/>
      <c r="W109" s="190" t="s">
        <v>763</v>
      </c>
      <c r="X109" s="190">
        <v>801</v>
      </c>
      <c r="Y109" s="192" t="s">
        <v>201</v>
      </c>
      <c r="Z109" s="192"/>
      <c r="AA109" s="175"/>
      <c r="AB109" s="175">
        <f t="shared" si="21"/>
        <v>801</v>
      </c>
      <c r="AC109" s="175"/>
      <c r="AD109" s="175"/>
      <c r="AE109" s="192"/>
      <c r="AF109" s="198">
        <v>49.407699000000008</v>
      </c>
      <c r="AG109" s="198">
        <v>30.660424999999993</v>
      </c>
      <c r="AH109" s="198">
        <v>5.4683900500000009</v>
      </c>
      <c r="AI109" s="198">
        <v>12.071681949999999</v>
      </c>
      <c r="AJ109" s="198">
        <v>2.2104058606966208</v>
      </c>
      <c r="AK109" s="186"/>
      <c r="AL109" s="175" t="s">
        <v>544</v>
      </c>
      <c r="AM109" s="175"/>
      <c r="AN109" s="175" t="s">
        <v>201</v>
      </c>
      <c r="AO109" s="175"/>
      <c r="AP109" s="175"/>
      <c r="AQ109" s="175">
        <f t="shared" si="22"/>
        <v>801</v>
      </c>
      <c r="AR109" s="175"/>
      <c r="AS109" s="175"/>
      <c r="AU109" s="175"/>
      <c r="AV109" s="175" t="s">
        <v>440</v>
      </c>
      <c r="AY109" s="176">
        <v>0.1928</v>
      </c>
      <c r="AZ109" s="176">
        <v>19</v>
      </c>
      <c r="BA109" s="179">
        <v>1.0147368421052632E-2</v>
      </c>
      <c r="BB109" s="177">
        <v>5.5669238822273481</v>
      </c>
      <c r="BC109" s="177"/>
      <c r="BD109" s="194" t="s">
        <v>544</v>
      </c>
      <c r="BE109" s="194" t="s">
        <v>201</v>
      </c>
      <c r="BF109" s="194"/>
      <c r="BG109" s="194"/>
      <c r="BH109" s="169">
        <f>I109</f>
        <v>801</v>
      </c>
      <c r="BJ109" s="194"/>
      <c r="BK109" s="194"/>
      <c r="BL109" s="194"/>
      <c r="BM109" s="217">
        <v>800.65769999999998</v>
      </c>
      <c r="BP109" s="194"/>
      <c r="BQ109" s="195">
        <v>6367</v>
      </c>
      <c r="BR109" s="195"/>
      <c r="BS109" s="195"/>
      <c r="BT109" s="195"/>
      <c r="BU109" s="186"/>
      <c r="BV109" s="186"/>
      <c r="BW109" s="160"/>
      <c r="BX109" s="186"/>
      <c r="BY109" s="186"/>
      <c r="BZ109" s="186"/>
      <c r="CA109" s="186"/>
      <c r="CB109" s="186"/>
      <c r="CC109" s="186"/>
      <c r="CD109" s="186"/>
      <c r="CE109" s="186"/>
      <c r="CF109" s="197"/>
      <c r="CI109" s="186"/>
      <c r="CJ109" s="186"/>
      <c r="CK109" s="186"/>
      <c r="CL109" s="186"/>
      <c r="CM109" s="186"/>
      <c r="CN109" s="186"/>
      <c r="CO109" s="186"/>
      <c r="CP109" s="186"/>
      <c r="CQ109" s="186"/>
      <c r="CR109" s="186"/>
      <c r="CS109" s="186"/>
      <c r="CT109" s="186"/>
      <c r="CU109" s="186"/>
      <c r="CV109" s="186"/>
      <c r="CW109" s="186"/>
      <c r="CX109" s="186"/>
      <c r="CY109" s="186"/>
      <c r="CZ109" s="186"/>
      <c r="DA109" s="186"/>
      <c r="DB109" s="186"/>
      <c r="DC109" s="186"/>
      <c r="DD109" s="186"/>
      <c r="DE109" s="186"/>
      <c r="DF109" s="186"/>
      <c r="DG109" s="186"/>
      <c r="DH109" s="186"/>
      <c r="DI109" s="186"/>
      <c r="DJ109" s="186"/>
      <c r="DK109" s="186"/>
      <c r="DL109" s="186"/>
      <c r="DM109" s="186"/>
      <c r="DQ109" s="160"/>
    </row>
    <row r="110" spans="1:133" s="169" customFormat="1" x14ac:dyDescent="0.25">
      <c r="A110" s="156">
        <v>170</v>
      </c>
      <c r="B110" s="157" t="s">
        <v>1290</v>
      </c>
      <c r="C110" s="160" t="s">
        <v>1194</v>
      </c>
      <c r="D110" s="160"/>
      <c r="E110" s="157" t="s">
        <v>1287</v>
      </c>
      <c r="F110" s="157">
        <v>-20.202845139000001</v>
      </c>
      <c r="G110" s="157">
        <v>-42.172935688999999</v>
      </c>
      <c r="H110" s="157"/>
      <c r="I110" s="156">
        <v>807</v>
      </c>
      <c r="J110" s="190"/>
      <c r="K110" s="190"/>
      <c r="L110" s="189" t="s">
        <v>1225</v>
      </c>
      <c r="M110" s="190">
        <v>6</v>
      </c>
      <c r="N110" s="185">
        <v>5.666666666666667</v>
      </c>
      <c r="O110" s="190">
        <v>6</v>
      </c>
      <c r="P110" s="190">
        <v>6</v>
      </c>
      <c r="Q110" s="185">
        <v>5.666666666666667</v>
      </c>
      <c r="R110" s="185">
        <v>5.333333333333333</v>
      </c>
      <c r="S110" s="190">
        <v>6</v>
      </c>
      <c r="T110" s="190">
        <v>6</v>
      </c>
      <c r="U110" s="191">
        <v>82.666666666666671</v>
      </c>
      <c r="V110" s="186"/>
      <c r="W110" s="186"/>
      <c r="X110" s="186"/>
      <c r="Y110" s="186"/>
      <c r="Z110" s="186"/>
      <c r="AA110" s="186"/>
      <c r="AB110" s="175"/>
      <c r="AC110" s="175"/>
      <c r="AD110" s="175"/>
      <c r="AE110" s="186"/>
      <c r="AF110" s="193"/>
      <c r="AG110" s="193"/>
      <c r="AH110" s="193"/>
      <c r="AI110" s="193"/>
      <c r="AJ110" s="193"/>
      <c r="AK110" s="186"/>
      <c r="AL110" s="186"/>
      <c r="AM110" s="186"/>
      <c r="AN110" s="186"/>
      <c r="AO110" s="186"/>
      <c r="AP110" s="186"/>
      <c r="AQ110" s="175"/>
      <c r="AR110" s="175"/>
      <c r="AS110" s="175"/>
      <c r="AU110" s="175"/>
      <c r="AV110" s="186"/>
      <c r="AY110" s="186"/>
      <c r="AZ110" s="186"/>
      <c r="BA110" s="186"/>
      <c r="BB110" s="186"/>
      <c r="BC110" s="186"/>
      <c r="BD110" s="186"/>
      <c r="BE110" s="186"/>
      <c r="BF110" s="186"/>
      <c r="BG110" s="186"/>
      <c r="BJ110" s="186"/>
      <c r="BK110" s="186"/>
      <c r="BL110" s="186"/>
      <c r="BM110" s="218"/>
      <c r="BP110" s="186"/>
      <c r="BQ110" s="186"/>
      <c r="BR110" s="186"/>
      <c r="BS110" s="186"/>
      <c r="BT110" s="186"/>
      <c r="BU110" s="186"/>
      <c r="BV110" s="176" t="s">
        <v>467</v>
      </c>
      <c r="BW110" s="160" t="s">
        <v>1194</v>
      </c>
      <c r="BX110" s="176"/>
      <c r="BY110" s="176"/>
      <c r="BZ110" s="186">
        <f>I110</f>
        <v>807</v>
      </c>
      <c r="CA110" s="176"/>
      <c r="CB110" s="176"/>
      <c r="CC110" s="176"/>
      <c r="CD110" s="176"/>
      <c r="CE110" s="176" t="s">
        <v>440</v>
      </c>
      <c r="CF110" s="185">
        <v>222.31032611182226</v>
      </c>
      <c r="CI110" s="186"/>
      <c r="CJ110" s="186"/>
      <c r="CK110" s="186"/>
      <c r="CL110" s="186"/>
      <c r="CM110" s="186"/>
      <c r="CN110" s="186"/>
      <c r="CO110" s="186"/>
      <c r="CP110" s="186"/>
      <c r="CQ110" s="186"/>
      <c r="CR110" s="186"/>
      <c r="CS110" s="186"/>
      <c r="CT110" s="186"/>
      <c r="CU110" s="186"/>
      <c r="CV110" s="186"/>
      <c r="CW110" s="186"/>
      <c r="CX110" s="186"/>
      <c r="CY110" s="186"/>
      <c r="CZ110" s="186"/>
      <c r="DA110" s="186"/>
      <c r="DB110" s="186"/>
      <c r="DC110" s="186"/>
      <c r="DD110" s="186"/>
      <c r="DE110" s="186"/>
      <c r="DF110" s="186"/>
      <c r="DG110" s="186"/>
      <c r="DH110" s="186"/>
      <c r="DI110" s="186"/>
      <c r="DJ110" s="186"/>
      <c r="DK110" s="186"/>
      <c r="DL110" s="186"/>
      <c r="DM110" s="186"/>
      <c r="DQ110" s="160"/>
    </row>
    <row r="111" spans="1:133" s="169" customFormat="1" x14ac:dyDescent="0.25">
      <c r="A111" s="156">
        <v>171</v>
      </c>
      <c r="B111" s="157" t="s">
        <v>1291</v>
      </c>
      <c r="C111" s="160" t="s">
        <v>1163</v>
      </c>
      <c r="D111" s="160"/>
      <c r="E111" s="157" t="s">
        <v>1287</v>
      </c>
      <c r="F111" s="157">
        <v>-20.107972389</v>
      </c>
      <c r="G111" s="157">
        <v>-42.185375438999998</v>
      </c>
      <c r="H111" s="157"/>
      <c r="I111" s="156">
        <v>749</v>
      </c>
      <c r="J111" s="190"/>
      <c r="K111" s="190"/>
      <c r="L111" s="189" t="s">
        <v>1210</v>
      </c>
      <c r="M111" s="185">
        <v>6.333333333333333</v>
      </c>
      <c r="N111" s="185">
        <v>6.333333333333333</v>
      </c>
      <c r="O111" s="185">
        <v>6.333333333333333</v>
      </c>
      <c r="P111" s="185">
        <v>6.666666666666667</v>
      </c>
      <c r="Q111" s="185">
        <v>6.666666666666667</v>
      </c>
      <c r="R111" s="190">
        <v>6.5</v>
      </c>
      <c r="S111" s="185">
        <v>6.333333333333333</v>
      </c>
      <c r="T111" s="185">
        <v>6.166666666666667</v>
      </c>
      <c r="U111" s="191">
        <v>87.333333333333329</v>
      </c>
      <c r="V111" s="186"/>
      <c r="W111" s="190" t="s">
        <v>651</v>
      </c>
      <c r="X111" s="190">
        <v>749</v>
      </c>
      <c r="Y111" s="192" t="s">
        <v>8</v>
      </c>
      <c r="Z111" s="192"/>
      <c r="AA111" s="175"/>
      <c r="AB111" s="175">
        <f t="shared" ref="AB111:AB153" si="24">I111</f>
        <v>749</v>
      </c>
      <c r="AC111" s="175"/>
      <c r="AD111" s="175"/>
      <c r="AE111" s="192"/>
      <c r="AF111" s="198">
        <v>56.917438000000004</v>
      </c>
      <c r="AG111" s="198">
        <v>32.738981500000001</v>
      </c>
      <c r="AH111" s="198">
        <v>6.0239457500000002</v>
      </c>
      <c r="AI111" s="198">
        <v>12.689870500000001</v>
      </c>
      <c r="AJ111" s="198">
        <v>2.1186207363453762</v>
      </c>
      <c r="AK111" s="186"/>
      <c r="AL111" s="175" t="s">
        <v>30</v>
      </c>
      <c r="AM111" s="175"/>
      <c r="AN111" s="175" t="s">
        <v>8</v>
      </c>
      <c r="AO111" s="175"/>
      <c r="AP111" s="175"/>
      <c r="AQ111" s="175">
        <f t="shared" ref="AQ111:AQ153" si="25">X111</f>
        <v>749</v>
      </c>
      <c r="AR111" s="175"/>
      <c r="AS111" s="175"/>
      <c r="AU111" s="175"/>
      <c r="AV111" s="176" t="s">
        <v>20</v>
      </c>
      <c r="AY111" s="176">
        <v>0.2455</v>
      </c>
      <c r="AZ111" s="176">
        <v>20</v>
      </c>
      <c r="BA111" s="179">
        <v>1.2274999999999999E-2</v>
      </c>
      <c r="BB111" s="177">
        <v>6.5471237215794709</v>
      </c>
      <c r="BC111" s="177"/>
      <c r="BD111" s="186"/>
      <c r="BE111" s="186"/>
      <c r="BF111" s="186"/>
      <c r="BG111" s="186"/>
      <c r="BJ111" s="186"/>
      <c r="BK111" s="186"/>
      <c r="BL111" s="186"/>
      <c r="BM111" s="218"/>
      <c r="BP111" s="186"/>
      <c r="BQ111" s="186"/>
      <c r="BR111" s="186"/>
      <c r="BS111" s="186"/>
      <c r="BT111" s="186"/>
      <c r="BU111" s="186"/>
      <c r="BV111" s="176" t="s">
        <v>251</v>
      </c>
      <c r="BW111" s="160" t="s">
        <v>1163</v>
      </c>
      <c r="BX111" s="176"/>
      <c r="BY111" s="176"/>
      <c r="BZ111" s="186">
        <f>I111</f>
        <v>749</v>
      </c>
      <c r="CA111" s="176"/>
      <c r="CB111" s="176"/>
      <c r="CC111" s="176"/>
      <c r="CD111" s="176"/>
      <c r="CE111" s="176" t="s">
        <v>20</v>
      </c>
      <c r="CF111" s="185">
        <v>156.5552385791681</v>
      </c>
      <c r="CI111" s="163">
        <v>171</v>
      </c>
      <c r="CJ111" s="163" t="s">
        <v>8</v>
      </c>
      <c r="CK111" s="163"/>
      <c r="CL111" s="163"/>
      <c r="CM111" s="186">
        <f t="shared" si="15"/>
        <v>749</v>
      </c>
      <c r="CN111" s="163"/>
      <c r="CO111" s="163"/>
      <c r="CP111" s="163"/>
      <c r="CQ111" s="163"/>
      <c r="CR111" s="163"/>
      <c r="CS111" s="163" t="s">
        <v>20</v>
      </c>
      <c r="CT111" s="163">
        <v>7.5584252849417934</v>
      </c>
      <c r="CU111" s="186"/>
      <c r="CV111" s="186"/>
      <c r="CW111" s="186"/>
      <c r="CX111" s="186"/>
      <c r="CY111" s="186"/>
      <c r="CZ111" s="186"/>
      <c r="DA111" s="186"/>
      <c r="DB111" s="186"/>
      <c r="DC111" s="186"/>
      <c r="DD111" s="186"/>
      <c r="DE111" s="186"/>
      <c r="DF111" s="186"/>
      <c r="DG111" s="186"/>
      <c r="DH111" s="186"/>
      <c r="DI111" s="186"/>
      <c r="DJ111" s="186"/>
      <c r="DK111" s="186"/>
      <c r="DL111" s="186"/>
      <c r="DM111" s="186"/>
      <c r="DO111" s="61" t="s">
        <v>30</v>
      </c>
      <c r="DP111" s="61" t="s">
        <v>8</v>
      </c>
      <c r="DQ111" s="160" t="s">
        <v>1163</v>
      </c>
      <c r="DR111" s="61"/>
      <c r="DS111" s="61"/>
      <c r="DT111" s="61"/>
      <c r="DU111" s="61"/>
      <c r="DV111" s="61"/>
      <c r="DW111" s="61"/>
      <c r="DX111" s="61" t="s">
        <v>20</v>
      </c>
      <c r="DY111" s="68">
        <v>0.31362864000000001</v>
      </c>
      <c r="DZ111" s="68">
        <v>2.6137139999999996E-2</v>
      </c>
      <c r="EA111" s="68">
        <v>5.0853519999999999E-2</v>
      </c>
      <c r="EB111" s="68">
        <v>0.22171820000000003</v>
      </c>
      <c r="EC111" s="68">
        <v>2.009464E-2</v>
      </c>
    </row>
    <row r="112" spans="1:133" s="169" customFormat="1" x14ac:dyDescent="0.25">
      <c r="A112" s="156">
        <v>172</v>
      </c>
      <c r="B112" s="157" t="s">
        <v>1292</v>
      </c>
      <c r="C112" s="160" t="s">
        <v>1163</v>
      </c>
      <c r="D112" s="160"/>
      <c r="E112" s="157" t="s">
        <v>1287</v>
      </c>
      <c r="F112" s="157">
        <v>-20.103960307000001</v>
      </c>
      <c r="G112" s="157">
        <v>-42.155351377999999</v>
      </c>
      <c r="H112" s="157"/>
      <c r="I112" s="156">
        <v>932</v>
      </c>
      <c r="J112" s="190"/>
      <c r="K112" s="190"/>
      <c r="L112" s="189" t="s">
        <v>1210</v>
      </c>
      <c r="M112" s="185">
        <v>5.333333333333333</v>
      </c>
      <c r="N112" s="185">
        <v>5.666666666666667</v>
      </c>
      <c r="O112" s="185">
        <v>5.666666666666667</v>
      </c>
      <c r="P112" s="190">
        <v>6</v>
      </c>
      <c r="Q112" s="185">
        <v>5.333333333333333</v>
      </c>
      <c r="R112" s="185">
        <v>5.333333333333333</v>
      </c>
      <c r="S112" s="185">
        <v>5.666666666666667</v>
      </c>
      <c r="T112" s="185">
        <v>5.666666666666667</v>
      </c>
      <c r="U112" s="191">
        <v>80.666666666666671</v>
      </c>
      <c r="V112" s="186"/>
      <c r="W112" s="190" t="s">
        <v>652</v>
      </c>
      <c r="X112" s="190">
        <v>932</v>
      </c>
      <c r="Y112" s="192" t="s">
        <v>8</v>
      </c>
      <c r="Z112" s="192"/>
      <c r="AA112" s="175"/>
      <c r="AB112" s="175">
        <f t="shared" si="24"/>
        <v>932</v>
      </c>
      <c r="AC112" s="175"/>
      <c r="AD112" s="175"/>
      <c r="AE112" s="192"/>
      <c r="AF112" s="198">
        <v>47.916920499999996</v>
      </c>
      <c r="AG112" s="198">
        <v>30.116687499999994</v>
      </c>
      <c r="AH112" s="198">
        <v>5.583210049999999</v>
      </c>
      <c r="AI112" s="198">
        <v>12.581588150000002</v>
      </c>
      <c r="AJ112" s="198">
        <v>2.2614173545811491</v>
      </c>
      <c r="AK112" s="186"/>
      <c r="AL112" s="175" t="s">
        <v>74</v>
      </c>
      <c r="AM112" s="175"/>
      <c r="AN112" s="175" t="s">
        <v>8</v>
      </c>
      <c r="AO112" s="175"/>
      <c r="AP112" s="175"/>
      <c r="AQ112" s="175">
        <f t="shared" si="25"/>
        <v>932</v>
      </c>
      <c r="AR112" s="175"/>
      <c r="AS112" s="175"/>
      <c r="AU112" s="175"/>
      <c r="AV112" s="175" t="s">
        <v>62</v>
      </c>
      <c r="AY112" s="176">
        <v>0.24010000000000001</v>
      </c>
      <c r="AZ112" s="176">
        <v>20</v>
      </c>
      <c r="BA112" s="179">
        <v>1.2005E-2</v>
      </c>
      <c r="BB112" s="177">
        <v>6.2411080986766168</v>
      </c>
      <c r="BC112" s="177"/>
      <c r="BD112" s="186"/>
      <c r="BE112" s="186"/>
      <c r="BF112" s="186"/>
      <c r="BG112" s="186"/>
      <c r="BJ112" s="186"/>
      <c r="BK112" s="186"/>
      <c r="BL112" s="186"/>
      <c r="BM112" s="218"/>
      <c r="BP112" s="186"/>
      <c r="BQ112" s="186"/>
      <c r="BR112" s="186"/>
      <c r="BS112" s="186"/>
      <c r="BT112" s="186"/>
      <c r="BU112" s="186"/>
      <c r="BV112" s="176" t="s">
        <v>340</v>
      </c>
      <c r="BW112" s="160" t="s">
        <v>1163</v>
      </c>
      <c r="BX112" s="176"/>
      <c r="BY112" s="176"/>
      <c r="BZ112" s="186">
        <f>I112</f>
        <v>932</v>
      </c>
      <c r="CA112" s="176"/>
      <c r="CB112" s="176"/>
      <c r="CC112" s="176"/>
      <c r="CD112" s="176"/>
      <c r="CE112" s="176" t="s">
        <v>62</v>
      </c>
      <c r="CF112" s="185">
        <v>174.44165338274334</v>
      </c>
      <c r="CI112" s="163">
        <v>172</v>
      </c>
      <c r="CJ112" s="163" t="s">
        <v>8</v>
      </c>
      <c r="CK112" s="163"/>
      <c r="CL112" s="163"/>
      <c r="CM112" s="186">
        <f t="shared" si="15"/>
        <v>932</v>
      </c>
      <c r="CN112" s="163"/>
      <c r="CO112" s="163"/>
      <c r="CP112" s="163"/>
      <c r="CQ112" s="163"/>
      <c r="CR112" s="163"/>
      <c r="CS112" s="163" t="s">
        <v>62</v>
      </c>
      <c r="CT112" s="163">
        <v>6.5191620062919045</v>
      </c>
      <c r="CU112" s="186"/>
      <c r="CV112" s="186"/>
      <c r="CW112" s="190">
        <v>172</v>
      </c>
      <c r="CX112" s="228" t="s">
        <v>8</v>
      </c>
      <c r="CY112" s="228"/>
      <c r="CZ112" s="228"/>
      <c r="DA112" s="186">
        <f t="shared" si="14"/>
        <v>932</v>
      </c>
      <c r="DB112" s="228"/>
      <c r="DC112" s="228"/>
      <c r="DD112" s="228"/>
      <c r="DE112" s="228"/>
      <c r="DF112" s="228"/>
      <c r="DG112" s="228"/>
      <c r="DH112" s="228" t="s">
        <v>9</v>
      </c>
      <c r="DI112" s="231">
        <v>5.1107500000000003</v>
      </c>
      <c r="DJ112" s="230">
        <v>0.78002949999999993</v>
      </c>
      <c r="DK112" s="230">
        <v>4.3307205</v>
      </c>
      <c r="DL112" s="230">
        <v>0.41834369999999993</v>
      </c>
      <c r="DM112" s="230">
        <v>0.3616858</v>
      </c>
      <c r="DO112" s="59" t="s">
        <v>74</v>
      </c>
      <c r="DP112" s="61" t="s">
        <v>8</v>
      </c>
      <c r="DQ112" s="160" t="s">
        <v>1163</v>
      </c>
      <c r="DR112" s="61"/>
      <c r="DS112" s="61"/>
      <c r="DT112" s="61"/>
      <c r="DU112" s="61"/>
      <c r="DV112" s="61"/>
      <c r="DW112" s="61"/>
      <c r="DX112" s="61" t="s">
        <v>62</v>
      </c>
      <c r="DY112" s="236">
        <v>0.22520802000000001</v>
      </c>
      <c r="DZ112" s="236">
        <v>2.4683299999999998E-2</v>
      </c>
      <c r="EA112" s="236">
        <v>5.2905599999999997E-2</v>
      </c>
      <c r="EB112" s="236">
        <v>0.13594848000000001</v>
      </c>
      <c r="EC112" s="236">
        <v>1.60679E-2</v>
      </c>
    </row>
    <row r="113" spans="1:133" s="169" customFormat="1" x14ac:dyDescent="0.25">
      <c r="A113" s="156">
        <v>173</v>
      </c>
      <c r="B113" s="157" t="s">
        <v>1293</v>
      </c>
      <c r="C113" s="160" t="s">
        <v>1194</v>
      </c>
      <c r="D113" s="160"/>
      <c r="E113" s="157" t="s">
        <v>1287</v>
      </c>
      <c r="F113" s="157">
        <v>-20.310880997999998</v>
      </c>
      <c r="G113" s="157">
        <v>-42.003834060999999</v>
      </c>
      <c r="H113" s="157"/>
      <c r="I113" s="156">
        <v>946</v>
      </c>
      <c r="J113" s="190"/>
      <c r="K113" s="190"/>
      <c r="L113" s="189" t="s">
        <v>1210</v>
      </c>
      <c r="M113" s="190">
        <v>6</v>
      </c>
      <c r="N113" s="185">
        <v>6.166666666666667</v>
      </c>
      <c r="O113" s="190">
        <v>6</v>
      </c>
      <c r="P113" s="185">
        <v>6.333333333333333</v>
      </c>
      <c r="Q113" s="190">
        <v>6</v>
      </c>
      <c r="R113" s="185">
        <v>6.166666666666667</v>
      </c>
      <c r="S113" s="185">
        <v>6.333333333333333</v>
      </c>
      <c r="T113" s="190">
        <v>6</v>
      </c>
      <c r="U113" s="196">
        <v>85</v>
      </c>
      <c r="V113" s="186"/>
      <c r="W113" s="190" t="s">
        <v>764</v>
      </c>
      <c r="X113" s="190">
        <v>946</v>
      </c>
      <c r="Y113" s="192" t="s">
        <v>201</v>
      </c>
      <c r="Z113" s="192"/>
      <c r="AA113" s="175"/>
      <c r="AB113" s="175">
        <f t="shared" si="24"/>
        <v>946</v>
      </c>
      <c r="AC113" s="175"/>
      <c r="AD113" s="175"/>
      <c r="AE113" s="192"/>
      <c r="AF113" s="198">
        <v>53.090949999999999</v>
      </c>
      <c r="AG113" s="198">
        <v>31.616525500000005</v>
      </c>
      <c r="AH113" s="198">
        <v>5.7349439000000011</v>
      </c>
      <c r="AI113" s="198">
        <v>12.500179249999999</v>
      </c>
      <c r="AJ113" s="198">
        <v>2.1850998482174364</v>
      </c>
      <c r="AK113" s="186"/>
      <c r="AL113" s="175" t="s">
        <v>545</v>
      </c>
      <c r="AM113" s="175"/>
      <c r="AN113" s="175" t="s">
        <v>201</v>
      </c>
      <c r="AO113" s="175"/>
      <c r="AP113" s="175"/>
      <c r="AQ113" s="175">
        <f t="shared" si="25"/>
        <v>946</v>
      </c>
      <c r="AR113" s="175"/>
      <c r="AS113" s="175"/>
      <c r="AU113" s="175"/>
      <c r="AV113" s="175" t="s">
        <v>62</v>
      </c>
      <c r="AY113" s="176">
        <v>0.22650000000000001</v>
      </c>
      <c r="AZ113" s="176">
        <v>20</v>
      </c>
      <c r="BA113" s="179">
        <v>1.1325E-2</v>
      </c>
      <c r="BB113" s="177">
        <v>5.9270394330657927</v>
      </c>
      <c r="BC113" s="177"/>
      <c r="BD113" s="194" t="s">
        <v>545</v>
      </c>
      <c r="BE113" s="194" t="s">
        <v>201</v>
      </c>
      <c r="BF113" s="194"/>
      <c r="BG113" s="194"/>
      <c r="BH113" s="169">
        <f t="shared" ref="BH113:BH118" si="26">I113</f>
        <v>946</v>
      </c>
      <c r="BJ113" s="194"/>
      <c r="BK113" s="194"/>
      <c r="BL113" s="194"/>
      <c r="BM113" s="217">
        <v>945.81539999999995</v>
      </c>
      <c r="BP113" s="194"/>
      <c r="BQ113" s="195">
        <v>2901</v>
      </c>
      <c r="BR113" s="195"/>
      <c r="BS113" s="195"/>
      <c r="BT113" s="195"/>
      <c r="BU113" s="186"/>
      <c r="BV113" s="186"/>
      <c r="BW113" s="160"/>
      <c r="BX113" s="186"/>
      <c r="BY113" s="186"/>
      <c r="BZ113" s="186"/>
      <c r="CA113" s="186"/>
      <c r="CB113" s="186"/>
      <c r="CC113" s="186"/>
      <c r="CD113" s="186"/>
      <c r="CE113" s="186"/>
      <c r="CF113" s="197"/>
      <c r="CI113" s="186"/>
      <c r="CJ113" s="186"/>
      <c r="CK113" s="186"/>
      <c r="CL113" s="186"/>
      <c r="CM113" s="186"/>
      <c r="CN113" s="186"/>
      <c r="CO113" s="186"/>
      <c r="CP113" s="186"/>
      <c r="CQ113" s="186"/>
      <c r="CR113" s="186"/>
      <c r="CS113" s="186"/>
      <c r="CT113" s="186"/>
      <c r="CU113" s="186"/>
      <c r="CV113" s="186"/>
      <c r="CW113" s="186"/>
      <c r="CX113" s="186"/>
      <c r="CY113" s="186"/>
      <c r="CZ113" s="186"/>
      <c r="DA113" s="186"/>
      <c r="DB113" s="186"/>
      <c r="DC113" s="186"/>
      <c r="DD113" s="186"/>
      <c r="DE113" s="186"/>
      <c r="DF113" s="186"/>
      <c r="DG113" s="186"/>
      <c r="DH113" s="186"/>
      <c r="DI113" s="186"/>
      <c r="DJ113" s="186"/>
      <c r="DK113" s="186"/>
      <c r="DL113" s="186"/>
      <c r="DM113" s="186"/>
      <c r="DO113" s="61">
        <v>173</v>
      </c>
      <c r="DP113" s="61" t="s">
        <v>201</v>
      </c>
      <c r="DQ113" s="160" t="s">
        <v>1194</v>
      </c>
      <c r="DR113" s="61"/>
      <c r="DS113" s="61"/>
      <c r="DT113" s="61"/>
      <c r="DU113" s="61"/>
      <c r="DV113" s="61"/>
      <c r="DW113" s="61"/>
      <c r="DX113" s="61" t="s">
        <v>62</v>
      </c>
      <c r="DY113" s="68">
        <v>0.27432844000000001</v>
      </c>
      <c r="DZ113" s="68">
        <v>2.4526119999999998E-2</v>
      </c>
      <c r="EA113" s="68">
        <v>7.6347619999999991E-2</v>
      </c>
      <c r="EB113" s="68">
        <v>0.16041104</v>
      </c>
      <c r="EC113" s="68">
        <v>1.6462540000000001E-2</v>
      </c>
    </row>
    <row r="114" spans="1:133" s="169" customFormat="1" x14ac:dyDescent="0.25">
      <c r="A114" s="156">
        <v>174</v>
      </c>
      <c r="B114" s="157" t="s">
        <v>1294</v>
      </c>
      <c r="C114" s="160" t="s">
        <v>1163</v>
      </c>
      <c r="D114" s="160"/>
      <c r="E114" s="157" t="s">
        <v>1287</v>
      </c>
      <c r="F114" s="157">
        <v>-20.296297828</v>
      </c>
      <c r="G114" s="157">
        <v>-42.103935274999998</v>
      </c>
      <c r="H114" s="157"/>
      <c r="I114" s="156">
        <v>941</v>
      </c>
      <c r="J114" s="190"/>
      <c r="K114" s="190"/>
      <c r="L114" s="189" t="s">
        <v>1225</v>
      </c>
      <c r="M114" s="190">
        <v>6</v>
      </c>
      <c r="N114" s="185">
        <v>6.666666666666667</v>
      </c>
      <c r="O114" s="185">
        <v>6.666666666666667</v>
      </c>
      <c r="P114" s="185">
        <v>6.666666666666667</v>
      </c>
      <c r="Q114" s="185">
        <v>6.666666666666667</v>
      </c>
      <c r="R114" s="185">
        <v>6.833333333333333</v>
      </c>
      <c r="S114" s="185">
        <v>6.333333333333333</v>
      </c>
      <c r="T114" s="185">
        <v>6.166666666666667</v>
      </c>
      <c r="U114" s="196">
        <v>88</v>
      </c>
      <c r="V114" s="186"/>
      <c r="W114" s="190" t="s">
        <v>653</v>
      </c>
      <c r="X114" s="190">
        <v>941</v>
      </c>
      <c r="Y114" s="192" t="s">
        <v>8</v>
      </c>
      <c r="Z114" s="192"/>
      <c r="AA114" s="175"/>
      <c r="AB114" s="175">
        <f t="shared" si="24"/>
        <v>941</v>
      </c>
      <c r="AC114" s="175"/>
      <c r="AD114" s="175"/>
      <c r="AE114" s="192"/>
      <c r="AF114" s="198">
        <v>76.469109000000017</v>
      </c>
      <c r="AG114" s="198">
        <v>37.624019999999994</v>
      </c>
      <c r="AH114" s="198">
        <v>7.0183018999999991</v>
      </c>
      <c r="AI114" s="198">
        <v>14.888993500000002</v>
      </c>
      <c r="AJ114" s="198">
        <v>2.1260481959378943</v>
      </c>
      <c r="AK114" s="186"/>
      <c r="AL114" s="175" t="s">
        <v>75</v>
      </c>
      <c r="AM114" s="175"/>
      <c r="AN114" s="175" t="s">
        <v>8</v>
      </c>
      <c r="AO114" s="175"/>
      <c r="AP114" s="175"/>
      <c r="AQ114" s="175">
        <f t="shared" si="25"/>
        <v>941</v>
      </c>
      <c r="AR114" s="175"/>
      <c r="AS114" s="175"/>
      <c r="AU114" s="175"/>
      <c r="AV114" s="175" t="s">
        <v>62</v>
      </c>
      <c r="AY114" s="176">
        <v>0.22189999999999999</v>
      </c>
      <c r="AZ114" s="176">
        <v>20</v>
      </c>
      <c r="BA114" s="179">
        <v>1.1094999999999999E-2</v>
      </c>
      <c r="BB114" s="177">
        <v>5.8304029205701555</v>
      </c>
      <c r="BC114" s="177"/>
      <c r="BD114" s="194" t="s">
        <v>75</v>
      </c>
      <c r="BE114" s="194" t="s">
        <v>8</v>
      </c>
      <c r="BF114" s="194"/>
      <c r="BG114" s="194"/>
      <c r="BH114" s="169">
        <f t="shared" si="26"/>
        <v>941</v>
      </c>
      <c r="BJ114" s="194"/>
      <c r="BK114" s="194"/>
      <c r="BL114" s="194"/>
      <c r="BM114" s="217">
        <v>941.00900000000001</v>
      </c>
      <c r="BP114" s="194"/>
      <c r="BQ114" s="195">
        <v>1528.5</v>
      </c>
      <c r="BR114" s="195"/>
      <c r="BS114" s="195"/>
      <c r="BT114" s="195"/>
      <c r="BU114" s="186"/>
      <c r="BV114" s="176" t="s">
        <v>341</v>
      </c>
      <c r="BW114" s="160" t="s">
        <v>1163</v>
      </c>
      <c r="BX114" s="176"/>
      <c r="BY114" s="176"/>
      <c r="BZ114" s="186">
        <f>I114</f>
        <v>941</v>
      </c>
      <c r="CA114" s="176"/>
      <c r="CB114" s="176"/>
      <c r="CC114" s="176"/>
      <c r="CD114" s="176"/>
      <c r="CE114" s="176" t="s">
        <v>62</v>
      </c>
      <c r="CF114" s="185">
        <v>133.073544236515</v>
      </c>
      <c r="CI114" s="163">
        <v>174</v>
      </c>
      <c r="CJ114" s="163" t="s">
        <v>8</v>
      </c>
      <c r="CK114" s="163"/>
      <c r="CL114" s="163"/>
      <c r="CM114" s="186">
        <f t="shared" si="15"/>
        <v>941</v>
      </c>
      <c r="CN114" s="163"/>
      <c r="CO114" s="163"/>
      <c r="CP114" s="163"/>
      <c r="CQ114" s="163"/>
      <c r="CR114" s="163"/>
      <c r="CS114" s="163" t="s">
        <v>62</v>
      </c>
      <c r="CT114" s="163">
        <v>6.6852186487340344</v>
      </c>
      <c r="CU114" s="186"/>
      <c r="CV114" s="186"/>
      <c r="CW114" s="190">
        <v>174</v>
      </c>
      <c r="CX114" s="228" t="s">
        <v>8</v>
      </c>
      <c r="CY114" s="228"/>
      <c r="CZ114" s="228"/>
      <c r="DA114" s="186">
        <f t="shared" si="14"/>
        <v>941</v>
      </c>
      <c r="DB114" s="228"/>
      <c r="DC114" s="228"/>
      <c r="DD114" s="228"/>
      <c r="DE114" s="228"/>
      <c r="DF114" s="228"/>
      <c r="DG114" s="228"/>
      <c r="DH114" s="228" t="s">
        <v>9</v>
      </c>
      <c r="DI114" s="231">
        <v>7.8341719999999997</v>
      </c>
      <c r="DJ114" s="230">
        <v>0.94672390000000006</v>
      </c>
      <c r="DK114" s="230">
        <v>6.8874480999999994</v>
      </c>
      <c r="DL114" s="230">
        <v>0.53405950000000013</v>
      </c>
      <c r="DM114" s="230">
        <v>0.41266439999999993</v>
      </c>
      <c r="DO114" s="59" t="s">
        <v>75</v>
      </c>
      <c r="DP114" s="61" t="s">
        <v>8</v>
      </c>
      <c r="DQ114" s="160" t="s">
        <v>1163</v>
      </c>
      <c r="DR114" s="61"/>
      <c r="DS114" s="61"/>
      <c r="DT114" s="61"/>
      <c r="DU114" s="61"/>
      <c r="DV114" s="61"/>
      <c r="DW114" s="61"/>
      <c r="DX114" s="61" t="s">
        <v>62</v>
      </c>
      <c r="DY114" s="236">
        <v>0.30187175999999993</v>
      </c>
      <c r="DZ114" s="236">
        <v>2.4358780000000003E-2</v>
      </c>
      <c r="EA114" s="236">
        <v>5.2369880000000001E-2</v>
      </c>
      <c r="EB114" s="236">
        <v>0.21788122000000004</v>
      </c>
      <c r="EC114" s="236">
        <v>1.9205720000000003E-2</v>
      </c>
    </row>
    <row r="115" spans="1:133" s="169" customFormat="1" x14ac:dyDescent="0.25">
      <c r="A115" s="156">
        <v>175</v>
      </c>
      <c r="B115" s="157" t="s">
        <v>1295</v>
      </c>
      <c r="C115" s="160" t="s">
        <v>1163</v>
      </c>
      <c r="D115" s="160"/>
      <c r="E115" s="157" t="s">
        <v>1287</v>
      </c>
      <c r="F115" s="157">
        <v>-20.295408424000001</v>
      </c>
      <c r="G115" s="157">
        <v>-42.101110071000001</v>
      </c>
      <c r="H115" s="157"/>
      <c r="I115" s="156">
        <v>961</v>
      </c>
      <c r="J115" s="190"/>
      <c r="K115" s="190"/>
      <c r="L115" s="189" t="s">
        <v>1210</v>
      </c>
      <c r="M115" s="190">
        <v>6</v>
      </c>
      <c r="N115" s="185">
        <v>5.666666666666667</v>
      </c>
      <c r="O115" s="185">
        <v>6.666666666666667</v>
      </c>
      <c r="P115" s="185">
        <v>5.833333333333333</v>
      </c>
      <c r="Q115" s="185">
        <v>5.666666666666667</v>
      </c>
      <c r="R115" s="185">
        <v>5.666666666666667</v>
      </c>
      <c r="S115" s="185">
        <v>6.333333333333333</v>
      </c>
      <c r="T115" s="185">
        <v>6.166666666666667</v>
      </c>
      <c r="U115" s="196">
        <v>84</v>
      </c>
      <c r="V115" s="186"/>
      <c r="W115" s="190" t="s">
        <v>654</v>
      </c>
      <c r="X115" s="190">
        <v>961</v>
      </c>
      <c r="Y115" s="192" t="s">
        <v>8</v>
      </c>
      <c r="Z115" s="192"/>
      <c r="AA115" s="175"/>
      <c r="AB115" s="175">
        <f t="shared" si="24"/>
        <v>961</v>
      </c>
      <c r="AC115" s="175"/>
      <c r="AD115" s="175"/>
      <c r="AE115" s="192"/>
      <c r="AF115" s="198">
        <v>62.755414499999993</v>
      </c>
      <c r="AG115" s="198">
        <v>35.211840000000009</v>
      </c>
      <c r="AH115" s="198">
        <v>6.2136384499999995</v>
      </c>
      <c r="AI115" s="198">
        <v>13.904233999999999</v>
      </c>
      <c r="AJ115" s="198">
        <v>2.2456937630848031</v>
      </c>
      <c r="AK115" s="186"/>
      <c r="AL115" s="175" t="s">
        <v>76</v>
      </c>
      <c r="AM115" s="175"/>
      <c r="AN115" s="175" t="s">
        <v>8</v>
      </c>
      <c r="AO115" s="175"/>
      <c r="AP115" s="175"/>
      <c r="AQ115" s="175">
        <f t="shared" si="25"/>
        <v>961</v>
      </c>
      <c r="AR115" s="175"/>
      <c r="AS115" s="175"/>
      <c r="AU115" s="175"/>
      <c r="AV115" s="175" t="s">
        <v>62</v>
      </c>
      <c r="AY115" s="176">
        <v>0.21440000000000001</v>
      </c>
      <c r="AZ115" s="176">
        <v>20</v>
      </c>
      <c r="BA115" s="179">
        <v>1.072E-2</v>
      </c>
      <c r="BB115" s="177">
        <v>5.6733685877647444</v>
      </c>
      <c r="BC115" s="177"/>
      <c r="BD115" s="194" t="s">
        <v>76</v>
      </c>
      <c r="BE115" s="194" t="s">
        <v>8</v>
      </c>
      <c r="BF115" s="194"/>
      <c r="BG115" s="194"/>
      <c r="BH115" s="169">
        <f t="shared" si="26"/>
        <v>961</v>
      </c>
      <c r="BJ115" s="194"/>
      <c r="BK115" s="194"/>
      <c r="BL115" s="194"/>
      <c r="BM115" s="217">
        <v>961.19650000000001</v>
      </c>
      <c r="BP115" s="194"/>
      <c r="BQ115" s="195">
        <v>1943.6395</v>
      </c>
      <c r="BR115" s="195"/>
      <c r="BS115" s="195"/>
      <c r="BT115" s="195"/>
      <c r="BU115" s="186"/>
      <c r="BV115" s="176" t="s">
        <v>342</v>
      </c>
      <c r="BW115" s="160" t="s">
        <v>1163</v>
      </c>
      <c r="BX115" s="176"/>
      <c r="BY115" s="176"/>
      <c r="BZ115" s="186">
        <f>I115</f>
        <v>961</v>
      </c>
      <c r="CA115" s="176"/>
      <c r="CB115" s="176"/>
      <c r="CC115" s="176"/>
      <c r="CD115" s="176"/>
      <c r="CE115" s="176" t="s">
        <v>62</v>
      </c>
      <c r="CF115" s="185">
        <v>154.68521187702839</v>
      </c>
      <c r="CI115" s="163">
        <v>175</v>
      </c>
      <c r="CJ115" s="163" t="s">
        <v>8</v>
      </c>
      <c r="CK115" s="163"/>
      <c r="CL115" s="163"/>
      <c r="CM115" s="186">
        <f t="shared" si="15"/>
        <v>961</v>
      </c>
      <c r="CN115" s="163"/>
      <c r="CO115" s="163"/>
      <c r="CP115" s="163"/>
      <c r="CQ115" s="163"/>
      <c r="CR115" s="163"/>
      <c r="CS115" s="163" t="s">
        <v>62</v>
      </c>
      <c r="CT115" s="163">
        <v>7.1894516960188621</v>
      </c>
      <c r="CU115" s="186"/>
      <c r="CV115" s="186"/>
      <c r="CW115" s="190">
        <v>175</v>
      </c>
      <c r="CX115" s="228" t="s">
        <v>8</v>
      </c>
      <c r="CY115" s="228"/>
      <c r="CZ115" s="228"/>
      <c r="DA115" s="186">
        <f t="shared" si="14"/>
        <v>961</v>
      </c>
      <c r="DB115" s="228"/>
      <c r="DC115" s="228"/>
      <c r="DD115" s="228"/>
      <c r="DE115" s="228"/>
      <c r="DF115" s="228"/>
      <c r="DG115" s="228"/>
      <c r="DH115" s="228" t="s">
        <v>9</v>
      </c>
      <c r="DI115" s="231">
        <v>6.2374179999999999</v>
      </c>
      <c r="DJ115" s="230">
        <v>0.89168590000000003</v>
      </c>
      <c r="DK115" s="230">
        <v>5.3457321000000002</v>
      </c>
      <c r="DL115" s="230">
        <v>0.53386140000000004</v>
      </c>
      <c r="DM115" s="230">
        <v>0.35782449999999999</v>
      </c>
      <c r="DO115" s="59" t="s">
        <v>76</v>
      </c>
      <c r="DP115" s="61" t="s">
        <v>8</v>
      </c>
      <c r="DQ115" s="160" t="s">
        <v>1163</v>
      </c>
      <c r="DR115" s="61"/>
      <c r="DS115" s="61"/>
      <c r="DT115" s="61"/>
      <c r="DU115" s="61"/>
      <c r="DV115" s="61"/>
      <c r="DW115" s="61"/>
      <c r="DX115" s="61" t="s">
        <v>62</v>
      </c>
      <c r="DY115" s="236">
        <v>0.29888887999999997</v>
      </c>
      <c r="DZ115" s="236">
        <v>3.3253500000000005E-2</v>
      </c>
      <c r="EA115" s="236">
        <v>0.10312639999999999</v>
      </c>
      <c r="EB115" s="236">
        <v>0.16410723999999999</v>
      </c>
      <c r="EC115" s="236">
        <v>1.8048939999999999E-2</v>
      </c>
    </row>
    <row r="116" spans="1:133" s="169" customFormat="1" x14ac:dyDescent="0.25">
      <c r="A116" s="156">
        <v>176</v>
      </c>
      <c r="B116" s="157" t="s">
        <v>1296</v>
      </c>
      <c r="C116" s="160" t="s">
        <v>1173</v>
      </c>
      <c r="D116" s="160"/>
      <c r="E116" s="157" t="s">
        <v>1287</v>
      </c>
      <c r="F116" s="157">
        <v>-20.321462899</v>
      </c>
      <c r="G116" s="157">
        <v>-42.036241767999996</v>
      </c>
      <c r="H116" s="157"/>
      <c r="I116" s="156">
        <v>863</v>
      </c>
      <c r="J116" s="190"/>
      <c r="K116" s="190"/>
      <c r="L116" s="189" t="s">
        <v>1225</v>
      </c>
      <c r="M116" s="190">
        <v>6</v>
      </c>
      <c r="N116" s="185">
        <v>5.666666666666667</v>
      </c>
      <c r="O116" s="190">
        <v>6</v>
      </c>
      <c r="P116" s="190">
        <v>6</v>
      </c>
      <c r="Q116" s="190">
        <v>6</v>
      </c>
      <c r="R116" s="185">
        <v>5.333333333333333</v>
      </c>
      <c r="S116" s="190">
        <v>6</v>
      </c>
      <c r="T116" s="185">
        <v>5.666666666666667</v>
      </c>
      <c r="U116" s="191">
        <v>82.666666666666671</v>
      </c>
      <c r="V116" s="186"/>
      <c r="W116" s="190" t="s">
        <v>829</v>
      </c>
      <c r="X116" s="190">
        <v>863</v>
      </c>
      <c r="Y116" s="192" t="s">
        <v>286</v>
      </c>
      <c r="Z116" s="192"/>
      <c r="AA116" s="175"/>
      <c r="AB116" s="175">
        <f t="shared" si="24"/>
        <v>863</v>
      </c>
      <c r="AC116" s="175"/>
      <c r="AD116" s="175"/>
      <c r="AE116" s="192"/>
      <c r="AF116" s="198">
        <v>61.888655263157908</v>
      </c>
      <c r="AG116" s="198">
        <v>34.540511578947367</v>
      </c>
      <c r="AH116" s="198">
        <v>6.2419065999999992</v>
      </c>
      <c r="AI116" s="198">
        <v>13.322505749999999</v>
      </c>
      <c r="AJ116" s="198">
        <v>2.1329404056593826</v>
      </c>
      <c r="AK116" s="186"/>
      <c r="AL116" s="175" t="s">
        <v>559</v>
      </c>
      <c r="AM116" s="175"/>
      <c r="AN116" s="175" t="s">
        <v>286</v>
      </c>
      <c r="AO116" s="175"/>
      <c r="AP116" s="175"/>
      <c r="AQ116" s="175">
        <f t="shared" si="25"/>
        <v>863</v>
      </c>
      <c r="AR116" s="175"/>
      <c r="AS116" s="175"/>
      <c r="AU116" s="175"/>
      <c r="AV116" s="175" t="s">
        <v>440</v>
      </c>
      <c r="AY116" s="176">
        <v>0.20630000000000001</v>
      </c>
      <c r="AZ116" s="176">
        <v>20</v>
      </c>
      <c r="BA116" s="179">
        <v>1.0315000000000001E-2</v>
      </c>
      <c r="BB116" s="177">
        <v>5.561968163637828</v>
      </c>
      <c r="BC116" s="177"/>
      <c r="BD116" s="194" t="s">
        <v>559</v>
      </c>
      <c r="BE116" s="194" t="s">
        <v>286</v>
      </c>
      <c r="BF116" s="194"/>
      <c r="BG116" s="194"/>
      <c r="BH116" s="169">
        <f t="shared" si="26"/>
        <v>863</v>
      </c>
      <c r="BJ116" s="194"/>
      <c r="BK116" s="194"/>
      <c r="BL116" s="194"/>
      <c r="BM116" s="217">
        <v>863.38329999999996</v>
      </c>
      <c r="BP116" s="194"/>
      <c r="BQ116" s="195">
        <v>2474.2939999999999</v>
      </c>
      <c r="BR116" s="195"/>
      <c r="BS116" s="195"/>
      <c r="BT116" s="195"/>
      <c r="BU116" s="186"/>
      <c r="BV116" s="186"/>
      <c r="BW116" s="160"/>
      <c r="BX116" s="186"/>
      <c r="BY116" s="186"/>
      <c r="BZ116" s="186"/>
      <c r="CA116" s="186"/>
      <c r="CB116" s="186"/>
      <c r="CC116" s="186"/>
      <c r="CD116" s="186"/>
      <c r="CE116" s="186"/>
      <c r="CF116" s="197"/>
      <c r="CI116" s="186"/>
      <c r="CJ116" s="186"/>
      <c r="CK116" s="186"/>
      <c r="CL116" s="186"/>
      <c r="CM116" s="186"/>
      <c r="CN116" s="186"/>
      <c r="CO116" s="186"/>
      <c r="CP116" s="186"/>
      <c r="CQ116" s="186"/>
      <c r="CR116" s="186"/>
      <c r="CS116" s="186"/>
      <c r="CT116" s="186"/>
      <c r="CU116" s="186"/>
      <c r="CV116" s="186"/>
      <c r="CW116" s="186"/>
      <c r="CX116" s="186"/>
      <c r="CY116" s="186"/>
      <c r="CZ116" s="186"/>
      <c r="DA116" s="186"/>
      <c r="DB116" s="186"/>
      <c r="DC116" s="186"/>
      <c r="DD116" s="186"/>
      <c r="DE116" s="186"/>
      <c r="DF116" s="186"/>
      <c r="DG116" s="186"/>
      <c r="DH116" s="186"/>
      <c r="DI116" s="186"/>
      <c r="DJ116" s="186"/>
      <c r="DK116" s="186"/>
      <c r="DL116" s="186"/>
      <c r="DM116" s="186"/>
      <c r="DQ116" s="160"/>
    </row>
    <row r="117" spans="1:133" s="169" customFormat="1" x14ac:dyDescent="0.25">
      <c r="A117" s="156">
        <v>177</v>
      </c>
      <c r="B117" s="157" t="s">
        <v>1297</v>
      </c>
      <c r="C117" s="160" t="s">
        <v>1192</v>
      </c>
      <c r="D117" s="160"/>
      <c r="E117" s="157" t="s">
        <v>1287</v>
      </c>
      <c r="F117" s="157">
        <v>-20.336392913000001</v>
      </c>
      <c r="G117" s="157">
        <v>-42.015359513</v>
      </c>
      <c r="H117" s="157"/>
      <c r="I117" s="156">
        <v>1031</v>
      </c>
      <c r="J117" s="190"/>
      <c r="K117" s="190"/>
      <c r="L117" s="189" t="s">
        <v>1225</v>
      </c>
      <c r="M117" s="190">
        <v>7</v>
      </c>
      <c r="N117" s="190">
        <v>7</v>
      </c>
      <c r="O117" s="190">
        <v>7</v>
      </c>
      <c r="P117" s="190">
        <v>7</v>
      </c>
      <c r="Q117" s="190">
        <v>7</v>
      </c>
      <c r="R117" s="185">
        <v>7.333333333333333</v>
      </c>
      <c r="S117" s="185">
        <v>6.666666666666667</v>
      </c>
      <c r="T117" s="190">
        <v>7</v>
      </c>
      <c r="U117" s="191">
        <v>92.333333333333329</v>
      </c>
      <c r="V117" s="186"/>
      <c r="W117" s="190" t="s">
        <v>915</v>
      </c>
      <c r="X117" s="190">
        <v>1031</v>
      </c>
      <c r="Y117" s="192" t="s">
        <v>10</v>
      </c>
      <c r="Z117" s="192"/>
      <c r="AA117" s="175"/>
      <c r="AB117" s="175">
        <f t="shared" si="24"/>
        <v>1031</v>
      </c>
      <c r="AC117" s="175"/>
      <c r="AD117" s="175"/>
      <c r="AE117" s="192"/>
      <c r="AF117" s="198">
        <v>24.902025500000001</v>
      </c>
      <c r="AG117" s="198">
        <v>21.266399000000003</v>
      </c>
      <c r="AH117" s="198">
        <v>4.2476107499999998</v>
      </c>
      <c r="AI117" s="198">
        <v>7.8769581500000001</v>
      </c>
      <c r="AJ117" s="198">
        <v>1.8567997722601315</v>
      </c>
      <c r="AK117" s="186"/>
      <c r="AL117" s="175" t="s">
        <v>163</v>
      </c>
      <c r="AM117" s="175"/>
      <c r="AN117" s="175" t="s">
        <v>10</v>
      </c>
      <c r="AO117" s="175"/>
      <c r="AP117" s="175"/>
      <c r="AQ117" s="175">
        <f t="shared" si="25"/>
        <v>1031</v>
      </c>
      <c r="AR117" s="175"/>
      <c r="AS117" s="175"/>
      <c r="AU117" s="175"/>
      <c r="AV117" s="175" t="s">
        <v>62</v>
      </c>
      <c r="AY117" s="176">
        <v>0.25109999999999999</v>
      </c>
      <c r="AZ117" s="176">
        <v>20</v>
      </c>
      <c r="BA117" s="179">
        <v>1.2555E-2</v>
      </c>
      <c r="BB117" s="177">
        <v>6.7457654417093913</v>
      </c>
      <c r="BC117" s="177"/>
      <c r="BD117" s="194" t="s">
        <v>163</v>
      </c>
      <c r="BE117" s="194" t="s">
        <v>10</v>
      </c>
      <c r="BF117" s="194"/>
      <c r="BG117" s="194"/>
      <c r="BH117" s="169">
        <f t="shared" si="26"/>
        <v>1031</v>
      </c>
      <c r="BJ117" s="194"/>
      <c r="BK117" s="194"/>
      <c r="BL117" s="194"/>
      <c r="BM117" s="217">
        <v>1030.8920000000001</v>
      </c>
      <c r="BP117" s="194"/>
      <c r="BQ117" s="195">
        <v>1574.166667</v>
      </c>
      <c r="BR117" s="195"/>
      <c r="BS117" s="195"/>
      <c r="BT117" s="195"/>
      <c r="BU117" s="186"/>
      <c r="BV117" s="186"/>
      <c r="BW117" s="160"/>
      <c r="BX117" s="186"/>
      <c r="BY117" s="186"/>
      <c r="BZ117" s="186"/>
      <c r="CA117" s="186"/>
      <c r="CB117" s="186"/>
      <c r="CC117" s="186"/>
      <c r="CD117" s="186"/>
      <c r="CE117" s="186"/>
      <c r="CF117" s="197"/>
      <c r="CI117" s="186"/>
      <c r="CJ117" s="186"/>
      <c r="CK117" s="186"/>
      <c r="CL117" s="186"/>
      <c r="CM117" s="186"/>
      <c r="CN117" s="186"/>
      <c r="CO117" s="186"/>
      <c r="CP117" s="186"/>
      <c r="CQ117" s="186"/>
      <c r="CR117" s="186"/>
      <c r="CS117" s="186"/>
      <c r="CT117" s="186"/>
      <c r="CU117" s="186"/>
      <c r="CW117" s="163">
        <v>177</v>
      </c>
      <c r="CX117" s="163" t="s">
        <v>10</v>
      </c>
      <c r="CY117" s="163"/>
      <c r="CZ117" s="163"/>
      <c r="DA117" s="186">
        <f t="shared" si="14"/>
        <v>1031</v>
      </c>
      <c r="DB117" s="163"/>
      <c r="DC117" s="163"/>
      <c r="DD117" s="163"/>
      <c r="DE117" s="163"/>
      <c r="DF117" s="163"/>
      <c r="DG117" s="163"/>
      <c r="DH117" s="176" t="s">
        <v>9</v>
      </c>
      <c r="DI117" s="232">
        <v>3.2226620000000001</v>
      </c>
      <c r="DJ117" s="233">
        <v>0.46465980000000001</v>
      </c>
      <c r="DK117" s="177">
        <f>DI117-DJ117</f>
        <v>2.7580022</v>
      </c>
      <c r="DL117" s="230">
        <v>0.24564790000000003</v>
      </c>
      <c r="DM117" s="230">
        <v>0.21901189999999998</v>
      </c>
      <c r="DO117" s="61" t="s">
        <v>163</v>
      </c>
      <c r="DP117" s="61" t="s">
        <v>10</v>
      </c>
      <c r="DQ117" s="160" t="s">
        <v>1192</v>
      </c>
      <c r="DR117" s="61"/>
      <c r="DS117" s="61"/>
      <c r="DT117" s="61"/>
      <c r="DU117" s="61"/>
      <c r="DV117" s="61"/>
      <c r="DW117" s="61"/>
      <c r="DX117" s="61" t="s">
        <v>62</v>
      </c>
      <c r="DY117" s="68">
        <v>0.29389843999999998</v>
      </c>
      <c r="DZ117" s="68">
        <v>2.916784E-2</v>
      </c>
      <c r="EA117" s="68">
        <v>7.42342E-2</v>
      </c>
      <c r="EB117" s="68">
        <v>0.18375622</v>
      </c>
      <c r="EC117" s="68">
        <v>2.0104519999999997E-2</v>
      </c>
    </row>
    <row r="118" spans="1:133" s="169" customFormat="1" x14ac:dyDescent="0.25">
      <c r="A118" s="156">
        <v>178</v>
      </c>
      <c r="B118" s="157" t="s">
        <v>1298</v>
      </c>
      <c r="C118" s="160" t="s">
        <v>1192</v>
      </c>
      <c r="D118" s="160"/>
      <c r="E118" s="157" t="s">
        <v>1287</v>
      </c>
      <c r="F118" s="157">
        <v>-20.325202485999998</v>
      </c>
      <c r="G118" s="157">
        <v>-42.008976359000002</v>
      </c>
      <c r="H118" s="157"/>
      <c r="I118" s="156">
        <v>887</v>
      </c>
      <c r="J118" s="190"/>
      <c r="K118" s="190"/>
      <c r="L118" s="189" t="s">
        <v>1225</v>
      </c>
      <c r="M118" s="185">
        <v>6.333333333333333</v>
      </c>
      <c r="N118" s="185">
        <v>6.333333333333333</v>
      </c>
      <c r="O118" s="190">
        <v>6</v>
      </c>
      <c r="P118" s="185">
        <v>6.333333333333333</v>
      </c>
      <c r="Q118" s="185">
        <v>6.333333333333333</v>
      </c>
      <c r="R118" s="190">
        <v>6</v>
      </c>
      <c r="S118" s="185">
        <v>6.333333333333333</v>
      </c>
      <c r="T118" s="185">
        <v>6.333333333333333</v>
      </c>
      <c r="U118" s="196">
        <v>86</v>
      </c>
      <c r="V118" s="186"/>
      <c r="W118" s="190" t="s">
        <v>916</v>
      </c>
      <c r="X118" s="190">
        <v>887</v>
      </c>
      <c r="Y118" s="192" t="s">
        <v>10</v>
      </c>
      <c r="Z118" s="192"/>
      <c r="AA118" s="175"/>
      <c r="AB118" s="175">
        <f t="shared" si="24"/>
        <v>887</v>
      </c>
      <c r="AC118" s="175"/>
      <c r="AD118" s="175"/>
      <c r="AE118" s="192"/>
      <c r="AF118" s="198">
        <v>40.824475999999997</v>
      </c>
      <c r="AG118" s="198">
        <v>28.300170999999999</v>
      </c>
      <c r="AH118" s="198">
        <v>5.1589043999999991</v>
      </c>
      <c r="AI118" s="198">
        <v>11.545053249999999</v>
      </c>
      <c r="AJ118" s="198">
        <v>2.2411309938929311</v>
      </c>
      <c r="AK118" s="186"/>
      <c r="AL118" s="175" t="s">
        <v>580</v>
      </c>
      <c r="AM118" s="175"/>
      <c r="AN118" s="175" t="s">
        <v>10</v>
      </c>
      <c r="AO118" s="175"/>
      <c r="AP118" s="175"/>
      <c r="AQ118" s="175">
        <f t="shared" si="25"/>
        <v>887</v>
      </c>
      <c r="AR118" s="175"/>
      <c r="AS118" s="175"/>
      <c r="AU118" s="175"/>
      <c r="AV118" s="175" t="s">
        <v>440</v>
      </c>
      <c r="AY118" s="176">
        <v>0.22259999999999999</v>
      </c>
      <c r="AZ118" s="176">
        <v>20</v>
      </c>
      <c r="BA118" s="179">
        <v>1.1129999999999999E-2</v>
      </c>
      <c r="BB118" s="177">
        <v>6.1672885405202269</v>
      </c>
      <c r="BC118" s="177"/>
      <c r="BD118" s="194" t="s">
        <v>580</v>
      </c>
      <c r="BE118" s="194" t="s">
        <v>10</v>
      </c>
      <c r="BF118" s="194"/>
      <c r="BG118" s="194"/>
      <c r="BH118" s="169">
        <f t="shared" si="26"/>
        <v>887</v>
      </c>
      <c r="BJ118" s="194"/>
      <c r="BK118" s="194"/>
      <c r="BL118" s="194"/>
      <c r="BM118" s="217">
        <v>887.17579999999998</v>
      </c>
      <c r="BP118" s="194"/>
      <c r="BQ118" s="195">
        <v>1963.833333</v>
      </c>
      <c r="BR118" s="195"/>
      <c r="BS118" s="195"/>
      <c r="BT118" s="195"/>
      <c r="BU118" s="186"/>
      <c r="BV118" s="176" t="s">
        <v>502</v>
      </c>
      <c r="BW118" s="160" t="s">
        <v>1192</v>
      </c>
      <c r="BX118" s="176"/>
      <c r="BY118" s="176"/>
      <c r="BZ118" s="186">
        <f>I118</f>
        <v>887</v>
      </c>
      <c r="CA118" s="176"/>
      <c r="CB118" s="176"/>
      <c r="CC118" s="176"/>
      <c r="CD118" s="176"/>
      <c r="CE118" s="176" t="s">
        <v>440</v>
      </c>
      <c r="CF118" s="185">
        <v>180.48742783067641</v>
      </c>
      <c r="CI118" s="163">
        <v>178</v>
      </c>
      <c r="CJ118" s="163" t="s">
        <v>10</v>
      </c>
      <c r="CK118" s="163"/>
      <c r="CL118" s="163"/>
      <c r="CM118" s="186">
        <f t="shared" si="15"/>
        <v>887</v>
      </c>
      <c r="CN118" s="163"/>
      <c r="CO118" s="163"/>
      <c r="CP118" s="163"/>
      <c r="CQ118" s="163"/>
      <c r="CR118" s="163"/>
      <c r="CS118" s="163" t="s">
        <v>62</v>
      </c>
      <c r="CT118" s="163">
        <v>7.4167392918794066</v>
      </c>
      <c r="CU118" s="186"/>
      <c r="CW118" s="186"/>
      <c r="CX118" s="186"/>
      <c r="CY118" s="186"/>
      <c r="CZ118" s="186"/>
      <c r="DA118" s="186"/>
      <c r="DB118" s="186"/>
      <c r="DC118" s="186"/>
      <c r="DD118" s="186"/>
      <c r="DE118" s="186"/>
      <c r="DF118" s="186"/>
      <c r="DG118" s="186"/>
      <c r="DH118" s="186"/>
      <c r="DI118" s="186"/>
      <c r="DJ118" s="186"/>
      <c r="DK118" s="186"/>
      <c r="DL118" s="186"/>
      <c r="DM118" s="186"/>
      <c r="DQ118" s="160"/>
    </row>
    <row r="119" spans="1:133" s="169" customFormat="1" x14ac:dyDescent="0.25">
      <c r="A119" s="156">
        <v>179</v>
      </c>
      <c r="B119" s="157" t="s">
        <v>1299</v>
      </c>
      <c r="C119" s="160" t="s">
        <v>1194</v>
      </c>
      <c r="D119" s="160"/>
      <c r="E119" s="157" t="s">
        <v>1300</v>
      </c>
      <c r="F119" s="157">
        <v>-20.412580472999998</v>
      </c>
      <c r="G119" s="157">
        <v>-41.860302183999998</v>
      </c>
      <c r="H119" s="157"/>
      <c r="I119" s="156">
        <v>1128</v>
      </c>
      <c r="J119" s="190"/>
      <c r="K119" s="190"/>
      <c r="L119" s="189" t="s">
        <v>1210</v>
      </c>
      <c r="M119" s="190">
        <v>6</v>
      </c>
      <c r="N119" s="185">
        <v>5.833333333333333</v>
      </c>
      <c r="O119" s="190">
        <v>6</v>
      </c>
      <c r="P119" s="185">
        <v>6.166666666666667</v>
      </c>
      <c r="Q119" s="185">
        <v>5.333333333333333</v>
      </c>
      <c r="R119" s="185">
        <v>5.833333333333333</v>
      </c>
      <c r="S119" s="190">
        <v>6</v>
      </c>
      <c r="T119" s="190">
        <v>6.5</v>
      </c>
      <c r="U119" s="191">
        <v>83.666666666666671</v>
      </c>
      <c r="V119" s="186"/>
      <c r="W119" s="190" t="s">
        <v>765</v>
      </c>
      <c r="X119" s="190">
        <v>1128</v>
      </c>
      <c r="Y119" s="192" t="s">
        <v>201</v>
      </c>
      <c r="Z119" s="192"/>
      <c r="AA119" s="175"/>
      <c r="AB119" s="175">
        <f t="shared" si="24"/>
        <v>1128</v>
      </c>
      <c r="AC119" s="175"/>
      <c r="AD119" s="175"/>
      <c r="AE119" s="192"/>
      <c r="AF119" s="198">
        <v>53.564764499999988</v>
      </c>
      <c r="AG119" s="198">
        <v>31.601354500000003</v>
      </c>
      <c r="AH119" s="198">
        <v>5.7107381499999992</v>
      </c>
      <c r="AI119" s="198">
        <v>13.290803149999999</v>
      </c>
      <c r="AJ119" s="198">
        <v>2.3234643756769406</v>
      </c>
      <c r="AK119" s="186"/>
      <c r="AL119" s="175" t="s">
        <v>1078</v>
      </c>
      <c r="AM119" s="175"/>
      <c r="AN119" s="175" t="s">
        <v>201</v>
      </c>
      <c r="AO119" s="175"/>
      <c r="AP119" s="175"/>
      <c r="AQ119" s="175">
        <f t="shared" si="25"/>
        <v>1128</v>
      </c>
      <c r="AR119" s="175"/>
      <c r="AS119" s="175"/>
      <c r="AU119" s="175"/>
      <c r="AV119" s="175" t="s">
        <v>62</v>
      </c>
      <c r="AY119" s="176">
        <v>0.1928</v>
      </c>
      <c r="AZ119" s="176">
        <v>20</v>
      </c>
      <c r="BA119" s="179">
        <v>9.6399999999999993E-3</v>
      </c>
      <c r="BB119" s="177">
        <v>5.3405094891686584</v>
      </c>
      <c r="BC119" s="177"/>
      <c r="BD119" s="186"/>
      <c r="BE119" s="186"/>
      <c r="BF119" s="186"/>
      <c r="BG119" s="186"/>
      <c r="BJ119" s="186"/>
      <c r="BK119" s="186"/>
      <c r="BL119" s="186"/>
      <c r="BM119" s="218"/>
      <c r="BP119" s="186"/>
      <c r="BQ119" s="186"/>
      <c r="BR119" s="186"/>
      <c r="BS119" s="186"/>
      <c r="BT119" s="186"/>
      <c r="BU119" s="186"/>
      <c r="BV119" s="176" t="s">
        <v>376</v>
      </c>
      <c r="BW119" s="160" t="s">
        <v>1194</v>
      </c>
      <c r="BX119" s="176"/>
      <c r="BY119" s="176"/>
      <c r="BZ119" s="186">
        <f>I119</f>
        <v>1128</v>
      </c>
      <c r="CA119" s="176"/>
      <c r="CB119" s="176"/>
      <c r="CC119" s="176"/>
      <c r="CD119" s="176"/>
      <c r="CE119" s="176" t="s">
        <v>62</v>
      </c>
      <c r="CF119" s="185">
        <v>169.98503326687404</v>
      </c>
      <c r="CI119" s="186"/>
      <c r="CJ119" s="186"/>
      <c r="CK119" s="186"/>
      <c r="CL119" s="186"/>
      <c r="CM119" s="186"/>
      <c r="CN119" s="186"/>
      <c r="CO119" s="186"/>
      <c r="CP119" s="186"/>
      <c r="CQ119" s="186"/>
      <c r="CR119" s="186"/>
      <c r="CS119" s="186"/>
      <c r="CT119" s="186"/>
      <c r="CU119" s="186"/>
      <c r="CW119" s="186"/>
      <c r="CX119" s="186"/>
      <c r="CY119" s="186"/>
      <c r="CZ119" s="186"/>
      <c r="DA119" s="186"/>
      <c r="DB119" s="186"/>
      <c r="DC119" s="186"/>
      <c r="DD119" s="186"/>
      <c r="DE119" s="186"/>
      <c r="DF119" s="186"/>
      <c r="DG119" s="186"/>
      <c r="DH119" s="186"/>
      <c r="DI119" s="186"/>
      <c r="DJ119" s="186"/>
      <c r="DK119" s="186"/>
      <c r="DL119" s="186"/>
      <c r="DM119" s="186"/>
      <c r="DO119" s="61">
        <v>179</v>
      </c>
      <c r="DP119" s="61" t="s">
        <v>201</v>
      </c>
      <c r="DQ119" s="160" t="s">
        <v>1194</v>
      </c>
      <c r="DR119" s="61"/>
      <c r="DS119" s="61"/>
      <c r="DT119" s="61"/>
      <c r="DU119" s="61"/>
      <c r="DV119" s="61"/>
      <c r="DW119" s="61"/>
      <c r="DX119" s="61" t="s">
        <v>62</v>
      </c>
      <c r="DY119" s="68">
        <v>0.2385697</v>
      </c>
      <c r="DZ119" s="68">
        <v>2.301806E-2</v>
      </c>
      <c r="EA119" s="68">
        <v>4.2447640000000002E-2</v>
      </c>
      <c r="EB119" s="68">
        <v>0.15911906000000001</v>
      </c>
      <c r="EC119" s="68">
        <v>2.0864719999999996E-2</v>
      </c>
    </row>
    <row r="120" spans="1:133" s="169" customFormat="1" x14ac:dyDescent="0.25">
      <c r="A120" s="156">
        <v>180</v>
      </c>
      <c r="B120" s="157" t="s">
        <v>1299</v>
      </c>
      <c r="C120" s="160" t="s">
        <v>1192</v>
      </c>
      <c r="D120" s="160"/>
      <c r="E120" s="157" t="s">
        <v>1300</v>
      </c>
      <c r="F120" s="157">
        <v>-20.415421435999999</v>
      </c>
      <c r="G120" s="157">
        <v>-41.859599109999998</v>
      </c>
      <c r="H120" s="157"/>
      <c r="I120" s="156">
        <v>1134</v>
      </c>
      <c r="J120" s="190"/>
      <c r="K120" s="190"/>
      <c r="L120" s="189" t="s">
        <v>1225</v>
      </c>
      <c r="M120" s="190">
        <v>6</v>
      </c>
      <c r="N120" s="185">
        <v>6.333333333333333</v>
      </c>
      <c r="O120" s="185">
        <v>6.333333333333333</v>
      </c>
      <c r="P120" s="185">
        <v>6.166666666666667</v>
      </c>
      <c r="Q120" s="185">
        <v>6.833333333333333</v>
      </c>
      <c r="R120" s="190">
        <v>6.5</v>
      </c>
      <c r="S120" s="190">
        <v>6</v>
      </c>
      <c r="T120" s="185">
        <v>6.166666666666667</v>
      </c>
      <c r="U120" s="191">
        <v>86.333333333333329</v>
      </c>
      <c r="V120" s="186"/>
      <c r="W120" s="190" t="s">
        <v>917</v>
      </c>
      <c r="X120" s="190">
        <v>1134</v>
      </c>
      <c r="Y120" s="192" t="s">
        <v>10</v>
      </c>
      <c r="Z120" s="192"/>
      <c r="AA120" s="175"/>
      <c r="AB120" s="175">
        <f t="shared" si="24"/>
        <v>1134</v>
      </c>
      <c r="AC120" s="175"/>
      <c r="AD120" s="175"/>
      <c r="AE120" s="192"/>
      <c r="AF120" s="198">
        <v>35.855425000000011</v>
      </c>
      <c r="AG120" s="198">
        <v>25.943598999999999</v>
      </c>
      <c r="AH120" s="198">
        <v>4.5771056000000003</v>
      </c>
      <c r="AI120" s="198">
        <v>10.978162450000001</v>
      </c>
      <c r="AJ120" s="198">
        <v>2.4099526568294665</v>
      </c>
      <c r="AK120" s="186"/>
      <c r="AL120" s="175" t="s">
        <v>164</v>
      </c>
      <c r="AM120" s="175"/>
      <c r="AN120" s="175" t="s">
        <v>10</v>
      </c>
      <c r="AO120" s="175"/>
      <c r="AP120" s="175"/>
      <c r="AQ120" s="175">
        <f t="shared" si="25"/>
        <v>1134</v>
      </c>
      <c r="AR120" s="175"/>
      <c r="AS120" s="175"/>
      <c r="AU120" s="175"/>
      <c r="AV120" s="175" t="s">
        <v>62</v>
      </c>
      <c r="AY120" s="176">
        <v>0.25869999999999999</v>
      </c>
      <c r="AZ120" s="176">
        <v>20</v>
      </c>
      <c r="BA120" s="179">
        <v>1.2934999999999999E-2</v>
      </c>
      <c r="BB120" s="177">
        <v>6.6128902370278908</v>
      </c>
      <c r="BC120" s="177"/>
      <c r="BD120" s="194" t="s">
        <v>164</v>
      </c>
      <c r="BE120" s="194" t="s">
        <v>10</v>
      </c>
      <c r="BF120" s="194"/>
      <c r="BG120" s="194"/>
      <c r="BH120" s="169">
        <f>I120</f>
        <v>1134</v>
      </c>
      <c r="BJ120" s="194"/>
      <c r="BK120" s="194"/>
      <c r="BL120" s="194"/>
      <c r="BM120" s="217">
        <v>1133.992</v>
      </c>
      <c r="BP120" s="194"/>
      <c r="BQ120" s="195">
        <v>5353.5</v>
      </c>
      <c r="BR120" s="195"/>
      <c r="BS120" s="195"/>
      <c r="BT120" s="195"/>
      <c r="BU120" s="186"/>
      <c r="BV120" s="176" t="s">
        <v>410</v>
      </c>
      <c r="BW120" s="160" t="s">
        <v>1192</v>
      </c>
      <c r="BX120" s="176"/>
      <c r="BY120" s="176"/>
      <c r="BZ120" s="186">
        <f>I120</f>
        <v>1134</v>
      </c>
      <c r="CA120" s="176"/>
      <c r="CB120" s="176"/>
      <c r="CC120" s="176"/>
      <c r="CD120" s="176"/>
      <c r="CE120" s="176" t="s">
        <v>62</v>
      </c>
      <c r="CF120" s="185">
        <v>172.69853046692401</v>
      </c>
      <c r="CI120" s="163">
        <v>180</v>
      </c>
      <c r="CJ120" s="163" t="s">
        <v>10</v>
      </c>
      <c r="CK120" s="163"/>
      <c r="CL120" s="163"/>
      <c r="CM120" s="186">
        <f t="shared" si="15"/>
        <v>1134</v>
      </c>
      <c r="CN120" s="163"/>
      <c r="CO120" s="163"/>
      <c r="CP120" s="163"/>
      <c r="CQ120" s="163"/>
      <c r="CR120" s="163"/>
      <c r="CS120" s="163" t="s">
        <v>62</v>
      </c>
      <c r="CT120" s="163">
        <v>7.2726973482999053</v>
      </c>
      <c r="CU120" s="186"/>
      <c r="CW120" s="163">
        <v>180</v>
      </c>
      <c r="CX120" s="163" t="s">
        <v>10</v>
      </c>
      <c r="CY120" s="163"/>
      <c r="CZ120" s="163"/>
      <c r="DA120" s="186">
        <f t="shared" si="14"/>
        <v>1134</v>
      </c>
      <c r="DB120" s="163"/>
      <c r="DC120" s="163"/>
      <c r="DD120" s="163"/>
      <c r="DE120" s="163"/>
      <c r="DF120" s="163"/>
      <c r="DG120" s="163"/>
      <c r="DH120" s="176" t="s">
        <v>9</v>
      </c>
      <c r="DI120" s="232">
        <v>4.2290640000000002</v>
      </c>
      <c r="DJ120" s="233">
        <v>0.42290519999999993</v>
      </c>
      <c r="DK120" s="177">
        <f>DI120-DJ120</f>
        <v>3.8061588000000004</v>
      </c>
      <c r="DL120" s="230">
        <v>0.21192049999999993</v>
      </c>
      <c r="DM120" s="230">
        <v>0.2109847</v>
      </c>
      <c r="DO120" s="61" t="s">
        <v>164</v>
      </c>
      <c r="DP120" s="61" t="s">
        <v>10</v>
      </c>
      <c r="DQ120" s="160" t="s">
        <v>1192</v>
      </c>
      <c r="DR120" s="61"/>
      <c r="DS120" s="61"/>
      <c r="DT120" s="61"/>
      <c r="DU120" s="61"/>
      <c r="DV120" s="61"/>
      <c r="DW120" s="61"/>
      <c r="DX120" s="61" t="s">
        <v>62</v>
      </c>
      <c r="DY120" s="68">
        <v>0.26544321999999998</v>
      </c>
      <c r="DZ120" s="68">
        <v>2.5871359999999999E-2</v>
      </c>
      <c r="EA120" s="68">
        <v>6.1856000000000001E-2</v>
      </c>
      <c r="EB120" s="68">
        <v>0.16686090000000001</v>
      </c>
      <c r="EC120" s="68">
        <v>1.6718279999999995E-2</v>
      </c>
    </row>
    <row r="121" spans="1:133" s="169" customFormat="1" x14ac:dyDescent="0.25">
      <c r="A121" s="156">
        <v>181</v>
      </c>
      <c r="B121" s="157" t="s">
        <v>1301</v>
      </c>
      <c r="C121" s="160" t="s">
        <v>1173</v>
      </c>
      <c r="D121" s="160"/>
      <c r="E121" s="157" t="s">
        <v>1300</v>
      </c>
      <c r="F121" s="157">
        <v>-20.429425081000002</v>
      </c>
      <c r="G121" s="157">
        <v>-41.872401377000003</v>
      </c>
      <c r="H121" s="157"/>
      <c r="I121" s="156">
        <v>1007</v>
      </c>
      <c r="J121" s="190"/>
      <c r="K121" s="190"/>
      <c r="L121" s="189" t="s">
        <v>1210</v>
      </c>
      <c r="M121" s="185">
        <v>6.333333333333333</v>
      </c>
      <c r="N121" s="185">
        <v>6.333333333333333</v>
      </c>
      <c r="O121" s="185">
        <v>6.333333333333333</v>
      </c>
      <c r="P121" s="190">
        <v>6</v>
      </c>
      <c r="Q121" s="185">
        <v>6.166666666666667</v>
      </c>
      <c r="R121" s="185">
        <v>6.166666666666667</v>
      </c>
      <c r="S121" s="190">
        <v>6</v>
      </c>
      <c r="T121" s="190">
        <v>6</v>
      </c>
      <c r="U121" s="191">
        <v>85.333333333333329</v>
      </c>
      <c r="V121" s="186"/>
      <c r="W121" s="190" t="s">
        <v>830</v>
      </c>
      <c r="X121" s="190">
        <v>1007</v>
      </c>
      <c r="Y121" s="192" t="s">
        <v>286</v>
      </c>
      <c r="Z121" s="192"/>
      <c r="AA121" s="175"/>
      <c r="AB121" s="175">
        <f t="shared" si="24"/>
        <v>1007</v>
      </c>
      <c r="AC121" s="175"/>
      <c r="AD121" s="175"/>
      <c r="AE121" s="192"/>
      <c r="AF121" s="198">
        <v>39.043758499999996</v>
      </c>
      <c r="AG121" s="198">
        <v>26.687025500000004</v>
      </c>
      <c r="AH121" s="198">
        <v>4.8515746499999999</v>
      </c>
      <c r="AI121" s="198">
        <v>11.098478400000001</v>
      </c>
      <c r="AJ121" s="198">
        <v>2.2959684416088466</v>
      </c>
      <c r="AK121" s="186"/>
      <c r="AL121" s="175" t="s">
        <v>214</v>
      </c>
      <c r="AM121" s="175"/>
      <c r="AN121" s="175" t="s">
        <v>286</v>
      </c>
      <c r="AO121" s="175"/>
      <c r="AP121" s="175"/>
      <c r="AQ121" s="175">
        <f t="shared" si="25"/>
        <v>1007</v>
      </c>
      <c r="AR121" s="175"/>
      <c r="AS121" s="175"/>
      <c r="AU121" s="175"/>
      <c r="AV121" s="175" t="s">
        <v>62</v>
      </c>
      <c r="AY121" s="176">
        <v>0.26479999999999998</v>
      </c>
      <c r="AZ121" s="176">
        <v>20</v>
      </c>
      <c r="BA121" s="179">
        <v>1.3239999999999998E-2</v>
      </c>
      <c r="BB121" s="177">
        <v>6.8437441279896927</v>
      </c>
      <c r="BC121" s="177"/>
      <c r="BD121" s="194" t="s">
        <v>214</v>
      </c>
      <c r="BE121" s="194" t="s">
        <v>286</v>
      </c>
      <c r="BF121" s="194"/>
      <c r="BG121" s="194"/>
      <c r="BH121" s="169">
        <f>I121</f>
        <v>1007</v>
      </c>
      <c r="BJ121" s="194"/>
      <c r="BK121" s="194"/>
      <c r="BL121" s="194"/>
      <c r="BM121" s="217">
        <v>1007.349</v>
      </c>
      <c r="BP121" s="194"/>
      <c r="BQ121" s="195">
        <v>15441.666667</v>
      </c>
      <c r="BR121" s="195"/>
      <c r="BS121" s="195"/>
      <c r="BT121" s="195"/>
      <c r="BU121" s="186"/>
      <c r="BV121" s="186"/>
      <c r="BW121" s="160"/>
      <c r="BX121" s="186"/>
      <c r="BY121" s="186"/>
      <c r="BZ121" s="186"/>
      <c r="CA121" s="186"/>
      <c r="CB121" s="186"/>
      <c r="CC121" s="186"/>
      <c r="CD121" s="186"/>
      <c r="CE121" s="186"/>
      <c r="CF121" s="197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O121" s="61" t="s">
        <v>214</v>
      </c>
      <c r="DP121" s="61" t="s">
        <v>286</v>
      </c>
      <c r="DQ121" s="160" t="s">
        <v>1173</v>
      </c>
      <c r="DR121" s="61"/>
      <c r="DS121" s="61"/>
      <c r="DT121" s="61"/>
      <c r="DU121" s="61"/>
      <c r="DV121" s="61"/>
      <c r="DW121" s="61"/>
      <c r="DX121" s="61" t="s">
        <v>62</v>
      </c>
      <c r="DY121" s="68">
        <v>0.27332595999999998</v>
      </c>
      <c r="DZ121" s="68">
        <v>2.0501800000000001E-2</v>
      </c>
      <c r="EA121" s="68">
        <v>6.7976580000000009E-2</v>
      </c>
      <c r="EB121" s="68">
        <v>0.17457682000000002</v>
      </c>
      <c r="EC121" s="68">
        <v>1.654984E-2</v>
      </c>
    </row>
    <row r="122" spans="1:133" s="169" customFormat="1" x14ac:dyDescent="0.25">
      <c r="A122" s="156">
        <v>182</v>
      </c>
      <c r="B122" s="157" t="s">
        <v>1302</v>
      </c>
      <c r="C122" s="160" t="s">
        <v>1194</v>
      </c>
      <c r="D122" s="160"/>
      <c r="E122" s="157" t="s">
        <v>1300</v>
      </c>
      <c r="F122" s="157">
        <v>-20.456397962</v>
      </c>
      <c r="G122" s="157">
        <v>-41.898959521000002</v>
      </c>
      <c r="H122" s="157"/>
      <c r="I122" s="156">
        <v>1033</v>
      </c>
      <c r="J122" s="190"/>
      <c r="K122" s="190"/>
      <c r="L122" s="189" t="s">
        <v>1225</v>
      </c>
      <c r="M122" s="190">
        <v>6</v>
      </c>
      <c r="N122" s="185">
        <v>5.666666666666667</v>
      </c>
      <c r="O122" s="190">
        <v>6</v>
      </c>
      <c r="P122" s="185">
        <v>6.333333333333333</v>
      </c>
      <c r="Q122" s="190">
        <v>6</v>
      </c>
      <c r="R122" s="190">
        <v>6</v>
      </c>
      <c r="S122" s="190">
        <v>6</v>
      </c>
      <c r="T122" s="190">
        <v>6</v>
      </c>
      <c r="U122" s="196">
        <v>84</v>
      </c>
      <c r="V122" s="186"/>
      <c r="W122" s="190" t="s">
        <v>766</v>
      </c>
      <c r="X122" s="190">
        <v>1033</v>
      </c>
      <c r="Y122" s="192" t="s">
        <v>201</v>
      </c>
      <c r="Z122" s="192"/>
      <c r="AA122" s="175"/>
      <c r="AB122" s="175">
        <f t="shared" si="24"/>
        <v>1033</v>
      </c>
      <c r="AC122" s="175"/>
      <c r="AD122" s="175"/>
      <c r="AE122" s="192"/>
      <c r="AF122" s="198">
        <v>56.908510999999997</v>
      </c>
      <c r="AG122" s="198">
        <v>32.080120000000001</v>
      </c>
      <c r="AH122" s="198">
        <v>5.8664344499999999</v>
      </c>
      <c r="AI122" s="198">
        <v>13.416097499999998</v>
      </c>
      <c r="AJ122" s="198">
        <v>2.3029118533022679</v>
      </c>
      <c r="AK122" s="186"/>
      <c r="AL122" s="175" t="s">
        <v>546</v>
      </c>
      <c r="AM122" s="175"/>
      <c r="AN122" s="175" t="s">
        <v>201</v>
      </c>
      <c r="AO122" s="175"/>
      <c r="AP122" s="175"/>
      <c r="AQ122" s="175">
        <f t="shared" si="25"/>
        <v>1033</v>
      </c>
      <c r="AR122" s="175"/>
      <c r="AS122" s="175"/>
      <c r="AU122" s="175"/>
      <c r="AV122" s="175" t="s">
        <v>62</v>
      </c>
      <c r="AY122" s="176">
        <v>0.23780000000000001</v>
      </c>
      <c r="AZ122" s="176">
        <v>20</v>
      </c>
      <c r="BA122" s="179">
        <v>1.1890000000000001E-2</v>
      </c>
      <c r="BB122" s="177">
        <v>5.8491933535554184</v>
      </c>
      <c r="BC122" s="177"/>
      <c r="BD122" s="194" t="s">
        <v>546</v>
      </c>
      <c r="BE122" s="194" t="s">
        <v>201</v>
      </c>
      <c r="BF122" s="194"/>
      <c r="BG122" s="194"/>
      <c r="BH122" s="169">
        <f>I122</f>
        <v>1033</v>
      </c>
      <c r="BJ122" s="194"/>
      <c r="BK122" s="194"/>
      <c r="BL122" s="194"/>
      <c r="BM122" s="217">
        <v>1016.043</v>
      </c>
      <c r="BP122" s="194"/>
      <c r="BQ122" s="195">
        <v>14776.666667</v>
      </c>
      <c r="BR122" s="195"/>
      <c r="BS122" s="195"/>
      <c r="BT122" s="195"/>
      <c r="BU122" s="186"/>
      <c r="BV122" s="176" t="s">
        <v>377</v>
      </c>
      <c r="BW122" s="160" t="s">
        <v>1194</v>
      </c>
      <c r="BX122" s="176"/>
      <c r="BY122" s="176"/>
      <c r="BZ122" s="186">
        <f>I122</f>
        <v>1033</v>
      </c>
      <c r="CA122" s="176"/>
      <c r="CB122" s="176"/>
      <c r="CC122" s="176"/>
      <c r="CD122" s="176"/>
      <c r="CE122" s="176" t="s">
        <v>62</v>
      </c>
      <c r="CF122" s="185">
        <v>122.38160488728224</v>
      </c>
      <c r="CI122" s="186"/>
      <c r="CJ122" s="186"/>
      <c r="CK122" s="186"/>
      <c r="CL122" s="186"/>
      <c r="CM122" s="186"/>
      <c r="CN122" s="186"/>
      <c r="CO122" s="186"/>
      <c r="CP122" s="186"/>
      <c r="CQ122" s="186"/>
      <c r="CR122" s="186"/>
      <c r="CS122" s="186"/>
      <c r="CT122" s="186"/>
      <c r="CU122" s="186"/>
      <c r="CV122" s="186"/>
      <c r="CW122" s="186"/>
      <c r="CX122" s="186"/>
      <c r="CY122" s="186"/>
      <c r="CZ122" s="186"/>
      <c r="DA122" s="186"/>
      <c r="DB122" s="186"/>
      <c r="DC122" s="186"/>
      <c r="DD122" s="186"/>
      <c r="DE122" s="186"/>
      <c r="DF122" s="186"/>
      <c r="DG122" s="186"/>
      <c r="DH122" s="186"/>
      <c r="DI122" s="186"/>
      <c r="DJ122" s="186"/>
      <c r="DK122" s="186"/>
      <c r="DL122" s="186"/>
      <c r="DM122" s="186"/>
      <c r="DO122" s="61">
        <v>182</v>
      </c>
      <c r="DP122" s="61" t="s">
        <v>201</v>
      </c>
      <c r="DQ122" s="160" t="s">
        <v>1194</v>
      </c>
      <c r="DR122" s="61"/>
      <c r="DS122" s="61"/>
      <c r="DT122" s="61"/>
      <c r="DU122" s="61"/>
      <c r="DV122" s="61"/>
      <c r="DW122" s="61"/>
      <c r="DX122" s="61" t="s">
        <v>62</v>
      </c>
      <c r="DY122" s="68">
        <v>0.29920532</v>
      </c>
      <c r="DZ122" s="68">
        <v>2.913754E-2</v>
      </c>
      <c r="EA122" s="68">
        <v>5.3106399999999998E-2</v>
      </c>
      <c r="EB122" s="68">
        <v>0.20046829999999999</v>
      </c>
      <c r="EC122" s="68">
        <v>2.0141820000000001E-2</v>
      </c>
    </row>
    <row r="123" spans="1:133" s="169" customFormat="1" x14ac:dyDescent="0.25">
      <c r="A123" s="156">
        <v>184</v>
      </c>
      <c r="B123" s="157" t="s">
        <v>1303</v>
      </c>
      <c r="C123" s="160" t="s">
        <v>1192</v>
      </c>
      <c r="D123" s="160"/>
      <c r="E123" s="157" t="s">
        <v>1304</v>
      </c>
      <c r="F123" s="157">
        <v>-20.483313090999999</v>
      </c>
      <c r="G123" s="157">
        <v>-42.012991206999999</v>
      </c>
      <c r="H123" s="157"/>
      <c r="I123" s="156">
        <v>999</v>
      </c>
      <c r="J123" s="190"/>
      <c r="K123" s="190"/>
      <c r="L123" s="189" t="s">
        <v>1225</v>
      </c>
      <c r="M123" s="190">
        <v>6</v>
      </c>
      <c r="N123" s="185">
        <v>5.666666666666667</v>
      </c>
      <c r="O123" s="190">
        <v>6</v>
      </c>
      <c r="P123" s="190">
        <v>6</v>
      </c>
      <c r="Q123" s="185">
        <v>5.666666666666667</v>
      </c>
      <c r="R123" s="185">
        <v>5.333333333333333</v>
      </c>
      <c r="S123" s="190">
        <v>6</v>
      </c>
      <c r="T123" s="190">
        <v>6</v>
      </c>
      <c r="U123" s="191">
        <v>82.666666666666671</v>
      </c>
      <c r="V123" s="186"/>
      <c r="W123" s="190" t="s">
        <v>918</v>
      </c>
      <c r="X123" s="190">
        <v>999</v>
      </c>
      <c r="Y123" s="192" t="s">
        <v>10</v>
      </c>
      <c r="Z123" s="192"/>
      <c r="AA123" s="175"/>
      <c r="AB123" s="175">
        <f t="shared" si="24"/>
        <v>999</v>
      </c>
      <c r="AC123" s="175"/>
      <c r="AD123" s="175"/>
      <c r="AE123" s="192"/>
      <c r="AF123" s="198">
        <v>55.050408000000019</v>
      </c>
      <c r="AG123" s="198">
        <v>31.672372000000006</v>
      </c>
      <c r="AH123" s="198">
        <v>5.8601901999999999</v>
      </c>
      <c r="AI123" s="198">
        <v>13.254700000000003</v>
      </c>
      <c r="AJ123" s="198">
        <v>2.2686922427761864</v>
      </c>
      <c r="AK123" s="186"/>
      <c r="AL123" s="175" t="s">
        <v>165</v>
      </c>
      <c r="AM123" s="175"/>
      <c r="AN123" s="175" t="s">
        <v>10</v>
      </c>
      <c r="AO123" s="175"/>
      <c r="AP123" s="175"/>
      <c r="AQ123" s="175">
        <f t="shared" si="25"/>
        <v>999</v>
      </c>
      <c r="AR123" s="175"/>
      <c r="AS123" s="175"/>
      <c r="AU123" s="175"/>
      <c r="AV123" s="175" t="s">
        <v>62</v>
      </c>
      <c r="AY123" s="176">
        <v>0.2475</v>
      </c>
      <c r="AZ123" s="176">
        <v>20</v>
      </c>
      <c r="BA123" s="179">
        <v>1.2375000000000001E-2</v>
      </c>
      <c r="BB123" s="177">
        <v>6.649128929213755</v>
      </c>
      <c r="BC123" s="177"/>
      <c r="BD123" s="194" t="s">
        <v>165</v>
      </c>
      <c r="BE123" s="194" t="s">
        <v>10</v>
      </c>
      <c r="BF123" s="194"/>
      <c r="BG123" s="194"/>
      <c r="BH123" s="169">
        <f>I123</f>
        <v>999</v>
      </c>
      <c r="BJ123" s="194"/>
      <c r="BK123" s="194"/>
      <c r="BL123" s="194"/>
      <c r="BM123" s="217">
        <v>979.90300000000002</v>
      </c>
      <c r="BP123" s="194"/>
      <c r="BQ123" s="195">
        <v>10750.5</v>
      </c>
      <c r="BR123" s="195"/>
      <c r="BS123" s="195"/>
      <c r="BT123" s="195"/>
      <c r="BU123" s="186"/>
      <c r="BV123" s="176" t="s">
        <v>411</v>
      </c>
      <c r="BW123" s="160" t="s">
        <v>1192</v>
      </c>
      <c r="BX123" s="176"/>
      <c r="BY123" s="176"/>
      <c r="BZ123" s="186">
        <f>I123</f>
        <v>999</v>
      </c>
      <c r="CA123" s="176"/>
      <c r="CB123" s="176"/>
      <c r="CC123" s="176"/>
      <c r="CD123" s="176"/>
      <c r="CE123" s="176" t="s">
        <v>62</v>
      </c>
      <c r="CF123" s="185">
        <v>188.30995066839495</v>
      </c>
      <c r="CI123" s="163">
        <v>184</v>
      </c>
      <c r="CJ123" s="163" t="s">
        <v>10</v>
      </c>
      <c r="CK123" s="163"/>
      <c r="CL123" s="163"/>
      <c r="CM123" s="186">
        <f t="shared" si="15"/>
        <v>999</v>
      </c>
      <c r="CN123" s="163"/>
      <c r="CO123" s="163"/>
      <c r="CP123" s="163"/>
      <c r="CQ123" s="163"/>
      <c r="CR123" s="163"/>
      <c r="CS123" s="163" t="s">
        <v>62</v>
      </c>
      <c r="CT123" s="163">
        <v>7.274749749125375</v>
      </c>
      <c r="CU123" s="186"/>
      <c r="CV123" s="186"/>
      <c r="CW123" s="163">
        <v>184</v>
      </c>
      <c r="CX123" s="163" t="s">
        <v>10</v>
      </c>
      <c r="CY123" s="163"/>
      <c r="CZ123" s="163"/>
      <c r="DA123" s="186">
        <f t="shared" si="14"/>
        <v>999</v>
      </c>
      <c r="DB123" s="163"/>
      <c r="DC123" s="163"/>
      <c r="DD123" s="163"/>
      <c r="DE123" s="163"/>
      <c r="DF123" s="163"/>
      <c r="DG123" s="163"/>
      <c r="DH123" s="176" t="s">
        <v>9</v>
      </c>
      <c r="DI123" s="232">
        <v>4.7937609999999999</v>
      </c>
      <c r="DJ123" s="233">
        <v>0.56339159999999999</v>
      </c>
      <c r="DK123" s="177">
        <f>DI123-DJ123</f>
        <v>4.2303693999999998</v>
      </c>
      <c r="DL123" s="230">
        <v>0.30892889999999995</v>
      </c>
      <c r="DM123" s="230">
        <v>0.25446270000000004</v>
      </c>
      <c r="DO123" s="61" t="s">
        <v>165</v>
      </c>
      <c r="DP123" s="61" t="s">
        <v>10</v>
      </c>
      <c r="DQ123" s="160" t="s">
        <v>1192</v>
      </c>
      <c r="DR123" s="61"/>
      <c r="DS123" s="61"/>
      <c r="DT123" s="61"/>
      <c r="DU123" s="61"/>
      <c r="DV123" s="61"/>
      <c r="DW123" s="61"/>
      <c r="DX123" s="61" t="s">
        <v>62</v>
      </c>
      <c r="DY123" s="68">
        <v>0.28110945999999998</v>
      </c>
      <c r="DZ123" s="68">
        <v>3.0766680000000001E-2</v>
      </c>
      <c r="EA123" s="68">
        <v>6.1835300000000003E-2</v>
      </c>
      <c r="EB123" s="68">
        <v>0.17504081999999999</v>
      </c>
      <c r="EC123" s="68">
        <v>2.0449160000000001E-2</v>
      </c>
    </row>
    <row r="124" spans="1:133" s="169" customFormat="1" x14ac:dyDescent="0.25">
      <c r="A124" s="156">
        <v>186</v>
      </c>
      <c r="B124" s="157" t="s">
        <v>1305</v>
      </c>
      <c r="C124" s="160" t="s">
        <v>1194</v>
      </c>
      <c r="D124" s="160"/>
      <c r="E124" s="157" t="s">
        <v>1304</v>
      </c>
      <c r="F124" s="157">
        <v>-20.451478036000001</v>
      </c>
      <c r="G124" s="157">
        <v>-41.940745235999998</v>
      </c>
      <c r="H124" s="157"/>
      <c r="I124" s="157">
        <v>747</v>
      </c>
      <c r="J124" s="188"/>
      <c r="K124" s="188"/>
      <c r="L124" s="189" t="s">
        <v>1225</v>
      </c>
      <c r="M124" s="190">
        <v>5</v>
      </c>
      <c r="N124" s="185">
        <v>5.666666666666667</v>
      </c>
      <c r="O124" s="185">
        <v>5.333333333333333</v>
      </c>
      <c r="P124" s="185">
        <v>5.666666666666667</v>
      </c>
      <c r="Q124" s="190">
        <v>5</v>
      </c>
      <c r="R124" s="185">
        <v>5.333333333333333</v>
      </c>
      <c r="S124" s="185">
        <v>5.333333333333333</v>
      </c>
      <c r="T124" s="185">
        <v>5.666666666666667</v>
      </c>
      <c r="U124" s="196">
        <v>79</v>
      </c>
      <c r="V124" s="186"/>
      <c r="W124" s="190" t="s">
        <v>767</v>
      </c>
      <c r="X124" s="190">
        <v>747</v>
      </c>
      <c r="Y124" s="192" t="s">
        <v>201</v>
      </c>
      <c r="Z124" s="192"/>
      <c r="AA124" s="175"/>
      <c r="AB124" s="175">
        <f t="shared" si="24"/>
        <v>747</v>
      </c>
      <c r="AC124" s="175"/>
      <c r="AD124" s="175"/>
      <c r="AE124" s="192"/>
      <c r="AF124" s="198">
        <v>56.885014999999996</v>
      </c>
      <c r="AG124" s="198">
        <v>32.591923999999999</v>
      </c>
      <c r="AH124" s="198">
        <v>5.9983766499999991</v>
      </c>
      <c r="AI124" s="198">
        <v>13.343075000000002</v>
      </c>
      <c r="AJ124" s="198">
        <v>2.2360090187739012</v>
      </c>
      <c r="AK124" s="186"/>
      <c r="AL124" s="175" t="s">
        <v>188</v>
      </c>
      <c r="AM124" s="175"/>
      <c r="AN124" s="175" t="s">
        <v>201</v>
      </c>
      <c r="AO124" s="175"/>
      <c r="AP124" s="175"/>
      <c r="AQ124" s="175">
        <f t="shared" si="25"/>
        <v>747</v>
      </c>
      <c r="AR124" s="175"/>
      <c r="AS124" s="175"/>
      <c r="AU124" s="175"/>
      <c r="AV124" s="176" t="s">
        <v>20</v>
      </c>
      <c r="AY124" s="176">
        <v>0.2651</v>
      </c>
      <c r="AZ124" s="176">
        <v>19</v>
      </c>
      <c r="BA124" s="179">
        <v>1.3952631578947369E-2</v>
      </c>
      <c r="BB124" s="177">
        <v>6.9985759191997614</v>
      </c>
      <c r="BC124" s="177"/>
      <c r="BD124" s="186"/>
      <c r="BE124" s="186"/>
      <c r="BF124" s="186"/>
      <c r="BG124" s="186"/>
      <c r="BJ124" s="186"/>
      <c r="BK124" s="186"/>
      <c r="BL124" s="186"/>
      <c r="BM124" s="218"/>
      <c r="BP124" s="186"/>
      <c r="BQ124" s="186"/>
      <c r="BR124" s="186"/>
      <c r="BS124" s="186"/>
      <c r="BT124" s="186"/>
      <c r="BU124" s="186"/>
      <c r="BV124" s="176" t="s">
        <v>280</v>
      </c>
      <c r="BW124" s="160" t="s">
        <v>1194</v>
      </c>
      <c r="BX124" s="176"/>
      <c r="BY124" s="176"/>
      <c r="BZ124" s="186">
        <f>I124</f>
        <v>747</v>
      </c>
      <c r="CA124" s="176"/>
      <c r="CB124" s="176"/>
      <c r="CC124" s="176"/>
      <c r="CD124" s="176"/>
      <c r="CE124" s="176" t="s">
        <v>20</v>
      </c>
      <c r="CF124" s="185">
        <v>176.07664397988793</v>
      </c>
      <c r="CI124" s="163">
        <v>186</v>
      </c>
      <c r="CJ124" s="163" t="s">
        <v>8</v>
      </c>
      <c r="CK124" s="163"/>
      <c r="CL124" s="163"/>
      <c r="CM124" s="186">
        <f t="shared" si="15"/>
        <v>747</v>
      </c>
      <c r="CN124" s="163"/>
      <c r="CO124" s="163"/>
      <c r="CP124" s="163"/>
      <c r="CQ124" s="163"/>
      <c r="CR124" s="163"/>
      <c r="CS124" s="163" t="s">
        <v>20</v>
      </c>
      <c r="CT124" s="163">
        <v>7.2914731924610452</v>
      </c>
      <c r="CU124" s="186"/>
      <c r="CV124" s="186"/>
      <c r="CW124" s="186"/>
      <c r="CX124" s="186"/>
      <c r="CY124" s="186"/>
      <c r="CZ124" s="186"/>
      <c r="DA124" s="186"/>
      <c r="DB124" s="186"/>
      <c r="DC124" s="186"/>
      <c r="DD124" s="186"/>
      <c r="DE124" s="186"/>
      <c r="DF124" s="186"/>
      <c r="DG124" s="186"/>
      <c r="DH124" s="186"/>
      <c r="DI124" s="186"/>
      <c r="DJ124" s="186"/>
      <c r="DK124" s="186"/>
      <c r="DL124" s="186"/>
      <c r="DM124" s="186"/>
      <c r="DO124" s="61" t="s">
        <v>188</v>
      </c>
      <c r="DP124" s="238" t="s">
        <v>201</v>
      </c>
      <c r="DQ124" s="242" t="s">
        <v>1194</v>
      </c>
      <c r="DR124" s="61"/>
      <c r="DS124" s="61"/>
      <c r="DT124" s="61"/>
      <c r="DU124" s="61"/>
      <c r="DV124" s="61"/>
      <c r="DW124" s="61"/>
      <c r="DX124" s="61" t="s">
        <v>20</v>
      </c>
      <c r="DY124" s="68">
        <v>0.26004115999999999</v>
      </c>
      <c r="DZ124" s="68">
        <v>2.6088240000000002E-2</v>
      </c>
      <c r="EA124" s="68">
        <v>5.6830040000000005E-2</v>
      </c>
      <c r="EB124" s="68">
        <v>0.15174070000000001</v>
      </c>
      <c r="EC124" s="68">
        <v>2.1067300000000001E-2</v>
      </c>
    </row>
    <row r="125" spans="1:133" s="169" customFormat="1" x14ac:dyDescent="0.25">
      <c r="A125" s="156">
        <v>188</v>
      </c>
      <c r="B125" s="157" t="s">
        <v>1306</v>
      </c>
      <c r="C125" s="160" t="s">
        <v>1194</v>
      </c>
      <c r="D125" s="160"/>
      <c r="E125" s="157" t="s">
        <v>1307</v>
      </c>
      <c r="F125" s="157">
        <v>-20.447234111</v>
      </c>
      <c r="G125" s="157">
        <v>-41.93501981</v>
      </c>
      <c r="H125" s="157"/>
      <c r="I125" s="156">
        <v>848</v>
      </c>
      <c r="J125" s="190"/>
      <c r="K125" s="190"/>
      <c r="L125" s="189" t="s">
        <v>1225</v>
      </c>
      <c r="M125" s="185">
        <v>5.666666666666667</v>
      </c>
      <c r="N125" s="185">
        <v>5.333333333333333</v>
      </c>
      <c r="O125" s="185">
        <v>5.666666666666667</v>
      </c>
      <c r="P125" s="185">
        <v>5.666666666666667</v>
      </c>
      <c r="Q125" s="190">
        <v>5</v>
      </c>
      <c r="R125" s="185">
        <v>5.666666666666667</v>
      </c>
      <c r="S125" s="190">
        <v>6</v>
      </c>
      <c r="T125" s="185">
        <v>5.333333333333333</v>
      </c>
      <c r="U125" s="191">
        <v>80.333333333333329</v>
      </c>
      <c r="V125" s="186"/>
      <c r="W125" s="190" t="s">
        <v>768</v>
      </c>
      <c r="X125" s="190">
        <v>848</v>
      </c>
      <c r="Y125" s="192" t="s">
        <v>201</v>
      </c>
      <c r="Z125" s="192"/>
      <c r="AA125" s="175"/>
      <c r="AB125" s="175">
        <f t="shared" si="24"/>
        <v>848</v>
      </c>
      <c r="AC125" s="175"/>
      <c r="AD125" s="175"/>
      <c r="AE125" s="192"/>
      <c r="AF125" s="198">
        <v>53.0002195</v>
      </c>
      <c r="AG125" s="198">
        <v>32.098380500000005</v>
      </c>
      <c r="AH125" s="198">
        <v>5.6567837000000001</v>
      </c>
      <c r="AI125" s="198">
        <v>13.271454</v>
      </c>
      <c r="AJ125" s="198">
        <v>2.362370458036767</v>
      </c>
      <c r="AK125" s="186"/>
      <c r="AL125" s="175" t="s">
        <v>1059</v>
      </c>
      <c r="AM125" s="175"/>
      <c r="AN125" s="175" t="s">
        <v>201</v>
      </c>
      <c r="AO125" s="175"/>
      <c r="AP125" s="175"/>
      <c r="AQ125" s="175">
        <f t="shared" si="25"/>
        <v>848</v>
      </c>
      <c r="AR125" s="175"/>
      <c r="AS125" s="175"/>
      <c r="AU125" s="175"/>
      <c r="AV125" s="175" t="s">
        <v>440</v>
      </c>
      <c r="AY125" s="176">
        <v>0.20519999999999999</v>
      </c>
      <c r="AZ125" s="176">
        <v>18</v>
      </c>
      <c r="BA125" s="179">
        <v>1.14E-2</v>
      </c>
      <c r="BB125" s="177">
        <v>5.9705541199790337</v>
      </c>
      <c r="BC125" s="177"/>
      <c r="BD125" s="186"/>
      <c r="BE125" s="186"/>
      <c r="BF125" s="186"/>
      <c r="BG125" s="186"/>
      <c r="BJ125" s="186"/>
      <c r="BK125" s="186"/>
      <c r="BL125" s="186"/>
      <c r="BM125" s="218"/>
      <c r="BP125" s="186"/>
      <c r="BQ125" s="186"/>
      <c r="BR125" s="186"/>
      <c r="BS125" s="186"/>
      <c r="BT125" s="186"/>
      <c r="BU125" s="186"/>
      <c r="BV125" s="186"/>
      <c r="BW125" s="160"/>
      <c r="BX125" s="186"/>
      <c r="BY125" s="186"/>
      <c r="BZ125" s="186"/>
      <c r="CA125" s="186"/>
      <c r="CB125" s="186"/>
      <c r="CC125" s="186"/>
      <c r="CD125" s="186"/>
      <c r="CE125" s="186"/>
      <c r="CF125" s="197"/>
      <c r="CI125" s="186"/>
      <c r="CJ125" s="186"/>
      <c r="CK125" s="186"/>
      <c r="CL125" s="186"/>
      <c r="CM125" s="186"/>
      <c r="CN125" s="186"/>
      <c r="CO125" s="186"/>
      <c r="CP125" s="186"/>
      <c r="CQ125" s="186"/>
      <c r="CR125" s="186"/>
      <c r="CS125" s="186"/>
      <c r="CT125" s="186"/>
      <c r="CU125" s="186"/>
      <c r="CV125" s="186"/>
      <c r="CW125" s="186"/>
      <c r="CX125" s="186"/>
      <c r="CY125" s="186"/>
      <c r="CZ125" s="186"/>
      <c r="DA125" s="186"/>
      <c r="DB125" s="186"/>
      <c r="DC125" s="186"/>
      <c r="DD125" s="186"/>
      <c r="DE125" s="186"/>
      <c r="DF125" s="186"/>
      <c r="DG125" s="186"/>
      <c r="DH125" s="186"/>
      <c r="DI125" s="186"/>
      <c r="DJ125" s="186"/>
      <c r="DK125" s="186"/>
      <c r="DL125" s="186"/>
      <c r="DM125" s="186"/>
      <c r="DQ125" s="160"/>
    </row>
    <row r="126" spans="1:133" s="169" customFormat="1" x14ac:dyDescent="0.25">
      <c r="A126" s="156">
        <v>190</v>
      </c>
      <c r="B126" s="156" t="s">
        <v>1308</v>
      </c>
      <c r="C126" s="160" t="s">
        <v>1194</v>
      </c>
      <c r="D126" s="160"/>
      <c r="E126" s="157" t="s">
        <v>1307</v>
      </c>
      <c r="F126" s="157">
        <v>-20.387010974999999</v>
      </c>
      <c r="G126" s="157">
        <v>-41.914448942999996</v>
      </c>
      <c r="H126" s="157"/>
      <c r="I126" s="156">
        <v>777</v>
      </c>
      <c r="J126" s="190"/>
      <c r="K126" s="190"/>
      <c r="L126" s="189" t="s">
        <v>1210</v>
      </c>
      <c r="M126" s="185">
        <v>5.666666666666667</v>
      </c>
      <c r="N126" s="185">
        <v>5.666666666666667</v>
      </c>
      <c r="O126" s="190">
        <v>6</v>
      </c>
      <c r="P126" s="190">
        <v>6</v>
      </c>
      <c r="Q126" s="185">
        <v>5.333333333333333</v>
      </c>
      <c r="R126" s="185">
        <v>5.333333333333333</v>
      </c>
      <c r="S126" s="185">
        <v>5.666666666666667</v>
      </c>
      <c r="T126" s="190">
        <v>6</v>
      </c>
      <c r="U126" s="191">
        <v>81.666666666666671</v>
      </c>
      <c r="V126" s="186"/>
      <c r="W126" s="190" t="s">
        <v>769</v>
      </c>
      <c r="X126" s="190">
        <v>777</v>
      </c>
      <c r="Y126" s="192" t="s">
        <v>201</v>
      </c>
      <c r="Z126" s="192"/>
      <c r="AA126" s="175"/>
      <c r="AB126" s="175">
        <f t="shared" si="24"/>
        <v>777</v>
      </c>
      <c r="AC126" s="175"/>
      <c r="AD126" s="175"/>
      <c r="AE126" s="192"/>
      <c r="AF126" s="198">
        <v>52.605337000000006</v>
      </c>
      <c r="AG126" s="198">
        <v>32.512329000000001</v>
      </c>
      <c r="AH126" s="198">
        <v>5.6997100999999999</v>
      </c>
      <c r="AI126" s="198">
        <v>13.421134999999998</v>
      </c>
      <c r="AJ126" s="198">
        <v>2.36142818171836</v>
      </c>
      <c r="AK126" s="186"/>
      <c r="AL126" s="175" t="s">
        <v>1051</v>
      </c>
      <c r="AM126" s="175"/>
      <c r="AN126" s="175" t="s">
        <v>201</v>
      </c>
      <c r="AO126" s="175"/>
      <c r="AP126" s="175"/>
      <c r="AQ126" s="175">
        <f t="shared" si="25"/>
        <v>777</v>
      </c>
      <c r="AR126" s="175"/>
      <c r="AS126" s="175"/>
      <c r="AU126" s="175"/>
      <c r="AV126" s="175" t="s">
        <v>440</v>
      </c>
      <c r="AY126" s="176">
        <v>0.23549999999999999</v>
      </c>
      <c r="AZ126" s="176">
        <v>20</v>
      </c>
      <c r="BA126" s="179">
        <v>1.1774999999999999E-2</v>
      </c>
      <c r="BB126" s="177">
        <v>6.1646041929509039</v>
      </c>
      <c r="BC126" s="177"/>
      <c r="BD126" s="186"/>
      <c r="BE126" s="186"/>
      <c r="BF126" s="186"/>
      <c r="BG126" s="186"/>
      <c r="BJ126" s="186"/>
      <c r="BK126" s="186"/>
      <c r="BL126" s="186"/>
      <c r="BM126" s="218"/>
      <c r="BP126" s="186"/>
      <c r="BQ126" s="186"/>
      <c r="BR126" s="186"/>
      <c r="BS126" s="186"/>
      <c r="BT126" s="186"/>
      <c r="BU126" s="186"/>
      <c r="BV126" s="176" t="s">
        <v>468</v>
      </c>
      <c r="BW126" s="160" t="s">
        <v>1194</v>
      </c>
      <c r="BX126" s="176"/>
      <c r="BY126" s="176"/>
      <c r="BZ126" s="186">
        <f t="shared" ref="BZ126:BZ131" si="27">I126</f>
        <v>777</v>
      </c>
      <c r="CA126" s="176"/>
      <c r="CB126" s="176"/>
      <c r="CC126" s="176"/>
      <c r="CD126" s="176"/>
      <c r="CE126" s="176" t="s">
        <v>440</v>
      </c>
      <c r="CF126" s="185">
        <v>166.19505800431173</v>
      </c>
      <c r="CI126" s="186"/>
      <c r="CJ126" s="186"/>
      <c r="CK126" s="186"/>
      <c r="CL126" s="186"/>
      <c r="CM126" s="186"/>
      <c r="CN126" s="186"/>
      <c r="CO126" s="186"/>
      <c r="CP126" s="186"/>
      <c r="CQ126" s="186"/>
      <c r="CR126" s="186"/>
      <c r="CS126" s="186"/>
      <c r="CT126" s="186"/>
      <c r="CU126" s="186"/>
      <c r="CV126" s="186"/>
      <c r="CW126" s="186"/>
      <c r="CX126" s="186"/>
      <c r="CY126" s="186"/>
      <c r="CZ126" s="186"/>
      <c r="DA126" s="186"/>
      <c r="DB126" s="186"/>
      <c r="DC126" s="186"/>
      <c r="DD126" s="186"/>
      <c r="DE126" s="186"/>
      <c r="DF126" s="186"/>
      <c r="DG126" s="186"/>
      <c r="DH126" s="186"/>
      <c r="DI126" s="186"/>
      <c r="DJ126" s="186"/>
      <c r="DK126" s="186"/>
      <c r="DL126" s="186"/>
      <c r="DM126" s="186"/>
      <c r="DO126" s="61">
        <v>190</v>
      </c>
      <c r="DP126" s="238" t="s">
        <v>201</v>
      </c>
      <c r="DQ126" s="242" t="s">
        <v>1194</v>
      </c>
      <c r="DR126" s="61"/>
      <c r="DS126" s="61"/>
      <c r="DT126" s="61"/>
      <c r="DU126" s="61"/>
      <c r="DV126" s="61"/>
      <c r="DW126" s="61"/>
      <c r="DX126" s="61" t="s">
        <v>20</v>
      </c>
      <c r="DY126" s="68">
        <v>0.30908942</v>
      </c>
      <c r="DZ126" s="68">
        <v>2.33879E-2</v>
      </c>
      <c r="EA126" s="68">
        <v>7.2312920000000003E-2</v>
      </c>
      <c r="EB126" s="68">
        <v>0.18935528000000001</v>
      </c>
      <c r="EC126" s="68">
        <v>2.1393139999999998E-2</v>
      </c>
    </row>
    <row r="127" spans="1:133" s="169" customFormat="1" x14ac:dyDescent="0.25">
      <c r="A127" s="156">
        <v>191</v>
      </c>
      <c r="B127" s="157" t="s">
        <v>1309</v>
      </c>
      <c r="C127" s="160" t="s">
        <v>1163</v>
      </c>
      <c r="D127" s="160"/>
      <c r="E127" s="157" t="s">
        <v>1307</v>
      </c>
      <c r="F127" s="157">
        <v>-20.475992588</v>
      </c>
      <c r="G127" s="157">
        <v>-42.002143011999998</v>
      </c>
      <c r="H127" s="157"/>
      <c r="I127" s="156">
        <v>960</v>
      </c>
      <c r="J127" s="190"/>
      <c r="K127" s="190"/>
      <c r="L127" s="189" t="s">
        <v>1210</v>
      </c>
      <c r="M127" s="185">
        <v>6.333333333333333</v>
      </c>
      <c r="N127" s="190">
        <v>6</v>
      </c>
      <c r="O127" s="190">
        <v>6</v>
      </c>
      <c r="P127" s="185">
        <v>6.333333333333333</v>
      </c>
      <c r="Q127" s="190">
        <v>6</v>
      </c>
      <c r="R127" s="185">
        <v>5.833333333333333</v>
      </c>
      <c r="S127" s="190">
        <v>6</v>
      </c>
      <c r="T127" s="185">
        <v>5.833333333333333</v>
      </c>
      <c r="U127" s="191">
        <v>84.333333333333329</v>
      </c>
      <c r="V127" s="186"/>
      <c r="W127" s="190" t="s">
        <v>658</v>
      </c>
      <c r="X127" s="190">
        <v>960</v>
      </c>
      <c r="Y127" s="192" t="s">
        <v>8</v>
      </c>
      <c r="Z127" s="192"/>
      <c r="AA127" s="175"/>
      <c r="AB127" s="175">
        <f t="shared" si="24"/>
        <v>960</v>
      </c>
      <c r="AC127" s="175"/>
      <c r="AD127" s="175"/>
      <c r="AE127" s="192"/>
      <c r="AF127" s="198">
        <v>45.039437</v>
      </c>
      <c r="AG127" s="198">
        <v>29.499565999999998</v>
      </c>
      <c r="AH127" s="198">
        <v>5.2969800500000002</v>
      </c>
      <c r="AI127" s="198">
        <v>12.193814749999998</v>
      </c>
      <c r="AJ127" s="198">
        <v>2.310080513065996</v>
      </c>
      <c r="AK127" s="186"/>
      <c r="AL127" s="175" t="s">
        <v>78</v>
      </c>
      <c r="AM127" s="175"/>
      <c r="AN127" s="175" t="s">
        <v>8</v>
      </c>
      <c r="AO127" s="175"/>
      <c r="AP127" s="175"/>
      <c r="AQ127" s="175">
        <f t="shared" si="25"/>
        <v>960</v>
      </c>
      <c r="AR127" s="175"/>
      <c r="AS127" s="175"/>
      <c r="AU127" s="175"/>
      <c r="AV127" s="175" t="s">
        <v>62</v>
      </c>
      <c r="AY127" s="176">
        <v>0.2374</v>
      </c>
      <c r="AZ127" s="176">
        <v>20</v>
      </c>
      <c r="BA127" s="179">
        <v>1.187E-2</v>
      </c>
      <c r="BB127" s="177">
        <v>5.9686468203903038</v>
      </c>
      <c r="BC127" s="177"/>
      <c r="BD127" s="186"/>
      <c r="BE127" s="186"/>
      <c r="BF127" s="186"/>
      <c r="BG127" s="186"/>
      <c r="BJ127" s="186"/>
      <c r="BK127" s="186"/>
      <c r="BL127" s="186"/>
      <c r="BM127" s="218"/>
      <c r="BP127" s="186"/>
      <c r="BQ127" s="186"/>
      <c r="BR127" s="186"/>
      <c r="BS127" s="186"/>
      <c r="BT127" s="186"/>
      <c r="BU127" s="186"/>
      <c r="BV127" s="176" t="s">
        <v>344</v>
      </c>
      <c r="BW127" s="160" t="s">
        <v>1163</v>
      </c>
      <c r="BX127" s="176"/>
      <c r="BY127" s="176"/>
      <c r="BZ127" s="186">
        <f t="shared" si="27"/>
        <v>960</v>
      </c>
      <c r="CA127" s="176"/>
      <c r="CB127" s="176"/>
      <c r="CC127" s="176"/>
      <c r="CD127" s="176"/>
      <c r="CE127" s="176" t="s">
        <v>62</v>
      </c>
      <c r="CF127" s="185">
        <v>188.90488069001631</v>
      </c>
      <c r="CI127" s="163">
        <v>191</v>
      </c>
      <c r="CJ127" s="163" t="s">
        <v>8</v>
      </c>
      <c r="CK127" s="163"/>
      <c r="CL127" s="163"/>
      <c r="CM127" s="186">
        <f t="shared" si="15"/>
        <v>960</v>
      </c>
      <c r="CN127" s="163"/>
      <c r="CO127" s="163"/>
      <c r="CP127" s="163"/>
      <c r="CQ127" s="163"/>
      <c r="CR127" s="163"/>
      <c r="CS127" s="163" t="s">
        <v>62</v>
      </c>
      <c r="CT127" s="163">
        <v>8.0556419536723443</v>
      </c>
      <c r="CU127" s="186"/>
      <c r="CV127" s="186"/>
      <c r="CW127" s="190">
        <v>191</v>
      </c>
      <c r="CX127" s="228" t="s">
        <v>8</v>
      </c>
      <c r="CY127" s="228"/>
      <c r="CZ127" s="228"/>
      <c r="DA127" s="186">
        <f t="shared" si="14"/>
        <v>960</v>
      </c>
      <c r="DB127" s="228"/>
      <c r="DC127" s="228"/>
      <c r="DD127" s="228"/>
      <c r="DE127" s="228"/>
      <c r="DF127" s="228"/>
      <c r="DG127" s="228"/>
      <c r="DH127" s="228" t="s">
        <v>9</v>
      </c>
      <c r="DI127" s="231">
        <v>5.9696759999999998</v>
      </c>
      <c r="DJ127" s="230">
        <v>0.75141140000000006</v>
      </c>
      <c r="DK127" s="230">
        <v>5.2182645999999995</v>
      </c>
      <c r="DL127" s="230">
        <v>0.37299160000000003</v>
      </c>
      <c r="DM127" s="230">
        <v>0.37841980000000003</v>
      </c>
      <c r="DO127" s="59" t="s">
        <v>78</v>
      </c>
      <c r="DP127" s="61" t="s">
        <v>8</v>
      </c>
      <c r="DQ127" s="160" t="s">
        <v>1163</v>
      </c>
      <c r="DR127" s="61"/>
      <c r="DS127" s="61"/>
      <c r="DT127" s="61"/>
      <c r="DU127" s="61"/>
      <c r="DV127" s="61"/>
      <c r="DW127" s="61"/>
      <c r="DX127" s="61" t="s">
        <v>62</v>
      </c>
      <c r="DY127" s="236">
        <v>0.31180523999999998</v>
      </c>
      <c r="DZ127" s="236">
        <v>3.0830900000000001E-2</v>
      </c>
      <c r="EA127" s="236">
        <v>6.6069420000000004E-2</v>
      </c>
      <c r="EB127" s="236">
        <v>0.20154130000000001</v>
      </c>
      <c r="EC127" s="236">
        <v>1.917464E-2</v>
      </c>
    </row>
    <row r="128" spans="1:133" s="169" customFormat="1" x14ac:dyDescent="0.25">
      <c r="A128" s="156">
        <v>192</v>
      </c>
      <c r="B128" s="157" t="s">
        <v>1310</v>
      </c>
      <c r="C128" s="160" t="s">
        <v>1194</v>
      </c>
      <c r="D128" s="160"/>
      <c r="E128" s="166" t="s">
        <v>1560</v>
      </c>
      <c r="F128" s="157">
        <v>-20.437967245999999</v>
      </c>
      <c r="G128" s="157">
        <v>-41.910394365000002</v>
      </c>
      <c r="H128" s="157"/>
      <c r="I128" s="156">
        <v>933</v>
      </c>
      <c r="J128" s="190"/>
      <c r="K128" s="190"/>
      <c r="L128" s="189" t="s">
        <v>1210</v>
      </c>
      <c r="M128" s="190">
        <v>6</v>
      </c>
      <c r="N128" s="185">
        <v>5.666666666666667</v>
      </c>
      <c r="O128" s="185">
        <v>5.666666666666667</v>
      </c>
      <c r="P128" s="190">
        <v>6</v>
      </c>
      <c r="Q128" s="185">
        <v>5.333333333333333</v>
      </c>
      <c r="R128" s="185">
        <v>5.333333333333333</v>
      </c>
      <c r="S128" s="185">
        <v>5.333333333333333</v>
      </c>
      <c r="T128" s="185">
        <v>5.666666666666667</v>
      </c>
      <c r="U128" s="196">
        <v>81</v>
      </c>
      <c r="V128" s="186"/>
      <c r="W128" s="190" t="s">
        <v>770</v>
      </c>
      <c r="X128" s="190">
        <v>933</v>
      </c>
      <c r="Y128" s="192" t="s">
        <v>201</v>
      </c>
      <c r="Z128" s="192"/>
      <c r="AA128" s="175"/>
      <c r="AB128" s="175">
        <f t="shared" si="24"/>
        <v>933</v>
      </c>
      <c r="AC128" s="175"/>
      <c r="AD128" s="175"/>
      <c r="AE128" s="192"/>
      <c r="AF128" s="198">
        <v>54.873115500000019</v>
      </c>
      <c r="AG128" s="198">
        <v>32.629735499999995</v>
      </c>
      <c r="AH128" s="198">
        <v>5.9102001500000005</v>
      </c>
      <c r="AI128" s="198">
        <v>13.270557</v>
      </c>
      <c r="AJ128" s="198">
        <v>2.2537698278785774</v>
      </c>
      <c r="AK128" s="186"/>
      <c r="AL128" s="175" t="s">
        <v>1064</v>
      </c>
      <c r="AM128" s="175"/>
      <c r="AN128" s="175" t="s">
        <v>201</v>
      </c>
      <c r="AO128" s="175"/>
      <c r="AP128" s="175"/>
      <c r="AQ128" s="175">
        <f t="shared" si="25"/>
        <v>933</v>
      </c>
      <c r="AR128" s="175"/>
      <c r="AS128" s="175"/>
      <c r="AU128" s="175"/>
      <c r="AV128" s="175" t="s">
        <v>62</v>
      </c>
      <c r="AY128" s="176">
        <v>0.24829999999999999</v>
      </c>
      <c r="AZ128" s="176">
        <v>20</v>
      </c>
      <c r="BA128" s="179">
        <v>1.2414999999999999E-2</v>
      </c>
      <c r="BB128" s="177">
        <v>6.5753093710573651</v>
      </c>
      <c r="BC128" s="177"/>
      <c r="BD128" s="186"/>
      <c r="BE128" s="186"/>
      <c r="BF128" s="186"/>
      <c r="BG128" s="186"/>
      <c r="BJ128" s="186"/>
      <c r="BK128" s="186"/>
      <c r="BL128" s="186"/>
      <c r="BM128" s="218"/>
      <c r="BP128" s="186"/>
      <c r="BQ128" s="186"/>
      <c r="BR128" s="186"/>
      <c r="BS128" s="186"/>
      <c r="BT128" s="186"/>
      <c r="BU128" s="186"/>
      <c r="BV128" s="176" t="s">
        <v>378</v>
      </c>
      <c r="BW128" s="160" t="s">
        <v>1194</v>
      </c>
      <c r="BX128" s="176"/>
      <c r="BY128" s="176"/>
      <c r="BZ128" s="186">
        <f t="shared" si="27"/>
        <v>933</v>
      </c>
      <c r="CA128" s="176"/>
      <c r="CB128" s="176"/>
      <c r="CC128" s="176"/>
      <c r="CD128" s="176"/>
      <c r="CE128" s="176" t="s">
        <v>62</v>
      </c>
      <c r="CF128" s="185">
        <v>203.29790285841108</v>
      </c>
      <c r="CI128" s="186"/>
      <c r="CJ128" s="186"/>
      <c r="CK128" s="186"/>
      <c r="CL128" s="186"/>
      <c r="CM128" s="186"/>
      <c r="CN128" s="186"/>
      <c r="CO128" s="186"/>
      <c r="CP128" s="186"/>
      <c r="CQ128" s="186"/>
      <c r="CR128" s="186"/>
      <c r="CS128" s="186"/>
      <c r="CT128" s="186"/>
      <c r="CU128" s="186"/>
      <c r="CV128" s="186"/>
      <c r="CW128" s="186"/>
      <c r="CX128" s="186"/>
      <c r="CY128" s="186"/>
      <c r="CZ128" s="186"/>
      <c r="DA128" s="186"/>
      <c r="DB128" s="186"/>
      <c r="DC128" s="186"/>
      <c r="DD128" s="186"/>
      <c r="DE128" s="186"/>
      <c r="DF128" s="186"/>
      <c r="DG128" s="186"/>
      <c r="DH128" s="186"/>
      <c r="DI128" s="186"/>
      <c r="DJ128" s="186"/>
      <c r="DK128" s="186"/>
      <c r="DL128" s="186"/>
      <c r="DM128" s="186"/>
      <c r="DO128" s="61">
        <v>192</v>
      </c>
      <c r="DP128" s="61" t="s">
        <v>201</v>
      </c>
      <c r="DQ128" s="160" t="s">
        <v>1194</v>
      </c>
      <c r="DR128" s="61"/>
      <c r="DS128" s="61"/>
      <c r="DT128" s="61"/>
      <c r="DU128" s="61"/>
      <c r="DV128" s="61"/>
      <c r="DW128" s="61"/>
      <c r="DX128" s="61" t="s">
        <v>62</v>
      </c>
      <c r="DY128" s="68">
        <v>0.29034919999999997</v>
      </c>
      <c r="DZ128" s="68">
        <v>2.2296120000000003E-2</v>
      </c>
      <c r="EA128" s="68">
        <v>5.8988899999999997E-2</v>
      </c>
      <c r="EB128" s="68">
        <v>0.18627778</v>
      </c>
      <c r="EC128" s="68">
        <v>1.81622E-2</v>
      </c>
    </row>
    <row r="129" spans="1:133" s="169" customFormat="1" x14ac:dyDescent="0.25">
      <c r="A129" s="156">
        <v>193</v>
      </c>
      <c r="B129" s="157" t="s">
        <v>1312</v>
      </c>
      <c r="C129" s="160" t="s">
        <v>1192</v>
      </c>
      <c r="D129" s="160"/>
      <c r="E129" s="166" t="s">
        <v>1560</v>
      </c>
      <c r="F129" s="157">
        <v>-20.479993018999998</v>
      </c>
      <c r="G129" s="157">
        <v>-42.005529134</v>
      </c>
      <c r="H129" s="157"/>
      <c r="I129" s="156">
        <v>963</v>
      </c>
      <c r="J129" s="190"/>
      <c r="K129" s="190"/>
      <c r="L129" s="189" t="s">
        <v>1225</v>
      </c>
      <c r="M129" s="185">
        <v>6.333333333333333</v>
      </c>
      <c r="N129" s="190">
        <v>7</v>
      </c>
      <c r="O129" s="185">
        <v>6.666666666666667</v>
      </c>
      <c r="P129" s="185">
        <v>6.666666666666667</v>
      </c>
      <c r="Q129" s="185">
        <v>6.666666666666667</v>
      </c>
      <c r="R129" s="190">
        <v>7</v>
      </c>
      <c r="S129" s="185">
        <v>6.333333333333333</v>
      </c>
      <c r="T129" s="185">
        <v>6.666666666666667</v>
      </c>
      <c r="U129" s="191">
        <v>89.333333333333329</v>
      </c>
      <c r="V129" s="186"/>
      <c r="W129" s="190" t="s">
        <v>919</v>
      </c>
      <c r="X129" s="190">
        <v>963</v>
      </c>
      <c r="Y129" s="192" t="s">
        <v>10</v>
      </c>
      <c r="Z129" s="192"/>
      <c r="AA129" s="175"/>
      <c r="AB129" s="175">
        <f t="shared" si="24"/>
        <v>963</v>
      </c>
      <c r="AC129" s="175"/>
      <c r="AD129" s="175"/>
      <c r="AE129" s="192"/>
      <c r="AF129" s="198">
        <v>47.931296499999995</v>
      </c>
      <c r="AG129" s="198">
        <v>29.844096499999999</v>
      </c>
      <c r="AH129" s="198">
        <v>5.4038975499999999</v>
      </c>
      <c r="AI129" s="198">
        <v>12.301192</v>
      </c>
      <c r="AJ129" s="198">
        <v>2.2813497572583641</v>
      </c>
      <c r="AK129" s="186"/>
      <c r="AL129" s="175" t="s">
        <v>166</v>
      </c>
      <c r="AM129" s="175"/>
      <c r="AN129" s="175" t="s">
        <v>10</v>
      </c>
      <c r="AO129" s="175"/>
      <c r="AP129" s="175"/>
      <c r="AQ129" s="175">
        <f t="shared" si="25"/>
        <v>963</v>
      </c>
      <c r="AR129" s="175"/>
      <c r="AS129" s="175"/>
      <c r="AU129" s="175"/>
      <c r="AV129" s="175" t="s">
        <v>62</v>
      </c>
      <c r="AY129" s="176">
        <v>0.23930000000000001</v>
      </c>
      <c r="AZ129" s="176">
        <v>20</v>
      </c>
      <c r="BA129" s="179">
        <v>1.1965E-2</v>
      </c>
      <c r="BB129" s="177">
        <v>6.2102381016293986</v>
      </c>
      <c r="BC129" s="177"/>
      <c r="BD129" s="186"/>
      <c r="BE129" s="186"/>
      <c r="BF129" s="186"/>
      <c r="BG129" s="186"/>
      <c r="BJ129" s="186"/>
      <c r="BK129" s="186"/>
      <c r="BL129" s="186"/>
      <c r="BM129" s="218"/>
      <c r="BP129" s="186"/>
      <c r="BQ129" s="186"/>
      <c r="BR129" s="186"/>
      <c r="BS129" s="186"/>
      <c r="BT129" s="186"/>
      <c r="BU129" s="186"/>
      <c r="BV129" s="176" t="s">
        <v>412</v>
      </c>
      <c r="BW129" s="160" t="s">
        <v>1192</v>
      </c>
      <c r="BX129" s="176"/>
      <c r="BY129" s="176"/>
      <c r="BZ129" s="186">
        <f t="shared" si="27"/>
        <v>963</v>
      </c>
      <c r="CA129" s="176"/>
      <c r="CB129" s="176"/>
      <c r="CC129" s="176"/>
      <c r="CD129" s="176"/>
      <c r="CE129" s="176" t="s">
        <v>62</v>
      </c>
      <c r="CF129" s="185">
        <v>169.01115757580169</v>
      </c>
      <c r="CI129" s="163">
        <v>193</v>
      </c>
      <c r="CJ129" s="163" t="s">
        <v>10</v>
      </c>
      <c r="CK129" s="163"/>
      <c r="CL129" s="163"/>
      <c r="CM129" s="186">
        <f t="shared" si="15"/>
        <v>963</v>
      </c>
      <c r="CN129" s="163"/>
      <c r="CO129" s="163"/>
      <c r="CP129" s="163"/>
      <c r="CQ129" s="163"/>
      <c r="CR129" s="163"/>
      <c r="CS129" s="163" t="s">
        <v>62</v>
      </c>
      <c r="CT129" s="163">
        <v>8.6563362831255279</v>
      </c>
      <c r="CU129" s="186"/>
      <c r="CV129" s="186"/>
      <c r="CW129" s="163">
        <v>193</v>
      </c>
      <c r="CX129" s="163" t="s">
        <v>10</v>
      </c>
      <c r="CY129" s="163"/>
      <c r="CZ129" s="163"/>
      <c r="DA129" s="186">
        <f t="shared" si="14"/>
        <v>963</v>
      </c>
      <c r="DB129" s="163"/>
      <c r="DC129" s="163"/>
      <c r="DD129" s="163"/>
      <c r="DE129" s="163"/>
      <c r="DF129" s="163"/>
      <c r="DG129" s="163"/>
      <c r="DH129" s="176" t="s">
        <v>9</v>
      </c>
      <c r="DI129" s="233">
        <v>3.4303569999999999</v>
      </c>
      <c r="DJ129" s="233">
        <v>0.35089240000000005</v>
      </c>
      <c r="DK129" s="177">
        <f>DI129-DJ129</f>
        <v>3.0794645999999997</v>
      </c>
      <c r="DL129" s="230">
        <v>0.20020620000000006</v>
      </c>
      <c r="DM129" s="230">
        <v>0.15068619999999999</v>
      </c>
      <c r="DO129" s="61" t="s">
        <v>166</v>
      </c>
      <c r="DP129" s="61" t="s">
        <v>10</v>
      </c>
      <c r="DQ129" s="160" t="s">
        <v>1192</v>
      </c>
      <c r="DR129" s="61"/>
      <c r="DS129" s="61"/>
      <c r="DT129" s="61"/>
      <c r="DU129" s="61"/>
      <c r="DV129" s="61"/>
      <c r="DW129" s="61"/>
      <c r="DX129" s="61" t="s">
        <v>62</v>
      </c>
      <c r="DY129" s="68">
        <v>0.27436643999999999</v>
      </c>
      <c r="DZ129" s="68">
        <v>3.2361580000000001E-2</v>
      </c>
      <c r="EA129" s="68">
        <v>5.0292900000000001E-2</v>
      </c>
      <c r="EB129" s="68">
        <v>0.1730949</v>
      </c>
      <c r="EC129" s="68">
        <v>1.940182E-2</v>
      </c>
    </row>
    <row r="130" spans="1:133" s="169" customFormat="1" x14ac:dyDescent="0.25">
      <c r="A130" s="156">
        <v>194</v>
      </c>
      <c r="B130" s="157" t="s">
        <v>1313</v>
      </c>
      <c r="C130" s="160" t="s">
        <v>1163</v>
      </c>
      <c r="D130" s="160"/>
      <c r="E130" s="157" t="s">
        <v>1307</v>
      </c>
      <c r="F130" s="157">
        <v>-20.464941635999999</v>
      </c>
      <c r="G130" s="157">
        <v>-41.981790828999998</v>
      </c>
      <c r="H130" s="157"/>
      <c r="I130" s="156">
        <v>807</v>
      </c>
      <c r="J130" s="190"/>
      <c r="K130" s="190"/>
      <c r="L130" s="189" t="s">
        <v>1210</v>
      </c>
      <c r="M130" s="185">
        <v>5.666666666666667</v>
      </c>
      <c r="N130" s="185">
        <v>5.333333333333333</v>
      </c>
      <c r="O130" s="185">
        <v>5.666666666666667</v>
      </c>
      <c r="P130" s="185">
        <v>5.666666666666667</v>
      </c>
      <c r="Q130" s="190">
        <v>5</v>
      </c>
      <c r="R130" s="190">
        <v>5</v>
      </c>
      <c r="S130" s="185">
        <v>5.666666666666667</v>
      </c>
      <c r="T130" s="185">
        <v>5.666666666666667</v>
      </c>
      <c r="U130" s="196">
        <v>80</v>
      </c>
      <c r="V130" s="186"/>
      <c r="W130" s="190" t="s">
        <v>659</v>
      </c>
      <c r="X130" s="190">
        <v>807</v>
      </c>
      <c r="Y130" s="192" t="s">
        <v>8</v>
      </c>
      <c r="Z130" s="192"/>
      <c r="AA130" s="175"/>
      <c r="AB130" s="175">
        <f t="shared" si="24"/>
        <v>807</v>
      </c>
      <c r="AC130" s="175"/>
      <c r="AD130" s="175"/>
      <c r="AE130" s="192"/>
      <c r="AF130" s="198">
        <v>54.840968999999994</v>
      </c>
      <c r="AG130" s="198">
        <v>31.860141500000005</v>
      </c>
      <c r="AH130" s="198">
        <v>6.1744476500000012</v>
      </c>
      <c r="AI130" s="198">
        <v>12.817075499999998</v>
      </c>
      <c r="AJ130" s="198">
        <v>2.1061116956260917</v>
      </c>
      <c r="AK130" s="186"/>
      <c r="AL130" s="175" t="s">
        <v>1015</v>
      </c>
      <c r="AM130" s="175"/>
      <c r="AN130" s="175" t="s">
        <v>8</v>
      </c>
      <c r="AO130" s="175"/>
      <c r="AP130" s="175"/>
      <c r="AQ130" s="175">
        <f t="shared" si="25"/>
        <v>807</v>
      </c>
      <c r="AR130" s="175"/>
      <c r="AS130" s="175"/>
      <c r="AU130" s="175"/>
      <c r="AV130" s="175" t="s">
        <v>440</v>
      </c>
      <c r="AY130" s="176">
        <v>0.20430000000000001</v>
      </c>
      <c r="AZ130" s="176">
        <v>20</v>
      </c>
      <c r="BA130" s="179">
        <v>1.0215E-2</v>
      </c>
      <c r="BB130" s="177">
        <v>5.6881324993960227</v>
      </c>
      <c r="BC130" s="177"/>
      <c r="BD130" s="186"/>
      <c r="BE130" s="186"/>
      <c r="BF130" s="186"/>
      <c r="BG130" s="186"/>
      <c r="BJ130" s="186"/>
      <c r="BK130" s="186"/>
      <c r="BL130" s="186"/>
      <c r="BM130" s="218"/>
      <c r="BP130" s="186"/>
      <c r="BQ130" s="186"/>
      <c r="BR130" s="186"/>
      <c r="BS130" s="186"/>
      <c r="BT130" s="186"/>
      <c r="BU130" s="186"/>
      <c r="BV130" s="176" t="s">
        <v>449</v>
      </c>
      <c r="BW130" s="160" t="s">
        <v>1163</v>
      </c>
      <c r="BX130" s="176"/>
      <c r="BY130" s="176"/>
      <c r="BZ130" s="186">
        <f t="shared" si="27"/>
        <v>807</v>
      </c>
      <c r="CA130" s="176"/>
      <c r="CB130" s="176"/>
      <c r="CC130" s="176"/>
      <c r="CD130" s="176"/>
      <c r="CE130" s="176" t="s">
        <v>440</v>
      </c>
      <c r="CF130" s="185">
        <v>134.27015340781017</v>
      </c>
      <c r="CI130" s="186"/>
      <c r="CJ130" s="186"/>
      <c r="CK130" s="186"/>
      <c r="CL130" s="186"/>
      <c r="CM130" s="186"/>
      <c r="CN130" s="186"/>
      <c r="CO130" s="186"/>
      <c r="CP130" s="186"/>
      <c r="CQ130" s="186"/>
      <c r="CR130" s="186"/>
      <c r="CS130" s="186"/>
      <c r="CT130" s="186"/>
      <c r="CU130" s="186"/>
      <c r="CV130" s="186"/>
      <c r="CW130" s="186"/>
      <c r="CX130" s="186"/>
      <c r="CY130" s="186"/>
      <c r="CZ130" s="186"/>
      <c r="DA130" s="186"/>
      <c r="DB130" s="186"/>
      <c r="DC130" s="186"/>
      <c r="DD130" s="186"/>
      <c r="DE130" s="186"/>
      <c r="DF130" s="186"/>
      <c r="DG130" s="186"/>
      <c r="DH130" s="186"/>
      <c r="DI130" s="186"/>
      <c r="DJ130" s="186"/>
      <c r="DK130" s="186"/>
      <c r="DL130" s="186"/>
      <c r="DM130" s="186"/>
      <c r="DQ130" s="160"/>
    </row>
    <row r="131" spans="1:133" s="169" customFormat="1" x14ac:dyDescent="0.25">
      <c r="A131" s="156">
        <v>196</v>
      </c>
      <c r="B131" s="157" t="s">
        <v>1314</v>
      </c>
      <c r="C131" s="160" t="s">
        <v>1163</v>
      </c>
      <c r="D131" s="160"/>
      <c r="E131" s="166" t="s">
        <v>1560</v>
      </c>
      <c r="F131" s="157">
        <v>-20.470640576000001</v>
      </c>
      <c r="G131" s="157">
        <v>-41.989230104000001</v>
      </c>
      <c r="H131" s="157"/>
      <c r="I131" s="156">
        <v>938</v>
      </c>
      <c r="J131" s="190"/>
      <c r="K131" s="190"/>
      <c r="L131" s="189" t="s">
        <v>1225</v>
      </c>
      <c r="M131" s="190">
        <v>6</v>
      </c>
      <c r="N131" s="190">
        <v>6</v>
      </c>
      <c r="O131" s="185">
        <v>6.333333333333333</v>
      </c>
      <c r="P131" s="185">
        <v>6.333333333333333</v>
      </c>
      <c r="Q131" s="185">
        <v>6.666666666666667</v>
      </c>
      <c r="R131" s="190">
        <v>6</v>
      </c>
      <c r="S131" s="190">
        <v>6</v>
      </c>
      <c r="T131" s="190">
        <v>6</v>
      </c>
      <c r="U131" s="191">
        <v>85.333333333333329</v>
      </c>
      <c r="V131" s="186"/>
      <c r="W131" s="190" t="s">
        <v>661</v>
      </c>
      <c r="X131" s="190">
        <v>938</v>
      </c>
      <c r="Y131" s="192" t="s">
        <v>8</v>
      </c>
      <c r="Z131" s="192"/>
      <c r="AA131" s="175"/>
      <c r="AB131" s="175">
        <f t="shared" si="24"/>
        <v>938</v>
      </c>
      <c r="AC131" s="175"/>
      <c r="AD131" s="175"/>
      <c r="AE131" s="192"/>
      <c r="AF131" s="198">
        <v>51.001595999999992</v>
      </c>
      <c r="AG131" s="198">
        <v>30.905536999999999</v>
      </c>
      <c r="AH131" s="198">
        <v>5.6674538500000002</v>
      </c>
      <c r="AI131" s="198">
        <v>12.664238549999999</v>
      </c>
      <c r="AJ131" s="198">
        <v>2.2415295587936104</v>
      </c>
      <c r="AK131" s="186"/>
      <c r="AL131" s="175" t="s">
        <v>79</v>
      </c>
      <c r="AM131" s="175"/>
      <c r="AN131" s="175" t="s">
        <v>8</v>
      </c>
      <c r="AO131" s="175"/>
      <c r="AP131" s="175"/>
      <c r="AQ131" s="175">
        <f t="shared" si="25"/>
        <v>938</v>
      </c>
      <c r="AR131" s="175"/>
      <c r="AS131" s="175"/>
      <c r="AU131" s="175"/>
      <c r="AV131" s="175" t="s">
        <v>62</v>
      </c>
      <c r="AY131" s="176">
        <v>0.19889999999999999</v>
      </c>
      <c r="AZ131" s="176">
        <v>19</v>
      </c>
      <c r="BA131" s="179">
        <v>1.0468421052631578E-2</v>
      </c>
      <c r="BB131" s="177">
        <v>5.8147098117033433</v>
      </c>
      <c r="BC131" s="177"/>
      <c r="BD131" s="186"/>
      <c r="BE131" s="186"/>
      <c r="BF131" s="186"/>
      <c r="BG131" s="186"/>
      <c r="BJ131" s="186"/>
      <c r="BK131" s="186"/>
      <c r="BL131" s="186"/>
      <c r="BM131" s="218"/>
      <c r="BP131" s="186"/>
      <c r="BQ131" s="186"/>
      <c r="BR131" s="186"/>
      <c r="BS131" s="186"/>
      <c r="BT131" s="186"/>
      <c r="BU131" s="186"/>
      <c r="BV131" s="176" t="s">
        <v>345</v>
      </c>
      <c r="BW131" s="160" t="s">
        <v>1163</v>
      </c>
      <c r="BX131" s="176"/>
      <c r="BY131" s="176"/>
      <c r="BZ131" s="186">
        <f t="shared" si="27"/>
        <v>938</v>
      </c>
      <c r="CA131" s="176"/>
      <c r="CB131" s="176"/>
      <c r="CC131" s="176"/>
      <c r="CD131" s="176"/>
      <c r="CE131" s="176" t="s">
        <v>62</v>
      </c>
      <c r="CF131" s="185">
        <v>155.85255854767394</v>
      </c>
      <c r="CI131" s="163">
        <v>196</v>
      </c>
      <c r="CJ131" s="163" t="s">
        <v>8</v>
      </c>
      <c r="CK131" s="163"/>
      <c r="CL131" s="163"/>
      <c r="CM131" s="186">
        <f>I131</f>
        <v>938</v>
      </c>
      <c r="CN131" s="163"/>
      <c r="CO131" s="163"/>
      <c r="CP131" s="163"/>
      <c r="CQ131" s="163"/>
      <c r="CR131" s="163"/>
      <c r="CS131" s="163" t="s">
        <v>62</v>
      </c>
      <c r="CT131" s="163">
        <v>7.424961260727386</v>
      </c>
      <c r="CU131" s="186"/>
      <c r="CV131" s="186"/>
      <c r="CW131" s="190">
        <v>196</v>
      </c>
      <c r="CX131" s="228" t="s">
        <v>8</v>
      </c>
      <c r="CY131" s="228"/>
      <c r="CZ131" s="228"/>
      <c r="DA131" s="186">
        <f t="shared" ref="DA131:DA194" si="28">I131</f>
        <v>938</v>
      </c>
      <c r="DB131" s="228"/>
      <c r="DC131" s="228"/>
      <c r="DD131" s="228"/>
      <c r="DE131" s="228"/>
      <c r="DF131" s="228"/>
      <c r="DG131" s="228"/>
      <c r="DH131" s="228" t="s">
        <v>9</v>
      </c>
      <c r="DI131" s="231">
        <v>5.1000030000000001</v>
      </c>
      <c r="DJ131" s="230">
        <v>0.63429750000000007</v>
      </c>
      <c r="DK131" s="230">
        <v>4.4657055000000003</v>
      </c>
      <c r="DL131" s="230">
        <v>0.35381510000000005</v>
      </c>
      <c r="DM131" s="230">
        <v>0.28048240000000002</v>
      </c>
      <c r="DO131" s="59" t="s">
        <v>79</v>
      </c>
      <c r="DP131" s="61" t="s">
        <v>8</v>
      </c>
      <c r="DQ131" s="160" t="s">
        <v>1163</v>
      </c>
      <c r="DR131" s="61"/>
      <c r="DS131" s="61"/>
      <c r="DT131" s="61"/>
      <c r="DU131" s="61"/>
      <c r="DV131" s="61"/>
      <c r="DW131" s="61"/>
      <c r="DX131" s="61" t="s">
        <v>62</v>
      </c>
      <c r="DY131" s="236">
        <v>0.24912078000000001</v>
      </c>
      <c r="DZ131" s="236">
        <v>3.0407400000000001E-2</v>
      </c>
      <c r="EA131" s="236">
        <v>6.8445800000000001E-2</v>
      </c>
      <c r="EB131" s="236">
        <v>0.1387737</v>
      </c>
      <c r="EC131" s="236">
        <v>2.1164220000000001E-2</v>
      </c>
    </row>
    <row r="132" spans="1:133" s="169" customFormat="1" x14ac:dyDescent="0.25">
      <c r="A132" s="156">
        <v>199</v>
      </c>
      <c r="B132" s="157" t="s">
        <v>1315</v>
      </c>
      <c r="C132" s="160" t="s">
        <v>1194</v>
      </c>
      <c r="D132" s="160"/>
      <c r="E132" s="157" t="s">
        <v>1307</v>
      </c>
      <c r="F132" s="157">
        <v>-20.435445132000002</v>
      </c>
      <c r="G132" s="157">
        <v>-41.944475519000001</v>
      </c>
      <c r="H132" s="157"/>
      <c r="I132" s="156">
        <v>699</v>
      </c>
      <c r="J132" s="190"/>
      <c r="K132" s="190"/>
      <c r="L132" s="189" t="s">
        <v>1225</v>
      </c>
      <c r="M132" s="190">
        <v>6</v>
      </c>
      <c r="N132" s="190">
        <v>6</v>
      </c>
      <c r="O132" s="185">
        <v>6.333333333333333</v>
      </c>
      <c r="P132" s="185">
        <v>6.333333333333333</v>
      </c>
      <c r="Q132" s="185">
        <v>5.666666666666667</v>
      </c>
      <c r="R132" s="185">
        <v>6.333333333333333</v>
      </c>
      <c r="S132" s="190">
        <v>6</v>
      </c>
      <c r="T132" s="190">
        <v>6</v>
      </c>
      <c r="U132" s="191">
        <v>84.666666666666671</v>
      </c>
      <c r="V132" s="186"/>
      <c r="W132" s="190" t="s">
        <v>771</v>
      </c>
      <c r="X132" s="190">
        <v>699</v>
      </c>
      <c r="Y132" s="192" t="s">
        <v>201</v>
      </c>
      <c r="Z132" s="192"/>
      <c r="AA132" s="175"/>
      <c r="AB132" s="175">
        <f t="shared" si="24"/>
        <v>699</v>
      </c>
      <c r="AC132" s="175"/>
      <c r="AD132" s="175"/>
      <c r="AE132" s="192"/>
      <c r="AF132" s="198">
        <v>36.184244500000005</v>
      </c>
      <c r="AG132" s="198">
        <v>26.598935999999998</v>
      </c>
      <c r="AH132" s="198">
        <v>4.7889149500000006</v>
      </c>
      <c r="AI132" s="198">
        <v>10.766965899999999</v>
      </c>
      <c r="AJ132" s="198">
        <v>2.2446859155144088</v>
      </c>
      <c r="AK132" s="186"/>
      <c r="AL132" s="175" t="s">
        <v>189</v>
      </c>
      <c r="AM132" s="175"/>
      <c r="AN132" s="175" t="s">
        <v>201</v>
      </c>
      <c r="AO132" s="175"/>
      <c r="AP132" s="175"/>
      <c r="AQ132" s="175">
        <f t="shared" si="25"/>
        <v>699</v>
      </c>
      <c r="AR132" s="175"/>
      <c r="AS132" s="175"/>
      <c r="AU132" s="175"/>
      <c r="AV132" s="176" t="s">
        <v>20</v>
      </c>
      <c r="AY132" s="176">
        <v>0.24349999999999999</v>
      </c>
      <c r="AZ132" s="176">
        <v>20</v>
      </c>
      <c r="BA132" s="179">
        <v>1.2175E-2</v>
      </c>
      <c r="BB132" s="177">
        <v>6.5618876332107483</v>
      </c>
      <c r="BC132" s="177"/>
      <c r="BD132" s="186"/>
      <c r="BE132" s="186"/>
      <c r="BF132" s="186"/>
      <c r="BG132" s="186"/>
      <c r="BJ132" s="186"/>
      <c r="BK132" s="186"/>
      <c r="BL132" s="186"/>
      <c r="BM132" s="218"/>
      <c r="BP132" s="186"/>
      <c r="BQ132" s="186"/>
      <c r="BR132" s="186"/>
      <c r="BS132" s="186"/>
      <c r="BT132" s="186"/>
      <c r="BU132" s="186"/>
      <c r="BV132" s="186"/>
      <c r="BW132" s="160"/>
      <c r="BX132" s="186"/>
      <c r="BY132" s="186"/>
      <c r="BZ132" s="186"/>
      <c r="CA132" s="186"/>
      <c r="CB132" s="186"/>
      <c r="CC132" s="186"/>
      <c r="CD132" s="186"/>
      <c r="CE132" s="186"/>
      <c r="CF132" s="197"/>
      <c r="CI132" s="186"/>
      <c r="CJ132" s="186"/>
      <c r="CK132" s="186"/>
      <c r="CL132" s="186"/>
      <c r="CM132" s="186"/>
      <c r="CN132" s="186"/>
      <c r="CO132" s="186"/>
      <c r="CP132" s="186"/>
      <c r="CQ132" s="186"/>
      <c r="CR132" s="186"/>
      <c r="CS132" s="186"/>
      <c r="CT132" s="186"/>
      <c r="CU132" s="186"/>
      <c r="CV132" s="186"/>
      <c r="CW132" s="186"/>
      <c r="CX132" s="186"/>
      <c r="CY132" s="186"/>
      <c r="CZ132" s="186"/>
      <c r="DA132" s="186"/>
      <c r="DB132" s="186"/>
      <c r="DC132" s="186"/>
      <c r="DD132" s="186"/>
      <c r="DE132" s="186"/>
      <c r="DF132" s="186"/>
      <c r="DG132" s="186"/>
      <c r="DH132" s="186"/>
      <c r="DI132" s="186"/>
      <c r="DJ132" s="186"/>
      <c r="DK132" s="186"/>
      <c r="DL132" s="186"/>
      <c r="DM132" s="186"/>
      <c r="DO132" s="61" t="s">
        <v>189</v>
      </c>
      <c r="DP132" s="238" t="s">
        <v>201</v>
      </c>
      <c r="DQ132" s="242" t="s">
        <v>1194</v>
      </c>
      <c r="DR132" s="61"/>
      <c r="DS132" s="61"/>
      <c r="DT132" s="61"/>
      <c r="DU132" s="61"/>
      <c r="DV132" s="61"/>
      <c r="DW132" s="61"/>
      <c r="DX132" s="61" t="s">
        <v>20</v>
      </c>
      <c r="DY132" s="68">
        <v>0.24074948000000002</v>
      </c>
      <c r="DZ132" s="68">
        <v>2.3579220000000001E-2</v>
      </c>
      <c r="EA132" s="68">
        <v>5.850934E-2</v>
      </c>
      <c r="EB132" s="68">
        <v>0.14459080000000002</v>
      </c>
      <c r="EC132" s="68">
        <v>1.492626E-2</v>
      </c>
    </row>
    <row r="133" spans="1:133" s="169" customFormat="1" x14ac:dyDescent="0.25">
      <c r="A133" s="156">
        <v>200</v>
      </c>
      <c r="B133" s="157" t="s">
        <v>1316</v>
      </c>
      <c r="C133" s="160" t="s">
        <v>1194</v>
      </c>
      <c r="D133" s="160"/>
      <c r="E133" s="157" t="s">
        <v>1317</v>
      </c>
      <c r="F133" s="157">
        <v>-20.523984264999999</v>
      </c>
      <c r="G133" s="157">
        <v>-42.015080730999998</v>
      </c>
      <c r="H133" s="157"/>
      <c r="I133" s="156">
        <v>1009</v>
      </c>
      <c r="J133" s="190"/>
      <c r="K133" s="190"/>
      <c r="L133" s="189" t="s">
        <v>1225</v>
      </c>
      <c r="M133" s="185">
        <v>7.166666666666667</v>
      </c>
      <c r="N133" s="185">
        <v>6.833333333333333</v>
      </c>
      <c r="O133" s="185">
        <v>7.166666666666667</v>
      </c>
      <c r="P133" s="185">
        <v>7.166666666666667</v>
      </c>
      <c r="Q133" s="185">
        <v>7.333333333333333</v>
      </c>
      <c r="R133" s="185">
        <v>6.833333333333333</v>
      </c>
      <c r="S133" s="190">
        <v>7</v>
      </c>
      <c r="T133" s="185">
        <v>7.166666666666667</v>
      </c>
      <c r="U133" s="191">
        <v>92.333333333333329</v>
      </c>
      <c r="V133" s="186"/>
      <c r="W133" s="190" t="s">
        <v>772</v>
      </c>
      <c r="X133" s="190">
        <v>1009</v>
      </c>
      <c r="Y133" s="192" t="s">
        <v>201</v>
      </c>
      <c r="Z133" s="192"/>
      <c r="AA133" s="175"/>
      <c r="AB133" s="175">
        <f t="shared" si="24"/>
        <v>1009</v>
      </c>
      <c r="AC133" s="175"/>
      <c r="AD133" s="175"/>
      <c r="AE133" s="192"/>
      <c r="AF133" s="193">
        <v>36.001795000000001</v>
      </c>
      <c r="AG133" s="193">
        <v>25.193544499999994</v>
      </c>
      <c r="AH133" s="193">
        <v>4.9482746000000004</v>
      </c>
      <c r="AI133" s="193">
        <v>10.398971849999999</v>
      </c>
      <c r="AJ133" s="193">
        <v>2.1215537111418716</v>
      </c>
      <c r="AK133" s="186"/>
      <c r="AL133" s="175" t="s">
        <v>1073</v>
      </c>
      <c r="AM133" s="175"/>
      <c r="AN133" s="175" t="s">
        <v>201</v>
      </c>
      <c r="AO133" s="175"/>
      <c r="AP133" s="175"/>
      <c r="AQ133" s="175">
        <f t="shared" si="25"/>
        <v>1009</v>
      </c>
      <c r="AR133" s="175"/>
      <c r="AS133" s="175"/>
      <c r="AU133" s="175"/>
      <c r="AV133" s="175" t="s">
        <v>62</v>
      </c>
      <c r="AY133" s="176">
        <v>0.26329999999999998</v>
      </c>
      <c r="AZ133" s="176">
        <v>20</v>
      </c>
      <c r="BA133" s="179">
        <v>1.3165E-2</v>
      </c>
      <c r="BB133" s="177">
        <v>6.7981102193111953</v>
      </c>
      <c r="BC133" s="177"/>
      <c r="BD133" s="186"/>
      <c r="BE133" s="186"/>
      <c r="BF133" s="186"/>
      <c r="BG133" s="186"/>
      <c r="BJ133" s="186"/>
      <c r="BK133" s="186"/>
      <c r="BL133" s="186"/>
      <c r="BM133" s="218"/>
      <c r="BP133" s="186"/>
      <c r="BQ133" s="186"/>
      <c r="BR133" s="186"/>
      <c r="BS133" s="186"/>
      <c r="BT133" s="186"/>
      <c r="BU133" s="186"/>
      <c r="BV133" s="176" t="s">
        <v>379</v>
      </c>
      <c r="BW133" s="160" t="s">
        <v>1194</v>
      </c>
      <c r="BX133" s="176"/>
      <c r="BY133" s="176"/>
      <c r="BZ133" s="186">
        <f>I133</f>
        <v>1009</v>
      </c>
      <c r="CA133" s="176"/>
      <c r="CB133" s="176"/>
      <c r="CC133" s="176"/>
      <c r="CD133" s="176"/>
      <c r="CE133" s="176" t="s">
        <v>62</v>
      </c>
      <c r="CF133" s="185">
        <v>160.82554505340434</v>
      </c>
      <c r="CI133" s="186"/>
      <c r="CJ133" s="186"/>
      <c r="CK133" s="186"/>
      <c r="CL133" s="186"/>
      <c r="CM133" s="186"/>
      <c r="CN133" s="186"/>
      <c r="CO133" s="186"/>
      <c r="CP133" s="186"/>
      <c r="CQ133" s="186"/>
      <c r="CR133" s="186"/>
      <c r="CS133" s="186"/>
      <c r="CT133" s="186"/>
      <c r="CU133" s="186"/>
      <c r="CV133" s="186"/>
      <c r="CW133" s="186"/>
      <c r="CX133" s="186"/>
      <c r="CY133" s="186"/>
      <c r="CZ133" s="186"/>
      <c r="DA133" s="186"/>
      <c r="DB133" s="186"/>
      <c r="DC133" s="186"/>
      <c r="DD133" s="186"/>
      <c r="DE133" s="186"/>
      <c r="DF133" s="186"/>
      <c r="DG133" s="186"/>
      <c r="DH133" s="186"/>
      <c r="DI133" s="186"/>
      <c r="DJ133" s="186"/>
      <c r="DK133" s="186"/>
      <c r="DL133" s="186"/>
      <c r="DM133" s="186"/>
      <c r="DO133" s="61">
        <v>200</v>
      </c>
      <c r="DP133" s="61" t="s">
        <v>201</v>
      </c>
      <c r="DQ133" s="160" t="s">
        <v>1194</v>
      </c>
      <c r="DR133" s="61"/>
      <c r="DS133" s="61"/>
      <c r="DT133" s="61"/>
      <c r="DU133" s="61"/>
      <c r="DV133" s="61"/>
      <c r="DW133" s="61"/>
      <c r="DX133" s="61" t="s">
        <v>62</v>
      </c>
      <c r="DY133" s="68">
        <v>0.24565974000000002</v>
      </c>
      <c r="DZ133" s="68">
        <v>2.3793719999999997E-2</v>
      </c>
      <c r="EA133" s="68">
        <v>5.9906239999999999E-2</v>
      </c>
      <c r="EB133" s="68">
        <v>0.15416415999999997</v>
      </c>
      <c r="EC133" s="68">
        <v>1.484772E-2</v>
      </c>
    </row>
    <row r="134" spans="1:133" s="169" customFormat="1" x14ac:dyDescent="0.25">
      <c r="A134" s="156">
        <v>201</v>
      </c>
      <c r="B134" s="157" t="s">
        <v>1318</v>
      </c>
      <c r="C134" s="160" t="s">
        <v>1163</v>
      </c>
      <c r="D134" s="160"/>
      <c r="E134" s="157" t="s">
        <v>1317</v>
      </c>
      <c r="F134" s="157">
        <v>-20.563687746999999</v>
      </c>
      <c r="G134" s="157">
        <v>-41.896862200999998</v>
      </c>
      <c r="H134" s="157"/>
      <c r="I134" s="156">
        <v>802</v>
      </c>
      <c r="J134" s="190"/>
      <c r="K134" s="190"/>
      <c r="L134" s="189" t="s">
        <v>1210</v>
      </c>
      <c r="M134" s="185">
        <v>5.666666666666667</v>
      </c>
      <c r="N134" s="185">
        <v>5.666666666666667</v>
      </c>
      <c r="O134" s="185">
        <v>5.666666666666667</v>
      </c>
      <c r="P134" s="190">
        <v>6</v>
      </c>
      <c r="Q134" s="185">
        <v>5.666666666666667</v>
      </c>
      <c r="R134" s="185">
        <v>5.666666666666667</v>
      </c>
      <c r="S134" s="185">
        <v>5.666666666666667</v>
      </c>
      <c r="T134" s="190">
        <v>6</v>
      </c>
      <c r="U134" s="196">
        <v>82</v>
      </c>
      <c r="V134" s="186"/>
      <c r="W134" s="190" t="s">
        <v>663</v>
      </c>
      <c r="X134" s="190">
        <v>802</v>
      </c>
      <c r="Y134" s="192" t="s">
        <v>8</v>
      </c>
      <c r="Z134" s="192"/>
      <c r="AA134" s="175"/>
      <c r="AB134" s="175">
        <f t="shared" si="24"/>
        <v>802</v>
      </c>
      <c r="AC134" s="175"/>
      <c r="AD134" s="175"/>
      <c r="AE134" s="192"/>
      <c r="AF134" s="193">
        <v>38.474348500000005</v>
      </c>
      <c r="AG134" s="193">
        <v>26.165069500000005</v>
      </c>
      <c r="AH134" s="193">
        <v>4.9180343000000013</v>
      </c>
      <c r="AI134" s="193">
        <v>11.007472500000002</v>
      </c>
      <c r="AJ134" s="193">
        <v>2.246508028054405</v>
      </c>
      <c r="AK134" s="186"/>
      <c r="AL134" s="175" t="s">
        <v>529</v>
      </c>
      <c r="AM134" s="175"/>
      <c r="AN134" s="175" t="s">
        <v>8</v>
      </c>
      <c r="AO134" s="175"/>
      <c r="AP134" s="175"/>
      <c r="AQ134" s="175">
        <f t="shared" si="25"/>
        <v>802</v>
      </c>
      <c r="AR134" s="175"/>
      <c r="AS134" s="175"/>
      <c r="AU134" s="175"/>
      <c r="AV134" s="175" t="s">
        <v>440</v>
      </c>
      <c r="AY134" s="176">
        <v>0.25119999999999998</v>
      </c>
      <c r="AZ134" s="176">
        <v>20</v>
      </c>
      <c r="BA134" s="179">
        <v>1.2559999999999998E-2</v>
      </c>
      <c r="BB134" s="177">
        <v>6.4625667731457872</v>
      </c>
      <c r="BC134" s="177"/>
      <c r="BD134" s="194" t="s">
        <v>529</v>
      </c>
      <c r="BE134" s="194" t="s">
        <v>8</v>
      </c>
      <c r="BF134" s="194"/>
      <c r="BG134" s="194"/>
      <c r="BH134" s="169">
        <f>I134</f>
        <v>802</v>
      </c>
      <c r="BJ134" s="194"/>
      <c r="BK134" s="194"/>
      <c r="BL134" s="194"/>
      <c r="BM134" s="217">
        <v>786.26599999999996</v>
      </c>
      <c r="BP134" s="194"/>
      <c r="BQ134" s="195">
        <v>13591.666667</v>
      </c>
      <c r="BR134" s="195"/>
      <c r="BS134" s="195"/>
      <c r="BT134" s="195"/>
      <c r="BU134" s="186"/>
      <c r="BV134" s="176" t="s">
        <v>451</v>
      </c>
      <c r="BW134" s="160" t="s">
        <v>1163</v>
      </c>
      <c r="BX134" s="176"/>
      <c r="BY134" s="176"/>
      <c r="BZ134" s="186">
        <f>I134</f>
        <v>802</v>
      </c>
      <c r="CA134" s="176"/>
      <c r="CB134" s="176"/>
      <c r="CC134" s="176"/>
      <c r="CD134" s="176"/>
      <c r="CE134" s="176" t="s">
        <v>440</v>
      </c>
      <c r="CF134" s="185">
        <v>122.36878158808429</v>
      </c>
      <c r="CI134" s="186"/>
      <c r="CJ134" s="186"/>
      <c r="CK134" s="186"/>
      <c r="CL134" s="186"/>
      <c r="CM134" s="186"/>
      <c r="CN134" s="186"/>
      <c r="CO134" s="186"/>
      <c r="CP134" s="186"/>
      <c r="CQ134" s="186"/>
      <c r="CR134" s="186"/>
      <c r="CS134" s="186"/>
      <c r="CT134" s="186"/>
      <c r="CU134" s="186"/>
      <c r="CV134" s="186"/>
      <c r="CW134" s="186"/>
      <c r="CX134" s="186"/>
      <c r="CY134" s="186"/>
      <c r="CZ134" s="186"/>
      <c r="DA134" s="186"/>
      <c r="DB134" s="186"/>
      <c r="DC134" s="186"/>
      <c r="DD134" s="186"/>
      <c r="DE134" s="186"/>
      <c r="DF134" s="186"/>
      <c r="DG134" s="186"/>
      <c r="DH134" s="186"/>
      <c r="DI134" s="186"/>
      <c r="DJ134" s="186"/>
      <c r="DK134" s="186"/>
      <c r="DL134" s="186"/>
      <c r="DM134" s="186"/>
      <c r="DQ134" s="160"/>
    </row>
    <row r="135" spans="1:133" s="169" customFormat="1" x14ac:dyDescent="0.25">
      <c r="A135" s="156">
        <v>202</v>
      </c>
      <c r="B135" s="157" t="s">
        <v>1319</v>
      </c>
      <c r="C135" s="160" t="s">
        <v>1194</v>
      </c>
      <c r="D135" s="160"/>
      <c r="E135" s="157" t="s">
        <v>1317</v>
      </c>
      <c r="F135" s="157">
        <v>-20.567797227</v>
      </c>
      <c r="G135" s="157">
        <v>-41.902706064</v>
      </c>
      <c r="H135" s="157"/>
      <c r="I135" s="156">
        <v>842</v>
      </c>
      <c r="J135" s="190"/>
      <c r="K135" s="190"/>
      <c r="L135" s="189" t="s">
        <v>1225</v>
      </c>
      <c r="M135" s="190">
        <v>6</v>
      </c>
      <c r="N135" s="185">
        <v>5.666666666666667</v>
      </c>
      <c r="O135" s="190">
        <v>6</v>
      </c>
      <c r="P135" s="190">
        <v>6</v>
      </c>
      <c r="Q135" s="185">
        <v>5.833333333333333</v>
      </c>
      <c r="R135" s="185">
        <v>5.666666666666667</v>
      </c>
      <c r="S135" s="185">
        <v>6.166666666666667</v>
      </c>
      <c r="T135" s="185">
        <v>5.666666666666667</v>
      </c>
      <c r="U135" s="196">
        <v>83</v>
      </c>
      <c r="V135" s="186"/>
      <c r="W135" s="190" t="s">
        <v>773</v>
      </c>
      <c r="X135" s="190">
        <v>842</v>
      </c>
      <c r="Y135" s="192" t="s">
        <v>201</v>
      </c>
      <c r="Z135" s="192"/>
      <c r="AA135" s="175"/>
      <c r="AB135" s="175">
        <f t="shared" si="24"/>
        <v>842</v>
      </c>
      <c r="AC135" s="175"/>
      <c r="AD135" s="175"/>
      <c r="AE135" s="192"/>
      <c r="AF135" s="193">
        <v>51.193463000000001</v>
      </c>
      <c r="AG135" s="193">
        <v>30.809970500000002</v>
      </c>
      <c r="AH135" s="193">
        <v>5.5836352499999986</v>
      </c>
      <c r="AI135" s="193">
        <v>12.741183000000003</v>
      </c>
      <c r="AJ135" s="193">
        <v>2.2892101290925284</v>
      </c>
      <c r="AK135" s="186"/>
      <c r="AL135" s="175" t="s">
        <v>547</v>
      </c>
      <c r="AM135" s="175"/>
      <c r="AN135" s="175" t="s">
        <v>201</v>
      </c>
      <c r="AO135" s="175"/>
      <c r="AP135" s="175"/>
      <c r="AQ135" s="175">
        <f t="shared" si="25"/>
        <v>842</v>
      </c>
      <c r="AR135" s="175"/>
      <c r="AS135" s="175"/>
      <c r="AU135" s="175"/>
      <c r="AV135" s="175" t="s">
        <v>440</v>
      </c>
      <c r="AY135" s="176">
        <v>0.23880000000000001</v>
      </c>
      <c r="AZ135" s="176">
        <v>20</v>
      </c>
      <c r="BA135" s="179">
        <v>1.1940000000000001E-2</v>
      </c>
      <c r="BB135" s="177">
        <v>6.8558236920516471</v>
      </c>
      <c r="BC135" s="177"/>
      <c r="BD135" s="194" t="s">
        <v>547</v>
      </c>
      <c r="BE135" s="194" t="s">
        <v>201</v>
      </c>
      <c r="BF135" s="194"/>
      <c r="BG135" s="194"/>
      <c r="BH135" s="169">
        <f>I135</f>
        <v>842</v>
      </c>
      <c r="BJ135" s="194"/>
      <c r="BK135" s="194"/>
      <c r="BL135" s="194"/>
      <c r="BM135" s="217">
        <v>823.90700000000004</v>
      </c>
      <c r="BP135" s="194"/>
      <c r="BQ135" s="195">
        <v>11640.666667</v>
      </c>
      <c r="BR135" s="195"/>
      <c r="BS135" s="195"/>
      <c r="BT135" s="195"/>
      <c r="BU135" s="186"/>
      <c r="BV135" s="186"/>
      <c r="BW135" s="160"/>
      <c r="BX135" s="186"/>
      <c r="BY135" s="186"/>
      <c r="BZ135" s="186"/>
      <c r="CA135" s="186"/>
      <c r="CB135" s="186"/>
      <c r="CC135" s="186"/>
      <c r="CD135" s="186"/>
      <c r="CE135" s="186"/>
      <c r="CF135" s="197"/>
      <c r="CI135" s="186"/>
      <c r="CJ135" s="186"/>
      <c r="CK135" s="186"/>
      <c r="CL135" s="186"/>
      <c r="CM135" s="186"/>
      <c r="CN135" s="186"/>
      <c r="CO135" s="186"/>
      <c r="CP135" s="186"/>
      <c r="CQ135" s="186"/>
      <c r="CR135" s="186"/>
      <c r="CS135" s="186"/>
      <c r="CT135" s="186"/>
      <c r="CU135" s="186"/>
      <c r="CV135" s="186"/>
      <c r="CW135" s="186"/>
      <c r="CX135" s="186"/>
      <c r="CY135" s="186"/>
      <c r="CZ135" s="186"/>
      <c r="DA135" s="186"/>
      <c r="DB135" s="186"/>
      <c r="DC135" s="186"/>
      <c r="DD135" s="186"/>
      <c r="DE135" s="186"/>
      <c r="DF135" s="186"/>
      <c r="DG135" s="186"/>
      <c r="DH135" s="186"/>
      <c r="DI135" s="186"/>
      <c r="DJ135" s="186"/>
      <c r="DK135" s="186"/>
      <c r="DL135" s="186"/>
      <c r="DM135" s="186"/>
      <c r="DQ135" s="160"/>
    </row>
    <row r="136" spans="1:133" s="169" customFormat="1" x14ac:dyDescent="0.25">
      <c r="A136" s="156">
        <v>203</v>
      </c>
      <c r="B136" s="157" t="s">
        <v>1320</v>
      </c>
      <c r="C136" s="160" t="s">
        <v>1163</v>
      </c>
      <c r="D136" s="160"/>
      <c r="E136" s="157" t="s">
        <v>1317</v>
      </c>
      <c r="F136" s="157">
        <v>-20.523936404000001</v>
      </c>
      <c r="G136" s="157">
        <v>-42.017659926999997</v>
      </c>
      <c r="H136" s="157"/>
      <c r="I136" s="156">
        <v>1025</v>
      </c>
      <c r="J136" s="190"/>
      <c r="K136" s="190"/>
      <c r="L136" s="189" t="s">
        <v>1210</v>
      </c>
      <c r="M136" s="190">
        <v>6</v>
      </c>
      <c r="N136" s="190">
        <v>6</v>
      </c>
      <c r="O136" s="190">
        <v>6</v>
      </c>
      <c r="P136" s="185">
        <v>6.333333333333333</v>
      </c>
      <c r="Q136" s="185">
        <v>6.333333333333333</v>
      </c>
      <c r="R136" s="185">
        <v>5.666666666666667</v>
      </c>
      <c r="S136" s="185">
        <v>5.666666666666667</v>
      </c>
      <c r="T136" s="190">
        <v>6</v>
      </c>
      <c r="U136" s="196">
        <v>84</v>
      </c>
      <c r="V136" s="186"/>
      <c r="W136" s="190" t="s">
        <v>664</v>
      </c>
      <c r="X136" s="190">
        <v>1025</v>
      </c>
      <c r="Y136" s="192" t="s">
        <v>8</v>
      </c>
      <c r="Z136" s="192"/>
      <c r="AA136" s="175"/>
      <c r="AB136" s="175">
        <f t="shared" si="24"/>
        <v>1025</v>
      </c>
      <c r="AC136" s="175"/>
      <c r="AD136" s="175"/>
      <c r="AE136" s="192"/>
      <c r="AF136" s="193">
        <v>47.238198499999996</v>
      </c>
      <c r="AG136" s="193">
        <v>29.178904499999998</v>
      </c>
      <c r="AH136" s="193">
        <v>5.3959194999999989</v>
      </c>
      <c r="AI136" s="193">
        <v>12.193035050000002</v>
      </c>
      <c r="AJ136" s="193">
        <v>2.2619321202993961</v>
      </c>
      <c r="AK136" s="186"/>
      <c r="AL136" s="175" t="s">
        <v>80</v>
      </c>
      <c r="AM136" s="175"/>
      <c r="AN136" s="175" t="s">
        <v>8</v>
      </c>
      <c r="AO136" s="175"/>
      <c r="AP136" s="175"/>
      <c r="AQ136" s="175">
        <f t="shared" si="25"/>
        <v>1025</v>
      </c>
      <c r="AR136" s="175"/>
      <c r="AS136" s="175"/>
      <c r="AU136" s="175"/>
      <c r="AV136" s="175" t="s">
        <v>62</v>
      </c>
      <c r="AY136" s="176">
        <v>0.23319999999999999</v>
      </c>
      <c r="AZ136" s="176">
        <v>20</v>
      </c>
      <c r="BA136" s="179">
        <v>1.166E-2</v>
      </c>
      <c r="BB136" s="177">
        <v>6.0290446407000786</v>
      </c>
      <c r="BC136" s="177"/>
      <c r="BD136" s="186"/>
      <c r="BE136" s="186"/>
      <c r="BF136" s="186"/>
      <c r="BG136" s="186"/>
      <c r="BJ136" s="186"/>
      <c r="BK136" s="186"/>
      <c r="BL136" s="186"/>
      <c r="BM136" s="218"/>
      <c r="BP136" s="186"/>
      <c r="BQ136" s="186"/>
      <c r="BR136" s="186"/>
      <c r="BS136" s="186"/>
      <c r="BT136" s="186"/>
      <c r="BU136" s="186"/>
      <c r="BV136" s="176" t="s">
        <v>346</v>
      </c>
      <c r="BW136" s="160" t="s">
        <v>1163</v>
      </c>
      <c r="BX136" s="176"/>
      <c r="BY136" s="176"/>
      <c r="BZ136" s="186">
        <f>I136</f>
        <v>1025</v>
      </c>
      <c r="CA136" s="176"/>
      <c r="CB136" s="176"/>
      <c r="CC136" s="176"/>
      <c r="CD136" s="176"/>
      <c r="CE136" s="176" t="s">
        <v>62</v>
      </c>
      <c r="CF136" s="185">
        <v>126.05869578105955</v>
      </c>
      <c r="CI136" s="163">
        <v>203</v>
      </c>
      <c r="CJ136" s="163" t="s">
        <v>8</v>
      </c>
      <c r="CK136" s="163"/>
      <c r="CL136" s="163"/>
      <c r="CM136" s="186">
        <f>I136</f>
        <v>1025</v>
      </c>
      <c r="CN136" s="163"/>
      <c r="CO136" s="163"/>
      <c r="CP136" s="163"/>
      <c r="CQ136" s="163"/>
      <c r="CR136" s="163"/>
      <c r="CS136" s="163" t="s">
        <v>62</v>
      </c>
      <c r="CT136" s="163">
        <v>5.3219326964535743</v>
      </c>
      <c r="CU136" s="186"/>
      <c r="CV136" s="186"/>
      <c r="CW136" s="186"/>
      <c r="CX136" s="186"/>
      <c r="CY136" s="186"/>
      <c r="CZ136" s="186"/>
      <c r="DA136" s="186"/>
      <c r="DB136" s="186"/>
      <c r="DC136" s="186"/>
      <c r="DD136" s="186"/>
      <c r="DE136" s="186"/>
      <c r="DF136" s="186"/>
      <c r="DG136" s="186"/>
      <c r="DH136" s="186"/>
      <c r="DI136" s="186"/>
      <c r="DJ136" s="186"/>
      <c r="DK136" s="186"/>
      <c r="DL136" s="186"/>
      <c r="DM136" s="186"/>
      <c r="DO136" s="59" t="s">
        <v>80</v>
      </c>
      <c r="DP136" s="61" t="s">
        <v>8</v>
      </c>
      <c r="DQ136" s="160" t="s">
        <v>1163</v>
      </c>
      <c r="DR136" s="61"/>
      <c r="DS136" s="61"/>
      <c r="DT136" s="61"/>
      <c r="DU136" s="61"/>
      <c r="DV136" s="61"/>
      <c r="DW136" s="61"/>
      <c r="DX136" s="61" t="s">
        <v>62</v>
      </c>
      <c r="DY136" s="236">
        <v>0.21778119999999998</v>
      </c>
      <c r="DZ136" s="236">
        <v>2.6348420000000001E-2</v>
      </c>
      <c r="EA136" s="236">
        <v>5.4711799999999998E-2</v>
      </c>
      <c r="EB136" s="236">
        <v>0.13460322</v>
      </c>
      <c r="EC136" s="236">
        <v>1.9305919999999997E-2</v>
      </c>
    </row>
    <row r="137" spans="1:133" s="169" customFormat="1" x14ac:dyDescent="0.25">
      <c r="A137" s="156">
        <v>204</v>
      </c>
      <c r="B137" s="157" t="s">
        <v>1321</v>
      </c>
      <c r="C137" s="160" t="s">
        <v>1194</v>
      </c>
      <c r="D137" s="160"/>
      <c r="E137" s="157" t="s">
        <v>1317</v>
      </c>
      <c r="F137" s="157">
        <v>-20.562051265000001</v>
      </c>
      <c r="G137" s="157">
        <v>-41.883428692999999</v>
      </c>
      <c r="H137" s="157"/>
      <c r="I137" s="156">
        <v>895</v>
      </c>
      <c r="J137" s="190"/>
      <c r="K137" s="190"/>
      <c r="L137" s="189" t="s">
        <v>1210</v>
      </c>
      <c r="M137" s="190">
        <v>6</v>
      </c>
      <c r="N137" s="185">
        <v>5.666666666666667</v>
      </c>
      <c r="O137" s="185">
        <v>5.666666666666667</v>
      </c>
      <c r="P137" s="190">
        <v>6</v>
      </c>
      <c r="Q137" s="185">
        <v>5.666666666666667</v>
      </c>
      <c r="R137" s="185">
        <v>5.666666666666667</v>
      </c>
      <c r="S137" s="185">
        <v>5.666666666666667</v>
      </c>
      <c r="T137" s="190">
        <v>6</v>
      </c>
      <c r="U137" s="191">
        <v>82.333333333333329</v>
      </c>
      <c r="V137" s="186"/>
      <c r="W137" s="190" t="s">
        <v>774</v>
      </c>
      <c r="X137" s="190">
        <v>895</v>
      </c>
      <c r="Y137" s="192" t="s">
        <v>201</v>
      </c>
      <c r="Z137" s="192"/>
      <c r="AA137" s="175"/>
      <c r="AB137" s="175">
        <f t="shared" si="24"/>
        <v>895</v>
      </c>
      <c r="AC137" s="175"/>
      <c r="AD137" s="175"/>
      <c r="AE137" s="192"/>
      <c r="AF137" s="193">
        <v>40.351738999999995</v>
      </c>
      <c r="AG137" s="193">
        <v>27.2417525</v>
      </c>
      <c r="AH137" s="193">
        <v>4.9415550000000001</v>
      </c>
      <c r="AI137" s="193">
        <v>11.511366900000002</v>
      </c>
      <c r="AJ137" s="193">
        <v>2.3467351857415881</v>
      </c>
      <c r="AK137" s="186"/>
      <c r="AL137" s="175" t="s">
        <v>548</v>
      </c>
      <c r="AM137" s="175"/>
      <c r="AN137" s="175" t="s">
        <v>201</v>
      </c>
      <c r="AO137" s="175"/>
      <c r="AP137" s="175"/>
      <c r="AQ137" s="175">
        <f t="shared" si="25"/>
        <v>895</v>
      </c>
      <c r="AR137" s="175"/>
      <c r="AS137" s="175"/>
      <c r="AU137" s="175"/>
      <c r="AV137" s="175" t="s">
        <v>440</v>
      </c>
      <c r="AY137" s="176">
        <v>0.23780000000000001</v>
      </c>
      <c r="AZ137" s="176">
        <v>20</v>
      </c>
      <c r="BA137" s="179">
        <v>1.1890000000000001E-2</v>
      </c>
      <c r="BB137" s="177">
        <v>6.4169328644672916</v>
      </c>
      <c r="BC137" s="177"/>
      <c r="BD137" s="194" t="s">
        <v>548</v>
      </c>
      <c r="BE137" s="194" t="s">
        <v>201</v>
      </c>
      <c r="BF137" s="194"/>
      <c r="BG137" s="194"/>
      <c r="BH137" s="169">
        <f>I137</f>
        <v>895</v>
      </c>
      <c r="BJ137" s="194"/>
      <c r="BK137" s="194"/>
      <c r="BL137" s="194"/>
      <c r="BM137" s="217">
        <v>887.15</v>
      </c>
      <c r="BP137" s="194"/>
      <c r="BQ137" s="195">
        <v>6103.3333329999996</v>
      </c>
      <c r="BR137" s="195"/>
      <c r="BS137" s="195"/>
      <c r="BT137" s="195"/>
      <c r="BU137" s="186"/>
      <c r="BV137" s="176" t="s">
        <v>380</v>
      </c>
      <c r="BW137" s="160" t="s">
        <v>1194</v>
      </c>
      <c r="BX137" s="176"/>
      <c r="BY137" s="176"/>
      <c r="BZ137" s="186">
        <f>I137</f>
        <v>895</v>
      </c>
      <c r="CA137" s="176"/>
      <c r="CB137" s="176"/>
      <c r="CC137" s="176"/>
      <c r="CD137" s="176"/>
      <c r="CE137" s="176" t="s">
        <v>62</v>
      </c>
      <c r="CF137" s="185">
        <v>143.02941686216204</v>
      </c>
      <c r="CI137" s="186"/>
      <c r="CJ137" s="186"/>
      <c r="CK137" s="186"/>
      <c r="CL137" s="186"/>
      <c r="CM137" s="186"/>
      <c r="CN137" s="186"/>
      <c r="CO137" s="186"/>
      <c r="CP137" s="186"/>
      <c r="CQ137" s="186"/>
      <c r="CR137" s="186"/>
      <c r="CS137" s="186"/>
      <c r="CT137" s="186"/>
      <c r="CU137" s="186"/>
      <c r="CV137" s="186"/>
      <c r="CW137" s="186"/>
      <c r="CX137" s="186"/>
      <c r="CY137" s="186"/>
      <c r="CZ137" s="186"/>
      <c r="DA137" s="186"/>
      <c r="DB137" s="186"/>
      <c r="DC137" s="186"/>
      <c r="DD137" s="186"/>
      <c r="DE137" s="186"/>
      <c r="DF137" s="186"/>
      <c r="DG137" s="186"/>
      <c r="DH137" s="186"/>
      <c r="DI137" s="186"/>
      <c r="DJ137" s="186"/>
      <c r="DK137" s="186"/>
      <c r="DL137" s="186"/>
      <c r="DM137" s="186"/>
      <c r="DO137" s="61">
        <v>204</v>
      </c>
      <c r="DP137" s="61" t="s">
        <v>201</v>
      </c>
      <c r="DQ137" s="160" t="s">
        <v>1194</v>
      </c>
      <c r="DR137" s="61"/>
      <c r="DS137" s="61"/>
      <c r="DT137" s="61"/>
      <c r="DU137" s="61"/>
      <c r="DV137" s="61"/>
      <c r="DW137" s="61"/>
      <c r="DX137" s="61" t="s">
        <v>62</v>
      </c>
      <c r="DY137" s="68">
        <v>0.26841754000000001</v>
      </c>
      <c r="DZ137" s="68">
        <v>2.3030499999999999E-2</v>
      </c>
      <c r="EA137" s="68">
        <v>6.3464199999999998E-2</v>
      </c>
      <c r="EB137" s="68">
        <v>0.16593664000000002</v>
      </c>
      <c r="EC137" s="68">
        <v>1.8718459999999999E-2</v>
      </c>
    </row>
    <row r="138" spans="1:133" s="169" customFormat="1" x14ac:dyDescent="0.25">
      <c r="A138" s="156">
        <v>205</v>
      </c>
      <c r="B138" s="157" t="s">
        <v>1322</v>
      </c>
      <c r="C138" s="160" t="s">
        <v>1192</v>
      </c>
      <c r="D138" s="160"/>
      <c r="E138" s="157" t="s">
        <v>1317</v>
      </c>
      <c r="F138" s="157">
        <v>-20.393980443</v>
      </c>
      <c r="G138" s="157">
        <v>-42.059531640000003</v>
      </c>
      <c r="H138" s="157"/>
      <c r="I138" s="156">
        <v>924</v>
      </c>
      <c r="J138" s="190"/>
      <c r="K138" s="190"/>
      <c r="L138" s="189" t="s">
        <v>1225</v>
      </c>
      <c r="M138" s="190">
        <v>5</v>
      </c>
      <c r="N138" s="185">
        <v>5.333333333333333</v>
      </c>
      <c r="O138" s="185">
        <v>5.333333333333333</v>
      </c>
      <c r="P138" s="185">
        <v>5.666666666666667</v>
      </c>
      <c r="Q138" s="190">
        <v>5</v>
      </c>
      <c r="R138" s="185">
        <v>5.333333333333333</v>
      </c>
      <c r="S138" s="185">
        <v>5.333333333333333</v>
      </c>
      <c r="T138" s="185">
        <v>5.666666666666667</v>
      </c>
      <c r="U138" s="191">
        <v>78.666666666666671</v>
      </c>
      <c r="V138" s="186"/>
      <c r="W138" s="190" t="s">
        <v>921</v>
      </c>
      <c r="X138" s="190">
        <v>924</v>
      </c>
      <c r="Y138" s="192" t="s">
        <v>10</v>
      </c>
      <c r="Z138" s="192"/>
      <c r="AA138" s="175"/>
      <c r="AB138" s="175">
        <f t="shared" si="24"/>
        <v>924</v>
      </c>
      <c r="AC138" s="175"/>
      <c r="AD138" s="175"/>
      <c r="AE138" s="192"/>
      <c r="AF138" s="193">
        <v>39.208431000000004</v>
      </c>
      <c r="AG138" s="193">
        <v>26.486488999999995</v>
      </c>
      <c r="AH138" s="193">
        <v>4.8494457999999998</v>
      </c>
      <c r="AI138" s="193">
        <v>10.446959249999999</v>
      </c>
      <c r="AJ138" s="193">
        <v>2.1604218993863156</v>
      </c>
      <c r="AK138" s="186"/>
      <c r="AL138" s="175" t="s">
        <v>167</v>
      </c>
      <c r="AM138" s="175"/>
      <c r="AN138" s="175" t="s">
        <v>10</v>
      </c>
      <c r="AO138" s="175"/>
      <c r="AP138" s="175"/>
      <c r="AQ138" s="175">
        <f t="shared" si="25"/>
        <v>924</v>
      </c>
      <c r="AR138" s="175"/>
      <c r="AS138" s="175"/>
      <c r="AU138" s="175"/>
      <c r="AV138" s="175" t="s">
        <v>62</v>
      </c>
      <c r="AY138" s="176">
        <v>0.21299999999999999</v>
      </c>
      <c r="AZ138" s="176">
        <v>20</v>
      </c>
      <c r="BA138" s="179">
        <v>1.065E-2</v>
      </c>
      <c r="BB138" s="177">
        <v>5.6438407645021877</v>
      </c>
      <c r="BC138" s="177"/>
      <c r="BD138" s="194" t="s">
        <v>167</v>
      </c>
      <c r="BE138" s="194" t="s">
        <v>10</v>
      </c>
      <c r="BF138" s="194"/>
      <c r="BG138" s="194"/>
      <c r="BH138" s="169">
        <f>I138</f>
        <v>924</v>
      </c>
      <c r="BJ138" s="194"/>
      <c r="BK138" s="194"/>
      <c r="BL138" s="194"/>
      <c r="BM138" s="217">
        <v>860.04600000000005</v>
      </c>
      <c r="BP138" s="194"/>
      <c r="BQ138" s="195">
        <v>15088.333333</v>
      </c>
      <c r="BR138" s="195"/>
      <c r="BS138" s="195"/>
      <c r="BT138" s="195"/>
      <c r="BU138" s="186"/>
      <c r="BV138" s="176" t="s">
        <v>413</v>
      </c>
      <c r="BW138" s="160" t="s">
        <v>1192</v>
      </c>
      <c r="BX138" s="176"/>
      <c r="BY138" s="176"/>
      <c r="BZ138" s="186">
        <f>I138</f>
        <v>924</v>
      </c>
      <c r="CA138" s="176"/>
      <c r="CB138" s="176"/>
      <c r="CC138" s="176"/>
      <c r="CD138" s="176"/>
      <c r="CE138" s="176" t="s">
        <v>62</v>
      </c>
      <c r="CF138" s="185">
        <v>144.83142884605738</v>
      </c>
      <c r="CI138" s="163">
        <v>205</v>
      </c>
      <c r="CJ138" s="163" t="s">
        <v>10</v>
      </c>
      <c r="CK138" s="163"/>
      <c r="CL138" s="163"/>
      <c r="CM138" s="186">
        <f>I138</f>
        <v>924</v>
      </c>
      <c r="CN138" s="163"/>
      <c r="CO138" s="163"/>
      <c r="CP138" s="163"/>
      <c r="CQ138" s="163"/>
      <c r="CR138" s="163"/>
      <c r="CS138" s="163" t="s">
        <v>62</v>
      </c>
      <c r="CT138" s="163">
        <v>7.8995250593279795</v>
      </c>
      <c r="CU138" s="186"/>
      <c r="CV138" s="186"/>
      <c r="CW138" s="163">
        <v>205</v>
      </c>
      <c r="CX138" s="163" t="s">
        <v>10</v>
      </c>
      <c r="CY138" s="163"/>
      <c r="CZ138" s="163"/>
      <c r="DA138" s="186">
        <f t="shared" si="28"/>
        <v>924</v>
      </c>
      <c r="DB138" s="163"/>
      <c r="DC138" s="163"/>
      <c r="DD138" s="163"/>
      <c r="DE138" s="163"/>
      <c r="DF138" s="163"/>
      <c r="DG138" s="163"/>
      <c r="DH138" s="176" t="s">
        <v>9</v>
      </c>
      <c r="DI138" s="233">
        <v>4.268046</v>
      </c>
      <c r="DJ138" s="233">
        <v>0.59783610000000009</v>
      </c>
      <c r="DK138" s="177">
        <f>DI138-DJ138</f>
        <v>3.6702098999999997</v>
      </c>
      <c r="DL138" s="230">
        <v>0.43426030000000015</v>
      </c>
      <c r="DM138" s="230">
        <v>0.16357579999999997</v>
      </c>
      <c r="DO138" s="61" t="s">
        <v>167</v>
      </c>
      <c r="DP138" s="61" t="s">
        <v>10</v>
      </c>
      <c r="DQ138" s="160" t="s">
        <v>1192</v>
      </c>
      <c r="DR138" s="61"/>
      <c r="DS138" s="61"/>
      <c r="DT138" s="61"/>
      <c r="DU138" s="61"/>
      <c r="DV138" s="61"/>
      <c r="DW138" s="61"/>
      <c r="DX138" s="61" t="s">
        <v>62</v>
      </c>
      <c r="DY138" s="68">
        <v>0.27471822000000001</v>
      </c>
      <c r="DZ138" s="68">
        <v>2.774716E-2</v>
      </c>
      <c r="EA138" s="68">
        <v>6.9813100000000003E-2</v>
      </c>
      <c r="EB138" s="68">
        <v>0.18208441999999997</v>
      </c>
      <c r="EC138" s="68">
        <v>1.7083879999999999E-2</v>
      </c>
    </row>
    <row r="139" spans="1:133" s="169" customFormat="1" x14ac:dyDescent="0.25">
      <c r="A139" s="156">
        <v>206</v>
      </c>
      <c r="B139" s="156" t="s">
        <v>1323</v>
      </c>
      <c r="C139" s="160" t="s">
        <v>1173</v>
      </c>
      <c r="D139" s="160"/>
      <c r="E139" s="157" t="s">
        <v>1254</v>
      </c>
      <c r="F139" s="157">
        <v>-20.556018473999998</v>
      </c>
      <c r="G139" s="157">
        <v>-41.950110420999998</v>
      </c>
      <c r="H139" s="157"/>
      <c r="I139" s="156">
        <v>950</v>
      </c>
      <c r="J139" s="190"/>
      <c r="K139" s="190"/>
      <c r="L139" s="189" t="s">
        <v>1210</v>
      </c>
      <c r="M139" s="185">
        <v>5.333333333333333</v>
      </c>
      <c r="N139" s="185">
        <v>5.666666666666667</v>
      </c>
      <c r="O139" s="185">
        <v>5.333333333333333</v>
      </c>
      <c r="P139" s="185">
        <v>5.666666666666667</v>
      </c>
      <c r="Q139" s="185">
        <v>5.666666666666667</v>
      </c>
      <c r="R139" s="185">
        <v>5.333333333333333</v>
      </c>
      <c r="S139" s="185">
        <v>5.333333333333333</v>
      </c>
      <c r="T139" s="185">
        <v>5.666666666666667</v>
      </c>
      <c r="U139" s="196">
        <v>80</v>
      </c>
      <c r="V139" s="186"/>
      <c r="W139" s="190" t="s">
        <v>831</v>
      </c>
      <c r="X139" s="190">
        <v>950</v>
      </c>
      <c r="Y139" s="192" t="s">
        <v>286</v>
      </c>
      <c r="Z139" s="192"/>
      <c r="AA139" s="175"/>
      <c r="AB139" s="175">
        <f t="shared" si="24"/>
        <v>950</v>
      </c>
      <c r="AC139" s="175"/>
      <c r="AD139" s="175"/>
      <c r="AE139" s="192"/>
      <c r="AF139" s="193">
        <v>55.676845999999991</v>
      </c>
      <c r="AG139" s="193">
        <v>31.710681999999998</v>
      </c>
      <c r="AH139" s="193">
        <v>5.9442982500000001</v>
      </c>
      <c r="AI139" s="193">
        <v>13.244106500000001</v>
      </c>
      <c r="AJ139" s="193">
        <v>2.2425357218233324</v>
      </c>
      <c r="AK139" s="186"/>
      <c r="AL139" s="175" t="s">
        <v>215</v>
      </c>
      <c r="AM139" s="175"/>
      <c r="AN139" s="175" t="s">
        <v>286</v>
      </c>
      <c r="AO139" s="175"/>
      <c r="AP139" s="175"/>
      <c r="AQ139" s="175">
        <f t="shared" si="25"/>
        <v>950</v>
      </c>
      <c r="AR139" s="175"/>
      <c r="AS139" s="175"/>
      <c r="AU139" s="175"/>
      <c r="AV139" s="175" t="s">
        <v>62</v>
      </c>
      <c r="AY139" s="176">
        <v>0.15970000000000001</v>
      </c>
      <c r="AZ139" s="176">
        <v>16</v>
      </c>
      <c r="BA139" s="179">
        <v>9.9812500000000005E-3</v>
      </c>
      <c r="BB139" s="177">
        <v>5.2971125367979317</v>
      </c>
      <c r="BC139" s="177"/>
      <c r="BD139" s="194" t="s">
        <v>215</v>
      </c>
      <c r="BE139" s="194" t="s">
        <v>286</v>
      </c>
      <c r="BF139" s="194"/>
      <c r="BG139" s="194"/>
      <c r="BH139" s="169">
        <f>I139</f>
        <v>950</v>
      </c>
      <c r="BJ139" s="194"/>
      <c r="BK139" s="194"/>
      <c r="BL139" s="194"/>
      <c r="BM139" s="217">
        <v>933.78599999999994</v>
      </c>
      <c r="BP139" s="194"/>
      <c r="BQ139" s="195">
        <v>9809.3333330000005</v>
      </c>
      <c r="BR139" s="195"/>
      <c r="BS139" s="195"/>
      <c r="BT139" s="195"/>
      <c r="BU139" s="186"/>
      <c r="BV139" s="182" t="s">
        <v>386</v>
      </c>
      <c r="BW139" s="160" t="s">
        <v>1173</v>
      </c>
      <c r="BX139" s="182"/>
      <c r="BY139" s="182"/>
      <c r="BZ139" s="186">
        <f>I139</f>
        <v>950</v>
      </c>
      <c r="CA139" s="182"/>
      <c r="CB139" s="182"/>
      <c r="CC139" s="182"/>
      <c r="CD139" s="182"/>
      <c r="CE139" s="176" t="s">
        <v>62</v>
      </c>
      <c r="CF139" s="185">
        <v>195.69950255268944</v>
      </c>
      <c r="CI139" s="186"/>
      <c r="CJ139" s="186"/>
      <c r="CK139" s="186"/>
      <c r="CL139" s="186"/>
      <c r="CM139" s="186"/>
      <c r="CN139" s="186"/>
      <c r="CO139" s="186"/>
      <c r="CP139" s="186"/>
      <c r="CQ139" s="186"/>
      <c r="CR139" s="186"/>
      <c r="CS139" s="186"/>
      <c r="CT139" s="186"/>
      <c r="CU139" s="186"/>
      <c r="CV139" s="186"/>
      <c r="CW139" s="186"/>
      <c r="CX139" s="186"/>
      <c r="CY139" s="186"/>
      <c r="CZ139" s="186"/>
      <c r="DA139" s="186"/>
      <c r="DB139" s="186"/>
      <c r="DC139" s="186"/>
      <c r="DD139" s="186"/>
      <c r="DE139" s="186"/>
      <c r="DF139" s="186"/>
      <c r="DG139" s="186"/>
      <c r="DH139" s="186"/>
      <c r="DI139" s="186"/>
      <c r="DJ139" s="186"/>
      <c r="DK139" s="186"/>
      <c r="DL139" s="186"/>
      <c r="DM139" s="186"/>
      <c r="DO139" s="61" t="s">
        <v>215</v>
      </c>
      <c r="DP139" s="61" t="s">
        <v>286</v>
      </c>
      <c r="DQ139" s="160" t="s">
        <v>1173</v>
      </c>
      <c r="DR139" s="61"/>
      <c r="DS139" s="61"/>
      <c r="DT139" s="61"/>
      <c r="DU139" s="61"/>
      <c r="DV139" s="61"/>
      <c r="DW139" s="61"/>
      <c r="DX139" s="61" t="s">
        <v>62</v>
      </c>
      <c r="DY139" s="68">
        <v>0.26345484000000002</v>
      </c>
      <c r="DZ139" s="68">
        <v>2.7340059999999999E-2</v>
      </c>
      <c r="EA139" s="68">
        <v>5.7199920000000001E-2</v>
      </c>
      <c r="EB139" s="68">
        <v>0.16133901999999997</v>
      </c>
      <c r="EC139" s="68">
        <v>2.4459439999999999E-2</v>
      </c>
    </row>
    <row r="140" spans="1:133" s="169" customFormat="1" x14ac:dyDescent="0.25">
      <c r="A140" s="156">
        <v>207</v>
      </c>
      <c r="B140" s="156" t="s">
        <v>1323</v>
      </c>
      <c r="C140" s="160" t="s">
        <v>1173</v>
      </c>
      <c r="D140" s="160"/>
      <c r="E140" s="157" t="s">
        <v>1317</v>
      </c>
      <c r="F140" s="157">
        <v>-20.551454611</v>
      </c>
      <c r="G140" s="157">
        <v>-41.937582996000003</v>
      </c>
      <c r="H140" s="157"/>
      <c r="I140" s="156">
        <v>894</v>
      </c>
      <c r="J140" s="190"/>
      <c r="K140" s="190"/>
      <c r="L140" s="189" t="s">
        <v>1225</v>
      </c>
      <c r="M140" s="190">
        <v>6</v>
      </c>
      <c r="N140" s="190">
        <v>6</v>
      </c>
      <c r="O140" s="185">
        <v>6.166666666666667</v>
      </c>
      <c r="P140" s="185">
        <v>6.166666666666667</v>
      </c>
      <c r="Q140" s="190">
        <v>6</v>
      </c>
      <c r="R140" s="185">
        <v>5.833333333333333</v>
      </c>
      <c r="S140" s="190">
        <v>6</v>
      </c>
      <c r="T140" s="185">
        <v>6.166666666666667</v>
      </c>
      <c r="U140" s="191">
        <v>84.333333333333329</v>
      </c>
      <c r="V140" s="186"/>
      <c r="W140" s="190" t="s">
        <v>832</v>
      </c>
      <c r="X140" s="190">
        <v>894</v>
      </c>
      <c r="Y140" s="192" t="s">
        <v>286</v>
      </c>
      <c r="Z140" s="192"/>
      <c r="AA140" s="175"/>
      <c r="AB140" s="175">
        <f t="shared" si="24"/>
        <v>894</v>
      </c>
      <c r="AC140" s="175"/>
      <c r="AD140" s="175"/>
      <c r="AE140" s="192"/>
      <c r="AF140" s="193">
        <v>53.780739000000004</v>
      </c>
      <c r="AG140" s="193">
        <v>30.490660500000001</v>
      </c>
      <c r="AH140" s="193">
        <v>5.8333672499999993</v>
      </c>
      <c r="AI140" s="193">
        <v>12.557158349999998</v>
      </c>
      <c r="AJ140" s="193">
        <v>2.1517388818677778</v>
      </c>
      <c r="AK140" s="186"/>
      <c r="AL140" s="175" t="s">
        <v>216</v>
      </c>
      <c r="AM140" s="175"/>
      <c r="AN140" s="175" t="s">
        <v>286</v>
      </c>
      <c r="AO140" s="175"/>
      <c r="AP140" s="175"/>
      <c r="AQ140" s="175">
        <f t="shared" si="25"/>
        <v>894</v>
      </c>
      <c r="AR140" s="175"/>
      <c r="AS140" s="175"/>
      <c r="AU140" s="175"/>
      <c r="AV140" s="175" t="s">
        <v>440</v>
      </c>
      <c r="AY140" s="176">
        <v>0.24590000000000001</v>
      </c>
      <c r="AZ140" s="176">
        <v>18</v>
      </c>
      <c r="BA140" s="179">
        <v>1.3661111111111112E-2</v>
      </c>
      <c r="BB140" s="177">
        <v>7.2321974775609741</v>
      </c>
      <c r="BC140" s="177"/>
      <c r="BD140" s="194" t="s">
        <v>216</v>
      </c>
      <c r="BE140" s="194" t="s">
        <v>286</v>
      </c>
      <c r="BF140" s="194"/>
      <c r="BG140" s="194"/>
      <c r="BH140" s="169">
        <f>I140</f>
        <v>894</v>
      </c>
      <c r="BJ140" s="194"/>
      <c r="BK140" s="194"/>
      <c r="BL140" s="194"/>
      <c r="BM140" s="217">
        <v>870.64200000000005</v>
      </c>
      <c r="BP140" s="194"/>
      <c r="BQ140" s="195">
        <v>10650.833333</v>
      </c>
      <c r="BR140" s="195"/>
      <c r="BS140" s="195"/>
      <c r="BT140" s="195"/>
      <c r="BU140" s="186"/>
      <c r="BV140" s="176" t="s">
        <v>387</v>
      </c>
      <c r="BW140" s="160" t="s">
        <v>1173</v>
      </c>
      <c r="BX140" s="176"/>
      <c r="BY140" s="176"/>
      <c r="BZ140" s="186">
        <f>I140</f>
        <v>894</v>
      </c>
      <c r="CA140" s="176"/>
      <c r="CB140" s="176"/>
      <c r="CC140" s="176"/>
      <c r="CD140" s="176"/>
      <c r="CE140" s="176" t="s">
        <v>62</v>
      </c>
      <c r="CF140" s="185">
        <v>171.61983813379572</v>
      </c>
      <c r="CI140" s="186"/>
      <c r="CJ140" s="186"/>
      <c r="CK140" s="186"/>
      <c r="CL140" s="186"/>
      <c r="CM140" s="186"/>
      <c r="CN140" s="186"/>
      <c r="CO140" s="186"/>
      <c r="CP140" s="186"/>
      <c r="CQ140" s="186"/>
      <c r="CR140" s="186"/>
      <c r="CS140" s="186"/>
      <c r="CT140" s="186"/>
      <c r="CU140" s="186"/>
      <c r="CV140" s="186"/>
      <c r="CW140" s="186"/>
      <c r="CX140" s="186"/>
      <c r="CY140" s="186"/>
      <c r="CZ140" s="186"/>
      <c r="DA140" s="186"/>
      <c r="DB140" s="186"/>
      <c r="DC140" s="186"/>
      <c r="DD140" s="186"/>
      <c r="DE140" s="186"/>
      <c r="DF140" s="186"/>
      <c r="DG140" s="186"/>
      <c r="DH140" s="186"/>
      <c r="DI140" s="186"/>
      <c r="DJ140" s="186"/>
      <c r="DK140" s="186"/>
      <c r="DL140" s="186"/>
      <c r="DM140" s="186"/>
      <c r="DO140" s="61" t="s">
        <v>216</v>
      </c>
      <c r="DP140" s="61" t="s">
        <v>286</v>
      </c>
      <c r="DQ140" s="160" t="s">
        <v>1173</v>
      </c>
      <c r="DR140" s="61"/>
      <c r="DS140" s="61"/>
      <c r="DT140" s="61"/>
      <c r="DU140" s="61"/>
      <c r="DV140" s="61"/>
      <c r="DW140" s="61"/>
      <c r="DX140" s="61" t="s">
        <v>62</v>
      </c>
      <c r="DY140" s="68">
        <v>0.30622153999999996</v>
      </c>
      <c r="DZ140" s="68">
        <v>3.1305840000000001E-2</v>
      </c>
      <c r="EA140" s="68">
        <v>4.5340979999999996E-2</v>
      </c>
      <c r="EB140" s="68">
        <v>0.21126483999999998</v>
      </c>
      <c r="EC140" s="68">
        <v>2.0150620000000001E-2</v>
      </c>
    </row>
    <row r="141" spans="1:133" s="169" customFormat="1" x14ac:dyDescent="0.25">
      <c r="A141" s="156">
        <v>208</v>
      </c>
      <c r="B141" s="157" t="s">
        <v>1324</v>
      </c>
      <c r="C141" s="160" t="s">
        <v>1194</v>
      </c>
      <c r="D141" s="160"/>
      <c r="E141" s="157" t="s">
        <v>1287</v>
      </c>
      <c r="F141" s="157">
        <v>-20.035230378000001</v>
      </c>
      <c r="G141" s="157">
        <v>-42.138904910999997</v>
      </c>
      <c r="H141" s="157"/>
      <c r="I141" s="156">
        <v>899</v>
      </c>
      <c r="J141" s="190"/>
      <c r="K141" s="190"/>
      <c r="L141" s="189" t="s">
        <v>1210</v>
      </c>
      <c r="M141" s="190">
        <v>6</v>
      </c>
      <c r="N141" s="185">
        <v>5.666666666666667</v>
      </c>
      <c r="O141" s="190">
        <v>6</v>
      </c>
      <c r="P141" s="190">
        <v>6</v>
      </c>
      <c r="Q141" s="185">
        <v>5.666666666666667</v>
      </c>
      <c r="R141" s="190">
        <v>6</v>
      </c>
      <c r="S141" s="190">
        <v>6</v>
      </c>
      <c r="T141" s="190">
        <v>6</v>
      </c>
      <c r="U141" s="191">
        <v>83.333333333333329</v>
      </c>
      <c r="V141" s="186"/>
      <c r="W141" s="190" t="s">
        <v>775</v>
      </c>
      <c r="X141" s="190">
        <v>899</v>
      </c>
      <c r="Y141" s="192" t="s">
        <v>201</v>
      </c>
      <c r="Z141" s="192"/>
      <c r="AA141" s="175"/>
      <c r="AB141" s="175">
        <f t="shared" si="24"/>
        <v>899</v>
      </c>
      <c r="AC141" s="175"/>
      <c r="AD141" s="175"/>
      <c r="AE141" s="192"/>
      <c r="AF141" s="193">
        <v>56.269907500000002</v>
      </c>
      <c r="AG141" s="193">
        <v>33.224401500000006</v>
      </c>
      <c r="AH141" s="193">
        <v>5.7555554000000013</v>
      </c>
      <c r="AI141" s="193">
        <v>13.213341999999997</v>
      </c>
      <c r="AJ141" s="193">
        <v>2.3115224321088546</v>
      </c>
      <c r="AK141" s="186"/>
      <c r="AL141" s="175" t="s">
        <v>1065</v>
      </c>
      <c r="AM141" s="175"/>
      <c r="AN141" s="175" t="s">
        <v>201</v>
      </c>
      <c r="AO141" s="175"/>
      <c r="AP141" s="175"/>
      <c r="AQ141" s="175">
        <f t="shared" si="25"/>
        <v>899</v>
      </c>
      <c r="AR141" s="175"/>
      <c r="AS141" s="175"/>
      <c r="AU141" s="175"/>
      <c r="AV141" s="175" t="s">
        <v>62</v>
      </c>
      <c r="AY141" s="176">
        <v>0.23530000000000001</v>
      </c>
      <c r="AZ141" s="176">
        <v>20</v>
      </c>
      <c r="BA141" s="179">
        <v>1.1765000000000001E-2</v>
      </c>
      <c r="BB141" s="177">
        <v>6.1458137599656402</v>
      </c>
      <c r="BC141" s="177"/>
      <c r="BD141" s="186"/>
      <c r="BE141" s="186"/>
      <c r="BF141" s="186"/>
      <c r="BG141" s="186"/>
      <c r="BJ141" s="186"/>
      <c r="BK141" s="186"/>
      <c r="BL141" s="186"/>
      <c r="BM141" s="218"/>
      <c r="BP141" s="186"/>
      <c r="BQ141" s="186"/>
      <c r="BR141" s="186"/>
      <c r="BS141" s="186"/>
      <c r="BT141" s="186"/>
      <c r="BU141" s="186"/>
      <c r="BV141" s="186"/>
      <c r="BW141" s="160"/>
      <c r="BX141" s="186"/>
      <c r="BY141" s="186"/>
      <c r="BZ141" s="186"/>
      <c r="CA141" s="186"/>
      <c r="CB141" s="186"/>
      <c r="CC141" s="186"/>
      <c r="CD141" s="186"/>
      <c r="CE141" s="186"/>
      <c r="CF141" s="197"/>
      <c r="CI141" s="186"/>
      <c r="CJ141" s="186"/>
      <c r="CK141" s="186"/>
      <c r="CL141" s="186"/>
      <c r="CM141" s="186"/>
      <c r="CN141" s="186"/>
      <c r="CO141" s="186"/>
      <c r="CP141" s="186"/>
      <c r="CQ141" s="186"/>
      <c r="CR141" s="186"/>
      <c r="CS141" s="186"/>
      <c r="CT141" s="186"/>
      <c r="CU141" s="186"/>
      <c r="CV141" s="186"/>
      <c r="CW141" s="186"/>
      <c r="CX141" s="186"/>
      <c r="CY141" s="186"/>
      <c r="CZ141" s="186"/>
      <c r="DA141" s="186"/>
      <c r="DB141" s="186"/>
      <c r="DC141" s="186"/>
      <c r="DD141" s="186"/>
      <c r="DE141" s="186"/>
      <c r="DF141" s="186"/>
      <c r="DG141" s="186"/>
      <c r="DH141" s="186"/>
      <c r="DI141" s="186"/>
      <c r="DJ141" s="186"/>
      <c r="DK141" s="186"/>
      <c r="DL141" s="186"/>
      <c r="DM141" s="186"/>
      <c r="DO141" s="61">
        <v>208</v>
      </c>
      <c r="DP141" s="61" t="s">
        <v>201</v>
      </c>
      <c r="DQ141" s="160" t="s">
        <v>1194</v>
      </c>
      <c r="DR141" s="61"/>
      <c r="DS141" s="61"/>
      <c r="DT141" s="61"/>
      <c r="DU141" s="61"/>
      <c r="DV141" s="61"/>
      <c r="DW141" s="61"/>
      <c r="DX141" s="61" t="s">
        <v>62</v>
      </c>
      <c r="DY141" s="68">
        <v>0.30658400000000002</v>
      </c>
      <c r="DZ141" s="68">
        <v>2.9153220000000001E-2</v>
      </c>
      <c r="EA141" s="68">
        <v>5.9925980000000004E-2</v>
      </c>
      <c r="EB141" s="68">
        <v>0.20136973999999999</v>
      </c>
      <c r="EC141" s="68">
        <v>2.286146E-2</v>
      </c>
    </row>
    <row r="142" spans="1:133" s="169" customFormat="1" x14ac:dyDescent="0.25">
      <c r="A142" s="156">
        <v>209</v>
      </c>
      <c r="B142" s="157" t="s">
        <v>1325</v>
      </c>
      <c r="C142" s="160" t="s">
        <v>1163</v>
      </c>
      <c r="D142" s="160"/>
      <c r="E142" s="157" t="s">
        <v>1287</v>
      </c>
      <c r="F142" s="157">
        <v>-20.338922823000001</v>
      </c>
      <c r="G142" s="157">
        <v>-42.061613370000003</v>
      </c>
      <c r="H142" s="157"/>
      <c r="I142" s="156">
        <v>891</v>
      </c>
      <c r="J142" s="190"/>
      <c r="K142" s="190"/>
      <c r="L142" s="188" t="s">
        <v>1225</v>
      </c>
      <c r="M142" s="185">
        <v>6.333333333333333</v>
      </c>
      <c r="N142" s="190">
        <v>6</v>
      </c>
      <c r="O142" s="185">
        <v>6.666666666666667</v>
      </c>
      <c r="P142" s="185">
        <v>6.666666666666667</v>
      </c>
      <c r="Q142" s="190">
        <v>6</v>
      </c>
      <c r="R142" s="190">
        <v>6.5</v>
      </c>
      <c r="S142" s="190">
        <v>6</v>
      </c>
      <c r="T142" s="185">
        <v>6.166666666666667</v>
      </c>
      <c r="U142" s="191">
        <v>86.333333333333329</v>
      </c>
      <c r="V142" s="186"/>
      <c r="W142" s="190" t="s">
        <v>665</v>
      </c>
      <c r="X142" s="190">
        <v>891</v>
      </c>
      <c r="Y142" s="192" t="s">
        <v>8</v>
      </c>
      <c r="Z142" s="192"/>
      <c r="AA142" s="175"/>
      <c r="AB142" s="175">
        <f t="shared" si="24"/>
        <v>891</v>
      </c>
      <c r="AC142" s="175"/>
      <c r="AD142" s="175"/>
      <c r="AE142" s="192"/>
      <c r="AF142" s="193">
        <v>49.36103099999999</v>
      </c>
      <c r="AG142" s="193">
        <v>30.468075000000006</v>
      </c>
      <c r="AH142" s="193">
        <v>5.5610869999999988</v>
      </c>
      <c r="AI142" s="193">
        <v>11.888495950000001</v>
      </c>
      <c r="AJ142" s="193">
        <v>2.1401132120282966</v>
      </c>
      <c r="AK142" s="186"/>
      <c r="AL142" s="175" t="s">
        <v>81</v>
      </c>
      <c r="AM142" s="175"/>
      <c r="AN142" s="175" t="s">
        <v>8</v>
      </c>
      <c r="AO142" s="175"/>
      <c r="AP142" s="175"/>
      <c r="AQ142" s="175">
        <f t="shared" si="25"/>
        <v>891</v>
      </c>
      <c r="AR142" s="175"/>
      <c r="AS142" s="175"/>
      <c r="AU142" s="175"/>
      <c r="AV142" s="175" t="s">
        <v>440</v>
      </c>
      <c r="AY142" s="176">
        <v>0.2167</v>
      </c>
      <c r="AZ142" s="176">
        <v>20</v>
      </c>
      <c r="BA142" s="179">
        <v>1.0835000000000001E-2</v>
      </c>
      <c r="BB142" s="177">
        <v>5.5727055539151218</v>
      </c>
      <c r="BC142" s="177"/>
      <c r="BD142" s="194" t="s">
        <v>81</v>
      </c>
      <c r="BE142" s="194" t="s">
        <v>8</v>
      </c>
      <c r="BF142" s="194"/>
      <c r="BG142" s="194"/>
      <c r="BH142" s="169">
        <f>I142</f>
        <v>891</v>
      </c>
      <c r="BJ142" s="194"/>
      <c r="BK142" s="194"/>
      <c r="BL142" s="194"/>
      <c r="BM142" s="217">
        <v>891.26120000000003</v>
      </c>
      <c r="BP142" s="194"/>
      <c r="BQ142" s="195">
        <v>5619.6666670000004</v>
      </c>
      <c r="BR142" s="195"/>
      <c r="BS142" s="195"/>
      <c r="BT142" s="195"/>
      <c r="BU142" s="186"/>
      <c r="BV142" s="176" t="s">
        <v>347</v>
      </c>
      <c r="BW142" s="160" t="s">
        <v>1163</v>
      </c>
      <c r="BX142" s="176"/>
      <c r="BY142" s="176"/>
      <c r="BZ142" s="186">
        <f>I142</f>
        <v>891</v>
      </c>
      <c r="CA142" s="176"/>
      <c r="CB142" s="176"/>
      <c r="CC142" s="176"/>
      <c r="CD142" s="176"/>
      <c r="CE142" s="176" t="s">
        <v>62</v>
      </c>
      <c r="CF142" s="185">
        <v>167.49943993794494</v>
      </c>
      <c r="CI142" s="186"/>
      <c r="CJ142" s="186"/>
      <c r="CK142" s="186"/>
      <c r="CL142" s="186"/>
      <c r="CM142" s="186"/>
      <c r="CN142" s="186"/>
      <c r="CO142" s="186"/>
      <c r="CP142" s="186"/>
      <c r="CQ142" s="186"/>
      <c r="CR142" s="186"/>
      <c r="CS142" s="186"/>
      <c r="CT142" s="186"/>
      <c r="CU142" s="186"/>
      <c r="CV142" s="186"/>
      <c r="CW142" s="190">
        <v>209</v>
      </c>
      <c r="CX142" s="228" t="s">
        <v>8</v>
      </c>
      <c r="CY142" s="228"/>
      <c r="CZ142" s="228"/>
      <c r="DA142" s="186">
        <f t="shared" si="28"/>
        <v>891</v>
      </c>
      <c r="DB142" s="228"/>
      <c r="DC142" s="228"/>
      <c r="DD142" s="228"/>
      <c r="DE142" s="228"/>
      <c r="DF142" s="228"/>
      <c r="DG142" s="228"/>
      <c r="DH142" s="228" t="s">
        <v>9</v>
      </c>
      <c r="DI142" s="231">
        <v>4.8418020000000004</v>
      </c>
      <c r="DJ142" s="230">
        <v>0.54304790000000003</v>
      </c>
      <c r="DK142" s="230">
        <v>4.2987541</v>
      </c>
      <c r="DL142" s="230">
        <v>0.25574540000000001</v>
      </c>
      <c r="DM142" s="230">
        <v>0.28730250000000002</v>
      </c>
      <c r="DO142" s="59" t="s">
        <v>81</v>
      </c>
      <c r="DP142" s="61" t="s">
        <v>8</v>
      </c>
      <c r="DQ142" s="160" t="s">
        <v>1163</v>
      </c>
      <c r="DR142" s="61"/>
      <c r="DS142" s="61"/>
      <c r="DT142" s="61"/>
      <c r="DU142" s="61"/>
      <c r="DV142" s="61"/>
      <c r="DW142" s="61"/>
      <c r="DX142" s="61" t="s">
        <v>62</v>
      </c>
      <c r="DY142" s="236">
        <v>0.30408215999999999</v>
      </c>
      <c r="DZ142" s="236">
        <v>2.8999999999999998E-2</v>
      </c>
      <c r="EA142" s="236">
        <v>8.795472E-2</v>
      </c>
      <c r="EB142" s="236">
        <v>0.18858432</v>
      </c>
      <c r="EC142" s="236">
        <v>1.9557399999999996E-2</v>
      </c>
    </row>
    <row r="143" spans="1:133" s="169" customFormat="1" x14ac:dyDescent="0.25">
      <c r="A143" s="156">
        <v>211</v>
      </c>
      <c r="B143" s="157" t="s">
        <v>1326</v>
      </c>
      <c r="C143" s="160" t="s">
        <v>1163</v>
      </c>
      <c r="D143" s="160"/>
      <c r="E143" s="157" t="s">
        <v>1287</v>
      </c>
      <c r="F143" s="157">
        <v>-20.344916806000001</v>
      </c>
      <c r="G143" s="157">
        <v>-42.104744297000003</v>
      </c>
      <c r="H143" s="157"/>
      <c r="I143" s="156">
        <v>819</v>
      </c>
      <c r="J143" s="190"/>
      <c r="K143" s="190"/>
      <c r="L143" s="189" t="s">
        <v>1210</v>
      </c>
      <c r="M143" s="185">
        <v>6.166666666666667</v>
      </c>
      <c r="N143" s="190">
        <v>6</v>
      </c>
      <c r="O143" s="190">
        <v>6.5</v>
      </c>
      <c r="P143" s="185">
        <v>5.833333333333333</v>
      </c>
      <c r="Q143" s="185">
        <v>5.666666666666667</v>
      </c>
      <c r="R143" s="185">
        <v>6.333333333333333</v>
      </c>
      <c r="S143" s="185">
        <v>6.333333333333333</v>
      </c>
      <c r="T143" s="190">
        <v>6.5</v>
      </c>
      <c r="U143" s="191">
        <v>85.333333333333329</v>
      </c>
      <c r="V143" s="186"/>
      <c r="W143" s="190" t="s">
        <v>666</v>
      </c>
      <c r="X143" s="190">
        <v>819</v>
      </c>
      <c r="Y143" s="192" t="s">
        <v>8</v>
      </c>
      <c r="Z143" s="192"/>
      <c r="AA143" s="175"/>
      <c r="AB143" s="175">
        <f t="shared" si="24"/>
        <v>819</v>
      </c>
      <c r="AC143" s="175"/>
      <c r="AD143" s="175"/>
      <c r="AE143" s="192"/>
      <c r="AF143" s="193">
        <v>47.852169499999988</v>
      </c>
      <c r="AG143" s="193">
        <v>30.104703999999998</v>
      </c>
      <c r="AH143" s="193">
        <v>5.2603504000000001</v>
      </c>
      <c r="AI143" s="193">
        <v>12.801037449999999</v>
      </c>
      <c r="AJ143" s="193">
        <v>2.4564613059187606</v>
      </c>
      <c r="AK143" s="186"/>
      <c r="AL143" s="175" t="s">
        <v>530</v>
      </c>
      <c r="AM143" s="175"/>
      <c r="AN143" s="175" t="s">
        <v>8</v>
      </c>
      <c r="AO143" s="175"/>
      <c r="AP143" s="175"/>
      <c r="AQ143" s="175">
        <f t="shared" si="25"/>
        <v>819</v>
      </c>
      <c r="AR143" s="175"/>
      <c r="AS143" s="175"/>
      <c r="AU143" s="175"/>
      <c r="AV143" s="175" t="s">
        <v>440</v>
      </c>
      <c r="AY143" s="176">
        <v>0.21690000000000001</v>
      </c>
      <c r="AZ143" s="176">
        <v>20</v>
      </c>
      <c r="BA143" s="179">
        <v>1.0845E-2</v>
      </c>
      <c r="BB143" s="177">
        <v>5.724371191581886</v>
      </c>
      <c r="BC143" s="177"/>
      <c r="BD143" s="194" t="s">
        <v>530</v>
      </c>
      <c r="BE143" s="194" t="s">
        <v>8</v>
      </c>
      <c r="BF143" s="194"/>
      <c r="BG143" s="194"/>
      <c r="BH143" s="169">
        <f>I143</f>
        <v>819</v>
      </c>
      <c r="BJ143" s="194"/>
      <c r="BK143" s="194"/>
      <c r="BL143" s="194"/>
      <c r="BM143" s="217">
        <v>819.40309999999999</v>
      </c>
      <c r="BP143" s="194"/>
      <c r="BQ143" s="195">
        <v>2239.7244999999998</v>
      </c>
      <c r="BR143" s="195"/>
      <c r="BS143" s="195"/>
      <c r="BT143" s="195"/>
      <c r="BU143" s="186"/>
      <c r="BV143" s="186"/>
      <c r="BW143" s="160"/>
      <c r="BX143" s="186"/>
      <c r="BY143" s="186"/>
      <c r="BZ143" s="186"/>
      <c r="CA143" s="186"/>
      <c r="CB143" s="186"/>
      <c r="CC143" s="186"/>
      <c r="CD143" s="186"/>
      <c r="CE143" s="186"/>
      <c r="CF143" s="197"/>
      <c r="CI143" s="186"/>
      <c r="CJ143" s="186"/>
      <c r="CK143" s="186"/>
      <c r="CL143" s="186"/>
      <c r="CM143" s="186"/>
      <c r="CN143" s="186"/>
      <c r="CO143" s="186"/>
      <c r="CP143" s="186"/>
      <c r="CQ143" s="186"/>
      <c r="CR143" s="186"/>
      <c r="CS143" s="186"/>
      <c r="CT143" s="186"/>
      <c r="CU143" s="186"/>
      <c r="CV143" s="186"/>
      <c r="CW143" s="186"/>
      <c r="CX143" s="186"/>
      <c r="CY143" s="186"/>
      <c r="CZ143" s="186"/>
      <c r="DA143" s="186"/>
      <c r="DB143" s="186"/>
      <c r="DC143" s="186"/>
      <c r="DD143" s="186"/>
      <c r="DE143" s="186"/>
      <c r="DF143" s="186"/>
      <c r="DG143" s="186"/>
      <c r="DH143" s="186"/>
      <c r="DI143" s="186"/>
      <c r="DJ143" s="186"/>
      <c r="DK143" s="186"/>
      <c r="DL143" s="186"/>
      <c r="DM143" s="186"/>
      <c r="DQ143" s="160"/>
    </row>
    <row r="144" spans="1:133" s="169" customFormat="1" x14ac:dyDescent="0.25">
      <c r="A144" s="156">
        <v>212</v>
      </c>
      <c r="B144" s="157" t="s">
        <v>1327</v>
      </c>
      <c r="C144" s="160" t="s">
        <v>1163</v>
      </c>
      <c r="D144" s="160"/>
      <c r="E144" s="157" t="s">
        <v>1287</v>
      </c>
      <c r="F144" s="157">
        <v>-20.333133275000002</v>
      </c>
      <c r="G144" s="157">
        <v>-42.102398536999999</v>
      </c>
      <c r="H144" s="157"/>
      <c r="I144" s="156">
        <v>938</v>
      </c>
      <c r="J144" s="190"/>
      <c r="K144" s="190"/>
      <c r="L144" s="189" t="s">
        <v>1210</v>
      </c>
      <c r="M144" s="190">
        <v>6</v>
      </c>
      <c r="N144" s="190">
        <v>6</v>
      </c>
      <c r="O144" s="185">
        <v>6.666666666666667</v>
      </c>
      <c r="P144" s="190">
        <v>7</v>
      </c>
      <c r="Q144" s="190">
        <v>7</v>
      </c>
      <c r="R144" s="185">
        <v>6.666666666666667</v>
      </c>
      <c r="S144" s="185">
        <v>6.166666666666667</v>
      </c>
      <c r="T144" s="185">
        <v>6.166666666666667</v>
      </c>
      <c r="U144" s="191">
        <v>87.666666666666671</v>
      </c>
      <c r="V144" s="186"/>
      <c r="W144" s="190" t="s">
        <v>667</v>
      </c>
      <c r="X144" s="190">
        <v>938</v>
      </c>
      <c r="Y144" s="192" t="s">
        <v>8</v>
      </c>
      <c r="Z144" s="192"/>
      <c r="AA144" s="175"/>
      <c r="AB144" s="175">
        <f t="shared" si="24"/>
        <v>938</v>
      </c>
      <c r="AC144" s="175"/>
      <c r="AD144" s="175"/>
      <c r="AE144" s="192"/>
      <c r="AF144" s="193">
        <v>57.291353999999998</v>
      </c>
      <c r="AG144" s="193">
        <v>33.131567000000004</v>
      </c>
      <c r="AH144" s="193">
        <v>5.9213201</v>
      </c>
      <c r="AI144" s="193">
        <v>13.463438000000002</v>
      </c>
      <c r="AJ144" s="193">
        <v>2.2993584585392233</v>
      </c>
      <c r="AK144" s="186"/>
      <c r="AL144" s="175" t="s">
        <v>168</v>
      </c>
      <c r="AM144" s="175"/>
      <c r="AN144" s="175" t="s">
        <v>8</v>
      </c>
      <c r="AO144" s="175"/>
      <c r="AP144" s="175"/>
      <c r="AQ144" s="175">
        <f t="shared" si="25"/>
        <v>938</v>
      </c>
      <c r="AR144" s="175"/>
      <c r="AS144" s="175"/>
      <c r="AU144" s="175"/>
      <c r="AV144" s="175" t="s">
        <v>62</v>
      </c>
      <c r="AY144" s="176">
        <v>0.24149999999999999</v>
      </c>
      <c r="AZ144" s="176">
        <v>20</v>
      </c>
      <c r="BA144" s="179">
        <v>1.2074999999999999E-2</v>
      </c>
      <c r="BB144" s="177">
        <v>6.3082167879096991</v>
      </c>
      <c r="BC144" s="177"/>
      <c r="BD144" s="194" t="s">
        <v>168</v>
      </c>
      <c r="BE144" s="194" t="s">
        <v>8</v>
      </c>
      <c r="BF144" s="194"/>
      <c r="BG144" s="194"/>
      <c r="BH144" s="169">
        <f>I144</f>
        <v>938</v>
      </c>
      <c r="BJ144" s="194"/>
      <c r="BK144" s="194"/>
      <c r="BL144" s="194"/>
      <c r="BM144" s="217">
        <v>937.64449999999999</v>
      </c>
      <c r="BP144" s="194"/>
      <c r="BQ144" s="195">
        <v>4047.666667</v>
      </c>
      <c r="BR144" s="195"/>
      <c r="BS144" s="195"/>
      <c r="BT144" s="195"/>
      <c r="BU144" s="186"/>
      <c r="BV144" s="176" t="s">
        <v>348</v>
      </c>
      <c r="BW144" s="160" t="s">
        <v>1163</v>
      </c>
      <c r="BX144" s="176"/>
      <c r="BY144" s="176"/>
      <c r="BZ144" s="186">
        <f t="shared" ref="BZ144:BZ149" si="29">I144</f>
        <v>938</v>
      </c>
      <c r="CA144" s="176"/>
      <c r="CB144" s="176"/>
      <c r="CC144" s="176"/>
      <c r="CD144" s="176"/>
      <c r="CE144" s="176" t="s">
        <v>62</v>
      </c>
      <c r="CF144" s="185">
        <v>153.95323029045653</v>
      </c>
      <c r="CI144" s="163">
        <v>212</v>
      </c>
      <c r="CJ144" s="163" t="s">
        <v>8</v>
      </c>
      <c r="CK144" s="163"/>
      <c r="CL144" s="163"/>
      <c r="CM144" s="186">
        <f>I144</f>
        <v>938</v>
      </c>
      <c r="CN144" s="163"/>
      <c r="CO144" s="163"/>
      <c r="CP144" s="163"/>
      <c r="CQ144" s="163"/>
      <c r="CR144" s="163"/>
      <c r="CS144" s="163" t="s">
        <v>62</v>
      </c>
      <c r="CT144" s="163">
        <v>6.929658969569731</v>
      </c>
      <c r="CU144" s="186"/>
      <c r="CV144" s="186"/>
      <c r="CW144" s="190">
        <v>212</v>
      </c>
      <c r="CX144" s="228" t="s">
        <v>8</v>
      </c>
      <c r="CY144" s="228"/>
      <c r="CZ144" s="228"/>
      <c r="DA144" s="186">
        <f t="shared" si="28"/>
        <v>938</v>
      </c>
      <c r="DB144" s="228"/>
      <c r="DC144" s="228"/>
      <c r="DD144" s="228"/>
      <c r="DE144" s="228"/>
      <c r="DF144" s="228"/>
      <c r="DG144" s="228"/>
      <c r="DH144" s="228" t="s">
        <v>9</v>
      </c>
      <c r="DI144" s="231">
        <v>5.2912860000000004</v>
      </c>
      <c r="DJ144" s="230">
        <v>0.65504119999999999</v>
      </c>
      <c r="DK144" s="230">
        <v>4.6362448000000001</v>
      </c>
      <c r="DL144" s="230">
        <v>0.42332899999999996</v>
      </c>
      <c r="DM144" s="230">
        <v>0.23171220000000001</v>
      </c>
      <c r="DO144" s="61" t="s">
        <v>168</v>
      </c>
      <c r="DP144" s="238" t="s">
        <v>8</v>
      </c>
      <c r="DQ144" s="242" t="s">
        <v>1163</v>
      </c>
      <c r="DR144" s="61"/>
      <c r="DS144" s="61"/>
      <c r="DT144" s="61"/>
      <c r="DU144" s="61"/>
      <c r="DV144" s="61"/>
      <c r="DW144" s="61"/>
      <c r="DX144" s="61" t="s">
        <v>62</v>
      </c>
      <c r="DY144" s="68">
        <v>0.25583963999999998</v>
      </c>
      <c r="DZ144" s="68">
        <v>2.4915399999999997E-2</v>
      </c>
      <c r="EA144" s="68">
        <v>7.0679199999999998E-2</v>
      </c>
      <c r="EB144" s="68">
        <v>0.16482042</v>
      </c>
      <c r="EC144" s="68">
        <v>1.6981299999999998E-2</v>
      </c>
    </row>
    <row r="145" spans="1:133" s="169" customFormat="1" x14ac:dyDescent="0.25">
      <c r="A145" s="156">
        <v>213</v>
      </c>
      <c r="B145" s="157" t="s">
        <v>1328</v>
      </c>
      <c r="C145" s="160" t="s">
        <v>1192</v>
      </c>
      <c r="D145" s="160"/>
      <c r="E145" s="157" t="s">
        <v>1287</v>
      </c>
      <c r="F145" s="157">
        <v>-20.331444236999999</v>
      </c>
      <c r="G145" s="157">
        <v>-42.077782061000001</v>
      </c>
      <c r="H145" s="157"/>
      <c r="I145" s="156">
        <v>687</v>
      </c>
      <c r="J145" s="190"/>
      <c r="K145" s="190"/>
      <c r="L145" s="189" t="s">
        <v>1210</v>
      </c>
      <c r="M145" s="190">
        <v>6.5</v>
      </c>
      <c r="N145" s="190">
        <v>6</v>
      </c>
      <c r="O145" s="190">
        <v>6.5</v>
      </c>
      <c r="P145" s="190">
        <v>7</v>
      </c>
      <c r="Q145" s="190">
        <v>6</v>
      </c>
      <c r="R145" s="185">
        <v>5.75</v>
      </c>
      <c r="S145" s="185">
        <v>6.25</v>
      </c>
      <c r="T145" s="190">
        <v>6</v>
      </c>
      <c r="U145" s="191">
        <v>86.333333333333329</v>
      </c>
      <c r="V145" s="186"/>
      <c r="W145" s="190" t="s">
        <v>922</v>
      </c>
      <c r="X145" s="190">
        <v>687</v>
      </c>
      <c r="Y145" s="192" t="s">
        <v>10</v>
      </c>
      <c r="Z145" s="192"/>
      <c r="AA145" s="175"/>
      <c r="AB145" s="175">
        <f t="shared" si="24"/>
        <v>687</v>
      </c>
      <c r="AC145" s="175"/>
      <c r="AD145" s="175"/>
      <c r="AE145" s="192"/>
      <c r="AF145" s="193">
        <v>48.379072999999998</v>
      </c>
      <c r="AG145" s="193">
        <v>29.931208999999996</v>
      </c>
      <c r="AH145" s="193">
        <v>5.5993910500000004</v>
      </c>
      <c r="AI145" s="193">
        <v>11.54754075</v>
      </c>
      <c r="AJ145" s="193">
        <v>2.0726026612163855</v>
      </c>
      <c r="AK145" s="186"/>
      <c r="AL145" s="175" t="s">
        <v>120</v>
      </c>
      <c r="AM145" s="175"/>
      <c r="AN145" s="175" t="s">
        <v>10</v>
      </c>
      <c r="AO145" s="175"/>
      <c r="AP145" s="175"/>
      <c r="AQ145" s="175">
        <f t="shared" si="25"/>
        <v>687</v>
      </c>
      <c r="AR145" s="175"/>
      <c r="AS145" s="175"/>
      <c r="AU145" s="175"/>
      <c r="AV145" s="176" t="s">
        <v>20</v>
      </c>
      <c r="AY145" s="176">
        <v>0.21229999999999999</v>
      </c>
      <c r="AZ145" s="176">
        <v>20</v>
      </c>
      <c r="BA145" s="179">
        <v>1.0614999999999999E-2</v>
      </c>
      <c r="BB145" s="177">
        <v>5.6800794566880519</v>
      </c>
      <c r="BC145" s="177"/>
      <c r="BD145" s="194" t="s">
        <v>120</v>
      </c>
      <c r="BE145" s="194" t="s">
        <v>10</v>
      </c>
      <c r="BF145" s="194"/>
      <c r="BG145" s="194"/>
      <c r="BH145" s="169">
        <f>I145</f>
        <v>687</v>
      </c>
      <c r="BJ145" s="194"/>
      <c r="BK145" s="194"/>
      <c r="BL145" s="194"/>
      <c r="BM145" s="217">
        <v>686.74220000000003</v>
      </c>
      <c r="BP145" s="194"/>
      <c r="BQ145" s="195">
        <v>3391.5</v>
      </c>
      <c r="BR145" s="195"/>
      <c r="BS145" s="195"/>
      <c r="BT145" s="195"/>
      <c r="BU145" s="186"/>
      <c r="BV145" s="176" t="s">
        <v>304</v>
      </c>
      <c r="BW145" s="160" t="s">
        <v>1192</v>
      </c>
      <c r="BX145" s="176"/>
      <c r="BY145" s="176"/>
      <c r="BZ145" s="186">
        <f t="shared" si="29"/>
        <v>687</v>
      </c>
      <c r="CA145" s="176"/>
      <c r="CB145" s="176"/>
      <c r="CC145" s="176"/>
      <c r="CD145" s="176"/>
      <c r="CE145" s="176" t="s">
        <v>20</v>
      </c>
      <c r="CF145" s="185">
        <v>143.81874075532039</v>
      </c>
      <c r="CI145" s="163">
        <v>213</v>
      </c>
      <c r="CJ145" s="163" t="s">
        <v>10</v>
      </c>
      <c r="CK145" s="163"/>
      <c r="CL145" s="163"/>
      <c r="CM145" s="186">
        <f>I145</f>
        <v>687</v>
      </c>
      <c r="CN145" s="163"/>
      <c r="CO145" s="163"/>
      <c r="CP145" s="163"/>
      <c r="CQ145" s="163"/>
      <c r="CR145" s="163"/>
      <c r="CS145" s="163" t="s">
        <v>20</v>
      </c>
      <c r="CT145" s="163">
        <v>6.4840984215838713</v>
      </c>
      <c r="CU145" s="186"/>
      <c r="CV145" s="186"/>
      <c r="CW145" s="190">
        <v>213</v>
      </c>
      <c r="CX145" s="228" t="s">
        <v>10</v>
      </c>
      <c r="CY145" s="228"/>
      <c r="CZ145" s="228"/>
      <c r="DA145" s="186">
        <f t="shared" si="28"/>
        <v>687</v>
      </c>
      <c r="DB145" s="228"/>
      <c r="DC145" s="228"/>
      <c r="DD145" s="228"/>
      <c r="DE145" s="228"/>
      <c r="DF145" s="228"/>
      <c r="DG145" s="228"/>
      <c r="DH145" s="228" t="s">
        <v>11</v>
      </c>
      <c r="DI145" s="231">
        <v>4.6414989999999996</v>
      </c>
      <c r="DJ145" s="230">
        <v>0.58599849999999998</v>
      </c>
      <c r="DK145" s="230">
        <f>DI145-DJ145</f>
        <v>4.0555005</v>
      </c>
      <c r="DL145" s="230">
        <v>0.33922449999999993</v>
      </c>
      <c r="DM145" s="230">
        <v>0.24677400000000002</v>
      </c>
      <c r="DO145" s="61" t="s">
        <v>120</v>
      </c>
      <c r="DP145" s="61" t="s">
        <v>10</v>
      </c>
      <c r="DQ145" s="160" t="s">
        <v>1192</v>
      </c>
      <c r="DR145" s="61"/>
      <c r="DS145" s="61"/>
      <c r="DT145" s="61"/>
      <c r="DU145" s="61"/>
      <c r="DV145" s="61"/>
      <c r="DW145" s="61"/>
      <c r="DX145" s="61" t="s">
        <v>20</v>
      </c>
      <c r="DY145" s="68">
        <v>0.26533697999999994</v>
      </c>
      <c r="DZ145" s="68">
        <v>7.8007240000000005E-2</v>
      </c>
      <c r="EA145" s="68">
        <v>5.9368039999999997E-2</v>
      </c>
      <c r="EB145" s="68">
        <v>0.17000426000000002</v>
      </c>
      <c r="EC145" s="68">
        <v>1.833974E-2</v>
      </c>
    </row>
    <row r="146" spans="1:133" s="169" customFormat="1" x14ac:dyDescent="0.25">
      <c r="A146" s="156">
        <v>214</v>
      </c>
      <c r="B146" s="157" t="s">
        <v>1329</v>
      </c>
      <c r="C146" s="160" t="s">
        <v>1194</v>
      </c>
      <c r="D146" s="160"/>
      <c r="E146" s="157" t="s">
        <v>1287</v>
      </c>
      <c r="F146" s="157">
        <v>-20.336693403999998</v>
      </c>
      <c r="G146" s="157">
        <v>-42.098836144000003</v>
      </c>
      <c r="H146" s="157"/>
      <c r="I146" s="156">
        <v>851</v>
      </c>
      <c r="J146" s="190"/>
      <c r="K146" s="190"/>
      <c r="L146" s="189" t="s">
        <v>1330</v>
      </c>
      <c r="M146" s="185">
        <v>6.333333333333333</v>
      </c>
      <c r="N146" s="185">
        <v>5.666666666666667</v>
      </c>
      <c r="O146" s="185">
        <v>6.333333333333333</v>
      </c>
      <c r="P146" s="185">
        <v>6.333333333333333</v>
      </c>
      <c r="Q146" s="190">
        <v>7</v>
      </c>
      <c r="R146" s="185">
        <v>6.333333333333333</v>
      </c>
      <c r="S146" s="190">
        <v>6.5</v>
      </c>
      <c r="T146" s="185">
        <v>6.166666666666667</v>
      </c>
      <c r="U146" s="191">
        <v>86.666666666666671</v>
      </c>
      <c r="V146" s="186"/>
      <c r="W146" s="190" t="s">
        <v>776</v>
      </c>
      <c r="X146" s="190">
        <v>851</v>
      </c>
      <c r="Y146" s="192" t="s">
        <v>201</v>
      </c>
      <c r="Z146" s="192"/>
      <c r="AA146" s="175"/>
      <c r="AB146" s="175">
        <f t="shared" si="24"/>
        <v>851</v>
      </c>
      <c r="AC146" s="175"/>
      <c r="AD146" s="175"/>
      <c r="AE146" s="192"/>
      <c r="AF146" s="193">
        <v>62.909510000000012</v>
      </c>
      <c r="AG146" s="193">
        <v>34.177286000000002</v>
      </c>
      <c r="AH146" s="193">
        <v>6.285850550000001</v>
      </c>
      <c r="AI146" s="193">
        <v>13.283405500000004</v>
      </c>
      <c r="AJ146" s="193">
        <v>2.134128234076635</v>
      </c>
      <c r="AK146" s="186"/>
      <c r="AL146" s="175" t="s">
        <v>549</v>
      </c>
      <c r="AM146" s="175"/>
      <c r="AN146" s="175" t="s">
        <v>201</v>
      </c>
      <c r="AO146" s="175"/>
      <c r="AP146" s="175"/>
      <c r="AQ146" s="175">
        <f t="shared" si="25"/>
        <v>851</v>
      </c>
      <c r="AR146" s="175"/>
      <c r="AS146" s="175"/>
      <c r="AU146" s="175"/>
      <c r="AV146" s="175" t="s">
        <v>440</v>
      </c>
      <c r="AY146" s="176">
        <v>0.2364</v>
      </c>
      <c r="AZ146" s="176">
        <v>20</v>
      </c>
      <c r="BA146" s="179">
        <v>1.1820000000000001E-2</v>
      </c>
      <c r="BB146" s="177">
        <v>6.1793681045821822</v>
      </c>
      <c r="BC146" s="177"/>
      <c r="BD146" s="194" t="s">
        <v>549</v>
      </c>
      <c r="BE146" s="194" t="s">
        <v>201</v>
      </c>
      <c r="BF146" s="194"/>
      <c r="BG146" s="194"/>
      <c r="BH146" s="169">
        <f>I146</f>
        <v>851</v>
      </c>
      <c r="BJ146" s="194"/>
      <c r="BK146" s="194"/>
      <c r="BL146" s="194"/>
      <c r="BM146" s="217">
        <v>850.88599999999997</v>
      </c>
      <c r="BP146" s="194"/>
      <c r="BQ146" s="195">
        <v>2948.666667</v>
      </c>
      <c r="BR146" s="195"/>
      <c r="BS146" s="195"/>
      <c r="BT146" s="195"/>
      <c r="BU146" s="186"/>
      <c r="BV146" s="176" t="s">
        <v>469</v>
      </c>
      <c r="BW146" s="160" t="s">
        <v>1194</v>
      </c>
      <c r="BX146" s="176"/>
      <c r="BY146" s="176"/>
      <c r="BZ146" s="186">
        <f t="shared" si="29"/>
        <v>851</v>
      </c>
      <c r="CA146" s="176"/>
      <c r="CB146" s="176"/>
      <c r="CC146" s="176"/>
      <c r="CD146" s="176"/>
      <c r="CE146" s="176" t="s">
        <v>440</v>
      </c>
      <c r="CF146" s="185">
        <v>185.61768394334391</v>
      </c>
      <c r="CI146" s="186"/>
      <c r="CJ146" s="186"/>
      <c r="CK146" s="186"/>
      <c r="CL146" s="186"/>
      <c r="CM146" s="186"/>
      <c r="CN146" s="186"/>
      <c r="CO146" s="186"/>
      <c r="CP146" s="186"/>
      <c r="CQ146" s="186"/>
      <c r="CR146" s="186"/>
      <c r="CS146" s="186"/>
      <c r="CT146" s="186"/>
      <c r="CU146" s="186"/>
      <c r="CV146" s="186"/>
      <c r="CW146" s="186"/>
      <c r="CX146" s="186"/>
      <c r="CY146" s="186"/>
      <c r="CZ146" s="186"/>
      <c r="DA146" s="186"/>
      <c r="DB146" s="186"/>
      <c r="DC146" s="186"/>
      <c r="DD146" s="186"/>
      <c r="DE146" s="186"/>
      <c r="DF146" s="186"/>
      <c r="DG146" s="186"/>
      <c r="DH146" s="186"/>
      <c r="DI146" s="186"/>
      <c r="DJ146" s="186"/>
      <c r="DK146" s="186"/>
      <c r="DL146" s="186"/>
      <c r="DM146" s="186"/>
      <c r="DQ146" s="160"/>
    </row>
    <row r="147" spans="1:133" s="169" customFormat="1" x14ac:dyDescent="0.25">
      <c r="A147" s="156">
        <v>216</v>
      </c>
      <c r="B147" s="157" t="s">
        <v>1331</v>
      </c>
      <c r="C147" s="160" t="s">
        <v>1173</v>
      </c>
      <c r="D147" s="160"/>
      <c r="E147" s="157" t="s">
        <v>1287</v>
      </c>
      <c r="F147" s="157">
        <v>-20.160020487000001</v>
      </c>
      <c r="G147" s="157">
        <v>-42.131654732000001</v>
      </c>
      <c r="H147" s="157"/>
      <c r="I147" s="156">
        <v>833</v>
      </c>
      <c r="J147" s="190"/>
      <c r="K147" s="190"/>
      <c r="L147" s="189" t="s">
        <v>1225</v>
      </c>
      <c r="M147" s="185">
        <v>5.333333333333333</v>
      </c>
      <c r="N147" s="185">
        <v>5.666666666666667</v>
      </c>
      <c r="O147" s="185">
        <v>5.666666666666667</v>
      </c>
      <c r="P147" s="190">
        <v>6</v>
      </c>
      <c r="Q147" s="190">
        <v>5</v>
      </c>
      <c r="R147" s="185">
        <v>5.333333333333333</v>
      </c>
      <c r="S147" s="190">
        <v>5</v>
      </c>
      <c r="T147" s="185">
        <v>5.666666666666667</v>
      </c>
      <c r="U147" s="191">
        <v>79.666666666666671</v>
      </c>
      <c r="V147" s="186"/>
      <c r="W147" s="190" t="s">
        <v>834</v>
      </c>
      <c r="X147" s="190">
        <v>833</v>
      </c>
      <c r="Y147" s="192" t="s">
        <v>286</v>
      </c>
      <c r="Z147" s="192"/>
      <c r="AA147" s="175"/>
      <c r="AB147" s="175">
        <f t="shared" si="24"/>
        <v>833</v>
      </c>
      <c r="AC147" s="175"/>
      <c r="AD147" s="175"/>
      <c r="AE147" s="192"/>
      <c r="AF147" s="193">
        <v>47.277405000000002</v>
      </c>
      <c r="AG147" s="193">
        <v>30.095180999999997</v>
      </c>
      <c r="AH147" s="193">
        <v>5.5157931500000013</v>
      </c>
      <c r="AI147" s="193">
        <v>11.4279531</v>
      </c>
      <c r="AJ147" s="193">
        <v>2.0753171974704658</v>
      </c>
      <c r="AK147" s="186"/>
      <c r="AL147" s="175" t="s">
        <v>1096</v>
      </c>
      <c r="AM147" s="175"/>
      <c r="AN147" s="175" t="s">
        <v>286</v>
      </c>
      <c r="AO147" s="175"/>
      <c r="AP147" s="175"/>
      <c r="AQ147" s="175">
        <f t="shared" si="25"/>
        <v>833</v>
      </c>
      <c r="AR147" s="175"/>
      <c r="AS147" s="175"/>
      <c r="AU147" s="175"/>
      <c r="AV147" s="175" t="s">
        <v>440</v>
      </c>
      <c r="AY147" s="176">
        <v>0.25480000000000003</v>
      </c>
      <c r="AZ147" s="176">
        <v>20</v>
      </c>
      <c r="BA147" s="179">
        <v>1.2740000000000001E-2</v>
      </c>
      <c r="BB147" s="177">
        <v>6.577993718626689</v>
      </c>
      <c r="BC147" s="177"/>
      <c r="BD147" s="186"/>
      <c r="BE147" s="186"/>
      <c r="BF147" s="186"/>
      <c r="BG147" s="186"/>
      <c r="BJ147" s="186"/>
      <c r="BK147" s="186"/>
      <c r="BL147" s="186"/>
      <c r="BM147" s="218"/>
      <c r="BP147" s="186"/>
      <c r="BQ147" s="186"/>
      <c r="BR147" s="186"/>
      <c r="BS147" s="186"/>
      <c r="BT147" s="186"/>
      <c r="BU147" s="186"/>
      <c r="BV147" s="182" t="s">
        <v>480</v>
      </c>
      <c r="BW147" s="160" t="s">
        <v>1173</v>
      </c>
      <c r="BX147" s="182"/>
      <c r="BY147" s="182"/>
      <c r="BZ147" s="186">
        <f t="shared" si="29"/>
        <v>833</v>
      </c>
      <c r="CA147" s="182"/>
      <c r="CB147" s="182"/>
      <c r="CC147" s="182"/>
      <c r="CD147" s="182"/>
      <c r="CE147" s="182" t="s">
        <v>440</v>
      </c>
      <c r="CF147" s="185">
        <v>133.58239050824704</v>
      </c>
      <c r="CI147" s="186"/>
      <c r="CJ147" s="186"/>
      <c r="CK147" s="186"/>
      <c r="CL147" s="186"/>
      <c r="CM147" s="186"/>
      <c r="CN147" s="186"/>
      <c r="CO147" s="186"/>
      <c r="CP147" s="186"/>
      <c r="CQ147" s="186"/>
      <c r="CR147" s="186"/>
      <c r="CS147" s="186"/>
      <c r="CT147" s="186"/>
      <c r="CU147" s="186"/>
      <c r="CV147" s="186"/>
      <c r="CW147" s="186"/>
      <c r="CX147" s="186"/>
      <c r="CY147" s="186"/>
      <c r="CZ147" s="186"/>
      <c r="DA147" s="186"/>
      <c r="DB147" s="186"/>
      <c r="DC147" s="186"/>
      <c r="DD147" s="186"/>
      <c r="DE147" s="186"/>
      <c r="DF147" s="186"/>
      <c r="DG147" s="186"/>
      <c r="DH147" s="186"/>
      <c r="DI147" s="186"/>
      <c r="DJ147" s="186"/>
      <c r="DK147" s="186"/>
      <c r="DL147" s="186"/>
      <c r="DM147" s="186"/>
      <c r="DQ147" s="160"/>
    </row>
    <row r="148" spans="1:133" s="169" customFormat="1" x14ac:dyDescent="0.25">
      <c r="A148" s="156">
        <v>219</v>
      </c>
      <c r="B148" s="157" t="s">
        <v>1332</v>
      </c>
      <c r="C148" s="160" t="s">
        <v>1192</v>
      </c>
      <c r="D148" s="160"/>
      <c r="E148" s="157" t="s">
        <v>1287</v>
      </c>
      <c r="F148" s="157">
        <v>-20.084127970000001</v>
      </c>
      <c r="G148" s="157">
        <v>-42.138634846000002</v>
      </c>
      <c r="H148" s="157"/>
      <c r="I148" s="156">
        <v>1065</v>
      </c>
      <c r="J148" s="190"/>
      <c r="K148" s="190"/>
      <c r="L148" s="189" t="s">
        <v>1210</v>
      </c>
      <c r="M148" s="190">
        <v>6</v>
      </c>
      <c r="N148" s="190">
        <v>6</v>
      </c>
      <c r="O148" s="190">
        <v>6</v>
      </c>
      <c r="P148" s="190">
        <v>6</v>
      </c>
      <c r="Q148" s="190">
        <v>6</v>
      </c>
      <c r="R148" s="185">
        <v>6.166666666666667</v>
      </c>
      <c r="S148" s="190">
        <v>6</v>
      </c>
      <c r="T148" s="185">
        <v>6.166666666666667</v>
      </c>
      <c r="U148" s="191">
        <v>84.333333333333329</v>
      </c>
      <c r="V148" s="186"/>
      <c r="W148" s="190" t="s">
        <v>924</v>
      </c>
      <c r="X148" s="190">
        <v>1065</v>
      </c>
      <c r="Y148" s="192" t="s">
        <v>10</v>
      </c>
      <c r="Z148" s="192"/>
      <c r="AA148" s="175"/>
      <c r="AB148" s="175">
        <f t="shared" si="24"/>
        <v>1065</v>
      </c>
      <c r="AC148" s="175"/>
      <c r="AD148" s="175"/>
      <c r="AE148" s="192"/>
      <c r="AF148" s="193">
        <v>57.11421949999999</v>
      </c>
      <c r="AG148" s="193">
        <v>33.48819249999999</v>
      </c>
      <c r="AH148" s="193">
        <v>6.0345586499999992</v>
      </c>
      <c r="AI148" s="193">
        <v>13.435904210526315</v>
      </c>
      <c r="AJ148" s="193">
        <v>2.1339477668951434</v>
      </c>
      <c r="AK148" s="186"/>
      <c r="AL148" s="175" t="s">
        <v>170</v>
      </c>
      <c r="AM148" s="175"/>
      <c r="AN148" s="175" t="s">
        <v>10</v>
      </c>
      <c r="AO148" s="175"/>
      <c r="AP148" s="175"/>
      <c r="AQ148" s="175">
        <f t="shared" si="25"/>
        <v>1065</v>
      </c>
      <c r="AR148" s="175"/>
      <c r="AS148" s="175"/>
      <c r="AU148" s="175"/>
      <c r="AV148" s="175" t="s">
        <v>62</v>
      </c>
      <c r="AY148" s="176">
        <v>0.23449999999999999</v>
      </c>
      <c r="AZ148" s="176">
        <v>20</v>
      </c>
      <c r="BA148" s="179">
        <v>1.1724999999999999E-2</v>
      </c>
      <c r="BB148" s="177">
        <v>6.3739833033581181</v>
      </c>
      <c r="BC148" s="177"/>
      <c r="BD148" s="186"/>
      <c r="BE148" s="186"/>
      <c r="BF148" s="186"/>
      <c r="BG148" s="186"/>
      <c r="BJ148" s="186"/>
      <c r="BK148" s="186"/>
      <c r="BL148" s="186"/>
      <c r="BM148" s="218"/>
      <c r="BP148" s="186"/>
      <c r="BQ148" s="186"/>
      <c r="BR148" s="186"/>
      <c r="BS148" s="186"/>
      <c r="BT148" s="186"/>
      <c r="BU148" s="186"/>
      <c r="BV148" s="176" t="s">
        <v>415</v>
      </c>
      <c r="BW148" s="160" t="s">
        <v>1192</v>
      </c>
      <c r="BX148" s="176"/>
      <c r="BY148" s="176"/>
      <c r="BZ148" s="186">
        <f t="shared" si="29"/>
        <v>1065</v>
      </c>
      <c r="CA148" s="176"/>
      <c r="CB148" s="176"/>
      <c r="CC148" s="176"/>
      <c r="CD148" s="176"/>
      <c r="CE148" s="176" t="s">
        <v>62</v>
      </c>
      <c r="CF148" s="185">
        <v>227.4217196132744</v>
      </c>
      <c r="CI148" s="163">
        <v>219</v>
      </c>
      <c r="CJ148" s="163" t="s">
        <v>10</v>
      </c>
      <c r="CK148" s="163"/>
      <c r="CL148" s="163"/>
      <c r="CM148" s="186">
        <f>I148</f>
        <v>1065</v>
      </c>
      <c r="CN148" s="163"/>
      <c r="CO148" s="163"/>
      <c r="CP148" s="163"/>
      <c r="CQ148" s="163"/>
      <c r="CR148" s="163"/>
      <c r="CS148" s="163" t="s">
        <v>62</v>
      </c>
      <c r="CT148" s="163">
        <v>8.2416076053014056</v>
      </c>
      <c r="CU148" s="186"/>
      <c r="CV148" s="186"/>
      <c r="CW148" s="163">
        <v>219</v>
      </c>
      <c r="CX148" s="163" t="s">
        <v>10</v>
      </c>
      <c r="CY148" s="163"/>
      <c r="CZ148" s="163"/>
      <c r="DA148" s="186">
        <f t="shared" si="28"/>
        <v>1065</v>
      </c>
      <c r="DB148" s="163"/>
      <c r="DC148" s="163"/>
      <c r="DD148" s="163"/>
      <c r="DE148" s="163"/>
      <c r="DF148" s="163"/>
      <c r="DG148" s="163"/>
      <c r="DH148" s="176" t="s">
        <v>9</v>
      </c>
      <c r="DI148" s="233">
        <v>4.3866509999999996</v>
      </c>
      <c r="DJ148" s="233">
        <v>0.4825914</v>
      </c>
      <c r="DK148" s="177">
        <f>DI148-DJ148</f>
        <v>3.9040595999999996</v>
      </c>
      <c r="DL148" s="230">
        <v>0.30036940000000001</v>
      </c>
      <c r="DM148" s="230">
        <v>0.182222</v>
      </c>
      <c r="DO148" s="61" t="s">
        <v>170</v>
      </c>
      <c r="DP148" s="61" t="s">
        <v>10</v>
      </c>
      <c r="DQ148" s="160" t="s">
        <v>1192</v>
      </c>
      <c r="DR148" s="61"/>
      <c r="DS148" s="61"/>
      <c r="DT148" s="61"/>
      <c r="DU148" s="61"/>
      <c r="DV148" s="61"/>
      <c r="DW148" s="61"/>
      <c r="DX148" s="61" t="s">
        <v>62</v>
      </c>
      <c r="DY148" s="68">
        <v>0.28745078000000002</v>
      </c>
      <c r="DZ148" s="68">
        <v>3.0869200000000003E-2</v>
      </c>
      <c r="EA148" s="68">
        <v>5.5567999999999999E-2</v>
      </c>
      <c r="EB148" s="68">
        <v>0.19703558000000002</v>
      </c>
      <c r="EC148" s="68">
        <v>1.5822379999999997E-2</v>
      </c>
    </row>
    <row r="149" spans="1:133" s="169" customFormat="1" x14ac:dyDescent="0.25">
      <c r="A149" s="156">
        <v>222</v>
      </c>
      <c r="B149" s="157" t="s">
        <v>1333</v>
      </c>
      <c r="C149" s="160" t="s">
        <v>1192</v>
      </c>
      <c r="D149" s="160"/>
      <c r="E149" s="157" t="s">
        <v>1287</v>
      </c>
      <c r="F149" s="157">
        <v>-20.145760439</v>
      </c>
      <c r="G149" s="157">
        <v>-42.180010936999999</v>
      </c>
      <c r="H149" s="157"/>
      <c r="I149" s="156">
        <v>677</v>
      </c>
      <c r="J149" s="190"/>
      <c r="K149" s="190"/>
      <c r="L149" s="188" t="s">
        <v>1225</v>
      </c>
      <c r="M149" s="190">
        <v>6</v>
      </c>
      <c r="N149" s="185">
        <v>5.666666666666667</v>
      </c>
      <c r="O149" s="185">
        <v>6.166666666666667</v>
      </c>
      <c r="P149" s="190">
        <v>6.5</v>
      </c>
      <c r="Q149" s="190">
        <v>6</v>
      </c>
      <c r="R149" s="190">
        <v>5.5</v>
      </c>
      <c r="S149" s="190">
        <v>6</v>
      </c>
      <c r="T149" s="185">
        <v>6.166666666666667</v>
      </c>
      <c r="U149" s="196">
        <v>84</v>
      </c>
      <c r="V149" s="186"/>
      <c r="W149" s="190" t="s">
        <v>926</v>
      </c>
      <c r="X149" s="190">
        <v>677</v>
      </c>
      <c r="Y149" s="192" t="s">
        <v>10</v>
      </c>
      <c r="Z149" s="192"/>
      <c r="AA149" s="175"/>
      <c r="AB149" s="175">
        <f t="shared" si="24"/>
        <v>677</v>
      </c>
      <c r="AC149" s="175"/>
      <c r="AD149" s="175"/>
      <c r="AE149" s="192"/>
      <c r="AF149" s="193">
        <v>40.79357850000001</v>
      </c>
      <c r="AG149" s="193">
        <v>28.202386999999998</v>
      </c>
      <c r="AH149" s="193">
        <v>5.1039786500000002</v>
      </c>
      <c r="AI149" s="193">
        <v>10.873921999999999</v>
      </c>
      <c r="AJ149" s="193">
        <v>2.1258256256302515</v>
      </c>
      <c r="AK149" s="186"/>
      <c r="AL149" s="175" t="s">
        <v>121</v>
      </c>
      <c r="AM149" s="175"/>
      <c r="AN149" s="175" t="s">
        <v>10</v>
      </c>
      <c r="AO149" s="175"/>
      <c r="AP149" s="175"/>
      <c r="AQ149" s="175">
        <f t="shared" si="25"/>
        <v>677</v>
      </c>
      <c r="AR149" s="175"/>
      <c r="AS149" s="175"/>
      <c r="AU149" s="175"/>
      <c r="AV149" s="176" t="s">
        <v>20</v>
      </c>
      <c r="AY149" s="176">
        <v>0.2351</v>
      </c>
      <c r="AZ149" s="176">
        <v>20</v>
      </c>
      <c r="BA149" s="179">
        <v>1.1755E-2</v>
      </c>
      <c r="BB149" s="177">
        <v>6.0518615950393251</v>
      </c>
      <c r="BC149" s="177"/>
      <c r="BD149" s="186"/>
      <c r="BE149" s="186"/>
      <c r="BF149" s="186"/>
      <c r="BG149" s="186"/>
      <c r="BJ149" s="186"/>
      <c r="BK149" s="186"/>
      <c r="BL149" s="186"/>
      <c r="BM149" s="218"/>
      <c r="BP149" s="186"/>
      <c r="BQ149" s="186"/>
      <c r="BR149" s="186"/>
      <c r="BS149" s="186"/>
      <c r="BT149" s="186"/>
      <c r="BU149" s="186"/>
      <c r="BV149" s="176" t="s">
        <v>305</v>
      </c>
      <c r="BW149" s="160" t="s">
        <v>1192</v>
      </c>
      <c r="BX149" s="176"/>
      <c r="BY149" s="176"/>
      <c r="BZ149" s="186">
        <f t="shared" si="29"/>
        <v>677</v>
      </c>
      <c r="CA149" s="176"/>
      <c r="CB149" s="176"/>
      <c r="CC149" s="176"/>
      <c r="CD149" s="176"/>
      <c r="CE149" s="176" t="s">
        <v>20</v>
      </c>
      <c r="CF149" s="185">
        <v>165.125966454196</v>
      </c>
      <c r="CI149" s="163">
        <v>222</v>
      </c>
      <c r="CJ149" s="163" t="s">
        <v>10</v>
      </c>
      <c r="CK149" s="163"/>
      <c r="CL149" s="163"/>
      <c r="CM149" s="186">
        <f>I149</f>
        <v>677</v>
      </c>
      <c r="CN149" s="163"/>
      <c r="CO149" s="163"/>
      <c r="CP149" s="163"/>
      <c r="CQ149" s="163"/>
      <c r="CR149" s="163"/>
      <c r="CS149" s="163" t="s">
        <v>20</v>
      </c>
      <c r="CT149" s="163">
        <v>7.3373197751365868</v>
      </c>
      <c r="CU149" s="186"/>
      <c r="CV149" s="186"/>
      <c r="CW149" s="190">
        <v>222</v>
      </c>
      <c r="CX149" s="228" t="s">
        <v>10</v>
      </c>
      <c r="CY149" s="228"/>
      <c r="CZ149" s="228"/>
      <c r="DA149" s="186">
        <f t="shared" si="28"/>
        <v>677</v>
      </c>
      <c r="DB149" s="228"/>
      <c r="DC149" s="228"/>
      <c r="DD149" s="228"/>
      <c r="DE149" s="228"/>
      <c r="DF149" s="228"/>
      <c r="DG149" s="228"/>
      <c r="DH149" s="228" t="s">
        <v>11</v>
      </c>
      <c r="DI149" s="231">
        <v>3.6894149999999999</v>
      </c>
      <c r="DJ149" s="230">
        <v>0.42855320000000002</v>
      </c>
      <c r="DK149" s="230">
        <f>DI149-DJ149</f>
        <v>3.2608617999999998</v>
      </c>
      <c r="DL149" s="230">
        <v>0.20632190000000003</v>
      </c>
      <c r="DM149" s="230">
        <v>0.22223129999999999</v>
      </c>
      <c r="DO149" s="61" t="s">
        <v>121</v>
      </c>
      <c r="DP149" s="61" t="s">
        <v>10</v>
      </c>
      <c r="DQ149" s="160" t="s">
        <v>1192</v>
      </c>
      <c r="DR149" s="61"/>
      <c r="DS149" s="61"/>
      <c r="DT149" s="61"/>
      <c r="DU149" s="61"/>
      <c r="DV149" s="61"/>
      <c r="DW149" s="61"/>
      <c r="DX149" s="61" t="s">
        <v>20</v>
      </c>
      <c r="DY149" s="61">
        <v>0.27202566</v>
      </c>
      <c r="DZ149" s="68">
        <v>2.9782160000000002E-2</v>
      </c>
      <c r="EA149" s="68">
        <v>5.2120560000000003E-2</v>
      </c>
      <c r="EB149" s="68">
        <v>0.18632849999999998</v>
      </c>
      <c r="EC149" s="68">
        <v>2.24052E-2</v>
      </c>
    </row>
    <row r="150" spans="1:133" s="169" customFormat="1" x14ac:dyDescent="0.25">
      <c r="A150" s="156">
        <v>224</v>
      </c>
      <c r="B150" s="157" t="s">
        <v>1334</v>
      </c>
      <c r="C150" s="160" t="s">
        <v>1194</v>
      </c>
      <c r="D150" s="160"/>
      <c r="E150" s="157" t="s">
        <v>1287</v>
      </c>
      <c r="F150" s="157">
        <v>-20.032659815999999</v>
      </c>
      <c r="G150" s="157">
        <v>-42.134163518999998</v>
      </c>
      <c r="H150" s="157"/>
      <c r="I150" s="156">
        <v>1020</v>
      </c>
      <c r="J150" s="190"/>
      <c r="K150" s="190"/>
      <c r="L150" s="189" t="s">
        <v>1210</v>
      </c>
      <c r="M150" s="185">
        <v>6.333333333333333</v>
      </c>
      <c r="N150" s="190">
        <v>7</v>
      </c>
      <c r="O150" s="185">
        <v>6.666666666666667</v>
      </c>
      <c r="P150" s="190">
        <v>6</v>
      </c>
      <c r="Q150" s="190">
        <v>7</v>
      </c>
      <c r="R150" s="185">
        <v>6.333333333333333</v>
      </c>
      <c r="S150" s="185">
        <v>6.333333333333333</v>
      </c>
      <c r="T150" s="185">
        <v>6.333333333333333</v>
      </c>
      <c r="U150" s="196">
        <v>88</v>
      </c>
      <c r="V150" s="186"/>
      <c r="W150" s="190" t="s">
        <v>778</v>
      </c>
      <c r="X150" s="190">
        <v>1020</v>
      </c>
      <c r="Y150" s="192" t="s">
        <v>201</v>
      </c>
      <c r="Z150" s="192"/>
      <c r="AA150" s="175"/>
      <c r="AB150" s="175">
        <f t="shared" si="24"/>
        <v>1020</v>
      </c>
      <c r="AC150" s="175"/>
      <c r="AD150" s="175"/>
      <c r="AE150" s="192"/>
      <c r="AF150" s="193">
        <v>43.964522500000001</v>
      </c>
      <c r="AG150" s="193">
        <v>28.161405000000002</v>
      </c>
      <c r="AH150" s="193">
        <v>5.2653980000000002</v>
      </c>
      <c r="AI150" s="193">
        <v>11.063906800000002</v>
      </c>
      <c r="AJ150" s="193">
        <v>2.1083297028107135</v>
      </c>
      <c r="AK150" s="186"/>
      <c r="AL150" s="175" t="s">
        <v>1074</v>
      </c>
      <c r="AM150" s="175"/>
      <c r="AN150" s="175" t="s">
        <v>201</v>
      </c>
      <c r="AO150" s="175"/>
      <c r="AP150" s="175"/>
      <c r="AQ150" s="175">
        <f t="shared" si="25"/>
        <v>1020</v>
      </c>
      <c r="AR150" s="175"/>
      <c r="AS150" s="175"/>
      <c r="AU150" s="175"/>
      <c r="AV150" s="175" t="s">
        <v>62</v>
      </c>
      <c r="AY150" s="176">
        <v>0.25169999999999998</v>
      </c>
      <c r="AZ150" s="176">
        <v>20</v>
      </c>
      <c r="BA150" s="179">
        <v>1.2584999999999999E-2</v>
      </c>
      <c r="BB150" s="177">
        <v>6.5122272031782673</v>
      </c>
      <c r="BC150" s="177"/>
      <c r="BD150" s="186"/>
      <c r="BE150" s="186"/>
      <c r="BF150" s="186"/>
      <c r="BG150" s="186"/>
      <c r="BJ150" s="186"/>
      <c r="BK150" s="186"/>
      <c r="BL150" s="186"/>
      <c r="BM150" s="218"/>
      <c r="BP150" s="186"/>
      <c r="BQ150" s="186"/>
      <c r="BR150" s="186"/>
      <c r="BS150" s="186"/>
      <c r="BT150" s="186"/>
      <c r="BU150" s="186"/>
      <c r="BV150" s="186"/>
      <c r="BW150" s="160"/>
      <c r="BX150" s="186"/>
      <c r="BY150" s="186"/>
      <c r="BZ150" s="186"/>
      <c r="CA150" s="186"/>
      <c r="CB150" s="186"/>
      <c r="CC150" s="186"/>
      <c r="CD150" s="186"/>
      <c r="CE150" s="186"/>
      <c r="CF150" s="197"/>
      <c r="CI150" s="186"/>
      <c r="CJ150" s="186"/>
      <c r="CK150" s="186"/>
      <c r="CL150" s="186"/>
      <c r="CM150" s="186"/>
      <c r="CN150" s="186"/>
      <c r="CO150" s="186"/>
      <c r="CP150" s="186"/>
      <c r="CQ150" s="186"/>
      <c r="CR150" s="186"/>
      <c r="CS150" s="186"/>
      <c r="CT150" s="186"/>
      <c r="CU150" s="186"/>
      <c r="CV150" s="186"/>
      <c r="CW150" s="186"/>
      <c r="CX150" s="186"/>
      <c r="CY150" s="186"/>
      <c r="CZ150" s="186"/>
      <c r="DA150" s="186"/>
      <c r="DB150" s="186"/>
      <c r="DC150" s="186"/>
      <c r="DD150" s="186"/>
      <c r="DE150" s="186"/>
      <c r="DF150" s="186"/>
      <c r="DG150" s="186"/>
      <c r="DH150" s="186"/>
      <c r="DI150" s="186"/>
      <c r="DJ150" s="186"/>
      <c r="DK150" s="186"/>
      <c r="DL150" s="186"/>
      <c r="DM150" s="186"/>
      <c r="DO150" s="61">
        <v>224</v>
      </c>
      <c r="DP150" s="61" t="s">
        <v>201</v>
      </c>
      <c r="DQ150" s="160" t="s">
        <v>1194</v>
      </c>
      <c r="DR150" s="61"/>
      <c r="DS150" s="61"/>
      <c r="DT150" s="61"/>
      <c r="DU150" s="61"/>
      <c r="DV150" s="61"/>
      <c r="DW150" s="61"/>
      <c r="DX150" s="61" t="s">
        <v>62</v>
      </c>
      <c r="DY150" s="68">
        <v>0.21972823999999996</v>
      </c>
      <c r="DZ150" s="68">
        <v>2.3955720000000003E-2</v>
      </c>
      <c r="EA150" s="68">
        <v>3.6195259999999993E-2</v>
      </c>
      <c r="EB150" s="68">
        <v>0.14422308</v>
      </c>
      <c r="EC150" s="68">
        <v>1.748802E-2</v>
      </c>
    </row>
    <row r="151" spans="1:133" s="169" customFormat="1" x14ac:dyDescent="0.25">
      <c r="A151" s="156">
        <v>225</v>
      </c>
      <c r="B151" s="157" t="s">
        <v>1335</v>
      </c>
      <c r="C151" s="160" t="s">
        <v>1163</v>
      </c>
      <c r="D151" s="160"/>
      <c r="E151" s="157" t="s">
        <v>1287</v>
      </c>
      <c r="F151" s="157">
        <v>-20.342523102000001</v>
      </c>
      <c r="G151" s="157">
        <v>-42.085463404999999</v>
      </c>
      <c r="H151" s="157"/>
      <c r="I151" s="156">
        <v>696</v>
      </c>
      <c r="J151" s="190"/>
      <c r="K151" s="190"/>
      <c r="L151" s="189" t="s">
        <v>1210</v>
      </c>
      <c r="M151" s="190">
        <v>6</v>
      </c>
      <c r="N151" s="185">
        <v>6.666666666666667</v>
      </c>
      <c r="O151" s="190">
        <v>6.5</v>
      </c>
      <c r="P151" s="185">
        <v>6.333333333333333</v>
      </c>
      <c r="Q151" s="185">
        <v>6.833333333333333</v>
      </c>
      <c r="R151" s="185">
        <v>6.833333333333333</v>
      </c>
      <c r="S151" s="190">
        <v>6</v>
      </c>
      <c r="T151" s="185">
        <v>6.833333333333333</v>
      </c>
      <c r="U151" s="191">
        <v>87.666666666666671</v>
      </c>
      <c r="V151" s="186"/>
      <c r="W151" s="190" t="s">
        <v>668</v>
      </c>
      <c r="X151" s="190">
        <v>696</v>
      </c>
      <c r="Y151" s="192" t="s">
        <v>8</v>
      </c>
      <c r="Z151" s="192"/>
      <c r="AA151" s="175"/>
      <c r="AB151" s="175">
        <f t="shared" si="24"/>
        <v>696</v>
      </c>
      <c r="AC151" s="175"/>
      <c r="AD151" s="175"/>
      <c r="AE151" s="192"/>
      <c r="AF151" s="193">
        <v>49.803662500000002</v>
      </c>
      <c r="AG151" s="193">
        <v>31.399454500000001</v>
      </c>
      <c r="AH151" s="193">
        <v>5.4480977499999996</v>
      </c>
      <c r="AI151" s="193">
        <v>12.325868949999998</v>
      </c>
      <c r="AJ151" s="193">
        <v>2.2693692994242354</v>
      </c>
      <c r="AK151" s="186"/>
      <c r="AL151" s="175" t="s">
        <v>33</v>
      </c>
      <c r="AM151" s="175"/>
      <c r="AN151" s="175" t="s">
        <v>8</v>
      </c>
      <c r="AO151" s="175"/>
      <c r="AP151" s="175"/>
      <c r="AQ151" s="175">
        <f t="shared" si="25"/>
        <v>696</v>
      </c>
      <c r="AR151" s="175"/>
      <c r="AS151" s="175"/>
      <c r="AU151" s="175"/>
      <c r="AV151" s="176" t="s">
        <v>20</v>
      </c>
      <c r="AY151" s="176">
        <v>0.1961</v>
      </c>
      <c r="AZ151" s="176">
        <v>18</v>
      </c>
      <c r="BA151" s="179">
        <v>1.0894444444444444E-2</v>
      </c>
      <c r="BB151" s="177">
        <v>5.7091834355975566</v>
      </c>
      <c r="BC151" s="177"/>
      <c r="BD151" s="194" t="s">
        <v>33</v>
      </c>
      <c r="BE151" s="194" t="s">
        <v>8</v>
      </c>
      <c r="BF151" s="194"/>
      <c r="BG151" s="194"/>
      <c r="BH151" s="169">
        <f t="shared" ref="BH151:BH161" si="30">I151</f>
        <v>696</v>
      </c>
      <c r="BJ151" s="194"/>
      <c r="BK151" s="194"/>
      <c r="BL151" s="194"/>
      <c r="BM151" s="217">
        <v>695.87480000000005</v>
      </c>
      <c r="BP151" s="194"/>
      <c r="BQ151" s="195">
        <v>529.89816699999994</v>
      </c>
      <c r="BR151" s="195"/>
      <c r="BS151" s="195"/>
      <c r="BT151" s="195"/>
      <c r="BU151" s="186"/>
      <c r="BV151" s="176" t="s">
        <v>254</v>
      </c>
      <c r="BW151" s="160" t="s">
        <v>1163</v>
      </c>
      <c r="BX151" s="176"/>
      <c r="BY151" s="176"/>
      <c r="BZ151" s="186">
        <f>I151</f>
        <v>696</v>
      </c>
      <c r="CA151" s="176"/>
      <c r="CB151" s="176"/>
      <c r="CC151" s="176"/>
      <c r="CD151" s="176"/>
      <c r="CE151" s="176" t="s">
        <v>20</v>
      </c>
      <c r="CF151" s="185">
        <v>200.45486858392829</v>
      </c>
      <c r="CI151" s="163">
        <v>225</v>
      </c>
      <c r="CJ151" s="163" t="s">
        <v>8</v>
      </c>
      <c r="CK151" s="163"/>
      <c r="CL151" s="163"/>
      <c r="CM151" s="186">
        <f>I151</f>
        <v>696</v>
      </c>
      <c r="CN151" s="163"/>
      <c r="CO151" s="163"/>
      <c r="CP151" s="163"/>
      <c r="CQ151" s="163"/>
      <c r="CR151" s="163"/>
      <c r="CS151" s="163" t="s">
        <v>20</v>
      </c>
      <c r="CT151" s="163">
        <v>9.1240456001726784</v>
      </c>
      <c r="CU151" s="186"/>
      <c r="CV151" s="186"/>
      <c r="CW151" s="186"/>
      <c r="CX151" s="186"/>
      <c r="CY151" s="186"/>
      <c r="CZ151" s="186"/>
      <c r="DA151" s="186"/>
      <c r="DB151" s="186"/>
      <c r="DC151" s="186"/>
      <c r="DD151" s="186"/>
      <c r="DE151" s="186"/>
      <c r="DF151" s="186"/>
      <c r="DG151" s="186"/>
      <c r="DH151" s="186"/>
      <c r="DI151" s="186"/>
      <c r="DJ151" s="186"/>
      <c r="DK151" s="186"/>
      <c r="DL151" s="186"/>
      <c r="DM151" s="186"/>
      <c r="DO151" s="61" t="s">
        <v>33</v>
      </c>
      <c r="DP151" s="61" t="s">
        <v>8</v>
      </c>
      <c r="DQ151" s="160" t="s">
        <v>1163</v>
      </c>
      <c r="DR151" s="61"/>
      <c r="DS151" s="61"/>
      <c r="DT151" s="61"/>
      <c r="DU151" s="61"/>
      <c r="DV151" s="61"/>
      <c r="DW151" s="61"/>
      <c r="DX151" s="61" t="s">
        <v>20</v>
      </c>
      <c r="DY151" s="68">
        <v>0.23700817999999998</v>
      </c>
      <c r="DZ151" s="68">
        <v>2.880452E-2</v>
      </c>
      <c r="EA151" s="68">
        <v>5.6446099999999999E-2</v>
      </c>
      <c r="EB151" s="68">
        <v>0.13903836</v>
      </c>
      <c r="EC151" s="68">
        <v>1.5559419999999999E-2</v>
      </c>
    </row>
    <row r="152" spans="1:133" s="169" customFormat="1" x14ac:dyDescent="0.25">
      <c r="A152" s="156">
        <v>226</v>
      </c>
      <c r="B152" s="157" t="s">
        <v>1336</v>
      </c>
      <c r="C152" s="160" t="s">
        <v>1192</v>
      </c>
      <c r="D152" s="160"/>
      <c r="E152" s="157" t="s">
        <v>1287</v>
      </c>
      <c r="F152" s="157">
        <v>-20.277900723999998</v>
      </c>
      <c r="G152" s="157">
        <v>-42.069799472</v>
      </c>
      <c r="H152" s="157"/>
      <c r="I152" s="156">
        <v>740</v>
      </c>
      <c r="J152" s="190"/>
      <c r="K152" s="190"/>
      <c r="L152" s="189" t="s">
        <v>1225</v>
      </c>
      <c r="M152" s="185">
        <v>6.166666666666667</v>
      </c>
      <c r="N152" s="185">
        <v>6.166666666666667</v>
      </c>
      <c r="O152" s="190">
        <v>6</v>
      </c>
      <c r="P152" s="185">
        <v>6.333333333333333</v>
      </c>
      <c r="Q152" s="185">
        <v>6.333333333333333</v>
      </c>
      <c r="R152" s="185">
        <v>6.333333333333333</v>
      </c>
      <c r="S152" s="190">
        <v>6</v>
      </c>
      <c r="T152" s="190">
        <v>6</v>
      </c>
      <c r="U152" s="191">
        <v>85.333333333333329</v>
      </c>
      <c r="V152" s="186"/>
      <c r="W152" s="190" t="s">
        <v>928</v>
      </c>
      <c r="X152" s="190">
        <v>740</v>
      </c>
      <c r="Y152" s="192" t="s">
        <v>10</v>
      </c>
      <c r="Z152" s="192"/>
      <c r="AA152" s="175"/>
      <c r="AB152" s="175">
        <f t="shared" si="24"/>
        <v>740</v>
      </c>
      <c r="AC152" s="175"/>
      <c r="AD152" s="175"/>
      <c r="AE152" s="192"/>
      <c r="AF152" s="193">
        <v>38.202183500000004</v>
      </c>
      <c r="AG152" s="193">
        <v>26.845126000000004</v>
      </c>
      <c r="AH152" s="193">
        <v>4.942060849999999</v>
      </c>
      <c r="AI152" s="193">
        <v>10.594193800000003</v>
      </c>
      <c r="AJ152" s="193">
        <v>2.146940207687563</v>
      </c>
      <c r="AK152" s="186"/>
      <c r="AL152" s="175" t="s">
        <v>122</v>
      </c>
      <c r="AM152" s="175"/>
      <c r="AN152" s="175" t="s">
        <v>10</v>
      </c>
      <c r="AO152" s="175"/>
      <c r="AP152" s="175"/>
      <c r="AQ152" s="175">
        <f t="shared" si="25"/>
        <v>740</v>
      </c>
      <c r="AR152" s="175"/>
      <c r="AS152" s="175"/>
      <c r="AU152" s="175"/>
      <c r="AV152" s="175" t="s">
        <v>440</v>
      </c>
      <c r="AY152" s="176">
        <v>0.18709999999999999</v>
      </c>
      <c r="AZ152" s="176">
        <v>20</v>
      </c>
      <c r="BA152" s="179">
        <v>9.3549999999999987E-3</v>
      </c>
      <c r="BB152" s="177">
        <v>5.1405255952540729</v>
      </c>
      <c r="BC152" s="177"/>
      <c r="BD152" s="194" t="s">
        <v>122</v>
      </c>
      <c r="BE152" s="194" t="s">
        <v>10</v>
      </c>
      <c r="BF152" s="194"/>
      <c r="BG152" s="194"/>
      <c r="BH152" s="169">
        <f t="shared" si="30"/>
        <v>740</v>
      </c>
      <c r="BJ152" s="194"/>
      <c r="BK152" s="194"/>
      <c r="BL152" s="194"/>
      <c r="BM152" s="217">
        <v>740.09500000000003</v>
      </c>
      <c r="BP152" s="194"/>
      <c r="BQ152" s="195">
        <v>4681.3333329999996</v>
      </c>
      <c r="BR152" s="195"/>
      <c r="BS152" s="195"/>
      <c r="BT152" s="195"/>
      <c r="BU152" s="186"/>
      <c r="BV152" s="176" t="s">
        <v>306</v>
      </c>
      <c r="BW152" s="160" t="s">
        <v>1192</v>
      </c>
      <c r="BX152" s="176"/>
      <c r="BY152" s="176"/>
      <c r="BZ152" s="186">
        <f>I152</f>
        <v>740</v>
      </c>
      <c r="CA152" s="176"/>
      <c r="CB152" s="176"/>
      <c r="CC152" s="176"/>
      <c r="CD152" s="176"/>
      <c r="CE152" s="176" t="s">
        <v>20</v>
      </c>
      <c r="CF152" s="185">
        <v>111.23817514743109</v>
      </c>
      <c r="CI152" s="163">
        <v>226</v>
      </c>
      <c r="CJ152" s="163" t="s">
        <v>10</v>
      </c>
      <c r="CK152" s="163"/>
      <c r="CL152" s="163"/>
      <c r="CM152" s="186">
        <f>I152</f>
        <v>740</v>
      </c>
      <c r="CN152" s="163"/>
      <c r="CO152" s="163"/>
      <c r="CP152" s="163"/>
      <c r="CQ152" s="163"/>
      <c r="CR152" s="163"/>
      <c r="CS152" s="163" t="s">
        <v>20</v>
      </c>
      <c r="CT152" s="163">
        <v>7.053097795137953</v>
      </c>
      <c r="CU152" s="186"/>
      <c r="CV152" s="186"/>
      <c r="CW152" s="190">
        <v>226</v>
      </c>
      <c r="CX152" s="228" t="s">
        <v>10</v>
      </c>
      <c r="CY152" s="228"/>
      <c r="CZ152" s="228"/>
      <c r="DA152" s="186">
        <f t="shared" si="28"/>
        <v>740</v>
      </c>
      <c r="DB152" s="228"/>
      <c r="DC152" s="228"/>
      <c r="DD152" s="228"/>
      <c r="DE152" s="228"/>
      <c r="DF152" s="228"/>
      <c r="DG152" s="228"/>
      <c r="DH152" s="228" t="s">
        <v>11</v>
      </c>
      <c r="DI152" s="230">
        <v>4.1664969999999997</v>
      </c>
      <c r="DJ152" s="230">
        <v>0.56276990000000005</v>
      </c>
      <c r="DK152" s="230">
        <f>DI152-DJ152</f>
        <v>3.6037270999999995</v>
      </c>
      <c r="DL152" s="230">
        <v>0.28179760000000004</v>
      </c>
      <c r="DM152" s="230">
        <v>0.28097230000000001</v>
      </c>
      <c r="DO152" s="61" t="s">
        <v>122</v>
      </c>
      <c r="DP152" s="61" t="s">
        <v>10</v>
      </c>
      <c r="DQ152" s="160" t="s">
        <v>1192</v>
      </c>
      <c r="DR152" s="61"/>
      <c r="DS152" s="61"/>
      <c r="DT152" s="61"/>
      <c r="DU152" s="61"/>
      <c r="DV152" s="61"/>
      <c r="DW152" s="61"/>
      <c r="DX152" s="61" t="s">
        <v>20</v>
      </c>
      <c r="DY152" s="68">
        <v>0.24055624</v>
      </c>
      <c r="DZ152" s="68">
        <v>3.0240859999999998E-2</v>
      </c>
      <c r="EA152" s="68">
        <v>4.4111919999999992E-2</v>
      </c>
      <c r="EB152" s="68">
        <v>0.15244207999999998</v>
      </c>
      <c r="EC152" s="68">
        <v>2.393408E-2</v>
      </c>
    </row>
    <row r="153" spans="1:133" s="169" customFormat="1" x14ac:dyDescent="0.25">
      <c r="A153" s="156">
        <v>229</v>
      </c>
      <c r="B153" s="157" t="s">
        <v>1337</v>
      </c>
      <c r="C153" s="160" t="s">
        <v>1192</v>
      </c>
      <c r="D153" s="160"/>
      <c r="E153" s="157" t="s">
        <v>1287</v>
      </c>
      <c r="F153" s="157">
        <v>-20.275377435999999</v>
      </c>
      <c r="G153" s="157">
        <v>-42.049162387999999</v>
      </c>
      <c r="H153" s="157"/>
      <c r="I153" s="156">
        <v>663</v>
      </c>
      <c r="J153" s="190"/>
      <c r="K153" s="190"/>
      <c r="L153" s="189" t="s">
        <v>1225</v>
      </c>
      <c r="M153" s="190">
        <v>6</v>
      </c>
      <c r="N153" s="185">
        <v>5.666666666666667</v>
      </c>
      <c r="O153" s="185">
        <v>5.666666666666667</v>
      </c>
      <c r="P153" s="185">
        <v>6.333333333333333</v>
      </c>
      <c r="Q153" s="185">
        <v>5.666666666666667</v>
      </c>
      <c r="R153" s="185">
        <v>5.666666666666667</v>
      </c>
      <c r="S153" s="190">
        <v>6</v>
      </c>
      <c r="T153" s="190">
        <v>6</v>
      </c>
      <c r="U153" s="196">
        <v>83</v>
      </c>
      <c r="V153" s="186"/>
      <c r="W153" s="190" t="s">
        <v>929</v>
      </c>
      <c r="X153" s="190">
        <v>663</v>
      </c>
      <c r="Y153" s="192" t="s">
        <v>10</v>
      </c>
      <c r="Z153" s="192"/>
      <c r="AA153" s="175"/>
      <c r="AB153" s="175">
        <f t="shared" si="24"/>
        <v>663</v>
      </c>
      <c r="AC153" s="175"/>
      <c r="AD153" s="175"/>
      <c r="AE153" s="192"/>
      <c r="AF153" s="193">
        <v>45.576170499999989</v>
      </c>
      <c r="AG153" s="193">
        <v>28.743415499999998</v>
      </c>
      <c r="AH153" s="193">
        <v>5.5324607500000003</v>
      </c>
      <c r="AI153" s="193">
        <v>10.926621150000001</v>
      </c>
      <c r="AJ153" s="193">
        <v>1.9767314657590407</v>
      </c>
      <c r="AK153" s="186"/>
      <c r="AL153" s="175" t="s">
        <v>123</v>
      </c>
      <c r="AM153" s="175"/>
      <c r="AN153" s="175" t="s">
        <v>10</v>
      </c>
      <c r="AO153" s="175"/>
      <c r="AP153" s="175"/>
      <c r="AQ153" s="175">
        <f t="shared" si="25"/>
        <v>663</v>
      </c>
      <c r="AR153" s="175"/>
      <c r="AS153" s="175"/>
      <c r="AU153" s="175"/>
      <c r="AV153" s="176" t="s">
        <v>20</v>
      </c>
      <c r="AY153" s="176">
        <v>0.1784</v>
      </c>
      <c r="AZ153" s="176">
        <v>20</v>
      </c>
      <c r="BA153" s="179">
        <v>8.9200000000000008E-3</v>
      </c>
      <c r="BB153" s="177">
        <v>4.7096878103776874</v>
      </c>
      <c r="BC153" s="177"/>
      <c r="BD153" s="194" t="s">
        <v>123</v>
      </c>
      <c r="BE153" s="194" t="s">
        <v>10</v>
      </c>
      <c r="BF153" s="194"/>
      <c r="BG153" s="194"/>
      <c r="BH153" s="169">
        <f t="shared" si="30"/>
        <v>663</v>
      </c>
      <c r="BJ153" s="194"/>
      <c r="BK153" s="194"/>
      <c r="BL153" s="194"/>
      <c r="BM153" s="217">
        <v>662.7097</v>
      </c>
      <c r="BP153" s="194"/>
      <c r="BQ153" s="195">
        <v>8507.1666669999995</v>
      </c>
      <c r="BR153" s="195"/>
      <c r="BS153" s="195"/>
      <c r="BT153" s="195"/>
      <c r="BU153" s="186"/>
      <c r="BV153" s="176" t="s">
        <v>307</v>
      </c>
      <c r="BW153" s="160" t="s">
        <v>1192</v>
      </c>
      <c r="BX153" s="176"/>
      <c r="BY153" s="176"/>
      <c r="BZ153" s="186">
        <f>I153</f>
        <v>663</v>
      </c>
      <c r="CA153" s="176"/>
      <c r="CB153" s="176"/>
      <c r="CC153" s="176"/>
      <c r="CD153" s="176"/>
      <c r="CE153" s="176" t="s">
        <v>20</v>
      </c>
      <c r="CF153" s="185">
        <v>146.5864531527348</v>
      </c>
      <c r="CI153" s="163">
        <v>229</v>
      </c>
      <c r="CJ153" s="163" t="s">
        <v>10</v>
      </c>
      <c r="CK153" s="163"/>
      <c r="CL153" s="163"/>
      <c r="CM153" s="186">
        <f>I153</f>
        <v>663</v>
      </c>
      <c r="CN153" s="163"/>
      <c r="CO153" s="163"/>
      <c r="CP153" s="163"/>
      <c r="CQ153" s="163"/>
      <c r="CR153" s="163"/>
      <c r="CS153" s="163" t="s">
        <v>20</v>
      </c>
      <c r="CT153" s="163">
        <v>7.3785088947020103</v>
      </c>
      <c r="CU153" s="186"/>
      <c r="CV153" s="186"/>
      <c r="CW153" s="190">
        <v>229</v>
      </c>
      <c r="CX153" s="228" t="s">
        <v>10</v>
      </c>
      <c r="CY153" s="228"/>
      <c r="CZ153" s="228"/>
      <c r="DA153" s="186">
        <f t="shared" si="28"/>
        <v>663</v>
      </c>
      <c r="DB153" s="228"/>
      <c r="DC153" s="228"/>
      <c r="DD153" s="228"/>
      <c r="DE153" s="228"/>
      <c r="DF153" s="228"/>
      <c r="DG153" s="228"/>
      <c r="DH153" s="228" t="s">
        <v>11</v>
      </c>
      <c r="DI153" s="230">
        <v>4.5479380000000003</v>
      </c>
      <c r="DJ153" s="230">
        <v>0.49717129999999998</v>
      </c>
      <c r="DK153" s="230">
        <f>DI153-DJ153</f>
        <v>4.0507667000000005</v>
      </c>
      <c r="DL153" s="230">
        <v>0.26376729999999998</v>
      </c>
      <c r="DM153" s="230">
        <v>0.233404</v>
      </c>
      <c r="DO153" s="61" t="s">
        <v>123</v>
      </c>
      <c r="DP153" s="61" t="s">
        <v>10</v>
      </c>
      <c r="DQ153" s="160" t="s">
        <v>1192</v>
      </c>
      <c r="DR153" s="61"/>
      <c r="DS153" s="61"/>
      <c r="DT153" s="61"/>
      <c r="DU153" s="61"/>
      <c r="DV153" s="61"/>
      <c r="DW153" s="61"/>
      <c r="DX153" s="61" t="s">
        <v>20</v>
      </c>
      <c r="DY153" s="61">
        <v>0.25780110000000001</v>
      </c>
      <c r="DZ153" s="68">
        <v>3.192478E-2</v>
      </c>
      <c r="EA153" s="68">
        <v>7.1028479999999991E-2</v>
      </c>
      <c r="EB153" s="68">
        <v>0.15035476</v>
      </c>
      <c r="EC153" s="68">
        <v>1.9823199999999999E-2</v>
      </c>
    </row>
    <row r="154" spans="1:133" s="169" customFormat="1" x14ac:dyDescent="0.25">
      <c r="A154" s="156">
        <v>230</v>
      </c>
      <c r="B154" s="157" t="s">
        <v>1338</v>
      </c>
      <c r="C154" s="160" t="s">
        <v>1192</v>
      </c>
      <c r="D154" s="160"/>
      <c r="E154" s="157" t="s">
        <v>1287</v>
      </c>
      <c r="F154" s="157">
        <v>-20.347125268999999</v>
      </c>
      <c r="G154" s="157">
        <v>-42.058084756</v>
      </c>
      <c r="H154" s="157"/>
      <c r="I154" s="156">
        <v>912</v>
      </c>
      <c r="J154" s="190"/>
      <c r="K154" s="190"/>
      <c r="L154" s="189" t="s">
        <v>1210</v>
      </c>
      <c r="M154" s="185">
        <v>6.666666666666667</v>
      </c>
      <c r="N154" s="185">
        <v>6.666666666666667</v>
      </c>
      <c r="O154" s="185">
        <v>6.666666666666667</v>
      </c>
      <c r="P154" s="185">
        <v>6.666666666666667</v>
      </c>
      <c r="Q154" s="185">
        <v>6.666666666666667</v>
      </c>
      <c r="R154" s="185">
        <v>6.833333333333333</v>
      </c>
      <c r="S154" s="185">
        <v>6.333333333333333</v>
      </c>
      <c r="T154" s="185">
        <v>6.833333333333333</v>
      </c>
      <c r="U154" s="191">
        <v>89.333333333333329</v>
      </c>
      <c r="V154" s="186"/>
      <c r="W154" s="186"/>
      <c r="X154" s="186"/>
      <c r="Y154" s="186"/>
      <c r="Z154" s="186"/>
      <c r="AA154" s="186"/>
      <c r="AB154" s="175"/>
      <c r="AC154" s="175"/>
      <c r="AD154" s="175"/>
      <c r="AE154" s="186"/>
      <c r="AF154" s="193"/>
      <c r="AG154" s="193"/>
      <c r="AH154" s="193"/>
      <c r="AI154" s="193"/>
      <c r="AJ154" s="193"/>
      <c r="AK154" s="186"/>
      <c r="AL154" s="186"/>
      <c r="AM154" s="186"/>
      <c r="AN154" s="186"/>
      <c r="AO154" s="186"/>
      <c r="AP154" s="186"/>
      <c r="AQ154" s="175"/>
      <c r="AR154" s="175"/>
      <c r="AS154" s="175"/>
      <c r="AU154" s="175"/>
      <c r="AV154" s="186"/>
      <c r="AY154" s="186"/>
      <c r="AZ154" s="186"/>
      <c r="BA154" s="186"/>
      <c r="BB154" s="186"/>
      <c r="BC154" s="186"/>
      <c r="BD154" s="194" t="s">
        <v>581</v>
      </c>
      <c r="BE154" s="194" t="s">
        <v>10</v>
      </c>
      <c r="BF154" s="194"/>
      <c r="BG154" s="194"/>
      <c r="BH154" s="169">
        <f t="shared" si="30"/>
        <v>912</v>
      </c>
      <c r="BJ154" s="194"/>
      <c r="BK154" s="194"/>
      <c r="BL154" s="194"/>
      <c r="BM154" s="217">
        <v>911.92939999999999</v>
      </c>
      <c r="BP154" s="194"/>
      <c r="BQ154" s="195">
        <v>4483.8333329999996</v>
      </c>
      <c r="BR154" s="195"/>
      <c r="BS154" s="195"/>
      <c r="BT154" s="195"/>
      <c r="BU154" s="186"/>
      <c r="BV154" s="176" t="s">
        <v>417</v>
      </c>
      <c r="BW154" s="160" t="s">
        <v>1192</v>
      </c>
      <c r="BX154" s="176"/>
      <c r="BY154" s="176"/>
      <c r="BZ154" s="186">
        <f>I154</f>
        <v>912</v>
      </c>
      <c r="CA154" s="176"/>
      <c r="CB154" s="176"/>
      <c r="CC154" s="176"/>
      <c r="CD154" s="176"/>
      <c r="CE154" s="176" t="s">
        <v>62</v>
      </c>
      <c r="CF154" s="185">
        <v>245.13235662657991</v>
      </c>
      <c r="CI154" s="163">
        <v>230</v>
      </c>
      <c r="CJ154" s="163" t="s">
        <v>10</v>
      </c>
      <c r="CK154" s="163"/>
      <c r="CL154" s="163"/>
      <c r="CM154" s="186">
        <f>I154</f>
        <v>912</v>
      </c>
      <c r="CN154" s="163"/>
      <c r="CO154" s="163"/>
      <c r="CP154" s="163"/>
      <c r="CQ154" s="163"/>
      <c r="CR154" s="163"/>
      <c r="CS154" s="163" t="s">
        <v>62</v>
      </c>
      <c r="CT154" s="163">
        <v>9.0713713464854102</v>
      </c>
      <c r="CU154" s="186"/>
      <c r="CV154" s="186"/>
      <c r="CW154" s="163">
        <v>230</v>
      </c>
      <c r="CX154" s="163" t="s">
        <v>10</v>
      </c>
      <c r="CY154" s="163"/>
      <c r="CZ154" s="163"/>
      <c r="DA154" s="186">
        <f t="shared" si="28"/>
        <v>912</v>
      </c>
      <c r="DB154" s="163"/>
      <c r="DC154" s="163"/>
      <c r="DD154" s="163"/>
      <c r="DE154" s="163"/>
      <c r="DF154" s="163"/>
      <c r="DG154" s="163"/>
      <c r="DH154" s="176" t="s">
        <v>9</v>
      </c>
      <c r="DI154" s="233">
        <v>5.2563959999999996</v>
      </c>
      <c r="DJ154" s="233">
        <v>0.73070159999999995</v>
      </c>
      <c r="DK154" s="177">
        <f>DI154-DJ154</f>
        <v>4.5256943999999999</v>
      </c>
      <c r="DL154" s="230">
        <v>0.40208999999999995</v>
      </c>
      <c r="DM154" s="230">
        <v>0.3286116</v>
      </c>
      <c r="DQ154" s="160"/>
    </row>
    <row r="155" spans="1:133" s="169" customFormat="1" x14ac:dyDescent="0.25">
      <c r="A155" s="156">
        <v>232</v>
      </c>
      <c r="B155" s="157" t="s">
        <v>1339</v>
      </c>
      <c r="C155" s="160" t="s">
        <v>1163</v>
      </c>
      <c r="D155" s="160"/>
      <c r="E155" s="157" t="s">
        <v>1340</v>
      </c>
      <c r="F155" s="157">
        <v>-20.251297988000001</v>
      </c>
      <c r="G155" s="157">
        <v>-41.840828760000001</v>
      </c>
      <c r="H155" s="157"/>
      <c r="I155" s="157">
        <v>757</v>
      </c>
      <c r="J155" s="188"/>
      <c r="K155" s="188"/>
      <c r="L155" s="189" t="s">
        <v>1225</v>
      </c>
      <c r="M155" s="185">
        <v>5.666666666666667</v>
      </c>
      <c r="N155" s="185">
        <v>5.333333333333333</v>
      </c>
      <c r="O155" s="185">
        <v>5.666666666666667</v>
      </c>
      <c r="P155" s="190">
        <v>6</v>
      </c>
      <c r="Q155" s="190">
        <v>5</v>
      </c>
      <c r="R155" s="185">
        <v>5.333333333333333</v>
      </c>
      <c r="S155" s="185">
        <v>5.333333333333333</v>
      </c>
      <c r="T155" s="185">
        <v>5.666666666666667</v>
      </c>
      <c r="U155" s="196">
        <v>80</v>
      </c>
      <c r="V155" s="186"/>
      <c r="W155" s="190" t="s">
        <v>669</v>
      </c>
      <c r="X155" s="188">
        <v>757</v>
      </c>
      <c r="Y155" s="192" t="s">
        <v>8</v>
      </c>
      <c r="Z155" s="192"/>
      <c r="AA155" s="175"/>
      <c r="AB155" s="175">
        <f t="shared" ref="AB155:AB174" si="31">I155</f>
        <v>757</v>
      </c>
      <c r="AC155" s="175"/>
      <c r="AD155" s="175"/>
      <c r="AE155" s="192"/>
      <c r="AF155" s="193">
        <v>48.908703499999994</v>
      </c>
      <c r="AG155" s="193">
        <v>31.810890499999999</v>
      </c>
      <c r="AH155" s="193">
        <v>5.5557382499999992</v>
      </c>
      <c r="AI155" s="193">
        <v>12.448100499999999</v>
      </c>
      <c r="AJ155" s="193">
        <v>2.2488913826795649</v>
      </c>
      <c r="AK155" s="186"/>
      <c r="AL155" s="175" t="s">
        <v>531</v>
      </c>
      <c r="AM155" s="175"/>
      <c r="AN155" s="175" t="s">
        <v>8</v>
      </c>
      <c r="AO155" s="175"/>
      <c r="AP155" s="175"/>
      <c r="AQ155" s="175">
        <f t="shared" ref="AQ155:AQ174" si="32">X155</f>
        <v>757</v>
      </c>
      <c r="AR155" s="175"/>
      <c r="AS155" s="175"/>
      <c r="AU155" s="175"/>
      <c r="AV155" s="175" t="s">
        <v>440</v>
      </c>
      <c r="AY155" s="176">
        <v>0.2233</v>
      </c>
      <c r="AZ155" s="176">
        <v>20</v>
      </c>
      <c r="BA155" s="179">
        <v>1.1165E-2</v>
      </c>
      <c r="BB155" s="177">
        <v>5.944487692266395</v>
      </c>
      <c r="BC155" s="177"/>
      <c r="BD155" s="194" t="s">
        <v>531</v>
      </c>
      <c r="BE155" s="194" t="s">
        <v>8</v>
      </c>
      <c r="BF155" s="194"/>
      <c r="BG155" s="194"/>
      <c r="BH155" s="169">
        <f t="shared" si="30"/>
        <v>757</v>
      </c>
      <c r="BJ155" s="194"/>
      <c r="BK155" s="194"/>
      <c r="BL155" s="194"/>
      <c r="BM155" s="217">
        <v>749.75599999999997</v>
      </c>
      <c r="BP155" s="194"/>
      <c r="BQ155" s="195">
        <v>1241.824333</v>
      </c>
      <c r="BR155" s="195"/>
      <c r="BS155" s="195"/>
      <c r="BT155" s="195"/>
      <c r="BU155" s="186"/>
      <c r="BV155" s="176" t="s">
        <v>308</v>
      </c>
      <c r="BW155" s="160" t="s">
        <v>1163</v>
      </c>
      <c r="BX155" s="176"/>
      <c r="BY155" s="176"/>
      <c r="BZ155" s="186">
        <f>I155</f>
        <v>757</v>
      </c>
      <c r="CA155" s="176"/>
      <c r="CB155" s="176"/>
      <c r="CC155" s="176"/>
      <c r="CD155" s="176"/>
      <c r="CE155" s="176" t="s">
        <v>20</v>
      </c>
      <c r="CF155" s="185">
        <v>146.95644206362141</v>
      </c>
      <c r="CI155" s="163">
        <v>232</v>
      </c>
      <c r="CJ155" s="163" t="s">
        <v>8</v>
      </c>
      <c r="CK155" s="163"/>
      <c r="CL155" s="163"/>
      <c r="CM155" s="186">
        <f>I155</f>
        <v>757</v>
      </c>
      <c r="CN155" s="163"/>
      <c r="CO155" s="163"/>
      <c r="CP155" s="163"/>
      <c r="CQ155" s="163"/>
      <c r="CR155" s="163"/>
      <c r="CS155" s="163" t="s">
        <v>20</v>
      </c>
      <c r="CT155" s="163">
        <v>6.8494980055176713</v>
      </c>
      <c r="CU155" s="186"/>
      <c r="CV155" s="186"/>
      <c r="CW155" s="186"/>
      <c r="CX155" s="186"/>
      <c r="CY155" s="186"/>
      <c r="CZ155" s="186"/>
      <c r="DA155" s="186"/>
      <c r="DB155" s="186"/>
      <c r="DC155" s="186"/>
      <c r="DD155" s="186"/>
      <c r="DE155" s="186"/>
      <c r="DF155" s="186"/>
      <c r="DG155" s="186"/>
      <c r="DH155" s="186"/>
      <c r="DI155" s="186"/>
      <c r="DJ155" s="186"/>
      <c r="DK155" s="186"/>
      <c r="DL155" s="186"/>
      <c r="DM155" s="186"/>
      <c r="DQ155" s="160"/>
    </row>
    <row r="156" spans="1:133" s="169" customFormat="1" x14ac:dyDescent="0.25">
      <c r="A156" s="156">
        <v>233</v>
      </c>
      <c r="B156" s="157" t="s">
        <v>1341</v>
      </c>
      <c r="C156" s="160" t="s">
        <v>1192</v>
      </c>
      <c r="D156" s="160"/>
      <c r="E156" s="157" t="s">
        <v>1340</v>
      </c>
      <c r="F156" s="157">
        <v>-20.265257210000001</v>
      </c>
      <c r="G156" s="157">
        <v>-41.870895064999999</v>
      </c>
      <c r="H156" s="157"/>
      <c r="I156" s="156">
        <v>756</v>
      </c>
      <c r="J156" s="190"/>
      <c r="K156" s="190"/>
      <c r="L156" s="189" t="s">
        <v>1210</v>
      </c>
      <c r="M156" s="190">
        <v>6</v>
      </c>
      <c r="N156" s="185">
        <v>5.666666666666667</v>
      </c>
      <c r="O156" s="185">
        <v>5.833333333333333</v>
      </c>
      <c r="P156" s="190">
        <v>6</v>
      </c>
      <c r="Q156" s="185">
        <v>6.333333333333333</v>
      </c>
      <c r="R156" s="185">
        <v>5.833333333333333</v>
      </c>
      <c r="S156" s="185">
        <v>6.333333333333333</v>
      </c>
      <c r="T156" s="190">
        <v>6</v>
      </c>
      <c r="U156" s="196">
        <v>84</v>
      </c>
      <c r="V156" s="186"/>
      <c r="W156" s="190" t="s">
        <v>930</v>
      </c>
      <c r="X156" s="190">
        <v>756</v>
      </c>
      <c r="Y156" s="192" t="s">
        <v>10</v>
      </c>
      <c r="Z156" s="192"/>
      <c r="AA156" s="175"/>
      <c r="AB156" s="175">
        <f t="shared" si="31"/>
        <v>756</v>
      </c>
      <c r="AC156" s="175"/>
      <c r="AD156" s="175"/>
      <c r="AE156" s="192"/>
      <c r="AF156" s="193">
        <v>54.819203999999999</v>
      </c>
      <c r="AG156" s="193">
        <v>32.673198499999998</v>
      </c>
      <c r="AH156" s="193">
        <v>5.9005115499999992</v>
      </c>
      <c r="AI156" s="193">
        <v>12.881114</v>
      </c>
      <c r="AJ156" s="193">
        <v>2.1974073714023339</v>
      </c>
      <c r="AK156" s="186"/>
      <c r="AL156" s="175" t="s">
        <v>124</v>
      </c>
      <c r="AM156" s="175"/>
      <c r="AN156" s="175" t="s">
        <v>10</v>
      </c>
      <c r="AO156" s="175"/>
      <c r="AP156" s="175"/>
      <c r="AQ156" s="175">
        <f t="shared" si="32"/>
        <v>756</v>
      </c>
      <c r="AR156" s="175"/>
      <c r="AS156" s="175"/>
      <c r="AU156" s="175"/>
      <c r="AV156" s="176" t="s">
        <v>20</v>
      </c>
      <c r="AY156" s="176">
        <v>0.16009999999999999</v>
      </c>
      <c r="AZ156" s="176">
        <v>20</v>
      </c>
      <c r="BA156" s="179">
        <v>8.005E-3</v>
      </c>
      <c r="BB156" s="177">
        <v>4.4962821786164868</v>
      </c>
      <c r="BC156" s="177"/>
      <c r="BD156" s="194" t="s">
        <v>124</v>
      </c>
      <c r="BE156" s="194" t="s">
        <v>10</v>
      </c>
      <c r="BF156" s="194"/>
      <c r="BG156" s="194"/>
      <c r="BH156" s="169">
        <f t="shared" si="30"/>
        <v>756</v>
      </c>
      <c r="BJ156" s="194"/>
      <c r="BK156" s="194"/>
      <c r="BL156" s="194"/>
      <c r="BM156" s="217">
        <v>753.64</v>
      </c>
      <c r="BP156" s="194"/>
      <c r="BQ156" s="195">
        <v>6493</v>
      </c>
      <c r="BR156" s="195"/>
      <c r="BS156" s="195"/>
      <c r="BT156" s="195"/>
      <c r="BU156" s="186"/>
      <c r="BV156" s="186"/>
      <c r="BW156" s="160"/>
      <c r="BX156" s="186"/>
      <c r="BY156" s="186"/>
      <c r="BZ156" s="186"/>
      <c r="CA156" s="186"/>
      <c r="CB156" s="186"/>
      <c r="CC156" s="186"/>
      <c r="CD156" s="186"/>
      <c r="CE156" s="186"/>
      <c r="CF156" s="197"/>
      <c r="CI156" s="186"/>
      <c r="CJ156" s="186"/>
      <c r="CK156" s="186"/>
      <c r="CL156" s="186"/>
      <c r="CM156" s="186"/>
      <c r="CN156" s="186"/>
      <c r="CO156" s="186"/>
      <c r="CP156" s="186"/>
      <c r="CQ156" s="186"/>
      <c r="CR156" s="186"/>
      <c r="CS156" s="186"/>
      <c r="CT156" s="186"/>
      <c r="CU156" s="186"/>
      <c r="CW156" s="190">
        <v>233</v>
      </c>
      <c r="CX156" s="228" t="s">
        <v>10</v>
      </c>
      <c r="CY156" s="228"/>
      <c r="CZ156" s="228"/>
      <c r="DA156" s="186">
        <f t="shared" si="28"/>
        <v>756</v>
      </c>
      <c r="DB156" s="228"/>
      <c r="DC156" s="228"/>
      <c r="DD156" s="228"/>
      <c r="DE156" s="228"/>
      <c r="DF156" s="228"/>
      <c r="DG156" s="228"/>
      <c r="DH156" s="228" t="s">
        <v>11</v>
      </c>
      <c r="DI156" s="231">
        <v>3.826343</v>
      </c>
      <c r="DJ156" s="230">
        <v>0.49604480000000001</v>
      </c>
      <c r="DK156" s="230">
        <f>DI156-DJ156</f>
        <v>3.3302982000000001</v>
      </c>
      <c r="DL156" s="230">
        <v>0.25323490000000004</v>
      </c>
      <c r="DM156" s="230">
        <v>0.2428099</v>
      </c>
      <c r="DO156" s="61" t="s">
        <v>124</v>
      </c>
      <c r="DP156" s="61" t="s">
        <v>10</v>
      </c>
      <c r="DQ156" s="160" t="s">
        <v>1192</v>
      </c>
      <c r="DR156" s="61"/>
      <c r="DS156" s="61"/>
      <c r="DT156" s="61"/>
      <c r="DU156" s="61"/>
      <c r="DV156" s="61"/>
      <c r="DW156" s="61"/>
      <c r="DX156" s="61" t="s">
        <v>20</v>
      </c>
      <c r="DY156" s="68">
        <v>0.20925125999999999</v>
      </c>
      <c r="DZ156" s="68">
        <v>2.7826279999999998E-2</v>
      </c>
      <c r="EA156" s="68">
        <v>4.8004699999999997E-2</v>
      </c>
      <c r="EB156" s="68">
        <v>0.12303462000000001</v>
      </c>
      <c r="EC156" s="68">
        <v>1.9735240000000001E-2</v>
      </c>
    </row>
    <row r="157" spans="1:133" s="169" customFormat="1" x14ac:dyDescent="0.25">
      <c r="A157" s="156">
        <v>234</v>
      </c>
      <c r="B157" s="157" t="s">
        <v>1342</v>
      </c>
      <c r="C157" s="160" t="s">
        <v>1173</v>
      </c>
      <c r="D157" s="160"/>
      <c r="E157" s="166" t="s">
        <v>1561</v>
      </c>
      <c r="F157" s="157">
        <v>-20.266211656999999</v>
      </c>
      <c r="G157" s="157">
        <v>-41.869145091999997</v>
      </c>
      <c r="H157" s="157"/>
      <c r="I157" s="156">
        <v>805</v>
      </c>
      <c r="J157" s="190"/>
      <c r="K157" s="190"/>
      <c r="L157" s="189" t="s">
        <v>1210</v>
      </c>
      <c r="M157" s="185">
        <v>5.666666666666667</v>
      </c>
      <c r="N157" s="185">
        <v>5.666666666666667</v>
      </c>
      <c r="O157" s="185">
        <v>5.333333333333333</v>
      </c>
      <c r="P157" s="185">
        <v>5.666666666666667</v>
      </c>
      <c r="Q157" s="192">
        <v>5</v>
      </c>
      <c r="R157" s="185">
        <v>5.666666666666667</v>
      </c>
      <c r="S157" s="185">
        <v>5.333333333333333</v>
      </c>
      <c r="T157" s="185">
        <v>5.666666666666667</v>
      </c>
      <c r="U157" s="199">
        <v>80</v>
      </c>
      <c r="V157" s="186"/>
      <c r="W157" s="190" t="s">
        <v>838</v>
      </c>
      <c r="X157" s="190">
        <v>805</v>
      </c>
      <c r="Y157" s="192" t="s">
        <v>286</v>
      </c>
      <c r="Z157" s="192"/>
      <c r="AA157" s="175"/>
      <c r="AB157" s="175">
        <f t="shared" si="31"/>
        <v>805</v>
      </c>
      <c r="AC157" s="175"/>
      <c r="AD157" s="175"/>
      <c r="AE157" s="192"/>
      <c r="AF157" s="193">
        <v>66.407900500000011</v>
      </c>
      <c r="AG157" s="193">
        <v>35.340816500000003</v>
      </c>
      <c r="AH157" s="193">
        <v>6.4882567500000006</v>
      </c>
      <c r="AI157" s="193">
        <v>13.863364499999999</v>
      </c>
      <c r="AJ157" s="193">
        <v>2.1474268886998988</v>
      </c>
      <c r="AK157" s="186"/>
      <c r="AL157" s="175" t="s">
        <v>563</v>
      </c>
      <c r="AM157" s="175"/>
      <c r="AN157" s="175" t="s">
        <v>286</v>
      </c>
      <c r="AO157" s="175"/>
      <c r="AP157" s="175"/>
      <c r="AQ157" s="175">
        <f t="shared" si="32"/>
        <v>805</v>
      </c>
      <c r="AR157" s="175"/>
      <c r="AS157" s="175"/>
      <c r="AU157" s="175"/>
      <c r="AV157" s="175" t="s">
        <v>440</v>
      </c>
      <c r="AY157" s="176">
        <v>0.19819999999999999</v>
      </c>
      <c r="AZ157" s="176">
        <v>20</v>
      </c>
      <c r="BA157" s="179">
        <v>9.9099999999999987E-3</v>
      </c>
      <c r="BB157" s="177">
        <v>4.909671704292272</v>
      </c>
      <c r="BC157" s="177"/>
      <c r="BD157" s="194" t="s">
        <v>563</v>
      </c>
      <c r="BE157" s="194" t="s">
        <v>286</v>
      </c>
      <c r="BF157" s="194"/>
      <c r="BG157" s="194"/>
      <c r="BH157" s="169">
        <f t="shared" si="30"/>
        <v>805</v>
      </c>
      <c r="BJ157" s="194"/>
      <c r="BK157" s="194"/>
      <c r="BL157" s="194"/>
      <c r="BM157" s="217">
        <v>796.654</v>
      </c>
      <c r="BP157" s="194"/>
      <c r="BQ157" s="195">
        <v>4437.6666670000004</v>
      </c>
      <c r="BR157" s="195"/>
      <c r="BS157" s="195"/>
      <c r="BT157" s="195"/>
      <c r="BU157" s="186"/>
      <c r="BV157" s="186"/>
      <c r="BW157" s="160"/>
      <c r="BX157" s="186"/>
      <c r="BY157" s="186"/>
      <c r="BZ157" s="186"/>
      <c r="CA157" s="186"/>
      <c r="CB157" s="186"/>
      <c r="CC157" s="186"/>
      <c r="CD157" s="186"/>
      <c r="CE157" s="186"/>
      <c r="CF157" s="197"/>
      <c r="CI157" s="186"/>
      <c r="CJ157" s="186"/>
      <c r="CK157" s="186"/>
      <c r="CL157" s="186"/>
      <c r="CM157" s="186"/>
      <c r="CN157" s="186"/>
      <c r="CO157" s="186"/>
      <c r="CP157" s="186"/>
      <c r="CQ157" s="186"/>
      <c r="CR157" s="186"/>
      <c r="CS157" s="186"/>
      <c r="CT157" s="186"/>
      <c r="CU157" s="186"/>
      <c r="CV157" s="186"/>
      <c r="CW157" s="186"/>
      <c r="CX157" s="186"/>
      <c r="CY157" s="186"/>
      <c r="CZ157" s="186"/>
      <c r="DA157" s="186"/>
      <c r="DB157" s="186"/>
      <c r="DC157" s="186"/>
      <c r="DD157" s="186"/>
      <c r="DE157" s="186"/>
      <c r="DF157" s="186"/>
      <c r="DG157" s="186"/>
      <c r="DH157" s="186"/>
      <c r="DI157" s="186"/>
      <c r="DJ157" s="186"/>
      <c r="DK157" s="186"/>
      <c r="DL157" s="186"/>
      <c r="DM157" s="186"/>
      <c r="DQ157" s="160"/>
    </row>
    <row r="158" spans="1:133" s="169" customFormat="1" x14ac:dyDescent="0.25">
      <c r="A158" s="156">
        <v>237</v>
      </c>
      <c r="B158" s="157" t="s">
        <v>1344</v>
      </c>
      <c r="C158" s="160" t="s">
        <v>1192</v>
      </c>
      <c r="D158" s="160"/>
      <c r="E158" s="157" t="s">
        <v>1345</v>
      </c>
      <c r="F158" s="157">
        <v>-20.306858522999999</v>
      </c>
      <c r="G158" s="157">
        <v>-41.854430493000002</v>
      </c>
      <c r="H158" s="157"/>
      <c r="I158" s="156">
        <v>1026</v>
      </c>
      <c r="J158" s="190"/>
      <c r="K158" s="190"/>
      <c r="L158" s="189" t="s">
        <v>1225</v>
      </c>
      <c r="M158" s="190">
        <v>7</v>
      </c>
      <c r="N158" s="190">
        <v>7.5</v>
      </c>
      <c r="O158" s="190">
        <v>7.5</v>
      </c>
      <c r="P158" s="190">
        <v>7.5</v>
      </c>
      <c r="Q158" s="185">
        <v>7.666666666666667</v>
      </c>
      <c r="R158" s="190">
        <v>7.5</v>
      </c>
      <c r="S158" s="190">
        <v>7</v>
      </c>
      <c r="T158" s="190">
        <v>7</v>
      </c>
      <c r="U158" s="191">
        <v>94.666666666666671</v>
      </c>
      <c r="V158" s="186"/>
      <c r="W158" s="190" t="s">
        <v>931</v>
      </c>
      <c r="X158" s="190">
        <v>1026</v>
      </c>
      <c r="Y158" s="192" t="s">
        <v>10</v>
      </c>
      <c r="Z158" s="192"/>
      <c r="AA158" s="175"/>
      <c r="AB158" s="175">
        <f t="shared" si="31"/>
        <v>1026</v>
      </c>
      <c r="AC158" s="175"/>
      <c r="AD158" s="175"/>
      <c r="AE158" s="192"/>
      <c r="AF158" s="193">
        <v>69.863370999999987</v>
      </c>
      <c r="AG158" s="193">
        <v>37.827795999999999</v>
      </c>
      <c r="AH158" s="193">
        <v>6.5866541999999999</v>
      </c>
      <c r="AI158" s="193">
        <v>14.934027499999999</v>
      </c>
      <c r="AJ158" s="193">
        <v>2.2739610880459802</v>
      </c>
      <c r="AK158" s="186"/>
      <c r="AL158" s="175" t="s">
        <v>172</v>
      </c>
      <c r="AM158" s="175"/>
      <c r="AN158" s="175" t="s">
        <v>10</v>
      </c>
      <c r="AO158" s="175"/>
      <c r="AP158" s="175"/>
      <c r="AQ158" s="175">
        <f t="shared" si="32"/>
        <v>1026</v>
      </c>
      <c r="AR158" s="175"/>
      <c r="AS158" s="175"/>
      <c r="AU158" s="175"/>
      <c r="AV158" s="175" t="s">
        <v>62</v>
      </c>
      <c r="AY158" s="176">
        <v>0.2087</v>
      </c>
      <c r="AZ158" s="176">
        <v>20</v>
      </c>
      <c r="BA158" s="179">
        <v>1.0435E-2</v>
      </c>
      <c r="BB158" s="177">
        <v>5.6599468499181276</v>
      </c>
      <c r="BC158" s="177"/>
      <c r="BD158" s="194" t="s">
        <v>172</v>
      </c>
      <c r="BE158" s="194" t="s">
        <v>10</v>
      </c>
      <c r="BF158" s="194"/>
      <c r="BG158" s="194"/>
      <c r="BH158" s="169">
        <f t="shared" si="30"/>
        <v>1026</v>
      </c>
      <c r="BJ158" s="194"/>
      <c r="BK158" s="194"/>
      <c r="BL158" s="194"/>
      <c r="BM158" s="217">
        <v>1026.085</v>
      </c>
      <c r="BP158" s="194"/>
      <c r="BQ158" s="195">
        <v>1018.6944999999999</v>
      </c>
      <c r="BR158" s="195"/>
      <c r="BS158" s="195"/>
      <c r="BT158" s="195"/>
      <c r="BU158" s="186"/>
      <c r="BV158" s="176" t="s">
        <v>418</v>
      </c>
      <c r="BW158" s="160" t="s">
        <v>1192</v>
      </c>
      <c r="BX158" s="176"/>
      <c r="BY158" s="176"/>
      <c r="BZ158" s="186">
        <f>I158</f>
        <v>1026</v>
      </c>
      <c r="CA158" s="176"/>
      <c r="CB158" s="176"/>
      <c r="CC158" s="176"/>
      <c r="CD158" s="176"/>
      <c r="CE158" s="176" t="s">
        <v>62</v>
      </c>
      <c r="CF158" s="185">
        <v>158.3874070406315</v>
      </c>
      <c r="CI158" s="163">
        <v>237</v>
      </c>
      <c r="CJ158" s="163" t="s">
        <v>10</v>
      </c>
      <c r="CK158" s="163"/>
      <c r="CL158" s="163"/>
      <c r="CM158" s="186">
        <f>I158</f>
        <v>1026</v>
      </c>
      <c r="CN158" s="163"/>
      <c r="CO158" s="163"/>
      <c r="CP158" s="163"/>
      <c r="CQ158" s="163"/>
      <c r="CR158" s="163"/>
      <c r="CS158" s="163" t="s">
        <v>62</v>
      </c>
      <c r="CT158" s="163">
        <v>7.1295041879181316</v>
      </c>
      <c r="CU158" s="186"/>
      <c r="CV158" s="186"/>
      <c r="CW158" s="163">
        <v>237</v>
      </c>
      <c r="CX158" s="163" t="s">
        <v>10</v>
      </c>
      <c r="CY158" s="163"/>
      <c r="CZ158" s="163"/>
      <c r="DA158" s="186">
        <f t="shared" si="28"/>
        <v>1026</v>
      </c>
      <c r="DB158" s="163"/>
      <c r="DC158" s="163"/>
      <c r="DD158" s="163"/>
      <c r="DE158" s="163"/>
      <c r="DF158" s="163"/>
      <c r="DG158" s="163"/>
      <c r="DH158" s="176" t="s">
        <v>9</v>
      </c>
      <c r="DI158" s="233">
        <v>5.8696770000000003</v>
      </c>
      <c r="DJ158" s="233">
        <v>0.70701130000000001</v>
      </c>
      <c r="DK158" s="177">
        <f>DI158-DJ158</f>
        <v>5.1626656999999998</v>
      </c>
      <c r="DL158" s="230">
        <v>0.36212690000000003</v>
      </c>
      <c r="DM158" s="230">
        <v>0.34488439999999998</v>
      </c>
      <c r="DO158" s="61" t="s">
        <v>172</v>
      </c>
      <c r="DP158" s="61" t="s">
        <v>10</v>
      </c>
      <c r="DQ158" s="160" t="s">
        <v>1192</v>
      </c>
      <c r="DR158" s="61"/>
      <c r="DS158" s="61"/>
      <c r="DT158" s="61"/>
      <c r="DU158" s="61"/>
      <c r="DV158" s="61"/>
      <c r="DW158" s="61"/>
      <c r="DX158" s="61" t="s">
        <v>62</v>
      </c>
      <c r="DY158" s="68">
        <v>0.26324426000000001</v>
      </c>
      <c r="DZ158" s="68">
        <v>2.6801639999999998E-2</v>
      </c>
      <c r="EA158" s="68">
        <v>6.9356100000000004E-2</v>
      </c>
      <c r="EB158" s="68">
        <v>0.15589093999999998</v>
      </c>
      <c r="EC158" s="68">
        <v>1.6336880000000002E-2</v>
      </c>
    </row>
    <row r="159" spans="1:133" s="169" customFormat="1" x14ac:dyDescent="0.25">
      <c r="A159" s="156">
        <v>238</v>
      </c>
      <c r="B159" s="157" t="s">
        <v>1346</v>
      </c>
      <c r="C159" s="160" t="s">
        <v>1173</v>
      </c>
      <c r="D159" s="160"/>
      <c r="E159" s="157" t="s">
        <v>1345</v>
      </c>
      <c r="F159" s="157">
        <v>-20.32442674</v>
      </c>
      <c r="G159" s="157">
        <v>-41.987804341999997</v>
      </c>
      <c r="H159" s="157"/>
      <c r="I159" s="156">
        <v>732</v>
      </c>
      <c r="J159" s="190"/>
      <c r="K159" s="190"/>
      <c r="L159" s="189" t="s">
        <v>1210</v>
      </c>
      <c r="M159" s="185">
        <v>5.333333333333333</v>
      </c>
      <c r="N159" s="185">
        <v>5.333333333333333</v>
      </c>
      <c r="O159" s="185">
        <v>5.333333333333333</v>
      </c>
      <c r="P159" s="185">
        <v>5.333333333333333</v>
      </c>
      <c r="Q159" s="190">
        <v>5</v>
      </c>
      <c r="R159" s="185">
        <v>5.666666666666667</v>
      </c>
      <c r="S159" s="185">
        <v>5.333333333333333</v>
      </c>
      <c r="T159" s="185">
        <v>5.666666666666667</v>
      </c>
      <c r="U159" s="191">
        <v>78.333333333333329</v>
      </c>
      <c r="V159" s="186"/>
      <c r="W159" s="190" t="s">
        <v>839</v>
      </c>
      <c r="X159" s="190">
        <v>732</v>
      </c>
      <c r="Y159" s="192" t="s">
        <v>286</v>
      </c>
      <c r="Z159" s="192"/>
      <c r="AA159" s="175"/>
      <c r="AB159" s="175">
        <f t="shared" si="31"/>
        <v>732</v>
      </c>
      <c r="AC159" s="175"/>
      <c r="AD159" s="175"/>
      <c r="AE159" s="192"/>
      <c r="AF159" s="193">
        <v>75.736124499999988</v>
      </c>
      <c r="AG159" s="193">
        <v>38.602929500000002</v>
      </c>
      <c r="AH159" s="193">
        <v>7.1205586000000007</v>
      </c>
      <c r="AI159" s="193">
        <v>15.035808999999997</v>
      </c>
      <c r="AJ159" s="193">
        <v>2.1293816437837423</v>
      </c>
      <c r="AK159" s="186"/>
      <c r="AL159" s="175" t="s">
        <v>564</v>
      </c>
      <c r="AM159" s="175"/>
      <c r="AN159" s="175" t="s">
        <v>286</v>
      </c>
      <c r="AO159" s="175"/>
      <c r="AP159" s="175"/>
      <c r="AQ159" s="175">
        <f t="shared" si="32"/>
        <v>732</v>
      </c>
      <c r="AR159" s="175"/>
      <c r="AS159" s="175"/>
      <c r="AU159" s="175"/>
      <c r="AV159" s="176" t="s">
        <v>20</v>
      </c>
      <c r="AY159" s="176">
        <v>0.2152</v>
      </c>
      <c r="AZ159" s="176">
        <v>20</v>
      </c>
      <c r="BA159" s="179">
        <v>1.076E-2</v>
      </c>
      <c r="BB159" s="177">
        <v>5.9082490000805308</v>
      </c>
      <c r="BC159" s="177"/>
      <c r="BD159" s="194" t="s">
        <v>564</v>
      </c>
      <c r="BE159" s="194" t="s">
        <v>286</v>
      </c>
      <c r="BF159" s="194"/>
      <c r="BG159" s="194"/>
      <c r="BH159" s="169">
        <f t="shared" si="30"/>
        <v>732</v>
      </c>
      <c r="BJ159" s="194"/>
      <c r="BK159" s="194"/>
      <c r="BL159" s="194"/>
      <c r="BM159" s="217">
        <v>731.92409999999995</v>
      </c>
      <c r="BP159" s="194"/>
      <c r="BQ159" s="195">
        <v>818.31566699999996</v>
      </c>
      <c r="BR159" s="195"/>
      <c r="BS159" s="195"/>
      <c r="BT159" s="195"/>
      <c r="BU159" s="186"/>
      <c r="BV159" s="186"/>
      <c r="BW159" s="160"/>
      <c r="BX159" s="186"/>
      <c r="BY159" s="186"/>
      <c r="BZ159" s="186"/>
      <c r="CA159" s="186"/>
      <c r="CB159" s="186"/>
      <c r="CC159" s="186"/>
      <c r="CD159" s="186"/>
      <c r="CE159" s="186"/>
      <c r="CF159" s="197"/>
      <c r="CI159" s="186"/>
      <c r="CJ159" s="186"/>
      <c r="CK159" s="186"/>
      <c r="CL159" s="186"/>
      <c r="CM159" s="186"/>
      <c r="CN159" s="186"/>
      <c r="CO159" s="186"/>
      <c r="CP159" s="186"/>
      <c r="CQ159" s="186"/>
      <c r="CR159" s="186"/>
      <c r="CS159" s="186"/>
      <c r="CT159" s="186"/>
      <c r="CU159" s="186"/>
      <c r="CV159" s="186"/>
      <c r="CW159" s="186"/>
      <c r="CX159" s="186"/>
      <c r="CY159" s="186"/>
      <c r="CZ159" s="186"/>
      <c r="DA159" s="186"/>
      <c r="DB159" s="186"/>
      <c r="DC159" s="186"/>
      <c r="DD159" s="186"/>
      <c r="DE159" s="186"/>
      <c r="DF159" s="186"/>
      <c r="DG159" s="186"/>
      <c r="DH159" s="186"/>
      <c r="DI159" s="186"/>
      <c r="DJ159" s="186"/>
      <c r="DK159" s="186"/>
      <c r="DL159" s="186"/>
      <c r="DM159" s="186"/>
      <c r="DO159" s="61">
        <v>238</v>
      </c>
      <c r="DP159" s="61" t="s">
        <v>286</v>
      </c>
      <c r="DQ159" s="160" t="s">
        <v>1173</v>
      </c>
      <c r="DR159" s="61"/>
      <c r="DS159" s="61"/>
      <c r="DT159" s="61"/>
      <c r="DU159" s="61"/>
      <c r="DV159" s="61"/>
      <c r="DW159" s="61"/>
      <c r="DX159" s="61" t="s">
        <v>20</v>
      </c>
      <c r="DY159" s="68">
        <v>0.25025228000000005</v>
      </c>
      <c r="DZ159" s="68">
        <v>2.8412559999999996E-2</v>
      </c>
      <c r="EA159" s="68">
        <v>5.6102560000000003E-2</v>
      </c>
      <c r="EB159" s="68">
        <v>0.15498946</v>
      </c>
      <c r="EC159" s="68">
        <v>1.977866E-2</v>
      </c>
    </row>
    <row r="160" spans="1:133" s="169" customFormat="1" x14ac:dyDescent="0.25">
      <c r="A160" s="156">
        <v>240</v>
      </c>
      <c r="B160" s="157" t="s">
        <v>1347</v>
      </c>
      <c r="C160" s="160" t="s">
        <v>1192</v>
      </c>
      <c r="D160" s="160"/>
      <c r="E160" s="157" t="s">
        <v>1345</v>
      </c>
      <c r="F160" s="157">
        <v>-20.300141601</v>
      </c>
      <c r="G160" s="157">
        <v>-41.956369272000003</v>
      </c>
      <c r="H160" s="157"/>
      <c r="I160" s="156">
        <v>669</v>
      </c>
      <c r="J160" s="190"/>
      <c r="K160" s="190"/>
      <c r="L160" s="189" t="s">
        <v>1210</v>
      </c>
      <c r="M160" s="190">
        <v>6</v>
      </c>
      <c r="N160" s="185">
        <v>5.333333333333333</v>
      </c>
      <c r="O160" s="185">
        <v>5.666666666666667</v>
      </c>
      <c r="P160" s="190">
        <v>6</v>
      </c>
      <c r="Q160" s="185">
        <v>5.666666666666667</v>
      </c>
      <c r="R160" s="185">
        <v>5.333333333333333</v>
      </c>
      <c r="S160" s="185">
        <v>5.666666666666667</v>
      </c>
      <c r="T160" s="185">
        <v>5.666666666666667</v>
      </c>
      <c r="U160" s="196">
        <v>81</v>
      </c>
      <c r="V160" s="186"/>
      <c r="W160" s="190" t="s">
        <v>933</v>
      </c>
      <c r="X160" s="190">
        <v>669</v>
      </c>
      <c r="Y160" s="192" t="s">
        <v>10</v>
      </c>
      <c r="Z160" s="192"/>
      <c r="AA160" s="175"/>
      <c r="AB160" s="175">
        <f t="shared" si="31"/>
        <v>669</v>
      </c>
      <c r="AC160" s="175"/>
      <c r="AD160" s="175"/>
      <c r="AE160" s="192"/>
      <c r="AF160" s="193">
        <v>44.098706999999997</v>
      </c>
      <c r="AG160" s="193">
        <v>29.882387999999992</v>
      </c>
      <c r="AH160" s="193">
        <v>5.3402753999999995</v>
      </c>
      <c r="AI160" s="193">
        <v>11.861745500000001</v>
      </c>
      <c r="AJ160" s="193">
        <v>2.225873688331073</v>
      </c>
      <c r="AK160" s="186"/>
      <c r="AL160" s="175" t="s">
        <v>126</v>
      </c>
      <c r="AM160" s="175"/>
      <c r="AN160" s="175" t="s">
        <v>10</v>
      </c>
      <c r="AO160" s="175"/>
      <c r="AP160" s="175"/>
      <c r="AQ160" s="175">
        <f t="shared" si="32"/>
        <v>669</v>
      </c>
      <c r="AR160" s="175"/>
      <c r="AS160" s="175"/>
      <c r="AU160" s="175"/>
      <c r="AV160" s="176" t="s">
        <v>20</v>
      </c>
      <c r="AY160" s="176">
        <v>0.21779999999999999</v>
      </c>
      <c r="AZ160" s="176">
        <v>20</v>
      </c>
      <c r="BA160" s="179">
        <v>1.089E-2</v>
      </c>
      <c r="BB160" s="177">
        <v>5.886774219525944</v>
      </c>
      <c r="BC160" s="177"/>
      <c r="BD160" s="194" t="s">
        <v>126</v>
      </c>
      <c r="BE160" s="194" t="s">
        <v>10</v>
      </c>
      <c r="BF160" s="194"/>
      <c r="BG160" s="194"/>
      <c r="BH160" s="169">
        <f t="shared" si="30"/>
        <v>669</v>
      </c>
      <c r="BJ160" s="194"/>
      <c r="BK160" s="194"/>
      <c r="BL160" s="194"/>
      <c r="BM160" s="217">
        <v>668.15</v>
      </c>
      <c r="BP160" s="194"/>
      <c r="BQ160" s="195">
        <v>5358.5</v>
      </c>
      <c r="BR160" s="195"/>
      <c r="BS160" s="195"/>
      <c r="BT160" s="195"/>
      <c r="BU160" s="186"/>
      <c r="BV160" s="176" t="s">
        <v>310</v>
      </c>
      <c r="BW160" s="160" t="s">
        <v>1192</v>
      </c>
      <c r="BX160" s="176"/>
      <c r="BY160" s="176"/>
      <c r="BZ160" s="186">
        <f>I160</f>
        <v>669</v>
      </c>
      <c r="CA160" s="176"/>
      <c r="CB160" s="176"/>
      <c r="CC160" s="176"/>
      <c r="CD160" s="176"/>
      <c r="CE160" s="176" t="s">
        <v>20</v>
      </c>
      <c r="CF160" s="185">
        <v>146.51123381046233</v>
      </c>
      <c r="CI160" s="163">
        <v>240</v>
      </c>
      <c r="CJ160" s="163" t="s">
        <v>10</v>
      </c>
      <c r="CK160" s="163"/>
      <c r="CL160" s="163"/>
      <c r="CM160" s="186">
        <f>I160</f>
        <v>669</v>
      </c>
      <c r="CN160" s="163"/>
      <c r="CO160" s="163"/>
      <c r="CP160" s="163"/>
      <c r="CQ160" s="163"/>
      <c r="CR160" s="163"/>
      <c r="CS160" s="163" t="s">
        <v>20</v>
      </c>
      <c r="CT160" s="163">
        <v>7.5313020193519433</v>
      </c>
      <c r="CU160" s="171"/>
      <c r="CV160" s="171"/>
      <c r="CW160" s="190">
        <v>240</v>
      </c>
      <c r="CX160" s="228" t="s">
        <v>10</v>
      </c>
      <c r="CY160" s="228"/>
      <c r="CZ160" s="228"/>
      <c r="DA160" s="186">
        <f t="shared" si="28"/>
        <v>669</v>
      </c>
      <c r="DB160" s="228"/>
      <c r="DC160" s="228"/>
      <c r="DD160" s="228"/>
      <c r="DE160" s="228"/>
      <c r="DF160" s="228"/>
      <c r="DG160" s="228"/>
      <c r="DH160" s="228" t="s">
        <v>11</v>
      </c>
      <c r="DI160" s="231">
        <v>3.8527019999999998</v>
      </c>
      <c r="DJ160" s="230">
        <v>0.51189260000000003</v>
      </c>
      <c r="DK160" s="230">
        <f>DI160-DJ160</f>
        <v>3.3408093999999999</v>
      </c>
      <c r="DL160" s="230">
        <v>0.27042780000000005</v>
      </c>
      <c r="DM160" s="230">
        <v>0.24146479999999998</v>
      </c>
      <c r="DO160" s="61" t="s">
        <v>126</v>
      </c>
      <c r="DP160" s="61" t="s">
        <v>10</v>
      </c>
      <c r="DQ160" s="160" t="s">
        <v>1192</v>
      </c>
      <c r="DR160" s="61"/>
      <c r="DS160" s="61"/>
      <c r="DT160" s="61"/>
      <c r="DU160" s="61"/>
      <c r="DV160" s="61"/>
      <c r="DW160" s="61"/>
      <c r="DX160" s="61" t="s">
        <v>20</v>
      </c>
      <c r="DY160" s="68">
        <v>0.23898177999999998</v>
      </c>
      <c r="DZ160" s="68">
        <v>2.85452E-2</v>
      </c>
      <c r="EA160" s="68">
        <v>5.8508980000000002E-2</v>
      </c>
      <c r="EB160" s="68">
        <v>0.14485925999999999</v>
      </c>
      <c r="EC160" s="68">
        <v>2.1424179999999998E-2</v>
      </c>
    </row>
    <row r="161" spans="1:133" s="169" customFormat="1" x14ac:dyDescent="0.25">
      <c r="A161" s="156">
        <v>241</v>
      </c>
      <c r="B161" s="157" t="s">
        <v>1348</v>
      </c>
      <c r="C161" s="160" t="s">
        <v>1192</v>
      </c>
      <c r="D161" s="160"/>
      <c r="E161" s="157" t="s">
        <v>1345</v>
      </c>
      <c r="F161" s="157">
        <v>-20.334491478</v>
      </c>
      <c r="G161" s="157">
        <v>-41.950475369000003</v>
      </c>
      <c r="H161" s="157"/>
      <c r="I161" s="156">
        <v>668</v>
      </c>
      <c r="J161" s="190"/>
      <c r="K161" s="190"/>
      <c r="L161" s="189" t="s">
        <v>1210</v>
      </c>
      <c r="M161" s="185">
        <v>6.166666666666667</v>
      </c>
      <c r="N161" s="190">
        <v>6.5</v>
      </c>
      <c r="O161" s="185">
        <v>6.166666666666667</v>
      </c>
      <c r="P161" s="185">
        <v>6.333333333333333</v>
      </c>
      <c r="Q161" s="185">
        <v>6.833333333333333</v>
      </c>
      <c r="R161" s="190">
        <v>6.5</v>
      </c>
      <c r="S161" s="185">
        <v>6.333333333333333</v>
      </c>
      <c r="T161" s="185">
        <v>6.166666666666667</v>
      </c>
      <c r="U161" s="196">
        <v>87</v>
      </c>
      <c r="V161" s="186"/>
      <c r="W161" s="190" t="s">
        <v>934</v>
      </c>
      <c r="X161" s="190">
        <v>668</v>
      </c>
      <c r="Y161" s="192" t="s">
        <v>10</v>
      </c>
      <c r="Z161" s="192"/>
      <c r="AA161" s="175"/>
      <c r="AB161" s="175">
        <f t="shared" si="31"/>
        <v>668</v>
      </c>
      <c r="AC161" s="175"/>
      <c r="AD161" s="175"/>
      <c r="AE161" s="192"/>
      <c r="AF161" s="193">
        <v>70.70274449999998</v>
      </c>
      <c r="AG161" s="193">
        <v>38.119469999999993</v>
      </c>
      <c r="AH161" s="193">
        <v>6.5896824499999997</v>
      </c>
      <c r="AI161" s="193">
        <v>15.056183999999998</v>
      </c>
      <c r="AJ161" s="193">
        <v>2.2989464411978142</v>
      </c>
      <c r="AK161" s="186"/>
      <c r="AL161" s="175" t="s">
        <v>127</v>
      </c>
      <c r="AM161" s="175"/>
      <c r="AN161" s="175" t="s">
        <v>10</v>
      </c>
      <c r="AO161" s="175"/>
      <c r="AP161" s="175"/>
      <c r="AQ161" s="175">
        <f t="shared" si="32"/>
        <v>668</v>
      </c>
      <c r="AR161" s="175"/>
      <c r="AS161" s="175"/>
      <c r="AU161" s="175"/>
      <c r="AV161" s="176" t="s">
        <v>20</v>
      </c>
      <c r="AY161" s="176">
        <v>0.2157</v>
      </c>
      <c r="AZ161" s="176">
        <v>20</v>
      </c>
      <c r="BA161" s="179">
        <v>1.0784999999999999E-2</v>
      </c>
      <c r="BB161" s="177">
        <v>5.7726894478297055</v>
      </c>
      <c r="BC161" s="177"/>
      <c r="BD161" s="194" t="s">
        <v>127</v>
      </c>
      <c r="BE161" s="194" t="s">
        <v>10</v>
      </c>
      <c r="BF161" s="194"/>
      <c r="BG161" s="194"/>
      <c r="BH161" s="169">
        <f t="shared" si="30"/>
        <v>668</v>
      </c>
      <c r="BJ161" s="194"/>
      <c r="BK161" s="194"/>
      <c r="BL161" s="194"/>
      <c r="BM161" s="217">
        <v>668.23710000000005</v>
      </c>
      <c r="BP161" s="194"/>
      <c r="BQ161" s="195">
        <v>3867.6216669999999</v>
      </c>
      <c r="BR161" s="195"/>
      <c r="BS161" s="195"/>
      <c r="BT161" s="195"/>
      <c r="BU161" s="186"/>
      <c r="BV161" s="186"/>
      <c r="BW161" s="160"/>
      <c r="BX161" s="186"/>
      <c r="BY161" s="186"/>
      <c r="BZ161" s="186"/>
      <c r="CA161" s="186"/>
      <c r="CB161" s="186"/>
      <c r="CC161" s="186"/>
      <c r="CD161" s="186"/>
      <c r="CE161" s="186"/>
      <c r="CF161" s="197"/>
      <c r="CI161" s="186"/>
      <c r="CJ161" s="186"/>
      <c r="CK161" s="186"/>
      <c r="CL161" s="186"/>
      <c r="CM161" s="186"/>
      <c r="CN161" s="186"/>
      <c r="CO161" s="186"/>
      <c r="CP161" s="186"/>
      <c r="CQ161" s="186"/>
      <c r="CR161" s="186"/>
      <c r="CS161" s="186"/>
      <c r="CT161" s="186"/>
      <c r="CW161" s="190">
        <v>241</v>
      </c>
      <c r="CX161" s="228" t="s">
        <v>8</v>
      </c>
      <c r="CY161" s="228"/>
      <c r="CZ161" s="228"/>
      <c r="DA161" s="186">
        <f t="shared" si="28"/>
        <v>668</v>
      </c>
      <c r="DB161" s="228"/>
      <c r="DC161" s="228"/>
      <c r="DD161" s="228"/>
      <c r="DE161" s="228"/>
      <c r="DF161" s="228"/>
      <c r="DG161" s="228"/>
      <c r="DH161" s="228" t="s">
        <v>9</v>
      </c>
      <c r="DI161" s="231">
        <v>6.603345</v>
      </c>
      <c r="DJ161" s="230">
        <v>0.63388089999999997</v>
      </c>
      <c r="DK161" s="230">
        <v>5.9694640999999997</v>
      </c>
      <c r="DL161" s="230">
        <v>0.33265459999999997</v>
      </c>
      <c r="DM161" s="230">
        <v>0.3012263</v>
      </c>
      <c r="DO161" s="61" t="s">
        <v>127</v>
      </c>
      <c r="DP161" s="61" t="s">
        <v>10</v>
      </c>
      <c r="DQ161" s="160" t="s">
        <v>1192</v>
      </c>
      <c r="DR161" s="61"/>
      <c r="DS161" s="61"/>
      <c r="DT161" s="61"/>
      <c r="DU161" s="61"/>
      <c r="DV161" s="61"/>
      <c r="DW161" s="61"/>
      <c r="DX161" s="61" t="s">
        <v>20</v>
      </c>
      <c r="DY161" s="61">
        <v>0.30526245999999996</v>
      </c>
      <c r="DZ161" s="68">
        <v>2.8181900000000003E-2</v>
      </c>
      <c r="EA161" s="68">
        <v>5.6627059999999993E-2</v>
      </c>
      <c r="EB161" s="68">
        <v>0.20393776</v>
      </c>
      <c r="EC161" s="68">
        <v>2.1694140000000001E-2</v>
      </c>
    </row>
    <row r="162" spans="1:133" s="169" customFormat="1" x14ac:dyDescent="0.25">
      <c r="A162" s="156">
        <v>242</v>
      </c>
      <c r="B162" s="157" t="s">
        <v>1349</v>
      </c>
      <c r="C162" s="160" t="s">
        <v>1163</v>
      </c>
      <c r="D162" s="160"/>
      <c r="E162" s="157" t="s">
        <v>1340</v>
      </c>
      <c r="F162" s="157">
        <v>-20.256762569999999</v>
      </c>
      <c r="G162" s="157">
        <v>-41.898193917999997</v>
      </c>
      <c r="H162" s="157"/>
      <c r="I162" s="156">
        <v>936</v>
      </c>
      <c r="J162" s="190"/>
      <c r="K162" s="190"/>
      <c r="L162" s="189" t="s">
        <v>1225</v>
      </c>
      <c r="M162" s="190">
        <v>6</v>
      </c>
      <c r="N162" s="190">
        <v>6</v>
      </c>
      <c r="O162" s="185">
        <v>5.666666666666667</v>
      </c>
      <c r="P162" s="190">
        <v>6</v>
      </c>
      <c r="Q162" s="190">
        <v>6</v>
      </c>
      <c r="R162" s="185">
        <v>5.333333333333333</v>
      </c>
      <c r="S162" s="185">
        <v>5.666666666666667</v>
      </c>
      <c r="T162" s="185">
        <v>5.666666666666667</v>
      </c>
      <c r="U162" s="191">
        <v>82.333333333333329</v>
      </c>
      <c r="V162" s="186"/>
      <c r="W162" s="190" t="s">
        <v>670</v>
      </c>
      <c r="X162" s="190">
        <v>936</v>
      </c>
      <c r="Y162" s="192" t="s">
        <v>8</v>
      </c>
      <c r="Z162" s="192"/>
      <c r="AA162" s="175"/>
      <c r="AB162" s="175">
        <f t="shared" si="31"/>
        <v>936</v>
      </c>
      <c r="AC162" s="175"/>
      <c r="AD162" s="175"/>
      <c r="AE162" s="192"/>
      <c r="AF162" s="193">
        <v>71.312912999999995</v>
      </c>
      <c r="AG162" s="193">
        <v>37.272081499999999</v>
      </c>
      <c r="AH162" s="193">
        <v>7.0019382999999973</v>
      </c>
      <c r="AI162" s="193">
        <v>14.643246499999998</v>
      </c>
      <c r="AJ162" s="193">
        <v>2.097114464737607</v>
      </c>
      <c r="AK162" s="186"/>
      <c r="AL162" s="175" t="s">
        <v>82</v>
      </c>
      <c r="AM162" s="175"/>
      <c r="AN162" s="175" t="s">
        <v>8</v>
      </c>
      <c r="AO162" s="175"/>
      <c r="AP162" s="175"/>
      <c r="AQ162" s="175">
        <f t="shared" si="32"/>
        <v>936</v>
      </c>
      <c r="AR162" s="175"/>
      <c r="AS162" s="175"/>
      <c r="AU162" s="175"/>
      <c r="AV162" s="175" t="s">
        <v>62</v>
      </c>
      <c r="AY162" s="176">
        <v>0.23699999999999999</v>
      </c>
      <c r="AZ162" s="176">
        <v>18</v>
      </c>
      <c r="BA162" s="179">
        <v>1.3166666666666667E-2</v>
      </c>
      <c r="BB162" s="177">
        <v>6.5314414805165812</v>
      </c>
      <c r="BC162" s="177"/>
      <c r="BD162" s="186"/>
      <c r="BE162" s="186"/>
      <c r="BF162" s="186"/>
      <c r="BG162" s="186"/>
      <c r="BJ162" s="186"/>
      <c r="BK162" s="186"/>
      <c r="BL162" s="186"/>
      <c r="BM162" s="218"/>
      <c r="BP162" s="186"/>
      <c r="BQ162" s="186"/>
      <c r="BR162" s="186"/>
      <c r="BS162" s="186"/>
      <c r="BT162" s="186"/>
      <c r="BU162" s="186"/>
      <c r="BV162" s="176" t="s">
        <v>349</v>
      </c>
      <c r="BW162" s="160" t="s">
        <v>1163</v>
      </c>
      <c r="BX162" s="176"/>
      <c r="BY162" s="176"/>
      <c r="BZ162" s="186">
        <f>I162</f>
        <v>936</v>
      </c>
      <c r="CA162" s="176"/>
      <c r="CB162" s="176"/>
      <c r="CC162" s="176"/>
      <c r="CD162" s="176"/>
      <c r="CE162" s="176" t="s">
        <v>62</v>
      </c>
      <c r="CF162" s="185">
        <v>170.14071223586205</v>
      </c>
      <c r="CI162" s="163">
        <v>242</v>
      </c>
      <c r="CJ162" s="163" t="s">
        <v>8</v>
      </c>
      <c r="CK162" s="163"/>
      <c r="CL162" s="163"/>
      <c r="CM162" s="186">
        <f>I162</f>
        <v>936</v>
      </c>
      <c r="CN162" s="163"/>
      <c r="CO162" s="163"/>
      <c r="CP162" s="163"/>
      <c r="CQ162" s="163"/>
      <c r="CR162" s="163"/>
      <c r="CS162" s="163" t="s">
        <v>62</v>
      </c>
      <c r="CT162" s="163">
        <v>8.0668101501989522</v>
      </c>
      <c r="CU162" s="171"/>
      <c r="CV162" s="171"/>
      <c r="CW162" s="190">
        <v>242</v>
      </c>
      <c r="CX162" s="228" t="s">
        <v>8</v>
      </c>
      <c r="CY162" s="228"/>
      <c r="CZ162" s="228"/>
      <c r="DA162" s="186">
        <f t="shared" si="28"/>
        <v>936</v>
      </c>
      <c r="DB162" s="228"/>
      <c r="DC162" s="228"/>
      <c r="DD162" s="228"/>
      <c r="DE162" s="228"/>
      <c r="DF162" s="228"/>
      <c r="DG162" s="228"/>
      <c r="DH162" s="228" t="s">
        <v>9</v>
      </c>
      <c r="DI162" s="231">
        <v>5.7379769999999999</v>
      </c>
      <c r="DJ162" s="231">
        <v>0.62581150000000008</v>
      </c>
      <c r="DK162" s="230">
        <v>5.1121654999999997</v>
      </c>
      <c r="DL162" s="230">
        <v>0.33219180000000004</v>
      </c>
      <c r="DM162" s="230">
        <v>0.29361970000000004</v>
      </c>
      <c r="DO162" s="59" t="s">
        <v>82</v>
      </c>
      <c r="DP162" s="61" t="s">
        <v>8</v>
      </c>
      <c r="DQ162" s="160" t="s">
        <v>1163</v>
      </c>
      <c r="DR162" s="61"/>
      <c r="DS162" s="61"/>
      <c r="DT162" s="61"/>
      <c r="DU162" s="61"/>
      <c r="DV162" s="61"/>
      <c r="DW162" s="61"/>
      <c r="DX162" s="61" t="s">
        <v>62</v>
      </c>
      <c r="DY162" s="236">
        <v>0.24616753999999999</v>
      </c>
      <c r="DZ162" s="236">
        <v>2.5093980000000005E-2</v>
      </c>
      <c r="EA162" s="236">
        <v>4.4499900000000002E-2</v>
      </c>
      <c r="EB162" s="236">
        <v>0.12865863999999999</v>
      </c>
      <c r="EC162" s="236">
        <v>4.7038199999999995E-2</v>
      </c>
    </row>
    <row r="163" spans="1:133" s="169" customFormat="1" x14ac:dyDescent="0.25">
      <c r="A163" s="156">
        <v>243</v>
      </c>
      <c r="B163" s="157" t="s">
        <v>1350</v>
      </c>
      <c r="C163" s="160" t="s">
        <v>1163</v>
      </c>
      <c r="D163" s="160"/>
      <c r="E163" s="157" t="s">
        <v>1340</v>
      </c>
      <c r="F163" s="157">
        <v>-20.256569115000001</v>
      </c>
      <c r="G163" s="157">
        <v>-41.898565488000003</v>
      </c>
      <c r="H163" s="157"/>
      <c r="I163" s="156">
        <v>925</v>
      </c>
      <c r="J163" s="190"/>
      <c r="K163" s="190"/>
      <c r="L163" s="189" t="s">
        <v>1210</v>
      </c>
      <c r="M163" s="190">
        <v>6</v>
      </c>
      <c r="N163" s="190">
        <v>7</v>
      </c>
      <c r="O163" s="185">
        <v>6.666666666666667</v>
      </c>
      <c r="P163" s="185">
        <v>6.333333333333333</v>
      </c>
      <c r="Q163" s="190">
        <v>7</v>
      </c>
      <c r="R163" s="185">
        <v>6.666666666666667</v>
      </c>
      <c r="S163" s="185">
        <v>6.666666666666667</v>
      </c>
      <c r="T163" s="185">
        <v>6.666666666666667</v>
      </c>
      <c r="U163" s="196">
        <v>89</v>
      </c>
      <c r="V163" s="186"/>
      <c r="W163" s="190" t="s">
        <v>671</v>
      </c>
      <c r="X163" s="190">
        <v>925</v>
      </c>
      <c r="Y163" s="192" t="s">
        <v>8</v>
      </c>
      <c r="Z163" s="192"/>
      <c r="AA163" s="175"/>
      <c r="AB163" s="175">
        <f t="shared" si="31"/>
        <v>925</v>
      </c>
      <c r="AC163" s="175"/>
      <c r="AD163" s="175"/>
      <c r="AE163" s="192"/>
      <c r="AF163" s="193">
        <v>76.11089299999999</v>
      </c>
      <c r="AG163" s="193">
        <v>37.833078499999999</v>
      </c>
      <c r="AH163" s="193">
        <v>7.0420523500000005</v>
      </c>
      <c r="AI163" s="193">
        <v>14.983725699999997</v>
      </c>
      <c r="AJ163" s="193">
        <v>2.1356542479425431</v>
      </c>
      <c r="AK163" s="186"/>
      <c r="AL163" s="175" t="s">
        <v>83</v>
      </c>
      <c r="AM163" s="175"/>
      <c r="AN163" s="175" t="s">
        <v>8</v>
      </c>
      <c r="AO163" s="175"/>
      <c r="AP163" s="175"/>
      <c r="AQ163" s="175">
        <f t="shared" si="32"/>
        <v>925</v>
      </c>
      <c r="AR163" s="175"/>
      <c r="AS163" s="175"/>
      <c r="AU163" s="175"/>
      <c r="AV163" s="175" t="s">
        <v>62</v>
      </c>
      <c r="AY163" s="176">
        <v>0.26490000000000002</v>
      </c>
      <c r="AZ163" s="176">
        <v>20</v>
      </c>
      <c r="BA163" s="179">
        <v>1.3245000000000002E-2</v>
      </c>
      <c r="BB163" s="177">
        <v>6.8746141250369099</v>
      </c>
      <c r="BC163" s="177"/>
      <c r="BD163" s="186"/>
      <c r="BE163" s="186"/>
      <c r="BF163" s="186"/>
      <c r="BG163" s="186"/>
      <c r="BJ163" s="186"/>
      <c r="BK163" s="186"/>
      <c r="BL163" s="186"/>
      <c r="BM163" s="218"/>
      <c r="BP163" s="186"/>
      <c r="BQ163" s="186"/>
      <c r="BR163" s="186"/>
      <c r="BS163" s="186"/>
      <c r="BT163" s="186"/>
      <c r="BU163" s="186"/>
      <c r="BV163" s="176" t="s">
        <v>350</v>
      </c>
      <c r="BW163" s="160" t="s">
        <v>1163</v>
      </c>
      <c r="BX163" s="176"/>
      <c r="BY163" s="176"/>
      <c r="BZ163" s="186">
        <f>I163</f>
        <v>925</v>
      </c>
      <c r="CA163" s="176"/>
      <c r="CB163" s="176"/>
      <c r="CC163" s="176"/>
      <c r="CD163" s="176"/>
      <c r="CE163" s="176" t="s">
        <v>62</v>
      </c>
      <c r="CF163" s="185">
        <v>149.589578798552</v>
      </c>
      <c r="CI163" s="163">
        <v>243</v>
      </c>
      <c r="CJ163" s="163" t="s">
        <v>8</v>
      </c>
      <c r="CK163" s="163"/>
      <c r="CL163" s="163"/>
      <c r="CM163" s="186">
        <f>I163</f>
        <v>925</v>
      </c>
      <c r="CN163" s="163"/>
      <c r="CO163" s="163"/>
      <c r="CP163" s="163"/>
      <c r="CQ163" s="163"/>
      <c r="CR163" s="163"/>
      <c r="CS163" s="163" t="s">
        <v>62</v>
      </c>
      <c r="CT163" s="163">
        <v>6.4741309267956426</v>
      </c>
      <c r="CU163" s="171"/>
      <c r="CV163" s="171"/>
      <c r="CW163" s="171"/>
      <c r="CX163" s="171"/>
      <c r="CY163" s="171"/>
      <c r="CZ163" s="171"/>
      <c r="DA163" s="186"/>
      <c r="DB163" s="171"/>
      <c r="DC163" s="171"/>
      <c r="DD163" s="171"/>
      <c r="DE163" s="171"/>
      <c r="DF163" s="171"/>
      <c r="DG163" s="171"/>
      <c r="DH163" s="186"/>
      <c r="DI163" s="186"/>
      <c r="DJ163" s="186"/>
      <c r="DK163" s="186"/>
      <c r="DL163" s="186"/>
      <c r="DM163" s="186"/>
      <c r="DO163" s="59" t="s">
        <v>83</v>
      </c>
      <c r="DP163" s="61" t="s">
        <v>8</v>
      </c>
      <c r="DQ163" s="160" t="s">
        <v>1163</v>
      </c>
      <c r="DR163" s="61"/>
      <c r="DS163" s="61"/>
      <c r="DT163" s="61"/>
      <c r="DU163" s="61"/>
      <c r="DV163" s="61"/>
      <c r="DW163" s="61"/>
      <c r="DX163" s="61" t="s">
        <v>62</v>
      </c>
      <c r="DY163" s="236">
        <v>0.27273737999999997</v>
      </c>
      <c r="DZ163" s="236">
        <v>2.7673780000000002E-2</v>
      </c>
      <c r="EA163" s="236">
        <v>6.0001600000000002E-2</v>
      </c>
      <c r="EB163" s="236">
        <v>0.18057461999999999</v>
      </c>
      <c r="EC163" s="236">
        <v>1.6464639999999999E-2</v>
      </c>
    </row>
    <row r="164" spans="1:133" s="169" customFormat="1" x14ac:dyDescent="0.25">
      <c r="A164" s="156">
        <v>244</v>
      </c>
      <c r="B164" s="157" t="s">
        <v>1351</v>
      </c>
      <c r="C164" s="160" t="s">
        <v>1194</v>
      </c>
      <c r="D164" s="160"/>
      <c r="E164" s="157" t="s">
        <v>1352</v>
      </c>
      <c r="F164" s="157">
        <v>-20.149839660000001</v>
      </c>
      <c r="G164" s="157">
        <v>-41.836382159999999</v>
      </c>
      <c r="H164" s="157"/>
      <c r="I164" s="156">
        <v>762</v>
      </c>
      <c r="J164" s="190"/>
      <c r="K164" s="190"/>
      <c r="L164" s="189" t="s">
        <v>1225</v>
      </c>
      <c r="M164" s="190">
        <v>6</v>
      </c>
      <c r="N164" s="190">
        <v>6</v>
      </c>
      <c r="O164" s="185">
        <v>6.666666666666667</v>
      </c>
      <c r="P164" s="190">
        <v>6</v>
      </c>
      <c r="Q164" s="185">
        <v>6.333333333333333</v>
      </c>
      <c r="R164" s="185">
        <v>6.333333333333333</v>
      </c>
      <c r="S164" s="190">
        <v>6</v>
      </c>
      <c r="T164" s="190">
        <v>6</v>
      </c>
      <c r="U164" s="191">
        <v>85.333333333333329</v>
      </c>
      <c r="V164" s="186"/>
      <c r="W164" s="190" t="s">
        <v>779</v>
      </c>
      <c r="X164" s="190">
        <v>762</v>
      </c>
      <c r="Y164" s="192" t="s">
        <v>201</v>
      </c>
      <c r="Z164" s="192"/>
      <c r="AA164" s="175"/>
      <c r="AB164" s="175">
        <f t="shared" si="31"/>
        <v>762</v>
      </c>
      <c r="AC164" s="175"/>
      <c r="AD164" s="175"/>
      <c r="AE164" s="192"/>
      <c r="AF164" s="193">
        <v>54.524332500000014</v>
      </c>
      <c r="AG164" s="193">
        <v>32.739826000000008</v>
      </c>
      <c r="AH164" s="193">
        <v>5.8845597999999999</v>
      </c>
      <c r="AI164" s="193">
        <v>12.69769045</v>
      </c>
      <c r="AJ164" s="193">
        <v>2.1724392086678788</v>
      </c>
      <c r="AK164" s="186"/>
      <c r="AL164" s="175" t="s">
        <v>1049</v>
      </c>
      <c r="AM164" s="175"/>
      <c r="AN164" s="175" t="s">
        <v>201</v>
      </c>
      <c r="AO164" s="175"/>
      <c r="AP164" s="175"/>
      <c r="AQ164" s="175">
        <f t="shared" si="32"/>
        <v>762</v>
      </c>
      <c r="AR164" s="175"/>
      <c r="AS164" s="175"/>
      <c r="AU164" s="175"/>
      <c r="AV164" s="175" t="s">
        <v>440</v>
      </c>
      <c r="AY164" s="176">
        <v>0.19159999999999999</v>
      </c>
      <c r="AZ164" s="176">
        <v>20</v>
      </c>
      <c r="BA164" s="179">
        <v>9.58E-3</v>
      </c>
      <c r="BB164" s="177">
        <v>5.619681636378278</v>
      </c>
      <c r="BC164" s="177"/>
      <c r="BD164" s="186"/>
      <c r="BE164" s="186"/>
      <c r="BF164" s="186"/>
      <c r="BG164" s="186"/>
      <c r="BJ164" s="186"/>
      <c r="BK164" s="186"/>
      <c r="BL164" s="186"/>
      <c r="BM164" s="218"/>
      <c r="BP164" s="186"/>
      <c r="BQ164" s="186"/>
      <c r="BR164" s="186"/>
      <c r="BS164" s="186"/>
      <c r="BT164" s="186"/>
      <c r="BU164" s="186"/>
      <c r="BV164" s="176" t="s">
        <v>470</v>
      </c>
      <c r="BW164" s="160" t="s">
        <v>1194</v>
      </c>
      <c r="BX164" s="176"/>
      <c r="BY164" s="176"/>
      <c r="BZ164" s="186">
        <f>I164</f>
        <v>762</v>
      </c>
      <c r="CA164" s="176"/>
      <c r="CB164" s="176"/>
      <c r="CC164" s="176"/>
      <c r="CD164" s="176"/>
      <c r="CE164" s="176" t="s">
        <v>440</v>
      </c>
      <c r="CF164" s="185">
        <v>225.18642101593159</v>
      </c>
      <c r="CI164" s="186"/>
      <c r="CJ164" s="186"/>
      <c r="CK164" s="186"/>
      <c r="CL164" s="186"/>
      <c r="CM164" s="186"/>
      <c r="CN164" s="186"/>
      <c r="CO164" s="186"/>
      <c r="CP164" s="186"/>
      <c r="CQ164" s="186"/>
      <c r="CR164" s="186"/>
      <c r="CS164" s="186"/>
      <c r="CT164" s="186"/>
      <c r="CU164" s="171"/>
      <c r="CV164" s="171"/>
      <c r="CW164" s="171"/>
      <c r="CX164" s="171"/>
      <c r="CY164" s="171"/>
      <c r="CZ164" s="171"/>
      <c r="DA164" s="186"/>
      <c r="DB164" s="171"/>
      <c r="DC164" s="171"/>
      <c r="DD164" s="171"/>
      <c r="DE164" s="171"/>
      <c r="DF164" s="171"/>
      <c r="DG164" s="171"/>
      <c r="DH164" s="186"/>
      <c r="DI164" s="186"/>
      <c r="DJ164" s="186"/>
      <c r="DK164" s="186"/>
      <c r="DL164" s="186"/>
      <c r="DM164" s="186"/>
      <c r="DQ164" s="160"/>
    </row>
    <row r="165" spans="1:133" s="169" customFormat="1" x14ac:dyDescent="0.25">
      <c r="A165" s="156">
        <v>245</v>
      </c>
      <c r="B165" s="157" t="s">
        <v>1353</v>
      </c>
      <c r="C165" s="160" t="s">
        <v>1194</v>
      </c>
      <c r="D165" s="160"/>
      <c r="E165" s="157" t="s">
        <v>1352</v>
      </c>
      <c r="F165" s="157">
        <v>-20.163555470999999</v>
      </c>
      <c r="G165" s="157">
        <v>-41.846623252999997</v>
      </c>
      <c r="H165" s="157"/>
      <c r="I165" s="156">
        <v>780</v>
      </c>
      <c r="J165" s="190"/>
      <c r="K165" s="190"/>
      <c r="L165" s="189" t="s">
        <v>1225</v>
      </c>
      <c r="M165" s="190">
        <v>6</v>
      </c>
      <c r="N165" s="185">
        <v>6.333333333333333</v>
      </c>
      <c r="O165" s="190">
        <v>6</v>
      </c>
      <c r="P165" s="185">
        <v>6.833333333333333</v>
      </c>
      <c r="Q165" s="190">
        <v>6</v>
      </c>
      <c r="R165" s="185">
        <v>6.333333333333333</v>
      </c>
      <c r="S165" s="190">
        <v>6</v>
      </c>
      <c r="T165" s="185">
        <v>6.166666666666667</v>
      </c>
      <c r="U165" s="191">
        <v>85.666666666666671</v>
      </c>
      <c r="V165" s="186"/>
      <c r="W165" s="190" t="s">
        <v>780</v>
      </c>
      <c r="X165" s="190">
        <v>780</v>
      </c>
      <c r="Y165" s="192" t="s">
        <v>201</v>
      </c>
      <c r="Z165" s="192"/>
      <c r="AA165" s="175"/>
      <c r="AB165" s="175">
        <f t="shared" si="31"/>
        <v>780</v>
      </c>
      <c r="AC165" s="175"/>
      <c r="AD165" s="175"/>
      <c r="AE165" s="192"/>
      <c r="AF165" s="193">
        <v>47.095388999999997</v>
      </c>
      <c r="AG165" s="193">
        <v>31.951869999999996</v>
      </c>
      <c r="AH165" s="193">
        <v>5.5765926999999991</v>
      </c>
      <c r="AI165" s="193">
        <v>12.117234849999999</v>
      </c>
      <c r="AJ165" s="193">
        <v>2.1848416302068023</v>
      </c>
      <c r="AK165" s="186"/>
      <c r="AL165" s="175" t="s">
        <v>1054</v>
      </c>
      <c r="AM165" s="175"/>
      <c r="AN165" s="175" t="s">
        <v>201</v>
      </c>
      <c r="AO165" s="175"/>
      <c r="AP165" s="175"/>
      <c r="AQ165" s="175">
        <f t="shared" si="32"/>
        <v>780</v>
      </c>
      <c r="AR165" s="175"/>
      <c r="AS165" s="175"/>
      <c r="AU165" s="175"/>
      <c r="AV165" s="175" t="s">
        <v>440</v>
      </c>
      <c r="AY165" s="176">
        <v>0.21179999999999999</v>
      </c>
      <c r="AZ165" s="176">
        <v>20</v>
      </c>
      <c r="BA165" s="179">
        <v>1.0589999999999999E-2</v>
      </c>
      <c r="BB165" s="177">
        <v>5.8626150914020352</v>
      </c>
      <c r="BC165" s="177"/>
      <c r="BD165" s="186"/>
      <c r="BE165" s="186"/>
      <c r="BF165" s="186"/>
      <c r="BG165" s="186"/>
      <c r="BJ165" s="186"/>
      <c r="BK165" s="186"/>
      <c r="BL165" s="186"/>
      <c r="BM165" s="218"/>
      <c r="BP165" s="186"/>
      <c r="BQ165" s="186"/>
      <c r="BR165" s="186"/>
      <c r="BS165" s="186"/>
      <c r="BT165" s="186"/>
      <c r="BU165" s="186"/>
      <c r="BV165" s="186"/>
      <c r="BW165" s="160"/>
      <c r="BX165" s="186"/>
      <c r="BY165" s="186"/>
      <c r="BZ165" s="186"/>
      <c r="CA165" s="186"/>
      <c r="CB165" s="186"/>
      <c r="CC165" s="186"/>
      <c r="CD165" s="186"/>
      <c r="CE165" s="186"/>
      <c r="CF165" s="197"/>
      <c r="CI165" s="186"/>
      <c r="CJ165" s="186"/>
      <c r="CK165" s="186"/>
      <c r="CL165" s="186"/>
      <c r="CM165" s="186"/>
      <c r="CN165" s="186"/>
      <c r="CO165" s="186"/>
      <c r="CP165" s="186"/>
      <c r="CQ165" s="186"/>
      <c r="CR165" s="186"/>
      <c r="CS165" s="186"/>
      <c r="CT165" s="186"/>
      <c r="CU165" s="171"/>
      <c r="CV165" s="171"/>
      <c r="CW165" s="171"/>
      <c r="CX165" s="171"/>
      <c r="CY165" s="171"/>
      <c r="CZ165" s="171"/>
      <c r="DA165" s="186"/>
      <c r="DB165" s="171"/>
      <c r="DC165" s="171"/>
      <c r="DD165" s="171"/>
      <c r="DE165" s="171"/>
      <c r="DF165" s="171"/>
      <c r="DG165" s="171"/>
      <c r="DH165" s="186"/>
      <c r="DI165" s="186"/>
      <c r="DJ165" s="186"/>
      <c r="DK165" s="186"/>
      <c r="DL165" s="186"/>
      <c r="DM165" s="186"/>
      <c r="DQ165" s="160"/>
    </row>
    <row r="166" spans="1:133" s="169" customFormat="1" x14ac:dyDescent="0.25">
      <c r="A166" s="156">
        <v>246</v>
      </c>
      <c r="B166" s="157" t="s">
        <v>1354</v>
      </c>
      <c r="C166" s="160" t="s">
        <v>1173</v>
      </c>
      <c r="D166" s="160"/>
      <c r="E166" s="157" t="s">
        <v>1352</v>
      </c>
      <c r="F166" s="157">
        <v>-20.242943997000001</v>
      </c>
      <c r="G166" s="157">
        <v>-41.803619312000002</v>
      </c>
      <c r="H166" s="157"/>
      <c r="I166" s="156">
        <v>923</v>
      </c>
      <c r="J166" s="190"/>
      <c r="K166" s="190"/>
      <c r="L166" s="189" t="s">
        <v>1225</v>
      </c>
      <c r="M166" s="190">
        <v>6</v>
      </c>
      <c r="N166" s="185">
        <v>5.666666666666667</v>
      </c>
      <c r="O166" s="185">
        <v>5.666666666666667</v>
      </c>
      <c r="P166" s="190">
        <v>6</v>
      </c>
      <c r="Q166" s="190">
        <v>6</v>
      </c>
      <c r="R166" s="185">
        <v>5.333333333333333</v>
      </c>
      <c r="S166" s="185">
        <v>6.333333333333333</v>
      </c>
      <c r="T166" s="190">
        <v>6</v>
      </c>
      <c r="U166" s="196">
        <v>83</v>
      </c>
      <c r="V166" s="186"/>
      <c r="W166" s="190" t="s">
        <v>840</v>
      </c>
      <c r="X166" s="190">
        <v>923</v>
      </c>
      <c r="Y166" s="192" t="s">
        <v>286</v>
      </c>
      <c r="Z166" s="192"/>
      <c r="AA166" s="175"/>
      <c r="AB166" s="175">
        <f t="shared" si="31"/>
        <v>923</v>
      </c>
      <c r="AC166" s="175"/>
      <c r="AD166" s="175"/>
      <c r="AE166" s="192"/>
      <c r="AF166" s="193">
        <v>67.240547000000007</v>
      </c>
      <c r="AG166" s="193">
        <v>37.670490000000008</v>
      </c>
      <c r="AH166" s="193">
        <v>6.4902777499999997</v>
      </c>
      <c r="AI166" s="193">
        <v>14.444664999999997</v>
      </c>
      <c r="AJ166" s="193">
        <v>2.2316392102593658</v>
      </c>
      <c r="AK166" s="186"/>
      <c r="AL166" s="175" t="s">
        <v>218</v>
      </c>
      <c r="AM166" s="175"/>
      <c r="AN166" s="175" t="s">
        <v>286</v>
      </c>
      <c r="AO166" s="175"/>
      <c r="AP166" s="175"/>
      <c r="AQ166" s="175">
        <f t="shared" si="32"/>
        <v>923</v>
      </c>
      <c r="AR166" s="175"/>
      <c r="AS166" s="175"/>
      <c r="AU166" s="175"/>
      <c r="AV166" s="175" t="s">
        <v>62</v>
      </c>
      <c r="AY166" s="176">
        <v>0.246</v>
      </c>
      <c r="AZ166" s="176">
        <v>20</v>
      </c>
      <c r="BA166" s="179">
        <v>1.23E-2</v>
      </c>
      <c r="BB166" s="177">
        <v>6.7229484873701457</v>
      </c>
      <c r="BC166" s="177"/>
      <c r="BD166" s="186"/>
      <c r="BE166" s="186"/>
      <c r="BF166" s="186"/>
      <c r="BG166" s="186"/>
      <c r="BJ166" s="186"/>
      <c r="BK166" s="186"/>
      <c r="BL166" s="186"/>
      <c r="BM166" s="218"/>
      <c r="BP166" s="186"/>
      <c r="BQ166" s="186"/>
      <c r="BR166" s="186"/>
      <c r="BS166" s="186"/>
      <c r="BT166" s="186"/>
      <c r="BU166" s="186"/>
      <c r="BV166" s="186"/>
      <c r="BW166" s="160"/>
      <c r="BX166" s="186"/>
      <c r="BY166" s="186"/>
      <c r="BZ166" s="186"/>
      <c r="CA166" s="186"/>
      <c r="CB166" s="186"/>
      <c r="CC166" s="186"/>
      <c r="CD166" s="186"/>
      <c r="CE166" s="186"/>
      <c r="CF166" s="197"/>
      <c r="CI166" s="186"/>
      <c r="CJ166" s="186"/>
      <c r="CK166" s="186"/>
      <c r="CL166" s="186"/>
      <c r="CM166" s="186"/>
      <c r="CN166" s="186"/>
      <c r="CO166" s="186"/>
      <c r="CP166" s="186"/>
      <c r="CQ166" s="186"/>
      <c r="CR166" s="186"/>
      <c r="CS166" s="186"/>
      <c r="CT166" s="186"/>
      <c r="CU166" s="186"/>
      <c r="CV166" s="186"/>
      <c r="CW166" s="186"/>
      <c r="CX166" s="186"/>
      <c r="CY166" s="186"/>
      <c r="CZ166" s="186"/>
      <c r="DA166" s="186"/>
      <c r="DB166" s="186"/>
      <c r="DC166" s="186"/>
      <c r="DD166" s="186"/>
      <c r="DE166" s="186"/>
      <c r="DF166" s="186"/>
      <c r="DG166" s="186"/>
      <c r="DH166" s="186"/>
      <c r="DI166" s="186"/>
      <c r="DJ166" s="186"/>
      <c r="DK166" s="186"/>
      <c r="DL166" s="186"/>
      <c r="DM166" s="186"/>
      <c r="DO166" s="61" t="s">
        <v>218</v>
      </c>
      <c r="DP166" s="61" t="s">
        <v>286</v>
      </c>
      <c r="DQ166" s="160" t="s">
        <v>1173</v>
      </c>
      <c r="DR166" s="61"/>
      <c r="DS166" s="61"/>
      <c r="DT166" s="61"/>
      <c r="DU166" s="61"/>
      <c r="DV166" s="61"/>
      <c r="DW166" s="61"/>
      <c r="DX166" s="61" t="s">
        <v>62</v>
      </c>
      <c r="DY166" s="68">
        <v>0.32608947999999999</v>
      </c>
      <c r="DZ166" s="68">
        <v>3.0402459999999999E-2</v>
      </c>
      <c r="EA166" s="68">
        <v>6.7490740000000007E-2</v>
      </c>
      <c r="EB166" s="68">
        <v>0.20766998</v>
      </c>
      <c r="EC166" s="68">
        <v>2.4108220000000003E-2</v>
      </c>
    </row>
    <row r="167" spans="1:133" s="169" customFormat="1" x14ac:dyDescent="0.25">
      <c r="A167" s="156">
        <v>248</v>
      </c>
      <c r="B167" s="157" t="s">
        <v>1355</v>
      </c>
      <c r="C167" s="160" t="s">
        <v>1163</v>
      </c>
      <c r="D167" s="160"/>
      <c r="E167" s="157" t="s">
        <v>1345</v>
      </c>
      <c r="F167" s="157">
        <v>-20.37282343</v>
      </c>
      <c r="G167" s="157">
        <v>-41.968283560000003</v>
      </c>
      <c r="H167" s="157"/>
      <c r="I167" s="156">
        <v>655</v>
      </c>
      <c r="J167" s="190"/>
      <c r="K167" s="190"/>
      <c r="L167" s="189" t="s">
        <v>1225</v>
      </c>
      <c r="M167" s="185">
        <v>6.333333333333333</v>
      </c>
      <c r="N167" s="190">
        <v>6.5</v>
      </c>
      <c r="O167" s="185">
        <v>6.666666666666667</v>
      </c>
      <c r="P167" s="185">
        <v>6.333333333333333</v>
      </c>
      <c r="Q167" s="185">
        <v>6.833333333333333</v>
      </c>
      <c r="R167" s="190">
        <v>6.5</v>
      </c>
      <c r="S167" s="185">
        <v>6.333333333333333</v>
      </c>
      <c r="T167" s="185">
        <v>6.166666666666667</v>
      </c>
      <c r="U167" s="191">
        <v>87.666666666666671</v>
      </c>
      <c r="V167" s="186"/>
      <c r="W167" s="190" t="s">
        <v>673</v>
      </c>
      <c r="X167" s="190">
        <v>655</v>
      </c>
      <c r="Y167" s="192" t="s">
        <v>8</v>
      </c>
      <c r="Z167" s="192"/>
      <c r="AA167" s="175"/>
      <c r="AB167" s="175">
        <f t="shared" si="31"/>
        <v>655</v>
      </c>
      <c r="AC167" s="175"/>
      <c r="AD167" s="175"/>
      <c r="AE167" s="192"/>
      <c r="AF167" s="193">
        <v>47.929198499999998</v>
      </c>
      <c r="AG167" s="193">
        <v>29.524293999999998</v>
      </c>
      <c r="AH167" s="193">
        <v>5.5550680000000003</v>
      </c>
      <c r="AI167" s="193">
        <v>11.330163750000001</v>
      </c>
      <c r="AJ167" s="193">
        <v>2.0331572686226869</v>
      </c>
      <c r="AK167" s="186"/>
      <c r="AL167" s="175" t="s">
        <v>34</v>
      </c>
      <c r="AM167" s="175"/>
      <c r="AN167" s="175" t="s">
        <v>8</v>
      </c>
      <c r="AO167" s="175"/>
      <c r="AP167" s="175"/>
      <c r="AQ167" s="175">
        <f t="shared" si="32"/>
        <v>655</v>
      </c>
      <c r="AR167" s="175"/>
      <c r="AS167" s="175"/>
      <c r="AU167" s="175"/>
      <c r="AV167" s="176" t="s">
        <v>20</v>
      </c>
      <c r="AY167" s="176">
        <v>0.17080000000000001</v>
      </c>
      <c r="AZ167" s="176">
        <v>20</v>
      </c>
      <c r="BA167" s="179">
        <v>8.5400000000000007E-3</v>
      </c>
      <c r="BB167" s="177">
        <v>4.4264891418140815</v>
      </c>
      <c r="BC167" s="177"/>
      <c r="BD167" s="186"/>
      <c r="BE167" s="186"/>
      <c r="BF167" s="186"/>
      <c r="BG167" s="186"/>
      <c r="BJ167" s="186"/>
      <c r="BK167" s="186"/>
      <c r="BL167" s="186"/>
      <c r="BM167" s="218"/>
      <c r="BP167" s="186"/>
      <c r="BQ167" s="186"/>
      <c r="BR167" s="186"/>
      <c r="BS167" s="186"/>
      <c r="BT167" s="186"/>
      <c r="BU167" s="186"/>
      <c r="BV167" s="176" t="s">
        <v>256</v>
      </c>
      <c r="BW167" s="160" t="s">
        <v>1163</v>
      </c>
      <c r="BX167" s="176"/>
      <c r="BY167" s="176"/>
      <c r="BZ167" s="186">
        <f>I167</f>
        <v>655</v>
      </c>
      <c r="CA167" s="176"/>
      <c r="CB167" s="176"/>
      <c r="CC167" s="176"/>
      <c r="CD167" s="176"/>
      <c r="CE167" s="176" t="s">
        <v>20</v>
      </c>
      <c r="CF167" s="185">
        <v>211.64056195491875</v>
      </c>
      <c r="CI167" s="186"/>
      <c r="CJ167" s="186"/>
      <c r="CK167" s="186"/>
      <c r="CL167" s="186"/>
      <c r="CM167" s="186"/>
      <c r="CN167" s="186"/>
      <c r="CO167" s="186"/>
      <c r="CP167" s="186"/>
      <c r="CQ167" s="186"/>
      <c r="CR167" s="186"/>
      <c r="CS167" s="186"/>
      <c r="CT167" s="186"/>
      <c r="CU167" s="171"/>
      <c r="CV167" s="171"/>
      <c r="CW167" s="171"/>
      <c r="CX167" s="171"/>
      <c r="CY167" s="171"/>
      <c r="CZ167" s="171"/>
      <c r="DA167" s="186"/>
      <c r="DB167" s="171"/>
      <c r="DC167" s="171"/>
      <c r="DD167" s="171"/>
      <c r="DE167" s="171"/>
      <c r="DF167" s="171"/>
      <c r="DG167" s="171"/>
      <c r="DH167" s="186"/>
      <c r="DI167" s="186"/>
      <c r="DJ167" s="186"/>
      <c r="DK167" s="186"/>
      <c r="DL167" s="186"/>
      <c r="DM167" s="186"/>
      <c r="DO167" s="61" t="s">
        <v>34</v>
      </c>
      <c r="DP167" s="61" t="s">
        <v>8</v>
      </c>
      <c r="DQ167" s="160" t="s">
        <v>1163</v>
      </c>
      <c r="DR167" s="61"/>
      <c r="DS167" s="61"/>
      <c r="DT167" s="61"/>
      <c r="DU167" s="61"/>
      <c r="DV167" s="61"/>
      <c r="DW167" s="61"/>
      <c r="DX167" s="61" t="s">
        <v>20</v>
      </c>
      <c r="DY167" s="68">
        <v>0.30329985999999998</v>
      </c>
      <c r="DZ167" s="68">
        <v>3.2891839999999999E-2</v>
      </c>
      <c r="EA167" s="68">
        <v>4.5875540000000006E-2</v>
      </c>
      <c r="EB167" s="68">
        <v>0.21876858000000002</v>
      </c>
      <c r="EC167" s="68">
        <v>2.6857959999999997E-2</v>
      </c>
    </row>
    <row r="168" spans="1:133" s="169" customFormat="1" x14ac:dyDescent="0.25">
      <c r="A168" s="156">
        <v>249</v>
      </c>
      <c r="B168" s="157" t="s">
        <v>1356</v>
      </c>
      <c r="C168" s="160" t="s">
        <v>1192</v>
      </c>
      <c r="D168" s="160"/>
      <c r="E168" s="157" t="s">
        <v>1345</v>
      </c>
      <c r="F168" s="157">
        <v>-20.397294479999999</v>
      </c>
      <c r="G168" s="157">
        <v>-42.013283987000001</v>
      </c>
      <c r="H168" s="157"/>
      <c r="I168" s="156">
        <v>943</v>
      </c>
      <c r="J168" s="190"/>
      <c r="K168" s="190"/>
      <c r="L168" s="189" t="s">
        <v>1225</v>
      </c>
      <c r="M168" s="190">
        <v>6</v>
      </c>
      <c r="N168" s="190">
        <v>6</v>
      </c>
      <c r="O168" s="190">
        <v>6</v>
      </c>
      <c r="P168" s="190">
        <v>6</v>
      </c>
      <c r="Q168" s="185">
        <v>5.333333333333333</v>
      </c>
      <c r="R168" s="185">
        <v>5.833333333333333</v>
      </c>
      <c r="S168" s="190">
        <v>6</v>
      </c>
      <c r="T168" s="185">
        <v>5.833333333333333</v>
      </c>
      <c r="U168" s="196">
        <v>83</v>
      </c>
      <c r="V168" s="186"/>
      <c r="W168" s="190" t="s">
        <v>935</v>
      </c>
      <c r="X168" s="190">
        <v>943</v>
      </c>
      <c r="Y168" s="192" t="s">
        <v>10</v>
      </c>
      <c r="Z168" s="192"/>
      <c r="AA168" s="175"/>
      <c r="AB168" s="175">
        <f t="shared" si="31"/>
        <v>943</v>
      </c>
      <c r="AC168" s="175"/>
      <c r="AD168" s="175"/>
      <c r="AE168" s="192"/>
      <c r="AF168" s="193">
        <v>39.674346999999997</v>
      </c>
      <c r="AG168" s="193">
        <v>27.565154499999998</v>
      </c>
      <c r="AH168" s="193">
        <v>4.7844317000000007</v>
      </c>
      <c r="AI168" s="193">
        <v>11.568826000000001</v>
      </c>
      <c r="AJ168" s="193">
        <v>2.4576716014883955</v>
      </c>
      <c r="AK168" s="186"/>
      <c r="AL168" s="175" t="s">
        <v>173</v>
      </c>
      <c r="AM168" s="175"/>
      <c r="AN168" s="175" t="s">
        <v>10</v>
      </c>
      <c r="AO168" s="175"/>
      <c r="AP168" s="175"/>
      <c r="AQ168" s="175">
        <f t="shared" si="32"/>
        <v>943</v>
      </c>
      <c r="AR168" s="175"/>
      <c r="AS168" s="175"/>
      <c r="AU168" s="175"/>
      <c r="AV168" s="175" t="s">
        <v>62</v>
      </c>
      <c r="AY168" s="176">
        <v>0.25040000000000001</v>
      </c>
      <c r="AZ168" s="176">
        <v>20</v>
      </c>
      <c r="BA168" s="179">
        <v>1.252E-2</v>
      </c>
      <c r="BB168" s="177">
        <v>6.6236276273051846</v>
      </c>
      <c r="BC168" s="177"/>
      <c r="BD168" s="186"/>
      <c r="BE168" s="186"/>
      <c r="BF168" s="186"/>
      <c r="BG168" s="186"/>
      <c r="BJ168" s="186"/>
      <c r="BK168" s="186"/>
      <c r="BL168" s="186"/>
      <c r="BM168" s="218"/>
      <c r="BP168" s="186"/>
      <c r="BQ168" s="186"/>
      <c r="BR168" s="186"/>
      <c r="BS168" s="186"/>
      <c r="BT168" s="186"/>
      <c r="BU168" s="186"/>
      <c r="BV168" s="176" t="s">
        <v>419</v>
      </c>
      <c r="BW168" s="160" t="s">
        <v>1192</v>
      </c>
      <c r="BX168" s="176"/>
      <c r="BY168" s="176"/>
      <c r="BZ168" s="186">
        <f>I168</f>
        <v>943</v>
      </c>
      <c r="CA168" s="176"/>
      <c r="CB168" s="176"/>
      <c r="CC168" s="176"/>
      <c r="CD168" s="176"/>
      <c r="CE168" s="176" t="s">
        <v>62</v>
      </c>
      <c r="CF168" s="185">
        <v>166.81222154424336</v>
      </c>
      <c r="CI168" s="163">
        <v>249</v>
      </c>
      <c r="CJ168" s="163" t="s">
        <v>10</v>
      </c>
      <c r="CK168" s="163"/>
      <c r="CL168" s="163"/>
      <c r="CM168" s="186">
        <f>I168</f>
        <v>943</v>
      </c>
      <c r="CN168" s="163"/>
      <c r="CO168" s="163"/>
      <c r="CP168" s="163"/>
      <c r="CQ168" s="163"/>
      <c r="CR168" s="163"/>
      <c r="CS168" s="163" t="s">
        <v>62</v>
      </c>
      <c r="CT168" s="163">
        <v>7.5368035925429524</v>
      </c>
      <c r="CU168" s="171"/>
      <c r="CV168" s="171"/>
      <c r="CW168" s="163">
        <v>249</v>
      </c>
      <c r="CX168" s="163" t="s">
        <v>10</v>
      </c>
      <c r="CY168" s="163"/>
      <c r="CZ168" s="163"/>
      <c r="DA168" s="186">
        <f t="shared" si="28"/>
        <v>943</v>
      </c>
      <c r="DB168" s="163"/>
      <c r="DC168" s="163"/>
      <c r="DD168" s="163"/>
      <c r="DE168" s="163"/>
      <c r="DF168" s="163"/>
      <c r="DG168" s="163"/>
      <c r="DH168" s="176" t="s">
        <v>9</v>
      </c>
      <c r="DI168" s="233">
        <v>6.7343029999999997</v>
      </c>
      <c r="DJ168" s="233">
        <v>0.7341858</v>
      </c>
      <c r="DK168" s="177">
        <f>DI168-DJ168</f>
        <v>6.0001172</v>
      </c>
      <c r="DL168" s="230">
        <v>0.3715696</v>
      </c>
      <c r="DM168" s="230">
        <v>0.3626162</v>
      </c>
      <c r="DO168" s="61" t="s">
        <v>173</v>
      </c>
      <c r="DP168" s="61" t="s">
        <v>10</v>
      </c>
      <c r="DQ168" s="160" t="s">
        <v>1192</v>
      </c>
      <c r="DR168" s="61"/>
      <c r="DS168" s="61"/>
      <c r="DT168" s="61"/>
      <c r="DU168" s="61"/>
      <c r="DV168" s="61"/>
      <c r="DW168" s="61"/>
      <c r="DX168" s="61" t="s">
        <v>62</v>
      </c>
      <c r="DY168" s="68">
        <v>0.34801594000000002</v>
      </c>
      <c r="DZ168" s="68">
        <v>3.1688540000000001E-2</v>
      </c>
      <c r="EA168" s="68">
        <v>8.11278E-2</v>
      </c>
      <c r="EB168" s="68">
        <v>0.24585563999999999</v>
      </c>
      <c r="EC168" s="68">
        <v>2.0447379999999998E-2</v>
      </c>
    </row>
    <row r="169" spans="1:133" s="169" customFormat="1" x14ac:dyDescent="0.25">
      <c r="A169" s="156">
        <v>250</v>
      </c>
      <c r="B169" s="157" t="s">
        <v>1357</v>
      </c>
      <c r="C169" s="160" t="s">
        <v>1163</v>
      </c>
      <c r="D169" s="160"/>
      <c r="E169" s="157" t="s">
        <v>1345</v>
      </c>
      <c r="F169" s="157">
        <v>-20.38630195</v>
      </c>
      <c r="G169" s="157">
        <v>-41.990316231000001</v>
      </c>
      <c r="H169" s="157"/>
      <c r="I169" s="156">
        <v>717</v>
      </c>
      <c r="J169" s="190"/>
      <c r="K169" s="190"/>
      <c r="L169" s="189" t="s">
        <v>1225</v>
      </c>
      <c r="M169" s="185">
        <v>5.333333333333333</v>
      </c>
      <c r="N169" s="185">
        <v>5.666666666666667</v>
      </c>
      <c r="O169" s="185">
        <v>5.333333333333333</v>
      </c>
      <c r="P169" s="190">
        <v>6</v>
      </c>
      <c r="Q169" s="190">
        <v>5</v>
      </c>
      <c r="R169" s="185">
        <v>5.333333333333333</v>
      </c>
      <c r="S169" s="185">
        <v>5.333333333333333</v>
      </c>
      <c r="T169" s="185">
        <v>5.666666666666667</v>
      </c>
      <c r="U169" s="191">
        <v>79.3</v>
      </c>
      <c r="V169" s="186"/>
      <c r="W169" s="190" t="s">
        <v>674</v>
      </c>
      <c r="X169" s="190">
        <v>717</v>
      </c>
      <c r="Y169" s="192" t="s">
        <v>8</v>
      </c>
      <c r="Z169" s="192"/>
      <c r="AA169" s="175"/>
      <c r="AB169" s="175">
        <f t="shared" si="31"/>
        <v>717</v>
      </c>
      <c r="AC169" s="175"/>
      <c r="AD169" s="175"/>
      <c r="AE169" s="192"/>
      <c r="AF169" s="193">
        <v>40.359739000000005</v>
      </c>
      <c r="AG169" s="193">
        <v>27.909472999999998</v>
      </c>
      <c r="AH169" s="193">
        <v>5.1443279999999998</v>
      </c>
      <c r="AI169" s="193">
        <v>10.62349785</v>
      </c>
      <c r="AJ169" s="193">
        <v>2.0634720848183741</v>
      </c>
      <c r="AK169" s="186"/>
      <c r="AL169" s="175" t="s">
        <v>35</v>
      </c>
      <c r="AM169" s="175"/>
      <c r="AN169" s="175" t="s">
        <v>8</v>
      </c>
      <c r="AO169" s="175"/>
      <c r="AP169" s="175"/>
      <c r="AQ169" s="175">
        <f t="shared" si="32"/>
        <v>717</v>
      </c>
      <c r="AR169" s="175"/>
      <c r="AS169" s="175"/>
      <c r="AU169" s="175"/>
      <c r="AV169" s="176" t="s">
        <v>20</v>
      </c>
      <c r="AY169" s="176">
        <v>0.26429999999999998</v>
      </c>
      <c r="AZ169" s="176">
        <v>20</v>
      </c>
      <c r="BA169" s="179">
        <v>1.3214999999999999E-2</v>
      </c>
      <c r="BB169" s="177">
        <v>7.0745980189514936</v>
      </c>
      <c r="BC169" s="177"/>
      <c r="BD169" s="186"/>
      <c r="BE169" s="186"/>
      <c r="BF169" s="186"/>
      <c r="BG169" s="186"/>
      <c r="BJ169" s="186"/>
      <c r="BK169" s="186"/>
      <c r="BL169" s="186"/>
      <c r="BM169" s="218"/>
      <c r="BP169" s="186"/>
      <c r="BQ169" s="186"/>
      <c r="BR169" s="186"/>
      <c r="BS169" s="186"/>
      <c r="BT169" s="186"/>
      <c r="BU169" s="186"/>
      <c r="BV169" s="176" t="s">
        <v>257</v>
      </c>
      <c r="BW169" s="160" t="s">
        <v>1163</v>
      </c>
      <c r="BX169" s="176"/>
      <c r="BY169" s="176"/>
      <c r="BZ169" s="186">
        <f>I169</f>
        <v>717</v>
      </c>
      <c r="CA169" s="176"/>
      <c r="CB169" s="176"/>
      <c r="CC169" s="176"/>
      <c r="CD169" s="176"/>
      <c r="CE169" s="176" t="s">
        <v>20</v>
      </c>
      <c r="CF169" s="185">
        <v>133.69093970998682</v>
      </c>
      <c r="CI169" s="163">
        <v>250</v>
      </c>
      <c r="CJ169" s="163" t="s">
        <v>8</v>
      </c>
      <c r="CK169" s="163"/>
      <c r="CL169" s="163"/>
      <c r="CM169" s="186">
        <f>I169</f>
        <v>717</v>
      </c>
      <c r="CN169" s="163"/>
      <c r="CO169" s="163"/>
      <c r="CP169" s="163"/>
      <c r="CQ169" s="163"/>
      <c r="CR169" s="163"/>
      <c r="CS169" s="163" t="s">
        <v>20</v>
      </c>
      <c r="CT169" s="163">
        <v>5.3757509282616525</v>
      </c>
      <c r="CU169" s="171"/>
      <c r="CV169" s="171"/>
      <c r="CW169" s="171"/>
      <c r="CX169" s="171"/>
      <c r="CY169" s="171"/>
      <c r="CZ169" s="171"/>
      <c r="DA169" s="186"/>
      <c r="DB169" s="171"/>
      <c r="DC169" s="171"/>
      <c r="DD169" s="171"/>
      <c r="DE169" s="171"/>
      <c r="DF169" s="171"/>
      <c r="DG169" s="171"/>
      <c r="DH169" s="186"/>
      <c r="DI169" s="186"/>
      <c r="DJ169" s="186"/>
      <c r="DK169" s="186"/>
      <c r="DL169" s="186"/>
      <c r="DM169" s="186"/>
      <c r="DO169" s="61" t="s">
        <v>35</v>
      </c>
      <c r="DP169" s="61" t="s">
        <v>8</v>
      </c>
      <c r="DQ169" s="160" t="s">
        <v>1163</v>
      </c>
      <c r="DR169" s="61"/>
      <c r="DS169" s="61"/>
      <c r="DT169" s="61"/>
      <c r="DU169" s="61"/>
      <c r="DV169" s="61"/>
      <c r="DW169" s="61"/>
      <c r="DX169" s="61" t="s">
        <v>20</v>
      </c>
      <c r="DY169" s="68">
        <v>0.2684146</v>
      </c>
      <c r="DZ169" s="68">
        <v>2.7122859999999999E-2</v>
      </c>
      <c r="EA169" s="68">
        <v>4.2557699999999997E-2</v>
      </c>
      <c r="EB169" s="68">
        <v>0.18429848000000001</v>
      </c>
      <c r="EC169" s="68">
        <v>1.8134980000000002E-2</v>
      </c>
    </row>
    <row r="170" spans="1:133" s="169" customFormat="1" x14ac:dyDescent="0.25">
      <c r="A170" s="156">
        <v>251</v>
      </c>
      <c r="B170" s="157" t="s">
        <v>1358</v>
      </c>
      <c r="C170" s="160" t="s">
        <v>1192</v>
      </c>
      <c r="D170" s="160"/>
      <c r="E170" s="157" t="s">
        <v>1345</v>
      </c>
      <c r="F170" s="157">
        <v>-20.379272968999999</v>
      </c>
      <c r="G170" s="157">
        <v>-42.009889399999999</v>
      </c>
      <c r="H170" s="157"/>
      <c r="I170" s="156">
        <v>788</v>
      </c>
      <c r="J170" s="190"/>
      <c r="K170" s="190"/>
      <c r="L170" s="189" t="s">
        <v>1225</v>
      </c>
      <c r="M170" s="190">
        <v>6</v>
      </c>
      <c r="N170" s="190">
        <v>6</v>
      </c>
      <c r="O170" s="190">
        <v>6</v>
      </c>
      <c r="P170" s="185">
        <v>5.666666666666667</v>
      </c>
      <c r="Q170" s="185">
        <v>5.666666666666667</v>
      </c>
      <c r="R170" s="185">
        <v>5.666666666666667</v>
      </c>
      <c r="S170" s="185">
        <v>6.333333333333333</v>
      </c>
      <c r="T170" s="190">
        <v>6</v>
      </c>
      <c r="U170" s="191">
        <v>83.333333333333329</v>
      </c>
      <c r="V170" s="186"/>
      <c r="W170" s="190" t="s">
        <v>936</v>
      </c>
      <c r="X170" s="190">
        <v>788</v>
      </c>
      <c r="Y170" s="192" t="s">
        <v>10</v>
      </c>
      <c r="Z170" s="192"/>
      <c r="AA170" s="175"/>
      <c r="AB170" s="175">
        <f t="shared" si="31"/>
        <v>788</v>
      </c>
      <c r="AC170" s="175"/>
      <c r="AD170" s="175"/>
      <c r="AE170" s="192"/>
      <c r="AF170" s="193">
        <v>55.809049999999992</v>
      </c>
      <c r="AG170" s="193">
        <v>34.482176999999993</v>
      </c>
      <c r="AH170" s="193">
        <v>6.0462424500000003</v>
      </c>
      <c r="AI170" s="193">
        <v>13.149500500000002</v>
      </c>
      <c r="AJ170" s="193">
        <v>2.1905246281432111</v>
      </c>
      <c r="AK170" s="186"/>
      <c r="AL170" s="175" t="s">
        <v>582</v>
      </c>
      <c r="AM170" s="175"/>
      <c r="AN170" s="175" t="s">
        <v>10</v>
      </c>
      <c r="AO170" s="175"/>
      <c r="AP170" s="175"/>
      <c r="AQ170" s="175">
        <f t="shared" si="32"/>
        <v>788</v>
      </c>
      <c r="AR170" s="175"/>
      <c r="AS170" s="175"/>
      <c r="AU170" s="175"/>
      <c r="AV170" s="175" t="s">
        <v>440</v>
      </c>
      <c r="AY170" s="176">
        <v>0.18179999999999999</v>
      </c>
      <c r="AZ170" s="176">
        <v>20</v>
      </c>
      <c r="BA170" s="179">
        <v>9.0899999999999991E-3</v>
      </c>
      <c r="BB170" s="177">
        <v>4.9848334362333224</v>
      </c>
      <c r="BC170" s="177"/>
      <c r="BD170" s="194" t="s">
        <v>582</v>
      </c>
      <c r="BE170" s="194" t="s">
        <v>10</v>
      </c>
      <c r="BF170" s="194"/>
      <c r="BG170" s="194"/>
      <c r="BH170" s="169">
        <f t="shared" ref="BH170:BH178" si="33">I170</f>
        <v>788</v>
      </c>
      <c r="BJ170" s="194"/>
      <c r="BK170" s="194"/>
      <c r="BL170" s="194"/>
      <c r="BM170" s="217">
        <v>787.92020000000002</v>
      </c>
      <c r="BP170" s="194"/>
      <c r="BQ170" s="195">
        <v>2241.166667</v>
      </c>
      <c r="BR170" s="195"/>
      <c r="BS170" s="195"/>
      <c r="BT170" s="195"/>
      <c r="BU170" s="186"/>
      <c r="BV170" s="186"/>
      <c r="BW170" s="160"/>
      <c r="BX170" s="186"/>
      <c r="BY170" s="186"/>
      <c r="BZ170" s="186"/>
      <c r="CA170" s="186"/>
      <c r="CB170" s="186"/>
      <c r="CC170" s="186"/>
      <c r="CD170" s="186"/>
      <c r="CE170" s="186"/>
      <c r="CF170" s="197"/>
      <c r="CI170" s="186"/>
      <c r="CJ170" s="186"/>
      <c r="CK170" s="186"/>
      <c r="CL170" s="186"/>
      <c r="CM170" s="186"/>
      <c r="CN170" s="186"/>
      <c r="CO170" s="186"/>
      <c r="CP170" s="186"/>
      <c r="CQ170" s="186"/>
      <c r="CR170" s="186"/>
      <c r="CS170" s="186"/>
      <c r="CT170" s="186"/>
      <c r="CU170" s="171"/>
      <c r="CV170" s="171"/>
      <c r="CW170" s="171"/>
      <c r="CX170" s="171"/>
      <c r="CY170" s="171"/>
      <c r="CZ170" s="171"/>
      <c r="DA170" s="186"/>
      <c r="DB170" s="171"/>
      <c r="DC170" s="171"/>
      <c r="DD170" s="171"/>
      <c r="DE170" s="171"/>
      <c r="DF170" s="171"/>
      <c r="DG170" s="171"/>
      <c r="DH170" s="186"/>
      <c r="DI170" s="186"/>
      <c r="DJ170" s="186"/>
      <c r="DK170" s="186"/>
      <c r="DL170" s="186"/>
      <c r="DM170" s="186"/>
      <c r="DQ170" s="160"/>
    </row>
    <row r="171" spans="1:133" s="169" customFormat="1" x14ac:dyDescent="0.25">
      <c r="A171" s="156">
        <v>252</v>
      </c>
      <c r="B171" s="157" t="s">
        <v>1359</v>
      </c>
      <c r="C171" s="160" t="s">
        <v>1194</v>
      </c>
      <c r="D171" s="160"/>
      <c r="E171" s="157" t="s">
        <v>1345</v>
      </c>
      <c r="F171" s="157">
        <v>-20.380895454000001</v>
      </c>
      <c r="G171" s="157">
        <v>-42.019334295999997</v>
      </c>
      <c r="H171" s="157"/>
      <c r="I171" s="156">
        <v>879</v>
      </c>
      <c r="J171" s="190"/>
      <c r="K171" s="190"/>
      <c r="L171" s="189" t="s">
        <v>1210</v>
      </c>
      <c r="M171" s="190">
        <v>6</v>
      </c>
      <c r="N171" s="185">
        <v>5.666666666666667</v>
      </c>
      <c r="O171" s="185">
        <v>5.333333333333333</v>
      </c>
      <c r="P171" s="190">
        <v>6</v>
      </c>
      <c r="Q171" s="185">
        <v>5.333333333333333</v>
      </c>
      <c r="R171" s="185">
        <v>5.666666666666667</v>
      </c>
      <c r="S171" s="185">
        <v>5.666666666666667</v>
      </c>
      <c r="T171" s="185">
        <v>5.666666666666667</v>
      </c>
      <c r="U171" s="191">
        <v>81.333333333333329</v>
      </c>
      <c r="V171" s="186"/>
      <c r="W171" s="190" t="s">
        <v>781</v>
      </c>
      <c r="X171" s="190">
        <v>879</v>
      </c>
      <c r="Y171" s="192" t="s">
        <v>201</v>
      </c>
      <c r="Z171" s="192"/>
      <c r="AA171" s="175"/>
      <c r="AB171" s="175">
        <f t="shared" si="31"/>
        <v>879</v>
      </c>
      <c r="AC171" s="175"/>
      <c r="AD171" s="175"/>
      <c r="AE171" s="192"/>
      <c r="AF171" s="193">
        <v>48.839412999999993</v>
      </c>
      <c r="AG171" s="193">
        <v>31.450303000000002</v>
      </c>
      <c r="AH171" s="193">
        <v>5.5283449999999998</v>
      </c>
      <c r="AI171" s="193">
        <v>12.505174999999999</v>
      </c>
      <c r="AJ171" s="193">
        <v>2.2729950119370401</v>
      </c>
      <c r="AK171" s="186"/>
      <c r="AL171" s="175" t="s">
        <v>550</v>
      </c>
      <c r="AM171" s="175"/>
      <c r="AN171" s="175" t="s">
        <v>201</v>
      </c>
      <c r="AO171" s="175"/>
      <c r="AP171" s="175"/>
      <c r="AQ171" s="175">
        <f t="shared" si="32"/>
        <v>879</v>
      </c>
      <c r="AR171" s="175"/>
      <c r="AS171" s="175"/>
      <c r="AU171" s="175"/>
      <c r="AV171" s="175" t="s">
        <v>440</v>
      </c>
      <c r="AY171" s="176">
        <v>0.189</v>
      </c>
      <c r="AZ171" s="176">
        <v>18</v>
      </c>
      <c r="BA171" s="179">
        <v>1.0500000000000001E-2</v>
      </c>
      <c r="BB171" s="177">
        <v>5.4944356300516954</v>
      </c>
      <c r="BC171" s="177"/>
      <c r="BD171" s="194" t="s">
        <v>550</v>
      </c>
      <c r="BE171" s="194" t="s">
        <v>201</v>
      </c>
      <c r="BF171" s="194"/>
      <c r="BG171" s="194"/>
      <c r="BH171" s="169">
        <f t="shared" si="33"/>
        <v>879</v>
      </c>
      <c r="BJ171" s="194"/>
      <c r="BK171" s="194"/>
      <c r="BL171" s="194"/>
      <c r="BM171" s="217">
        <v>879.48509999999999</v>
      </c>
      <c r="BP171" s="194"/>
      <c r="BQ171" s="195">
        <v>3208</v>
      </c>
      <c r="BR171" s="195"/>
      <c r="BS171" s="195"/>
      <c r="BT171" s="195"/>
      <c r="BU171" s="186"/>
      <c r="BV171" s="176" t="s">
        <v>471</v>
      </c>
      <c r="BW171" s="160" t="s">
        <v>1194</v>
      </c>
      <c r="BX171" s="176"/>
      <c r="BY171" s="176"/>
      <c r="BZ171" s="186">
        <f t="shared" ref="BZ171:BZ177" si="34">I171</f>
        <v>879</v>
      </c>
      <c r="CA171" s="176"/>
      <c r="CB171" s="176"/>
      <c r="CC171" s="176"/>
      <c r="CD171" s="176"/>
      <c r="CE171" s="176" t="s">
        <v>440</v>
      </c>
      <c r="CF171" s="185">
        <v>171.34627485464924</v>
      </c>
      <c r="CI171" s="186"/>
      <c r="CJ171" s="186"/>
      <c r="CK171" s="186"/>
      <c r="CL171" s="186"/>
      <c r="CM171" s="186"/>
      <c r="CN171" s="186"/>
      <c r="CO171" s="186"/>
      <c r="CP171" s="186"/>
      <c r="CQ171" s="186"/>
      <c r="CR171" s="186"/>
      <c r="CS171" s="186"/>
      <c r="CT171" s="186"/>
      <c r="CU171" s="171"/>
      <c r="CV171" s="171"/>
      <c r="CW171" s="171"/>
      <c r="CX171" s="171"/>
      <c r="CY171" s="171"/>
      <c r="CZ171" s="171"/>
      <c r="DA171" s="186"/>
      <c r="DB171" s="171"/>
      <c r="DC171" s="171"/>
      <c r="DD171" s="171"/>
      <c r="DE171" s="171"/>
      <c r="DF171" s="171"/>
      <c r="DG171" s="171"/>
      <c r="DH171" s="186"/>
      <c r="DI171" s="186"/>
      <c r="DJ171" s="186"/>
      <c r="DK171" s="186"/>
      <c r="DL171" s="186"/>
      <c r="DM171" s="186"/>
      <c r="DQ171" s="160"/>
    </row>
    <row r="172" spans="1:133" s="169" customFormat="1" x14ac:dyDescent="0.25">
      <c r="A172" s="156">
        <v>253</v>
      </c>
      <c r="B172" s="157" t="s">
        <v>1360</v>
      </c>
      <c r="C172" s="160" t="s">
        <v>1173</v>
      </c>
      <c r="D172" s="160"/>
      <c r="E172" s="157" t="s">
        <v>1345</v>
      </c>
      <c r="F172" s="157">
        <v>-20.389954112000002</v>
      </c>
      <c r="G172" s="157">
        <v>-42.034862189999998</v>
      </c>
      <c r="H172" s="157"/>
      <c r="I172" s="156">
        <v>1109</v>
      </c>
      <c r="J172" s="190"/>
      <c r="K172" s="190"/>
      <c r="L172" s="189" t="s">
        <v>1210</v>
      </c>
      <c r="M172" s="190">
        <v>6</v>
      </c>
      <c r="N172" s="185">
        <v>6.666666666666667</v>
      </c>
      <c r="O172" s="185">
        <v>6.333333333333333</v>
      </c>
      <c r="P172" s="185">
        <v>6.666666666666667</v>
      </c>
      <c r="Q172" s="185">
        <v>6.333333333333333</v>
      </c>
      <c r="R172" s="185">
        <v>6.833333333333333</v>
      </c>
      <c r="S172" s="185">
        <v>6.666666666666667</v>
      </c>
      <c r="T172" s="185">
        <v>6.5</v>
      </c>
      <c r="U172" s="191">
        <v>87.666666666666671</v>
      </c>
      <c r="V172" s="186"/>
      <c r="W172" s="190" t="s">
        <v>841</v>
      </c>
      <c r="X172" s="190">
        <v>1109</v>
      </c>
      <c r="Y172" s="192" t="s">
        <v>286</v>
      </c>
      <c r="Z172" s="192"/>
      <c r="AA172" s="175"/>
      <c r="AB172" s="175">
        <f t="shared" si="31"/>
        <v>1109</v>
      </c>
      <c r="AC172" s="175"/>
      <c r="AD172" s="175"/>
      <c r="AE172" s="192"/>
      <c r="AF172" s="193">
        <v>61.436933499999988</v>
      </c>
      <c r="AG172" s="193">
        <v>34.106996999999993</v>
      </c>
      <c r="AH172" s="193">
        <v>6.0754087500000002</v>
      </c>
      <c r="AI172" s="193">
        <v>14.164658499999998</v>
      </c>
      <c r="AJ172" s="193">
        <v>2.3427206214877967</v>
      </c>
      <c r="AK172" s="186"/>
      <c r="AL172" s="175" t="s">
        <v>565</v>
      </c>
      <c r="AM172" s="175"/>
      <c r="AN172" s="175" t="s">
        <v>286</v>
      </c>
      <c r="AO172" s="175"/>
      <c r="AP172" s="175"/>
      <c r="AQ172" s="175">
        <f t="shared" si="32"/>
        <v>1109</v>
      </c>
      <c r="AR172" s="175"/>
      <c r="AS172" s="175"/>
      <c r="AU172" s="175"/>
      <c r="AV172" s="175" t="s">
        <v>62</v>
      </c>
      <c r="AY172" s="176">
        <v>0.27979999999999999</v>
      </c>
      <c r="AZ172" s="176">
        <v>20</v>
      </c>
      <c r="BA172" s="179">
        <v>1.3989999999999999E-2</v>
      </c>
      <c r="BB172" s="177">
        <v>7.2262636566182588</v>
      </c>
      <c r="BC172" s="177"/>
      <c r="BD172" s="194" t="s">
        <v>565</v>
      </c>
      <c r="BE172" s="194" t="s">
        <v>286</v>
      </c>
      <c r="BF172" s="194"/>
      <c r="BG172" s="194"/>
      <c r="BH172" s="169">
        <f t="shared" si="33"/>
        <v>1109</v>
      </c>
      <c r="BJ172" s="194"/>
      <c r="BK172" s="194"/>
      <c r="BL172" s="194"/>
      <c r="BM172" s="217">
        <v>1108.518</v>
      </c>
      <c r="BP172" s="194"/>
      <c r="BQ172" s="195">
        <v>1161.298667</v>
      </c>
      <c r="BR172" s="195"/>
      <c r="BS172" s="195"/>
      <c r="BT172" s="195"/>
      <c r="BU172" s="186"/>
      <c r="BV172" s="176" t="s">
        <v>388</v>
      </c>
      <c r="BW172" s="160" t="s">
        <v>1173</v>
      </c>
      <c r="BX172" s="176"/>
      <c r="BY172" s="176"/>
      <c r="BZ172" s="186">
        <f t="shared" si="34"/>
        <v>1109</v>
      </c>
      <c r="CA172" s="176"/>
      <c r="CB172" s="176"/>
      <c r="CC172" s="176"/>
      <c r="CD172" s="176"/>
      <c r="CE172" s="176" t="s">
        <v>62</v>
      </c>
      <c r="CF172" s="185">
        <v>173.8141740195644</v>
      </c>
      <c r="CI172" s="186"/>
      <c r="CJ172" s="186"/>
      <c r="CK172" s="186"/>
      <c r="CL172" s="186"/>
      <c r="CM172" s="186"/>
      <c r="CN172" s="186"/>
      <c r="CO172" s="186"/>
      <c r="CP172" s="186"/>
      <c r="CQ172" s="186"/>
      <c r="CR172" s="186"/>
      <c r="CS172" s="186"/>
      <c r="CT172" s="186"/>
      <c r="CU172" s="171"/>
      <c r="CV172" s="171"/>
      <c r="CW172" s="171"/>
      <c r="CX172" s="171"/>
      <c r="CY172" s="171"/>
      <c r="CZ172" s="171"/>
      <c r="DA172" s="186"/>
      <c r="DB172" s="171"/>
      <c r="DC172" s="171"/>
      <c r="DD172" s="171"/>
      <c r="DE172" s="171"/>
      <c r="DF172" s="171"/>
      <c r="DG172" s="171"/>
      <c r="DH172" s="186"/>
      <c r="DI172" s="186"/>
      <c r="DJ172" s="186"/>
      <c r="DK172" s="186"/>
      <c r="DL172" s="186"/>
      <c r="DM172" s="186"/>
      <c r="DQ172" s="160"/>
    </row>
    <row r="173" spans="1:133" s="169" customFormat="1" x14ac:dyDescent="0.25">
      <c r="A173" s="156">
        <v>254</v>
      </c>
      <c r="B173" s="157" t="s">
        <v>1361</v>
      </c>
      <c r="C173" s="160" t="s">
        <v>1173</v>
      </c>
      <c r="D173" s="160"/>
      <c r="E173" s="157" t="s">
        <v>1345</v>
      </c>
      <c r="F173" s="157">
        <v>-20.35692405</v>
      </c>
      <c r="G173" s="157">
        <v>-42.006494644999997</v>
      </c>
      <c r="H173" s="157"/>
      <c r="I173" s="156">
        <v>975</v>
      </c>
      <c r="J173" s="190"/>
      <c r="K173" s="190"/>
      <c r="L173" s="189" t="s">
        <v>1225</v>
      </c>
      <c r="M173" s="190">
        <v>6</v>
      </c>
      <c r="N173" s="190">
        <v>6.5</v>
      </c>
      <c r="O173" s="190">
        <v>6.5</v>
      </c>
      <c r="P173" s="185">
        <v>6.333333333333333</v>
      </c>
      <c r="Q173" s="185">
        <v>6.666666666666667</v>
      </c>
      <c r="R173" s="190">
        <v>6.5</v>
      </c>
      <c r="S173" s="190">
        <v>6</v>
      </c>
      <c r="T173" s="190">
        <v>6.5</v>
      </c>
      <c r="U173" s="196">
        <v>87</v>
      </c>
      <c r="V173" s="186"/>
      <c r="W173" s="190" t="s">
        <v>842</v>
      </c>
      <c r="X173" s="190">
        <v>975</v>
      </c>
      <c r="Y173" s="192" t="s">
        <v>286</v>
      </c>
      <c r="Z173" s="192"/>
      <c r="AA173" s="175"/>
      <c r="AB173" s="175">
        <f t="shared" si="31"/>
        <v>975</v>
      </c>
      <c r="AC173" s="175"/>
      <c r="AD173" s="175"/>
      <c r="AE173" s="192"/>
      <c r="AF173" s="193">
        <v>67.904139499999999</v>
      </c>
      <c r="AG173" s="193">
        <v>35.988105999999995</v>
      </c>
      <c r="AH173" s="193">
        <v>6.1832342499999999</v>
      </c>
      <c r="AI173" s="193">
        <v>14.464766000000001</v>
      </c>
      <c r="AJ173" s="193">
        <v>2.3491689893954697</v>
      </c>
      <c r="AK173" s="186"/>
      <c r="AL173" s="175" t="s">
        <v>219</v>
      </c>
      <c r="AM173" s="175"/>
      <c r="AN173" s="175" t="s">
        <v>286</v>
      </c>
      <c r="AO173" s="175"/>
      <c r="AP173" s="175"/>
      <c r="AQ173" s="175">
        <f t="shared" si="32"/>
        <v>975</v>
      </c>
      <c r="AR173" s="175"/>
      <c r="AS173" s="175"/>
      <c r="AU173" s="175"/>
      <c r="AV173" s="175" t="s">
        <v>62</v>
      </c>
      <c r="AY173" s="176">
        <v>0.1953</v>
      </c>
      <c r="AZ173" s="176">
        <v>20</v>
      </c>
      <c r="BA173" s="179">
        <v>9.7649999999999994E-3</v>
      </c>
      <c r="BB173" s="177">
        <v>5.2962177542748234</v>
      </c>
      <c r="BC173" s="177"/>
      <c r="BD173" s="194" t="s">
        <v>219</v>
      </c>
      <c r="BE173" s="194" t="s">
        <v>286</v>
      </c>
      <c r="BF173" s="194"/>
      <c r="BG173" s="194"/>
      <c r="BH173" s="169">
        <f t="shared" si="33"/>
        <v>975</v>
      </c>
      <c r="BJ173" s="194"/>
      <c r="BK173" s="194"/>
      <c r="BL173" s="194"/>
      <c r="BM173" s="217">
        <v>975.37570000000005</v>
      </c>
      <c r="BP173" s="194"/>
      <c r="BQ173" s="195">
        <v>990.32466699999998</v>
      </c>
      <c r="BR173" s="195"/>
      <c r="BS173" s="195"/>
      <c r="BT173" s="195"/>
      <c r="BU173" s="186"/>
      <c r="BV173" s="176" t="s">
        <v>389</v>
      </c>
      <c r="BW173" s="160" t="s">
        <v>1173</v>
      </c>
      <c r="BX173" s="176"/>
      <c r="BY173" s="176"/>
      <c r="BZ173" s="186">
        <f t="shared" si="34"/>
        <v>975</v>
      </c>
      <c r="CA173" s="176"/>
      <c r="CB173" s="176"/>
      <c r="CC173" s="176"/>
      <c r="CD173" s="176"/>
      <c r="CE173" s="176" t="s">
        <v>62</v>
      </c>
      <c r="CF173" s="185">
        <v>172.55900871823957</v>
      </c>
      <c r="CI173" s="186"/>
      <c r="CJ173" s="186"/>
      <c r="CK173" s="186"/>
      <c r="CL173" s="186"/>
      <c r="CM173" s="186"/>
      <c r="CN173" s="186"/>
      <c r="CO173" s="186"/>
      <c r="CP173" s="186"/>
      <c r="CQ173" s="186"/>
      <c r="CR173" s="186"/>
      <c r="CS173" s="186"/>
      <c r="CT173" s="186"/>
      <c r="CU173" s="171"/>
      <c r="CV173" s="171"/>
      <c r="CW173" s="171"/>
      <c r="CX173" s="171"/>
      <c r="CY173" s="171"/>
      <c r="CZ173" s="171"/>
      <c r="DA173" s="186"/>
      <c r="DB173" s="171"/>
      <c r="DC173" s="171"/>
      <c r="DD173" s="171"/>
      <c r="DE173" s="171"/>
      <c r="DF173" s="171"/>
      <c r="DG173" s="171"/>
      <c r="DH173" s="186"/>
      <c r="DI173" s="186"/>
      <c r="DJ173" s="186"/>
      <c r="DK173" s="186"/>
      <c r="DL173" s="186"/>
      <c r="DM173" s="186"/>
      <c r="DO173" s="61" t="s">
        <v>219</v>
      </c>
      <c r="DP173" s="61" t="s">
        <v>286</v>
      </c>
      <c r="DQ173" s="160" t="s">
        <v>1173</v>
      </c>
      <c r="DR173" s="61"/>
      <c r="DS173" s="61"/>
      <c r="DT173" s="61"/>
      <c r="DU173" s="61"/>
      <c r="DV173" s="61"/>
      <c r="DW173" s="61"/>
      <c r="DX173" s="61" t="s">
        <v>62</v>
      </c>
      <c r="DY173" s="68">
        <v>0.27335043999999997</v>
      </c>
      <c r="DZ173" s="68">
        <v>2.6891100000000001E-2</v>
      </c>
      <c r="EA173" s="68">
        <v>6.4186919999999995E-2</v>
      </c>
      <c r="EB173" s="68">
        <v>0.15893563999999999</v>
      </c>
      <c r="EC173" s="68">
        <v>1.8903399999999997E-2</v>
      </c>
    </row>
    <row r="174" spans="1:133" s="169" customFormat="1" x14ac:dyDescent="0.25">
      <c r="A174" s="156">
        <v>255</v>
      </c>
      <c r="B174" s="157" t="s">
        <v>1362</v>
      </c>
      <c r="C174" s="160" t="s">
        <v>1163</v>
      </c>
      <c r="D174" s="160"/>
      <c r="E174" s="157" t="s">
        <v>1345</v>
      </c>
      <c r="F174" s="157">
        <v>-20.345081175000001</v>
      </c>
      <c r="G174" s="157">
        <v>-42.004526490000003</v>
      </c>
      <c r="H174" s="157"/>
      <c r="I174" s="156">
        <v>898</v>
      </c>
      <c r="J174" s="190"/>
      <c r="K174" s="190"/>
      <c r="L174" s="189" t="s">
        <v>1225</v>
      </c>
      <c r="M174" s="190">
        <v>6</v>
      </c>
      <c r="N174" s="190">
        <v>6</v>
      </c>
      <c r="O174" s="190">
        <v>6</v>
      </c>
      <c r="P174" s="190">
        <v>6</v>
      </c>
      <c r="Q174" s="190">
        <v>6</v>
      </c>
      <c r="R174" s="190">
        <v>6</v>
      </c>
      <c r="S174" s="190">
        <v>6</v>
      </c>
      <c r="T174" s="190">
        <v>6</v>
      </c>
      <c r="U174" s="196">
        <v>83</v>
      </c>
      <c r="V174" s="186"/>
      <c r="W174" s="190" t="s">
        <v>675</v>
      </c>
      <c r="X174" s="190">
        <v>898</v>
      </c>
      <c r="Y174" s="192" t="s">
        <v>8</v>
      </c>
      <c r="Z174" s="192"/>
      <c r="AA174" s="175"/>
      <c r="AB174" s="175">
        <f t="shared" si="31"/>
        <v>898</v>
      </c>
      <c r="AC174" s="175"/>
      <c r="AD174" s="175"/>
      <c r="AE174" s="192"/>
      <c r="AF174" s="193">
        <v>60.820627000000002</v>
      </c>
      <c r="AG174" s="193">
        <v>33.712418499999998</v>
      </c>
      <c r="AH174" s="193">
        <v>6.1073442500000015</v>
      </c>
      <c r="AI174" s="193">
        <v>13.965313999999998</v>
      </c>
      <c r="AJ174" s="193">
        <v>2.2979465130260981</v>
      </c>
      <c r="AK174" s="186"/>
      <c r="AL174" s="175" t="s">
        <v>84</v>
      </c>
      <c r="AM174" s="175"/>
      <c r="AN174" s="175" t="s">
        <v>8</v>
      </c>
      <c r="AO174" s="175"/>
      <c r="AP174" s="175"/>
      <c r="AQ174" s="175">
        <f t="shared" si="32"/>
        <v>898</v>
      </c>
      <c r="AR174" s="175"/>
      <c r="AS174" s="175"/>
      <c r="AU174" s="175"/>
      <c r="AV174" s="175" t="s">
        <v>62</v>
      </c>
      <c r="AY174" s="176">
        <v>0.20630000000000001</v>
      </c>
      <c r="AZ174" s="176">
        <v>20</v>
      </c>
      <c r="BA174" s="179">
        <v>1.0315000000000001E-2</v>
      </c>
      <c r="BB174" s="177">
        <v>5.5123077336053479</v>
      </c>
      <c r="BC174" s="177"/>
      <c r="BD174" s="194" t="s">
        <v>84</v>
      </c>
      <c r="BE174" s="194" t="s">
        <v>8</v>
      </c>
      <c r="BF174" s="194"/>
      <c r="BG174" s="194"/>
      <c r="BH174" s="169">
        <f t="shared" si="33"/>
        <v>898</v>
      </c>
      <c r="BJ174" s="194"/>
      <c r="BK174" s="194"/>
      <c r="BL174" s="194"/>
      <c r="BM174" s="217">
        <v>898.23069999999996</v>
      </c>
      <c r="BP174" s="194"/>
      <c r="BQ174" s="195">
        <v>248.5205</v>
      </c>
      <c r="BR174" s="195"/>
      <c r="BS174" s="195"/>
      <c r="BT174" s="195"/>
      <c r="BU174" s="186"/>
      <c r="BV174" s="176" t="s">
        <v>351</v>
      </c>
      <c r="BW174" s="160" t="s">
        <v>1163</v>
      </c>
      <c r="BX174" s="176"/>
      <c r="BY174" s="176"/>
      <c r="BZ174" s="186">
        <f t="shared" si="34"/>
        <v>898</v>
      </c>
      <c r="CA174" s="176"/>
      <c r="CB174" s="176"/>
      <c r="CC174" s="176"/>
      <c r="CD174" s="176"/>
      <c r="CE174" s="176" t="s">
        <v>62</v>
      </c>
      <c r="CF174" s="185">
        <v>167.68188792124562</v>
      </c>
      <c r="CI174" s="186"/>
      <c r="CJ174" s="186"/>
      <c r="CK174" s="186"/>
      <c r="CL174" s="186"/>
      <c r="CM174" s="186"/>
      <c r="CN174" s="186"/>
      <c r="CO174" s="186"/>
      <c r="CP174" s="186"/>
      <c r="CQ174" s="186"/>
      <c r="CR174" s="186"/>
      <c r="CS174" s="186"/>
      <c r="CT174" s="186"/>
      <c r="CU174" s="171"/>
      <c r="CV174" s="171"/>
      <c r="CW174" s="190">
        <v>255</v>
      </c>
      <c r="CX174" s="228" t="s">
        <v>8</v>
      </c>
      <c r="CY174" s="228"/>
      <c r="CZ174" s="228"/>
      <c r="DA174" s="186">
        <f t="shared" si="28"/>
        <v>898</v>
      </c>
      <c r="DB174" s="228"/>
      <c r="DC174" s="228"/>
      <c r="DD174" s="228"/>
      <c r="DE174" s="228"/>
      <c r="DF174" s="228"/>
      <c r="DG174" s="228"/>
      <c r="DH174" s="228" t="s">
        <v>9</v>
      </c>
      <c r="DI174" s="231">
        <v>8.8052329999999994</v>
      </c>
      <c r="DJ174" s="230">
        <v>1.0488298</v>
      </c>
      <c r="DK174" s="230">
        <v>7.7564031999999994</v>
      </c>
      <c r="DL174" s="230">
        <v>0.67008930000000011</v>
      </c>
      <c r="DM174" s="230">
        <v>0.37874049999999998</v>
      </c>
      <c r="DQ174" s="160"/>
    </row>
    <row r="175" spans="1:133" s="169" customFormat="1" x14ac:dyDescent="0.25">
      <c r="A175" s="156">
        <v>256</v>
      </c>
      <c r="B175" s="157" t="s">
        <v>1363</v>
      </c>
      <c r="C175" s="160" t="s">
        <v>1192</v>
      </c>
      <c r="D175" s="160"/>
      <c r="E175" s="157" t="s">
        <v>1345</v>
      </c>
      <c r="F175" s="157">
        <v>-20.351973111</v>
      </c>
      <c r="G175" s="157">
        <v>-41.991898734000003</v>
      </c>
      <c r="H175" s="157"/>
      <c r="I175" s="156">
        <v>818</v>
      </c>
      <c r="J175" s="190"/>
      <c r="K175" s="190"/>
      <c r="L175" s="189" t="s">
        <v>1210</v>
      </c>
      <c r="M175" s="185">
        <v>5.666666666666667</v>
      </c>
      <c r="N175" s="185">
        <v>5.333333333333333</v>
      </c>
      <c r="O175" s="185">
        <v>5.666666666666667</v>
      </c>
      <c r="P175" s="185">
        <v>5.666666666666667</v>
      </c>
      <c r="Q175" s="185">
        <v>5.666666666666667</v>
      </c>
      <c r="R175" s="185">
        <v>5.333333333333333</v>
      </c>
      <c r="S175" s="185">
        <v>5.666666666666667</v>
      </c>
      <c r="T175" s="190">
        <v>6</v>
      </c>
      <c r="U175" s="196">
        <v>81</v>
      </c>
      <c r="V175" s="186"/>
      <c r="W175" s="186"/>
      <c r="X175" s="186"/>
      <c r="Y175" s="186"/>
      <c r="Z175" s="186"/>
      <c r="AA175" s="186"/>
      <c r="AB175" s="175"/>
      <c r="AC175" s="175"/>
      <c r="AD175" s="175"/>
      <c r="AE175" s="186"/>
      <c r="AF175" s="193"/>
      <c r="AG175" s="193"/>
      <c r="AH175" s="193"/>
      <c r="AI175" s="193"/>
      <c r="AJ175" s="193"/>
      <c r="AK175" s="186"/>
      <c r="AL175" s="186"/>
      <c r="AM175" s="186"/>
      <c r="AN175" s="186"/>
      <c r="AO175" s="186"/>
      <c r="AP175" s="186"/>
      <c r="AQ175" s="175"/>
      <c r="AR175" s="175"/>
      <c r="AS175" s="175"/>
      <c r="AU175" s="175"/>
      <c r="AV175" s="186"/>
      <c r="AY175" s="186"/>
      <c r="AZ175" s="186"/>
      <c r="BA175" s="186"/>
      <c r="BB175" s="186"/>
      <c r="BC175" s="186"/>
      <c r="BD175" s="194" t="s">
        <v>583</v>
      </c>
      <c r="BE175" s="194" t="s">
        <v>10</v>
      </c>
      <c r="BF175" s="194"/>
      <c r="BG175" s="194"/>
      <c r="BH175" s="169">
        <f t="shared" si="33"/>
        <v>818</v>
      </c>
      <c r="BJ175" s="194"/>
      <c r="BK175" s="194"/>
      <c r="BL175" s="194"/>
      <c r="BM175" s="217">
        <v>818.44190000000003</v>
      </c>
      <c r="BP175" s="194"/>
      <c r="BQ175" s="195">
        <v>1519.5</v>
      </c>
      <c r="BR175" s="195"/>
      <c r="BS175" s="195"/>
      <c r="BT175" s="195"/>
      <c r="BU175" s="186"/>
      <c r="BV175" s="176" t="s">
        <v>503</v>
      </c>
      <c r="BW175" s="160" t="s">
        <v>1192</v>
      </c>
      <c r="BX175" s="176"/>
      <c r="BY175" s="176"/>
      <c r="BZ175" s="186">
        <f t="shared" si="34"/>
        <v>818</v>
      </c>
      <c r="CA175" s="176"/>
      <c r="CB175" s="176"/>
      <c r="CC175" s="176"/>
      <c r="CD175" s="176"/>
      <c r="CE175" s="176" t="s">
        <v>440</v>
      </c>
      <c r="CF175" s="185">
        <v>155.07512387572052</v>
      </c>
      <c r="CI175" s="186"/>
      <c r="CJ175" s="186"/>
      <c r="CK175" s="186"/>
      <c r="CL175" s="186"/>
      <c r="CM175" s="186"/>
      <c r="CN175" s="186"/>
      <c r="CO175" s="186"/>
      <c r="CP175" s="186"/>
      <c r="CQ175" s="186"/>
      <c r="CR175" s="186"/>
      <c r="CS175" s="186"/>
      <c r="CT175" s="186"/>
      <c r="CU175" s="171"/>
      <c r="CV175" s="171"/>
      <c r="CW175" s="171"/>
      <c r="CX175" s="171"/>
      <c r="CY175" s="171"/>
      <c r="CZ175" s="171"/>
      <c r="DA175" s="186"/>
      <c r="DB175" s="171"/>
      <c r="DC175" s="171"/>
      <c r="DD175" s="171"/>
      <c r="DE175" s="171"/>
      <c r="DF175" s="171"/>
      <c r="DG175" s="171"/>
      <c r="DH175" s="186"/>
      <c r="DI175" s="186"/>
      <c r="DJ175" s="186"/>
      <c r="DK175" s="186"/>
      <c r="DL175" s="186"/>
      <c r="DM175" s="186"/>
      <c r="DQ175" s="160"/>
    </row>
    <row r="176" spans="1:133" s="169" customFormat="1" x14ac:dyDescent="0.25">
      <c r="A176" s="156">
        <v>257</v>
      </c>
      <c r="B176" s="157" t="s">
        <v>1364</v>
      </c>
      <c r="C176" s="160" t="s">
        <v>1163</v>
      </c>
      <c r="D176" s="160"/>
      <c r="E176" s="157" t="s">
        <v>1345</v>
      </c>
      <c r="F176" s="157">
        <v>-20.323824165000001</v>
      </c>
      <c r="G176" s="157">
        <v>-41.867001084999998</v>
      </c>
      <c r="H176" s="157"/>
      <c r="I176" s="156">
        <v>981</v>
      </c>
      <c r="J176" s="190"/>
      <c r="K176" s="190"/>
      <c r="L176" s="189" t="s">
        <v>1210</v>
      </c>
      <c r="M176" s="190">
        <v>6</v>
      </c>
      <c r="N176" s="190">
        <v>6</v>
      </c>
      <c r="O176" s="190">
        <v>6</v>
      </c>
      <c r="P176" s="185">
        <v>5.666666666666667</v>
      </c>
      <c r="Q176" s="185">
        <v>5.666666666666667</v>
      </c>
      <c r="R176" s="185">
        <v>5.666666666666667</v>
      </c>
      <c r="S176" s="190">
        <v>6</v>
      </c>
      <c r="T176" s="190">
        <v>6</v>
      </c>
      <c r="U176" s="196">
        <v>83</v>
      </c>
      <c r="V176" s="186"/>
      <c r="W176" s="190" t="s">
        <v>676</v>
      </c>
      <c r="X176" s="190">
        <v>981</v>
      </c>
      <c r="Y176" s="192" t="s">
        <v>8</v>
      </c>
      <c r="Z176" s="192"/>
      <c r="AA176" s="175"/>
      <c r="AB176" s="175">
        <f t="shared" ref="AB176:AB186" si="35">I176</f>
        <v>981</v>
      </c>
      <c r="AC176" s="175"/>
      <c r="AD176" s="175"/>
      <c r="AE176" s="192"/>
      <c r="AF176" s="193">
        <v>60.124576499999989</v>
      </c>
      <c r="AG176" s="193">
        <v>34.472342000000012</v>
      </c>
      <c r="AH176" s="193">
        <v>6.1514384499999988</v>
      </c>
      <c r="AI176" s="193">
        <v>13.563877</v>
      </c>
      <c r="AJ176" s="193">
        <v>2.213935331227213</v>
      </c>
      <c r="AK176" s="186"/>
      <c r="AL176" s="175" t="s">
        <v>85</v>
      </c>
      <c r="AM176" s="175"/>
      <c r="AN176" s="175" t="s">
        <v>8</v>
      </c>
      <c r="AO176" s="175"/>
      <c r="AP176" s="175"/>
      <c r="AQ176" s="175">
        <f t="shared" ref="AQ176:AQ186" si="36">X176</f>
        <v>981</v>
      </c>
      <c r="AR176" s="175"/>
      <c r="AS176" s="175"/>
      <c r="AU176" s="175"/>
      <c r="AV176" s="175" t="s">
        <v>62</v>
      </c>
      <c r="AY176" s="176">
        <v>0.21859999999999999</v>
      </c>
      <c r="AZ176" s="176">
        <v>20</v>
      </c>
      <c r="BA176" s="179">
        <v>1.0929999999999999E-2</v>
      </c>
      <c r="BB176" s="177">
        <v>5.5780742490537678</v>
      </c>
      <c r="BC176" s="177"/>
      <c r="BD176" s="194" t="s">
        <v>85</v>
      </c>
      <c r="BE176" s="194" t="s">
        <v>8</v>
      </c>
      <c r="BF176" s="194"/>
      <c r="BG176" s="194"/>
      <c r="BH176" s="169">
        <f t="shared" si="33"/>
        <v>981</v>
      </c>
      <c r="BJ176" s="194"/>
      <c r="BK176" s="194"/>
      <c r="BL176" s="194"/>
      <c r="BM176" s="217">
        <v>981.14400000000001</v>
      </c>
      <c r="BP176" s="194"/>
      <c r="BQ176" s="195">
        <v>5318.6666670000004</v>
      </c>
      <c r="BR176" s="195"/>
      <c r="BS176" s="195"/>
      <c r="BT176" s="195"/>
      <c r="BU176" s="186"/>
      <c r="BV176" s="176" t="s">
        <v>352</v>
      </c>
      <c r="BW176" s="160" t="s">
        <v>1163</v>
      </c>
      <c r="BX176" s="176"/>
      <c r="BY176" s="176"/>
      <c r="BZ176" s="186">
        <f t="shared" si="34"/>
        <v>981</v>
      </c>
      <c r="CA176" s="176"/>
      <c r="CB176" s="176"/>
      <c r="CC176" s="176"/>
      <c r="CD176" s="176"/>
      <c r="CE176" s="176" t="s">
        <v>62</v>
      </c>
      <c r="CF176" s="185">
        <v>106.1685509941332</v>
      </c>
      <c r="CI176" s="163">
        <v>257</v>
      </c>
      <c r="CJ176" s="163" t="s">
        <v>8</v>
      </c>
      <c r="CK176" s="163"/>
      <c r="CL176" s="163"/>
      <c r="CM176" s="186">
        <f>I176</f>
        <v>981</v>
      </c>
      <c r="CN176" s="163"/>
      <c r="CO176" s="163"/>
      <c r="CP176" s="163"/>
      <c r="CQ176" s="163"/>
      <c r="CR176" s="163"/>
      <c r="CS176" s="163" t="s">
        <v>62</v>
      </c>
      <c r="CT176" s="163">
        <v>6.4099167025236081</v>
      </c>
      <c r="CU176" s="171"/>
      <c r="CV176" s="171"/>
      <c r="CW176" s="190">
        <v>257</v>
      </c>
      <c r="CX176" s="228" t="s">
        <v>8</v>
      </c>
      <c r="CY176" s="228"/>
      <c r="CZ176" s="228"/>
      <c r="DA176" s="186">
        <f t="shared" si="28"/>
        <v>981</v>
      </c>
      <c r="DB176" s="228"/>
      <c r="DC176" s="228"/>
      <c r="DD176" s="228"/>
      <c r="DE176" s="228"/>
      <c r="DF176" s="228"/>
      <c r="DG176" s="228"/>
      <c r="DH176" s="228" t="s">
        <v>9</v>
      </c>
      <c r="DI176" s="231">
        <v>5.6727169999999996</v>
      </c>
      <c r="DJ176" s="230">
        <v>0.66793030000000009</v>
      </c>
      <c r="DK176" s="230">
        <v>5.0047866999999995</v>
      </c>
      <c r="DL176" s="230">
        <v>0.40876350000000011</v>
      </c>
      <c r="DM176" s="230">
        <v>0.25916679999999997</v>
      </c>
      <c r="DO176" s="59" t="s">
        <v>85</v>
      </c>
      <c r="DP176" s="61" t="s">
        <v>8</v>
      </c>
      <c r="DQ176" s="160" t="s">
        <v>1163</v>
      </c>
      <c r="DR176" s="61"/>
      <c r="DS176" s="61"/>
      <c r="DT176" s="61"/>
      <c r="DU176" s="61"/>
      <c r="DV176" s="61"/>
      <c r="DW176" s="61"/>
      <c r="DX176" s="61" t="s">
        <v>62</v>
      </c>
      <c r="DY176" s="236">
        <v>0.21435728000000004</v>
      </c>
      <c r="DZ176" s="236">
        <v>3.0835679999999997E-2</v>
      </c>
      <c r="EA176" s="236">
        <v>3.9752299999999997E-2</v>
      </c>
      <c r="EB176" s="236">
        <v>0.13301743999999999</v>
      </c>
      <c r="EC176" s="236">
        <v>2.0631320000000002E-2</v>
      </c>
    </row>
    <row r="177" spans="1:133" s="169" customFormat="1" x14ac:dyDescent="0.25">
      <c r="A177" s="156">
        <v>259</v>
      </c>
      <c r="B177" s="157" t="s">
        <v>1366</v>
      </c>
      <c r="C177" s="160" t="s">
        <v>1173</v>
      </c>
      <c r="D177" s="160"/>
      <c r="E177" s="157" t="s">
        <v>1345</v>
      </c>
      <c r="F177" s="157">
        <v>-20.321884927999999</v>
      </c>
      <c r="G177" s="157">
        <v>-41.896580149999998</v>
      </c>
      <c r="H177" s="157"/>
      <c r="I177" s="156">
        <v>829</v>
      </c>
      <c r="J177" s="190"/>
      <c r="K177" s="190"/>
      <c r="L177" s="189" t="s">
        <v>1225</v>
      </c>
      <c r="M177" s="190">
        <v>6</v>
      </c>
      <c r="N177" s="190">
        <v>5</v>
      </c>
      <c r="O177" s="185">
        <v>5.666666666666667</v>
      </c>
      <c r="P177" s="185">
        <v>5.666666666666667</v>
      </c>
      <c r="Q177" s="185">
        <v>5.333333333333333</v>
      </c>
      <c r="R177" s="185">
        <v>5.333333333333333</v>
      </c>
      <c r="S177" s="185">
        <v>5.666666666666667</v>
      </c>
      <c r="T177" s="185">
        <v>5.666666666666667</v>
      </c>
      <c r="U177" s="191">
        <v>80.333333333333329</v>
      </c>
      <c r="V177" s="186"/>
      <c r="W177" s="190" t="s">
        <v>843</v>
      </c>
      <c r="X177" s="190">
        <v>829</v>
      </c>
      <c r="Y177" s="192" t="s">
        <v>286</v>
      </c>
      <c r="Z177" s="192"/>
      <c r="AA177" s="175"/>
      <c r="AB177" s="175">
        <f t="shared" si="35"/>
        <v>829</v>
      </c>
      <c r="AC177" s="175"/>
      <c r="AD177" s="175"/>
      <c r="AE177" s="192"/>
      <c r="AF177" s="193">
        <v>65.414864999999992</v>
      </c>
      <c r="AG177" s="193">
        <v>33.028970999999999</v>
      </c>
      <c r="AH177" s="193">
        <v>6.5191649999999992</v>
      </c>
      <c r="AI177" s="193">
        <v>12.926678350000003</v>
      </c>
      <c r="AJ177" s="193">
        <v>1.9845798412528404</v>
      </c>
      <c r="AK177" s="186"/>
      <c r="AL177" s="175" t="s">
        <v>566</v>
      </c>
      <c r="AM177" s="175"/>
      <c r="AN177" s="175" t="s">
        <v>286</v>
      </c>
      <c r="AO177" s="175"/>
      <c r="AP177" s="175"/>
      <c r="AQ177" s="175">
        <f t="shared" si="36"/>
        <v>829</v>
      </c>
      <c r="AR177" s="175"/>
      <c r="AS177" s="175"/>
      <c r="AU177" s="175"/>
      <c r="AV177" s="175" t="s">
        <v>440</v>
      </c>
      <c r="AY177" s="176">
        <v>0.1804</v>
      </c>
      <c r="AZ177" s="176">
        <v>20</v>
      </c>
      <c r="BA177" s="179">
        <v>9.0200000000000002E-3</v>
      </c>
      <c r="BB177" s="177">
        <v>4.6326187788479061</v>
      </c>
      <c r="BC177" s="177"/>
      <c r="BD177" s="194" t="s">
        <v>566</v>
      </c>
      <c r="BE177" s="194" t="s">
        <v>286</v>
      </c>
      <c r="BF177" s="194"/>
      <c r="BG177" s="194"/>
      <c r="BH177" s="169">
        <f t="shared" si="33"/>
        <v>829</v>
      </c>
      <c r="BJ177" s="194"/>
      <c r="BK177" s="194"/>
      <c r="BL177" s="194"/>
      <c r="BM177" s="217">
        <v>831.22</v>
      </c>
      <c r="BP177" s="194"/>
      <c r="BQ177" s="195">
        <v>1417.4911669999999</v>
      </c>
      <c r="BR177" s="195"/>
      <c r="BS177" s="195"/>
      <c r="BT177" s="195"/>
      <c r="BU177" s="186"/>
      <c r="BV177" s="176" t="s">
        <v>482</v>
      </c>
      <c r="BW177" s="160" t="s">
        <v>1173</v>
      </c>
      <c r="BX177" s="176"/>
      <c r="BY177" s="176"/>
      <c r="BZ177" s="186">
        <f t="shared" si="34"/>
        <v>829</v>
      </c>
      <c r="CA177" s="176"/>
      <c r="CB177" s="176"/>
      <c r="CC177" s="176"/>
      <c r="CD177" s="176"/>
      <c r="CE177" s="176" t="s">
        <v>440</v>
      </c>
      <c r="CF177" s="185">
        <v>142.89785427134612</v>
      </c>
      <c r="CI177" s="186"/>
      <c r="CJ177" s="186"/>
      <c r="CK177" s="186"/>
      <c r="CL177" s="186"/>
      <c r="CM177" s="186"/>
      <c r="CN177" s="186"/>
      <c r="CO177" s="186"/>
      <c r="CP177" s="186"/>
      <c r="CQ177" s="186"/>
      <c r="CR177" s="186"/>
      <c r="CS177" s="186"/>
      <c r="CT177" s="186"/>
      <c r="CU177" s="171"/>
      <c r="CV177" s="171"/>
      <c r="CW177" s="171"/>
      <c r="CX177" s="171"/>
      <c r="CY177" s="171"/>
      <c r="CZ177" s="171"/>
      <c r="DA177" s="186"/>
      <c r="DB177" s="171"/>
      <c r="DC177" s="171"/>
      <c r="DD177" s="171"/>
      <c r="DE177" s="171"/>
      <c r="DF177" s="171"/>
      <c r="DG177" s="171"/>
      <c r="DH177" s="186"/>
      <c r="DI177" s="186"/>
      <c r="DJ177" s="186"/>
      <c r="DK177" s="186"/>
      <c r="DL177" s="186"/>
      <c r="DM177" s="186"/>
      <c r="DQ177" s="160"/>
    </row>
    <row r="178" spans="1:133" s="169" customFormat="1" x14ac:dyDescent="0.25">
      <c r="A178" s="156">
        <v>263</v>
      </c>
      <c r="B178" s="157" t="s">
        <v>1367</v>
      </c>
      <c r="C178" s="160" t="s">
        <v>1194</v>
      </c>
      <c r="D178" s="160"/>
      <c r="E178" s="157" t="s">
        <v>1345</v>
      </c>
      <c r="F178" s="157">
        <v>-20.330851134</v>
      </c>
      <c r="G178" s="157">
        <v>-41.975841856999999</v>
      </c>
      <c r="H178" s="157"/>
      <c r="I178" s="156">
        <v>748</v>
      </c>
      <c r="J178" s="190"/>
      <c r="K178" s="190"/>
      <c r="L178" s="189" t="s">
        <v>1225</v>
      </c>
      <c r="M178" s="190">
        <v>6</v>
      </c>
      <c r="N178" s="185">
        <v>5.666666666666667</v>
      </c>
      <c r="O178" s="185">
        <v>5.666666666666667</v>
      </c>
      <c r="P178" s="190">
        <v>6</v>
      </c>
      <c r="Q178" s="190">
        <v>6</v>
      </c>
      <c r="R178" s="185">
        <v>5.333333333333333</v>
      </c>
      <c r="S178" s="190">
        <v>6</v>
      </c>
      <c r="T178" s="190">
        <v>6</v>
      </c>
      <c r="U178" s="191">
        <v>82.666666666666671</v>
      </c>
      <c r="V178" s="186"/>
      <c r="W178" s="190" t="s">
        <v>783</v>
      </c>
      <c r="X178" s="190">
        <v>748</v>
      </c>
      <c r="Y178" s="192" t="s">
        <v>201</v>
      </c>
      <c r="Z178" s="192"/>
      <c r="AA178" s="175"/>
      <c r="AB178" s="175">
        <f t="shared" si="35"/>
        <v>748</v>
      </c>
      <c r="AC178" s="175"/>
      <c r="AD178" s="175"/>
      <c r="AE178" s="192"/>
      <c r="AF178" s="193">
        <v>56.890955999999996</v>
      </c>
      <c r="AG178" s="193">
        <v>32.717222499999998</v>
      </c>
      <c r="AH178" s="193">
        <v>5.8666663000000003</v>
      </c>
      <c r="AI178" s="193">
        <v>13.286505500000001</v>
      </c>
      <c r="AJ178" s="193">
        <v>2.2802762889969292</v>
      </c>
      <c r="AK178" s="186"/>
      <c r="AL178" s="175" t="s">
        <v>191</v>
      </c>
      <c r="AM178" s="175"/>
      <c r="AN178" s="175" t="s">
        <v>201</v>
      </c>
      <c r="AO178" s="175"/>
      <c r="AP178" s="175"/>
      <c r="AQ178" s="175">
        <f t="shared" si="36"/>
        <v>748</v>
      </c>
      <c r="AR178" s="175"/>
      <c r="AS178" s="175"/>
      <c r="AU178" s="175"/>
      <c r="AV178" s="176" t="s">
        <v>20</v>
      </c>
      <c r="AY178" s="176">
        <v>0.20169999999999999</v>
      </c>
      <c r="AZ178" s="176">
        <v>20</v>
      </c>
      <c r="BA178" s="179">
        <v>1.0085E-2</v>
      </c>
      <c r="BB178" s="177">
        <v>5.2277668912570796</v>
      </c>
      <c r="BC178" s="177"/>
      <c r="BD178" s="194" t="s">
        <v>191</v>
      </c>
      <c r="BE178" s="194" t="s">
        <v>201</v>
      </c>
      <c r="BF178" s="194"/>
      <c r="BG178" s="194"/>
      <c r="BH178" s="169">
        <f t="shared" si="33"/>
        <v>748</v>
      </c>
      <c r="BJ178" s="194"/>
      <c r="BK178" s="194"/>
      <c r="BL178" s="194"/>
      <c r="BM178" s="217">
        <v>748.26610000000005</v>
      </c>
      <c r="BP178" s="194"/>
      <c r="BQ178" s="195">
        <v>5031.1666670000004</v>
      </c>
      <c r="BR178" s="195"/>
      <c r="BS178" s="195"/>
      <c r="BT178" s="195"/>
      <c r="BU178" s="186"/>
      <c r="BV178" s="186"/>
      <c r="BW178" s="160"/>
      <c r="BX178" s="186"/>
      <c r="BY178" s="186"/>
      <c r="BZ178" s="186"/>
      <c r="CA178" s="186"/>
      <c r="CB178" s="186"/>
      <c r="CC178" s="186"/>
      <c r="CD178" s="186"/>
      <c r="CE178" s="186"/>
      <c r="CF178" s="197"/>
      <c r="CI178" s="186"/>
      <c r="CJ178" s="186"/>
      <c r="CK178" s="186"/>
      <c r="CL178" s="186"/>
      <c r="CM178" s="186"/>
      <c r="CN178" s="186"/>
      <c r="CO178" s="186"/>
      <c r="CP178" s="186"/>
      <c r="CQ178" s="186"/>
      <c r="CR178" s="186"/>
      <c r="CS178" s="186"/>
      <c r="CT178" s="186"/>
      <c r="CU178" s="171"/>
      <c r="CV178" s="171"/>
      <c r="CW178" s="171"/>
      <c r="CX178" s="171"/>
      <c r="CY178" s="171"/>
      <c r="CZ178" s="171"/>
      <c r="DA178" s="186"/>
      <c r="DB178" s="171"/>
      <c r="DC178" s="171"/>
      <c r="DD178" s="171"/>
      <c r="DE178" s="171"/>
      <c r="DF178" s="171"/>
      <c r="DG178" s="171"/>
      <c r="DH178" s="186"/>
      <c r="DI178" s="186"/>
      <c r="DJ178" s="186"/>
      <c r="DK178" s="186"/>
      <c r="DL178" s="186"/>
      <c r="DM178" s="186"/>
      <c r="DO178" s="61" t="s">
        <v>191</v>
      </c>
      <c r="DP178" s="238" t="s">
        <v>201</v>
      </c>
      <c r="DQ178" s="242" t="s">
        <v>1194</v>
      </c>
      <c r="DR178" s="61"/>
      <c r="DS178" s="61"/>
      <c r="DT178" s="61"/>
      <c r="DU178" s="61"/>
      <c r="DV178" s="61"/>
      <c r="DW178" s="61"/>
      <c r="DX178" s="61" t="s">
        <v>20</v>
      </c>
      <c r="DY178" s="68">
        <v>0.22978241999999999</v>
      </c>
      <c r="DZ178" s="68">
        <v>2.6444200000000001E-2</v>
      </c>
      <c r="EA178" s="68">
        <v>4.498924E-2</v>
      </c>
      <c r="EB178" s="68">
        <v>0.14315462000000001</v>
      </c>
      <c r="EC178" s="68">
        <v>1.925054E-2</v>
      </c>
    </row>
    <row r="179" spans="1:133" s="169" customFormat="1" x14ac:dyDescent="0.25">
      <c r="A179" s="156">
        <v>266</v>
      </c>
      <c r="B179" s="157" t="s">
        <v>1368</v>
      </c>
      <c r="C179" s="160" t="s">
        <v>1192</v>
      </c>
      <c r="D179" s="160"/>
      <c r="E179" s="157" t="s">
        <v>1345</v>
      </c>
      <c r="F179" s="157">
        <v>-20.371779213</v>
      </c>
      <c r="G179" s="157">
        <v>-41.982298186000001</v>
      </c>
      <c r="H179" s="157"/>
      <c r="I179" s="156">
        <v>665</v>
      </c>
      <c r="J179" s="190"/>
      <c r="K179" s="190"/>
      <c r="L179" s="189" t="s">
        <v>1225</v>
      </c>
      <c r="M179" s="185">
        <v>5.666666666666667</v>
      </c>
      <c r="N179" s="190">
        <v>6</v>
      </c>
      <c r="O179" s="185">
        <v>5.666666666666667</v>
      </c>
      <c r="P179" s="190">
        <v>6</v>
      </c>
      <c r="Q179" s="185">
        <v>5.666666666666667</v>
      </c>
      <c r="R179" s="185">
        <v>5.666666666666667</v>
      </c>
      <c r="S179" s="185">
        <v>5.333333333333333</v>
      </c>
      <c r="T179" s="190">
        <v>6</v>
      </c>
      <c r="U179" s="196">
        <v>82</v>
      </c>
      <c r="V179" s="186"/>
      <c r="W179" s="190" t="s">
        <v>937</v>
      </c>
      <c r="X179" s="190">
        <v>665</v>
      </c>
      <c r="Y179" s="192" t="s">
        <v>10</v>
      </c>
      <c r="Z179" s="192"/>
      <c r="AA179" s="175"/>
      <c r="AB179" s="175">
        <f t="shared" si="35"/>
        <v>665</v>
      </c>
      <c r="AC179" s="175"/>
      <c r="AD179" s="175"/>
      <c r="AE179" s="192"/>
      <c r="AF179" s="193">
        <v>49.352152500000003</v>
      </c>
      <c r="AG179" s="193">
        <v>29.800002999999993</v>
      </c>
      <c r="AH179" s="193">
        <v>5.5761390000000004</v>
      </c>
      <c r="AI179" s="193">
        <v>12.057641899999998</v>
      </c>
      <c r="AJ179" s="193">
        <v>2.1831938390664942</v>
      </c>
      <c r="AK179" s="186"/>
      <c r="AL179" s="175" t="s">
        <v>129</v>
      </c>
      <c r="AM179" s="175"/>
      <c r="AN179" s="175" t="s">
        <v>10</v>
      </c>
      <c r="AO179" s="175"/>
      <c r="AP179" s="175"/>
      <c r="AQ179" s="175">
        <f t="shared" si="36"/>
        <v>665</v>
      </c>
      <c r="AR179" s="175"/>
      <c r="AS179" s="175"/>
      <c r="AU179" s="175"/>
      <c r="AV179" s="176" t="s">
        <v>20</v>
      </c>
      <c r="AY179" s="176">
        <v>0.20019999999999999</v>
      </c>
      <c r="AZ179" s="176">
        <v>20</v>
      </c>
      <c r="BA179" s="179">
        <v>1.001E-2</v>
      </c>
      <c r="BB179" s="177">
        <v>5.1861595039325685</v>
      </c>
      <c r="BC179" s="177"/>
      <c r="BD179" s="186"/>
      <c r="BE179" s="186"/>
      <c r="BF179" s="186"/>
      <c r="BG179" s="186"/>
      <c r="BJ179" s="186"/>
      <c r="BK179" s="186"/>
      <c r="BL179" s="186"/>
      <c r="BM179" s="218"/>
      <c r="BP179" s="186"/>
      <c r="BQ179" s="186"/>
      <c r="BR179" s="186"/>
      <c r="BS179" s="186"/>
      <c r="BT179" s="186"/>
      <c r="BU179" s="186"/>
      <c r="BV179" s="186"/>
      <c r="BW179" s="160"/>
      <c r="BX179" s="186"/>
      <c r="BY179" s="186"/>
      <c r="BZ179" s="186"/>
      <c r="CA179" s="186"/>
      <c r="CB179" s="186"/>
      <c r="CC179" s="186"/>
      <c r="CD179" s="186"/>
      <c r="CE179" s="186"/>
      <c r="CF179" s="197"/>
      <c r="CI179" s="186"/>
      <c r="CJ179" s="186"/>
      <c r="CK179" s="186"/>
      <c r="CL179" s="186"/>
      <c r="CM179" s="186"/>
      <c r="CN179" s="186"/>
      <c r="CO179" s="186"/>
      <c r="CP179" s="186"/>
      <c r="CQ179" s="186"/>
      <c r="CR179" s="186"/>
      <c r="CS179" s="186"/>
      <c r="CT179" s="186"/>
      <c r="CU179" s="171"/>
      <c r="CW179" s="190">
        <v>266</v>
      </c>
      <c r="CX179" s="228" t="s">
        <v>10</v>
      </c>
      <c r="CY179" s="228"/>
      <c r="CZ179" s="228"/>
      <c r="DA179" s="186">
        <f t="shared" si="28"/>
        <v>665</v>
      </c>
      <c r="DB179" s="228"/>
      <c r="DC179" s="228"/>
      <c r="DD179" s="228"/>
      <c r="DE179" s="228"/>
      <c r="DF179" s="228"/>
      <c r="DG179" s="228"/>
      <c r="DH179" s="228" t="s">
        <v>11</v>
      </c>
      <c r="DI179" s="231">
        <v>5.3007850000000003</v>
      </c>
      <c r="DJ179" s="230">
        <v>0.57960269999999992</v>
      </c>
      <c r="DK179" s="230">
        <f>DI179-DJ179</f>
        <v>4.7211823000000006</v>
      </c>
      <c r="DL179" s="230">
        <v>0.31382889999999991</v>
      </c>
      <c r="DM179" s="230">
        <v>0.2657738</v>
      </c>
      <c r="DO179" s="61" t="s">
        <v>129</v>
      </c>
      <c r="DP179" s="61" t="s">
        <v>10</v>
      </c>
      <c r="DQ179" s="160" t="s">
        <v>1192</v>
      </c>
      <c r="DR179" s="61"/>
      <c r="DS179" s="61"/>
      <c r="DT179" s="61"/>
      <c r="DU179" s="61"/>
      <c r="DV179" s="61"/>
      <c r="DW179" s="61"/>
      <c r="DX179" s="61" t="s">
        <v>20</v>
      </c>
      <c r="DY179" s="61">
        <v>0.30560549999999997</v>
      </c>
      <c r="DZ179" s="68">
        <v>2.5696439999999997E-2</v>
      </c>
      <c r="EA179" s="68">
        <v>4.0989440000000002E-2</v>
      </c>
      <c r="EB179" s="68">
        <v>0.22987770000000002</v>
      </c>
      <c r="EC179" s="68">
        <v>2.0004439999999998E-2</v>
      </c>
    </row>
    <row r="180" spans="1:133" s="169" customFormat="1" x14ac:dyDescent="0.25">
      <c r="A180" s="156">
        <v>267</v>
      </c>
      <c r="B180" s="157" t="s">
        <v>1369</v>
      </c>
      <c r="C180" s="160" t="s">
        <v>1163</v>
      </c>
      <c r="D180" s="160"/>
      <c r="E180" s="157" t="s">
        <v>1345</v>
      </c>
      <c r="F180" s="157">
        <v>-20.426115151000001</v>
      </c>
      <c r="G180" s="157">
        <v>-42.078079283000001</v>
      </c>
      <c r="H180" s="157"/>
      <c r="I180" s="156">
        <v>820</v>
      </c>
      <c r="J180" s="190"/>
      <c r="K180" s="190"/>
      <c r="L180" s="189" t="s">
        <v>1225</v>
      </c>
      <c r="M180" s="190">
        <v>6</v>
      </c>
      <c r="N180" s="185">
        <v>5.666666666666667</v>
      </c>
      <c r="O180" s="185">
        <v>6.333333333333333</v>
      </c>
      <c r="P180" s="185">
        <v>6.166666666666667</v>
      </c>
      <c r="Q180" s="185">
        <v>6.666666666666667</v>
      </c>
      <c r="R180" s="190">
        <v>6.5</v>
      </c>
      <c r="S180" s="190">
        <v>6</v>
      </c>
      <c r="T180" s="190">
        <v>6</v>
      </c>
      <c r="U180" s="191">
        <v>85.333333333333329</v>
      </c>
      <c r="V180" s="186"/>
      <c r="W180" s="190" t="s">
        <v>677</v>
      </c>
      <c r="X180" s="190">
        <v>820</v>
      </c>
      <c r="Y180" s="192" t="s">
        <v>8</v>
      </c>
      <c r="Z180" s="192"/>
      <c r="AA180" s="175"/>
      <c r="AB180" s="175">
        <f t="shared" si="35"/>
        <v>820</v>
      </c>
      <c r="AC180" s="175"/>
      <c r="AD180" s="175"/>
      <c r="AE180" s="192"/>
      <c r="AF180" s="193">
        <v>67.468323999999996</v>
      </c>
      <c r="AG180" s="193">
        <v>34.592181499999995</v>
      </c>
      <c r="AH180" s="193">
        <v>6.2883162499999994</v>
      </c>
      <c r="AI180" s="193">
        <v>14.657135499999999</v>
      </c>
      <c r="AJ180" s="193">
        <v>2.3386481709920668</v>
      </c>
      <c r="AK180" s="186"/>
      <c r="AL180" s="175" t="s">
        <v>1028</v>
      </c>
      <c r="AM180" s="175"/>
      <c r="AN180" s="175" t="s">
        <v>8</v>
      </c>
      <c r="AO180" s="175"/>
      <c r="AP180" s="175"/>
      <c r="AQ180" s="175">
        <f t="shared" si="36"/>
        <v>820</v>
      </c>
      <c r="AR180" s="175"/>
      <c r="AS180" s="175"/>
      <c r="AU180" s="175"/>
      <c r="AV180" s="175" t="s">
        <v>440</v>
      </c>
      <c r="AY180" s="176">
        <v>0.22320000000000001</v>
      </c>
      <c r="AZ180" s="176">
        <v>19</v>
      </c>
      <c r="BA180" s="179">
        <v>1.1747368421052631E-2</v>
      </c>
      <c r="BB180" s="177">
        <v>6.1493324317794835</v>
      </c>
      <c r="BC180" s="177"/>
      <c r="BD180" s="186"/>
      <c r="BE180" s="186"/>
      <c r="BF180" s="186"/>
      <c r="BG180" s="186"/>
      <c r="BJ180" s="186"/>
      <c r="BK180" s="186"/>
      <c r="BL180" s="186"/>
      <c r="BM180" s="218"/>
      <c r="BP180" s="186"/>
      <c r="BQ180" s="186"/>
      <c r="BR180" s="186"/>
      <c r="BS180" s="186"/>
      <c r="BT180" s="186"/>
      <c r="BU180" s="186"/>
      <c r="BV180" s="176" t="s">
        <v>452</v>
      </c>
      <c r="BW180" s="160" t="s">
        <v>1163</v>
      </c>
      <c r="BX180" s="176"/>
      <c r="BY180" s="176"/>
      <c r="BZ180" s="186">
        <f>I180</f>
        <v>820</v>
      </c>
      <c r="CA180" s="176"/>
      <c r="CB180" s="176"/>
      <c r="CC180" s="176"/>
      <c r="CD180" s="176"/>
      <c r="CE180" s="176" t="s">
        <v>440</v>
      </c>
      <c r="CF180" s="185">
        <v>142.84708617063274</v>
      </c>
      <c r="CI180" s="186"/>
      <c r="CJ180" s="186"/>
      <c r="CK180" s="186"/>
      <c r="CL180" s="186"/>
      <c r="CM180" s="186"/>
      <c r="CN180" s="186"/>
      <c r="CO180" s="186"/>
      <c r="CP180" s="186"/>
      <c r="CQ180" s="186"/>
      <c r="CR180" s="186"/>
      <c r="CS180" s="186"/>
      <c r="CT180" s="186"/>
      <c r="CU180" s="171"/>
      <c r="CV180" s="171"/>
      <c r="CW180" s="171"/>
      <c r="CX180" s="171"/>
      <c r="CY180" s="171"/>
      <c r="CZ180" s="171"/>
      <c r="DA180" s="186"/>
      <c r="DB180" s="171"/>
      <c r="DC180" s="171"/>
      <c r="DD180" s="171"/>
      <c r="DE180" s="171"/>
      <c r="DF180" s="171"/>
      <c r="DG180" s="171"/>
      <c r="DH180" s="186"/>
      <c r="DI180" s="186"/>
      <c r="DJ180" s="186"/>
      <c r="DK180" s="186"/>
      <c r="DL180" s="186"/>
      <c r="DM180" s="186"/>
      <c r="DQ180" s="160"/>
    </row>
    <row r="181" spans="1:133" s="169" customFormat="1" x14ac:dyDescent="0.25">
      <c r="A181" s="156">
        <v>268</v>
      </c>
      <c r="B181" s="157" t="s">
        <v>1370</v>
      </c>
      <c r="C181" s="160" t="s">
        <v>1192</v>
      </c>
      <c r="D181" s="160"/>
      <c r="E181" s="157" t="s">
        <v>1371</v>
      </c>
      <c r="F181" s="157">
        <v>-20.429766392000001</v>
      </c>
      <c r="G181" s="157">
        <v>-42.082221787000002</v>
      </c>
      <c r="H181" s="157"/>
      <c r="I181" s="156">
        <v>806</v>
      </c>
      <c r="J181" s="190"/>
      <c r="K181" s="190"/>
      <c r="L181" s="189" t="s">
        <v>1225</v>
      </c>
      <c r="M181" s="190">
        <v>6</v>
      </c>
      <c r="N181" s="185">
        <v>5.666666666666667</v>
      </c>
      <c r="O181" s="190">
        <v>6</v>
      </c>
      <c r="P181" s="190">
        <v>6</v>
      </c>
      <c r="Q181" s="185">
        <v>5.666666666666667</v>
      </c>
      <c r="R181" s="185">
        <v>5.333333333333333</v>
      </c>
      <c r="S181" s="185">
        <v>6.333333333333333</v>
      </c>
      <c r="T181" s="190">
        <v>6</v>
      </c>
      <c r="U181" s="191">
        <v>82.666666666666671</v>
      </c>
      <c r="V181" s="186"/>
      <c r="W181" s="190" t="s">
        <v>938</v>
      </c>
      <c r="X181" s="190">
        <v>806</v>
      </c>
      <c r="Y181" s="192" t="s">
        <v>10</v>
      </c>
      <c r="Z181" s="192"/>
      <c r="AA181" s="175"/>
      <c r="AB181" s="175">
        <f t="shared" si="35"/>
        <v>806</v>
      </c>
      <c r="AC181" s="175"/>
      <c r="AD181" s="175"/>
      <c r="AE181" s="192"/>
      <c r="AF181" s="193">
        <v>36.682432499999997</v>
      </c>
      <c r="AG181" s="193">
        <v>25.354026500000003</v>
      </c>
      <c r="AH181" s="193">
        <v>4.9603384000000004</v>
      </c>
      <c r="AI181" s="193">
        <v>9.7980415000000001</v>
      </c>
      <c r="AJ181" s="193">
        <v>1.9772086148492654</v>
      </c>
      <c r="AK181" s="186"/>
      <c r="AL181" s="175" t="s">
        <v>1114</v>
      </c>
      <c r="AM181" s="175"/>
      <c r="AN181" s="175" t="s">
        <v>10</v>
      </c>
      <c r="AO181" s="175"/>
      <c r="AP181" s="175"/>
      <c r="AQ181" s="175">
        <f t="shared" si="36"/>
        <v>806</v>
      </c>
      <c r="AR181" s="175"/>
      <c r="AS181" s="175"/>
      <c r="AU181" s="175"/>
      <c r="AV181" s="175" t="s">
        <v>440</v>
      </c>
      <c r="AY181" s="176">
        <v>0.2374</v>
      </c>
      <c r="AZ181" s="176">
        <v>20</v>
      </c>
      <c r="BA181" s="179">
        <v>1.187E-2</v>
      </c>
      <c r="BB181" s="177">
        <v>6.0599146377472968</v>
      </c>
      <c r="BC181" s="177"/>
      <c r="BD181" s="186"/>
      <c r="BE181" s="186"/>
      <c r="BF181" s="186"/>
      <c r="BG181" s="186"/>
      <c r="BJ181" s="186"/>
      <c r="BK181" s="186"/>
      <c r="BL181" s="186"/>
      <c r="BM181" s="218"/>
      <c r="BP181" s="186"/>
      <c r="BQ181" s="186"/>
      <c r="BR181" s="186"/>
      <c r="BS181" s="186"/>
      <c r="BT181" s="186"/>
      <c r="BU181" s="186"/>
      <c r="BV181" s="186"/>
      <c r="BW181" s="160"/>
      <c r="BX181" s="186"/>
      <c r="BY181" s="186"/>
      <c r="BZ181" s="186"/>
      <c r="CA181" s="186"/>
      <c r="CB181" s="186"/>
      <c r="CC181" s="186"/>
      <c r="CD181" s="186"/>
      <c r="CE181" s="186"/>
      <c r="CF181" s="197"/>
      <c r="CI181" s="186"/>
      <c r="CJ181" s="186"/>
      <c r="CK181" s="186"/>
      <c r="CL181" s="186"/>
      <c r="CM181" s="186"/>
      <c r="CN181" s="186"/>
      <c r="CO181" s="186"/>
      <c r="CP181" s="186"/>
      <c r="CQ181" s="186"/>
      <c r="CR181" s="186"/>
      <c r="CS181" s="186"/>
      <c r="CT181" s="186"/>
      <c r="CU181" s="171"/>
      <c r="CV181" s="171"/>
      <c r="CW181" s="171"/>
      <c r="CX181" s="171"/>
      <c r="CY181" s="171"/>
      <c r="CZ181" s="171"/>
      <c r="DA181" s="186"/>
      <c r="DB181" s="171"/>
      <c r="DC181" s="171"/>
      <c r="DD181" s="171"/>
      <c r="DE181" s="171"/>
      <c r="DF181" s="171"/>
      <c r="DG181" s="171"/>
      <c r="DH181" s="186"/>
      <c r="DI181" s="186"/>
      <c r="DJ181" s="186"/>
      <c r="DK181" s="186"/>
      <c r="DL181" s="186"/>
      <c r="DM181" s="186"/>
      <c r="DQ181" s="160"/>
    </row>
    <row r="182" spans="1:133" s="169" customFormat="1" x14ac:dyDescent="0.25">
      <c r="A182" s="156">
        <v>269</v>
      </c>
      <c r="B182" s="157" t="s">
        <v>1372</v>
      </c>
      <c r="C182" s="160" t="s">
        <v>1192</v>
      </c>
      <c r="D182" s="160"/>
      <c r="E182" s="157" t="s">
        <v>1371</v>
      </c>
      <c r="F182" s="157">
        <v>-20.418544196999999</v>
      </c>
      <c r="G182" s="157">
        <v>-42.074358054000001</v>
      </c>
      <c r="H182" s="157"/>
      <c r="I182" s="156">
        <v>827</v>
      </c>
      <c r="J182" s="190"/>
      <c r="K182" s="190"/>
      <c r="L182" s="189" t="s">
        <v>1225</v>
      </c>
      <c r="M182" s="190">
        <v>6</v>
      </c>
      <c r="N182" s="185">
        <v>5.666666666666667</v>
      </c>
      <c r="O182" s="185">
        <v>5.666666666666667</v>
      </c>
      <c r="P182" s="185">
        <v>5.333333333333333</v>
      </c>
      <c r="Q182" s="185">
        <v>5.333333333333333</v>
      </c>
      <c r="R182" s="185">
        <v>5.666666666666667</v>
      </c>
      <c r="S182" s="185">
        <v>5.666666666666667</v>
      </c>
      <c r="T182" s="185">
        <v>5.666666666666667</v>
      </c>
      <c r="U182" s="196">
        <v>81</v>
      </c>
      <c r="V182" s="186"/>
      <c r="W182" s="190" t="s">
        <v>939</v>
      </c>
      <c r="X182" s="190">
        <v>827</v>
      </c>
      <c r="Y182" s="192" t="s">
        <v>10</v>
      </c>
      <c r="Z182" s="192"/>
      <c r="AA182" s="175"/>
      <c r="AB182" s="175">
        <f t="shared" si="35"/>
        <v>827</v>
      </c>
      <c r="AC182" s="175"/>
      <c r="AD182" s="175"/>
      <c r="AE182" s="192"/>
      <c r="AF182" s="193">
        <v>57.188201000000007</v>
      </c>
      <c r="AG182" s="193">
        <v>33.195789999999995</v>
      </c>
      <c r="AH182" s="193">
        <v>5.7399534000000001</v>
      </c>
      <c r="AI182" s="193">
        <v>13.526821500000002</v>
      </c>
      <c r="AJ182" s="193">
        <v>2.3754713386406032</v>
      </c>
      <c r="AK182" s="186"/>
      <c r="AL182" s="175" t="s">
        <v>1125</v>
      </c>
      <c r="AM182" s="175"/>
      <c r="AN182" s="175" t="s">
        <v>10</v>
      </c>
      <c r="AO182" s="175"/>
      <c r="AP182" s="175"/>
      <c r="AQ182" s="175">
        <f t="shared" si="36"/>
        <v>827</v>
      </c>
      <c r="AR182" s="175"/>
      <c r="AS182" s="175"/>
      <c r="AU182" s="175"/>
      <c r="AV182" s="175" t="s">
        <v>440</v>
      </c>
      <c r="AY182" s="176">
        <v>0.22969999999999999</v>
      </c>
      <c r="AZ182" s="176">
        <v>20</v>
      </c>
      <c r="BA182" s="179">
        <v>1.1484999999999999E-2</v>
      </c>
      <c r="BB182" s="177">
        <v>6.497463291546989</v>
      </c>
      <c r="BC182" s="177"/>
      <c r="BD182" s="186"/>
      <c r="BE182" s="186"/>
      <c r="BF182" s="186"/>
      <c r="BG182" s="186"/>
      <c r="BJ182" s="186"/>
      <c r="BK182" s="186"/>
      <c r="BL182" s="186"/>
      <c r="BM182" s="218"/>
      <c r="BP182" s="186"/>
      <c r="BQ182" s="186"/>
      <c r="BR182" s="186"/>
      <c r="BS182" s="186"/>
      <c r="BT182" s="186"/>
      <c r="BU182" s="186"/>
      <c r="BV182" s="176" t="s">
        <v>504</v>
      </c>
      <c r="BW182" s="160" t="s">
        <v>1192</v>
      </c>
      <c r="BX182" s="176"/>
      <c r="BY182" s="176"/>
      <c r="BZ182" s="186">
        <f>I182</f>
        <v>827</v>
      </c>
      <c r="CA182" s="176"/>
      <c r="CB182" s="176"/>
      <c r="CC182" s="176"/>
      <c r="CD182" s="176"/>
      <c r="CE182" s="176" t="s">
        <v>440</v>
      </c>
      <c r="CF182" s="185">
        <v>192.0556224661226</v>
      </c>
      <c r="CI182" s="186"/>
      <c r="CJ182" s="186"/>
      <c r="CK182" s="186"/>
      <c r="CL182" s="186"/>
      <c r="CM182" s="186"/>
      <c r="CN182" s="186"/>
      <c r="CO182" s="186"/>
      <c r="CP182" s="186"/>
      <c r="CQ182" s="186"/>
      <c r="CR182" s="186"/>
      <c r="CS182" s="186"/>
      <c r="CT182" s="186"/>
      <c r="CU182" s="171"/>
      <c r="CV182" s="171"/>
      <c r="CW182" s="171"/>
      <c r="CX182" s="171"/>
      <c r="CY182" s="171"/>
      <c r="CZ182" s="171"/>
      <c r="DA182" s="186"/>
      <c r="DB182" s="171"/>
      <c r="DC182" s="171"/>
      <c r="DD182" s="171"/>
      <c r="DE182" s="171"/>
      <c r="DF182" s="171"/>
      <c r="DG182" s="171"/>
      <c r="DH182" s="186"/>
      <c r="DI182" s="186"/>
      <c r="DJ182" s="186"/>
      <c r="DK182" s="186"/>
      <c r="DL182" s="186"/>
      <c r="DM182" s="186"/>
      <c r="DQ182" s="160"/>
    </row>
    <row r="183" spans="1:133" s="169" customFormat="1" x14ac:dyDescent="0.25">
      <c r="A183" s="156">
        <v>270</v>
      </c>
      <c r="B183" s="157" t="s">
        <v>1373</v>
      </c>
      <c r="C183" s="160" t="s">
        <v>1192</v>
      </c>
      <c r="D183" s="160"/>
      <c r="E183" s="157" t="s">
        <v>1371</v>
      </c>
      <c r="F183" s="157">
        <v>-20.417245422000001</v>
      </c>
      <c r="G183" s="157">
        <v>-42.074171724000003</v>
      </c>
      <c r="H183" s="157"/>
      <c r="I183" s="156">
        <v>790</v>
      </c>
      <c r="J183" s="190"/>
      <c r="K183" s="190"/>
      <c r="L183" s="189" t="s">
        <v>1210</v>
      </c>
      <c r="M183" s="190">
        <v>6</v>
      </c>
      <c r="N183" s="190">
        <v>7</v>
      </c>
      <c r="O183" s="185">
        <v>6.333333333333333</v>
      </c>
      <c r="P183" s="185">
        <v>6.333333333333333</v>
      </c>
      <c r="Q183" s="185">
        <v>6.666666666666667</v>
      </c>
      <c r="R183" s="185">
        <v>6.166666666666667</v>
      </c>
      <c r="S183" s="185">
        <v>6.333333333333333</v>
      </c>
      <c r="T183" s="185">
        <v>6.166666666666667</v>
      </c>
      <c r="U183" s="196">
        <v>87</v>
      </c>
      <c r="V183" s="186"/>
      <c r="W183" s="190" t="s">
        <v>940</v>
      </c>
      <c r="X183" s="190">
        <v>790</v>
      </c>
      <c r="Y183" s="192" t="s">
        <v>10</v>
      </c>
      <c r="Z183" s="192"/>
      <c r="AA183" s="175"/>
      <c r="AB183" s="175">
        <f t="shared" si="35"/>
        <v>790</v>
      </c>
      <c r="AC183" s="175"/>
      <c r="AD183" s="175"/>
      <c r="AE183" s="192"/>
      <c r="AF183" s="193">
        <v>64.591555</v>
      </c>
      <c r="AG183" s="193">
        <v>34.750810000000008</v>
      </c>
      <c r="AH183" s="193">
        <v>6.6537762999999996</v>
      </c>
      <c r="AI183" s="193">
        <v>13.780868000000002</v>
      </c>
      <c r="AJ183" s="193">
        <v>2.0810351400155662</v>
      </c>
      <c r="AK183" s="186"/>
      <c r="AL183" s="175" t="s">
        <v>584</v>
      </c>
      <c r="AM183" s="175"/>
      <c r="AN183" s="175" t="s">
        <v>10</v>
      </c>
      <c r="AO183" s="175"/>
      <c r="AP183" s="175"/>
      <c r="AQ183" s="175">
        <f t="shared" si="36"/>
        <v>790</v>
      </c>
      <c r="AR183" s="175"/>
      <c r="AS183" s="175"/>
      <c r="AU183" s="175"/>
      <c r="AV183" s="175" t="s">
        <v>440</v>
      </c>
      <c r="AY183" s="176">
        <v>0.19789999999999999</v>
      </c>
      <c r="AZ183" s="176">
        <v>20</v>
      </c>
      <c r="BA183" s="179">
        <v>9.8949999999999993E-3</v>
      </c>
      <c r="BB183" s="177">
        <v>4.9969130002952777</v>
      </c>
      <c r="BC183" s="177"/>
      <c r="BD183" s="194" t="s">
        <v>584</v>
      </c>
      <c r="BE183" s="194" t="s">
        <v>10</v>
      </c>
      <c r="BF183" s="194"/>
      <c r="BG183" s="194"/>
      <c r="BH183" s="169">
        <f>I183</f>
        <v>790</v>
      </c>
      <c r="BJ183" s="194"/>
      <c r="BK183" s="194"/>
      <c r="BL183" s="194"/>
      <c r="BM183" s="217">
        <v>790.08330000000001</v>
      </c>
      <c r="BP183" s="194"/>
      <c r="BQ183" s="195">
        <v>5323.6666670000004</v>
      </c>
      <c r="BR183" s="195"/>
      <c r="BS183" s="195"/>
      <c r="BT183" s="195"/>
      <c r="BU183" s="186"/>
      <c r="BV183" s="186"/>
      <c r="BW183" s="160"/>
      <c r="BX183" s="186"/>
      <c r="BY183" s="186"/>
      <c r="BZ183" s="186"/>
      <c r="CA183" s="186"/>
      <c r="CB183" s="186"/>
      <c r="CC183" s="186"/>
      <c r="CD183" s="186"/>
      <c r="CE183" s="186"/>
      <c r="CF183" s="197"/>
      <c r="CI183" s="186"/>
      <c r="CJ183" s="186"/>
      <c r="CK183" s="186"/>
      <c r="CL183" s="186"/>
      <c r="CM183" s="186"/>
      <c r="CN183" s="186"/>
      <c r="CO183" s="186"/>
      <c r="CP183" s="186"/>
      <c r="CQ183" s="186"/>
      <c r="CR183" s="186"/>
      <c r="CS183" s="186"/>
      <c r="CT183" s="186"/>
      <c r="CU183" s="171"/>
      <c r="CV183" s="171"/>
      <c r="CW183" s="171"/>
      <c r="CX183" s="171"/>
      <c r="CY183" s="171"/>
      <c r="CZ183" s="171"/>
      <c r="DA183" s="186"/>
      <c r="DB183" s="171"/>
      <c r="DC183" s="171"/>
      <c r="DD183" s="171"/>
      <c r="DE183" s="171"/>
      <c r="DF183" s="171"/>
      <c r="DG183" s="171"/>
      <c r="DH183" s="186"/>
      <c r="DI183" s="186"/>
      <c r="DJ183" s="186"/>
      <c r="DK183" s="186"/>
      <c r="DL183" s="186"/>
      <c r="DM183" s="186"/>
      <c r="DQ183" s="160"/>
    </row>
    <row r="184" spans="1:133" s="169" customFormat="1" x14ac:dyDescent="0.25">
      <c r="A184" s="156">
        <v>271</v>
      </c>
      <c r="B184" s="157" t="s">
        <v>1374</v>
      </c>
      <c r="C184" s="160" t="s">
        <v>1163</v>
      </c>
      <c r="D184" s="160"/>
      <c r="E184" s="157" t="s">
        <v>1371</v>
      </c>
      <c r="F184" s="157">
        <v>-20.448059645000001</v>
      </c>
      <c r="G184" s="157">
        <v>-42.088255836000002</v>
      </c>
      <c r="H184" s="157"/>
      <c r="I184" s="157">
        <v>918</v>
      </c>
      <c r="J184" s="188"/>
      <c r="K184" s="188"/>
      <c r="L184" s="189" t="s">
        <v>1225</v>
      </c>
      <c r="M184" s="185">
        <v>6</v>
      </c>
      <c r="N184" s="185">
        <v>5.666666666666667</v>
      </c>
      <c r="O184" s="185">
        <v>6</v>
      </c>
      <c r="P184" s="185">
        <v>6</v>
      </c>
      <c r="Q184" s="185">
        <v>6</v>
      </c>
      <c r="R184" s="185">
        <v>6.5</v>
      </c>
      <c r="S184" s="185">
        <v>6.333333333333333</v>
      </c>
      <c r="T184" s="185">
        <v>6.166666666666667</v>
      </c>
      <c r="U184" s="191">
        <v>84.666666666666671</v>
      </c>
      <c r="V184" s="186"/>
      <c r="W184" s="190" t="s">
        <v>678</v>
      </c>
      <c r="X184" s="188">
        <v>918</v>
      </c>
      <c r="Y184" s="192" t="s">
        <v>8</v>
      </c>
      <c r="Z184" s="192"/>
      <c r="AA184" s="175"/>
      <c r="AB184" s="175">
        <f t="shared" si="35"/>
        <v>918</v>
      </c>
      <c r="AC184" s="175"/>
      <c r="AD184" s="175"/>
      <c r="AE184" s="192"/>
      <c r="AF184" s="193">
        <v>75.465426499999992</v>
      </c>
      <c r="AG184" s="193">
        <v>37.620128999999999</v>
      </c>
      <c r="AH184" s="193">
        <v>6.9705317000000004</v>
      </c>
      <c r="AI184" s="193">
        <v>14.623496999999997</v>
      </c>
      <c r="AJ184" s="193">
        <v>2.1156747143571089</v>
      </c>
      <c r="AK184" s="186"/>
      <c r="AL184" s="175" t="s">
        <v>86</v>
      </c>
      <c r="AM184" s="175"/>
      <c r="AN184" s="175" t="s">
        <v>8</v>
      </c>
      <c r="AO184" s="175"/>
      <c r="AP184" s="175"/>
      <c r="AQ184" s="175">
        <f t="shared" si="36"/>
        <v>918</v>
      </c>
      <c r="AR184" s="175"/>
      <c r="AS184" s="175"/>
      <c r="AU184" s="175"/>
      <c r="AV184" s="175" t="s">
        <v>62</v>
      </c>
      <c r="AY184" s="176">
        <v>0.2404</v>
      </c>
      <c r="AZ184" s="176">
        <v>20</v>
      </c>
      <c r="BA184" s="179">
        <v>1.2019999999999999E-2</v>
      </c>
      <c r="BB184" s="177">
        <v>6.48941024883902</v>
      </c>
      <c r="BC184" s="177"/>
      <c r="BD184" s="186"/>
      <c r="BE184" s="186"/>
      <c r="BF184" s="186"/>
      <c r="BG184" s="186"/>
      <c r="BJ184" s="186"/>
      <c r="BK184" s="186"/>
      <c r="BL184" s="186"/>
      <c r="BM184" s="218"/>
      <c r="BP184" s="186"/>
      <c r="BQ184" s="186"/>
      <c r="BR184" s="186"/>
      <c r="BS184" s="186"/>
      <c r="BT184" s="186"/>
      <c r="BU184" s="186"/>
      <c r="BV184" s="176" t="s">
        <v>353</v>
      </c>
      <c r="BW184" s="160" t="s">
        <v>1163</v>
      </c>
      <c r="BX184" s="176"/>
      <c r="BY184" s="176"/>
      <c r="BZ184" s="186">
        <f>I184</f>
        <v>918</v>
      </c>
      <c r="CA184" s="176"/>
      <c r="CB184" s="176"/>
      <c r="CC184" s="176"/>
      <c r="CD184" s="176"/>
      <c r="CE184" s="176" t="s">
        <v>62</v>
      </c>
      <c r="CF184" s="185">
        <v>147.85704583196667</v>
      </c>
      <c r="CI184" s="163">
        <v>271</v>
      </c>
      <c r="CJ184" s="163" t="s">
        <v>8</v>
      </c>
      <c r="CK184" s="163"/>
      <c r="CL184" s="163"/>
      <c r="CM184" s="186">
        <f>I184</f>
        <v>918</v>
      </c>
      <c r="CN184" s="163"/>
      <c r="CO184" s="163"/>
      <c r="CP184" s="163"/>
      <c r="CQ184" s="163"/>
      <c r="CR184" s="163"/>
      <c r="CS184" s="163" t="s">
        <v>62</v>
      </c>
      <c r="CT184" s="163">
        <v>6.3314259139262825</v>
      </c>
      <c r="CU184" s="171"/>
      <c r="CV184" s="171"/>
      <c r="CW184" s="171"/>
      <c r="CX184" s="171"/>
      <c r="CY184" s="171"/>
      <c r="CZ184" s="171"/>
      <c r="DA184" s="186"/>
      <c r="DB184" s="171"/>
      <c r="DC184" s="171"/>
      <c r="DD184" s="171"/>
      <c r="DE184" s="171"/>
      <c r="DF184" s="171"/>
      <c r="DG184" s="171"/>
      <c r="DH184" s="186"/>
      <c r="DI184" s="186"/>
      <c r="DJ184" s="186"/>
      <c r="DK184" s="186"/>
      <c r="DL184" s="186"/>
      <c r="DM184" s="186"/>
      <c r="DO184" s="59" t="s">
        <v>86</v>
      </c>
      <c r="DP184" s="61" t="s">
        <v>8</v>
      </c>
      <c r="DQ184" s="160" t="s">
        <v>1163</v>
      </c>
      <c r="DR184" s="61"/>
      <c r="DS184" s="61"/>
      <c r="DT184" s="61"/>
      <c r="DU184" s="61"/>
      <c r="DV184" s="61"/>
      <c r="DW184" s="61"/>
      <c r="DX184" s="61" t="s">
        <v>62</v>
      </c>
      <c r="DY184" s="236">
        <v>0.30285960000000001</v>
      </c>
      <c r="DZ184" s="236">
        <v>2.9812399999999999E-2</v>
      </c>
      <c r="EA184" s="236">
        <v>4.8460700000000002E-2</v>
      </c>
      <c r="EB184" s="236">
        <v>0.21257763999999998</v>
      </c>
      <c r="EC184" s="236">
        <v>2.1930099999999998E-2</v>
      </c>
    </row>
    <row r="185" spans="1:133" s="169" customFormat="1" x14ac:dyDescent="0.25">
      <c r="A185" s="156">
        <v>272</v>
      </c>
      <c r="B185" s="157" t="s">
        <v>1375</v>
      </c>
      <c r="C185" s="160" t="s">
        <v>1173</v>
      </c>
      <c r="D185" s="160"/>
      <c r="E185" s="157" t="s">
        <v>1371</v>
      </c>
      <c r="F185" s="157">
        <v>-20.464522457000001</v>
      </c>
      <c r="G185" s="157">
        <v>-42.115320750000002</v>
      </c>
      <c r="H185" s="157"/>
      <c r="I185" s="156">
        <v>875</v>
      </c>
      <c r="J185" s="190"/>
      <c r="K185" s="190"/>
      <c r="L185" s="189" t="s">
        <v>1225</v>
      </c>
      <c r="M185" s="185">
        <v>6.333333333333333</v>
      </c>
      <c r="N185" s="185">
        <v>6.666666666666667</v>
      </c>
      <c r="O185" s="190">
        <v>7</v>
      </c>
      <c r="P185" s="185">
        <v>6.333333333333333</v>
      </c>
      <c r="Q185" s="185">
        <v>6.666666666666667</v>
      </c>
      <c r="R185" s="185">
        <v>6.833333333333333</v>
      </c>
      <c r="S185" s="185">
        <v>6.666666666666667</v>
      </c>
      <c r="T185" s="190">
        <v>6.5</v>
      </c>
      <c r="U185" s="196">
        <v>89</v>
      </c>
      <c r="V185" s="186"/>
      <c r="W185" s="190" t="s">
        <v>845</v>
      </c>
      <c r="X185" s="190">
        <v>875</v>
      </c>
      <c r="Y185" s="192" t="s">
        <v>286</v>
      </c>
      <c r="Z185" s="192"/>
      <c r="AA185" s="175"/>
      <c r="AB185" s="175">
        <f t="shared" si="35"/>
        <v>875</v>
      </c>
      <c r="AC185" s="175"/>
      <c r="AD185" s="175"/>
      <c r="AE185" s="192"/>
      <c r="AF185" s="193">
        <v>50.350072000000011</v>
      </c>
      <c r="AG185" s="193">
        <v>30.599173499999999</v>
      </c>
      <c r="AH185" s="193">
        <v>5.6882706000000001</v>
      </c>
      <c r="AI185" s="193">
        <v>12.275993</v>
      </c>
      <c r="AJ185" s="193">
        <v>2.1934479392030743</v>
      </c>
      <c r="AK185" s="186"/>
      <c r="AL185" s="175" t="s">
        <v>567</v>
      </c>
      <c r="AM185" s="175"/>
      <c r="AN185" s="175" t="s">
        <v>286</v>
      </c>
      <c r="AO185" s="175"/>
      <c r="AP185" s="175"/>
      <c r="AQ185" s="175">
        <f t="shared" si="36"/>
        <v>875</v>
      </c>
      <c r="AR185" s="175"/>
      <c r="AS185" s="175"/>
      <c r="AU185" s="175"/>
      <c r="AV185" s="175" t="s">
        <v>440</v>
      </c>
      <c r="AY185" s="176">
        <v>0.20269999999999999</v>
      </c>
      <c r="AZ185" s="176">
        <v>20</v>
      </c>
      <c r="BA185" s="179">
        <v>1.0135E-2</v>
      </c>
      <c r="BB185" s="177">
        <v>5.5284138190212868</v>
      </c>
      <c r="BC185" s="177"/>
      <c r="BD185" s="194" t="s">
        <v>567</v>
      </c>
      <c r="BE185" s="194" t="s">
        <v>286</v>
      </c>
      <c r="BF185" s="194"/>
      <c r="BG185" s="194"/>
      <c r="BH185" s="169">
        <f>I185</f>
        <v>875</v>
      </c>
      <c r="BJ185" s="194"/>
      <c r="BK185" s="194"/>
      <c r="BL185" s="194"/>
      <c r="BM185" s="217">
        <v>874.67849999999999</v>
      </c>
      <c r="BP185" s="194"/>
      <c r="BQ185" s="195">
        <v>5747.2749999999996</v>
      </c>
      <c r="BR185" s="195"/>
      <c r="BS185" s="195"/>
      <c r="BT185" s="195"/>
      <c r="BU185" s="186"/>
      <c r="BV185" s="186"/>
      <c r="BW185" s="160"/>
      <c r="BX185" s="186"/>
      <c r="BY185" s="186"/>
      <c r="BZ185" s="186"/>
      <c r="CA185" s="186"/>
      <c r="CB185" s="186"/>
      <c r="CC185" s="186"/>
      <c r="CD185" s="186"/>
      <c r="CE185" s="186"/>
      <c r="CF185" s="197"/>
      <c r="CI185" s="186"/>
      <c r="CJ185" s="186"/>
      <c r="CK185" s="186"/>
      <c r="CL185" s="186"/>
      <c r="CM185" s="186"/>
      <c r="CN185" s="186"/>
      <c r="CO185" s="186"/>
      <c r="CP185" s="186"/>
      <c r="CQ185" s="186"/>
      <c r="CR185" s="186"/>
      <c r="CS185" s="186"/>
      <c r="CT185" s="186"/>
      <c r="CU185" s="171"/>
      <c r="CV185" s="171"/>
      <c r="CW185" s="171"/>
      <c r="CX185" s="171"/>
      <c r="CY185" s="171"/>
      <c r="CZ185" s="171"/>
      <c r="DA185" s="186"/>
      <c r="DB185" s="171"/>
      <c r="DC185" s="171"/>
      <c r="DD185" s="171"/>
      <c r="DE185" s="171"/>
      <c r="DF185" s="171"/>
      <c r="DG185" s="171"/>
      <c r="DH185" s="186"/>
      <c r="DI185" s="186"/>
      <c r="DJ185" s="186"/>
      <c r="DK185" s="186"/>
      <c r="DL185" s="186"/>
      <c r="DM185" s="186"/>
      <c r="DQ185" s="160"/>
    </row>
    <row r="186" spans="1:133" s="169" customFormat="1" x14ac:dyDescent="0.25">
      <c r="A186" s="156">
        <v>273</v>
      </c>
      <c r="B186" s="157" t="s">
        <v>1376</v>
      </c>
      <c r="C186" s="160" t="s">
        <v>1192</v>
      </c>
      <c r="D186" s="160"/>
      <c r="E186" s="157" t="s">
        <v>1371</v>
      </c>
      <c r="F186" s="157">
        <v>-20.365970805</v>
      </c>
      <c r="G186" s="157">
        <v>-42.044749566999997</v>
      </c>
      <c r="H186" s="157"/>
      <c r="I186" s="156">
        <v>1041</v>
      </c>
      <c r="J186" s="190"/>
      <c r="K186" s="190"/>
      <c r="L186" s="189" t="s">
        <v>1210</v>
      </c>
      <c r="M186" s="190">
        <v>6</v>
      </c>
      <c r="N186" s="185">
        <v>6.666666666666667</v>
      </c>
      <c r="O186" s="185">
        <v>6.166666666666667</v>
      </c>
      <c r="P186" s="190">
        <v>6.5</v>
      </c>
      <c r="Q186" s="190">
        <v>6</v>
      </c>
      <c r="R186" s="190">
        <v>6.5</v>
      </c>
      <c r="S186" s="185">
        <v>6.333333333333333</v>
      </c>
      <c r="T186" s="185">
        <v>6.166666666666667</v>
      </c>
      <c r="U186" s="191">
        <v>86.333333333333329</v>
      </c>
      <c r="V186" s="186"/>
      <c r="W186" s="190" t="s">
        <v>941</v>
      </c>
      <c r="X186" s="190">
        <v>1041</v>
      </c>
      <c r="Y186" s="192" t="s">
        <v>10</v>
      </c>
      <c r="Z186" s="192"/>
      <c r="AA186" s="175"/>
      <c r="AB186" s="175">
        <f t="shared" si="35"/>
        <v>1041</v>
      </c>
      <c r="AC186" s="175"/>
      <c r="AD186" s="175"/>
      <c r="AE186" s="192"/>
      <c r="AF186" s="193">
        <v>64.917380000000009</v>
      </c>
      <c r="AG186" s="193">
        <v>34.871777999999999</v>
      </c>
      <c r="AH186" s="193">
        <v>6.3952251000000002</v>
      </c>
      <c r="AI186" s="193">
        <v>13.655760500000003</v>
      </c>
      <c r="AJ186" s="193">
        <v>2.1425984884613891</v>
      </c>
      <c r="AK186" s="186"/>
      <c r="AL186" s="175" t="s">
        <v>174</v>
      </c>
      <c r="AM186" s="175"/>
      <c r="AN186" s="175" t="s">
        <v>10</v>
      </c>
      <c r="AO186" s="175"/>
      <c r="AP186" s="175"/>
      <c r="AQ186" s="175">
        <f t="shared" si="36"/>
        <v>1041</v>
      </c>
      <c r="AR186" s="175"/>
      <c r="AS186" s="175"/>
      <c r="AU186" s="175"/>
      <c r="AV186" s="175" t="s">
        <v>62</v>
      </c>
      <c r="AY186" s="176">
        <v>0.2205</v>
      </c>
      <c r="AZ186" s="176">
        <v>20</v>
      </c>
      <c r="BA186" s="179">
        <v>1.1025E-2</v>
      </c>
      <c r="BB186" s="177">
        <v>5.71900249644324</v>
      </c>
      <c r="BC186" s="177"/>
      <c r="BD186" s="186"/>
      <c r="BE186" s="186"/>
      <c r="BF186" s="186"/>
      <c r="BG186" s="186"/>
      <c r="BJ186" s="186"/>
      <c r="BK186" s="186"/>
      <c r="BL186" s="186"/>
      <c r="BM186" s="218"/>
      <c r="BP186" s="186"/>
      <c r="BQ186" s="186"/>
      <c r="BR186" s="186"/>
      <c r="BS186" s="186"/>
      <c r="BT186" s="186"/>
      <c r="BU186" s="186"/>
      <c r="BV186" s="176" t="s">
        <v>420</v>
      </c>
      <c r="BW186" s="160" t="s">
        <v>1192</v>
      </c>
      <c r="BX186" s="176"/>
      <c r="BY186" s="176"/>
      <c r="BZ186" s="186">
        <f>I186</f>
        <v>1041</v>
      </c>
      <c r="CA186" s="176"/>
      <c r="CB186" s="176"/>
      <c r="CC186" s="176"/>
      <c r="CD186" s="176"/>
      <c r="CE186" s="176" t="s">
        <v>62</v>
      </c>
      <c r="CF186" s="185">
        <v>137.07719273037989</v>
      </c>
      <c r="CI186" s="163">
        <v>273</v>
      </c>
      <c r="CJ186" s="163" t="s">
        <v>10</v>
      </c>
      <c r="CK186" s="163"/>
      <c r="CL186" s="163"/>
      <c r="CM186" s="186">
        <f>I186</f>
        <v>1041</v>
      </c>
      <c r="CN186" s="163"/>
      <c r="CO186" s="163"/>
      <c r="CP186" s="163"/>
      <c r="CQ186" s="163"/>
      <c r="CR186" s="163"/>
      <c r="CS186" s="163" t="s">
        <v>62</v>
      </c>
      <c r="CT186" s="163">
        <v>6.448116909708391</v>
      </c>
      <c r="CU186" s="171"/>
      <c r="CV186" s="171"/>
      <c r="CW186" s="171"/>
      <c r="CX186" s="171"/>
      <c r="CY186" s="171"/>
      <c r="CZ186" s="171"/>
      <c r="DA186" s="186"/>
      <c r="DB186" s="171"/>
      <c r="DC186" s="171"/>
      <c r="DD186" s="171"/>
      <c r="DE186" s="171"/>
      <c r="DF186" s="171"/>
      <c r="DG186" s="171"/>
      <c r="DH186" s="186"/>
      <c r="DI186" s="186"/>
      <c r="DJ186" s="186"/>
      <c r="DK186" s="186"/>
      <c r="DL186" s="186"/>
      <c r="DM186" s="186"/>
      <c r="DO186" s="61" t="s">
        <v>174</v>
      </c>
      <c r="DP186" s="61" t="s">
        <v>10</v>
      </c>
      <c r="DQ186" s="160" t="s">
        <v>1192</v>
      </c>
      <c r="DR186" s="61"/>
      <c r="DS186" s="61"/>
      <c r="DT186" s="61"/>
      <c r="DU186" s="61"/>
      <c r="DV186" s="61"/>
      <c r="DW186" s="61"/>
      <c r="DX186" s="61" t="s">
        <v>62</v>
      </c>
      <c r="DY186" s="68">
        <v>0.25377097999999998</v>
      </c>
      <c r="DZ186" s="68">
        <v>2.776228E-2</v>
      </c>
      <c r="EA186" s="68">
        <v>5.1586199999999999E-2</v>
      </c>
      <c r="EB186" s="68">
        <v>0.15858964</v>
      </c>
      <c r="EC186" s="68">
        <v>2.2329680000000001E-2</v>
      </c>
    </row>
    <row r="187" spans="1:133" s="169" customFormat="1" x14ac:dyDescent="0.25">
      <c r="A187" s="156">
        <v>275</v>
      </c>
      <c r="B187" s="157" t="s">
        <v>1377</v>
      </c>
      <c r="C187" s="160" t="s">
        <v>1173</v>
      </c>
      <c r="D187" s="160"/>
      <c r="E187" s="157" t="s">
        <v>1371</v>
      </c>
      <c r="F187" s="157">
        <v>-20.46254064</v>
      </c>
      <c r="G187" s="157">
        <v>-42.118638977000003</v>
      </c>
      <c r="H187" s="157"/>
      <c r="I187" s="156">
        <v>926</v>
      </c>
      <c r="J187" s="190"/>
      <c r="K187" s="190"/>
      <c r="L187" s="189" t="s">
        <v>1210</v>
      </c>
      <c r="M187" s="185">
        <v>6.333333333333333</v>
      </c>
      <c r="N187" s="185">
        <v>6.333333333333333</v>
      </c>
      <c r="O187" s="185">
        <v>6.833333333333333</v>
      </c>
      <c r="P187" s="190">
        <v>6.5</v>
      </c>
      <c r="Q187" s="190">
        <v>6.5</v>
      </c>
      <c r="R187" s="185">
        <v>6.166666666666667</v>
      </c>
      <c r="S187" s="190">
        <v>6.5</v>
      </c>
      <c r="T187" s="190">
        <v>6.5</v>
      </c>
      <c r="U187" s="191">
        <v>87.666666666666671</v>
      </c>
      <c r="V187" s="186"/>
      <c r="W187" s="186"/>
      <c r="X187" s="186"/>
      <c r="Y187" s="186"/>
      <c r="Z187" s="186"/>
      <c r="AA187" s="186"/>
      <c r="AB187" s="175"/>
      <c r="AC187" s="175"/>
      <c r="AD187" s="175"/>
      <c r="AE187" s="186"/>
      <c r="AF187" s="193"/>
      <c r="AG187" s="193"/>
      <c r="AH187" s="193"/>
      <c r="AI187" s="193"/>
      <c r="AJ187" s="193"/>
      <c r="AK187" s="186"/>
      <c r="AL187" s="186"/>
      <c r="AM187" s="186"/>
      <c r="AN187" s="186"/>
      <c r="AO187" s="186"/>
      <c r="AP187" s="186"/>
      <c r="AQ187" s="175"/>
      <c r="AR187" s="175"/>
      <c r="AS187" s="175"/>
      <c r="AU187" s="175"/>
      <c r="AV187" s="186"/>
      <c r="AY187" s="186"/>
      <c r="AZ187" s="186"/>
      <c r="BA187" s="186"/>
      <c r="BB187" s="186"/>
      <c r="BC187" s="186"/>
      <c r="BD187" s="194" t="s">
        <v>220</v>
      </c>
      <c r="BE187" s="194" t="s">
        <v>286</v>
      </c>
      <c r="BF187" s="194"/>
      <c r="BG187" s="194"/>
      <c r="BH187" s="169">
        <f>I187</f>
        <v>926</v>
      </c>
      <c r="BJ187" s="194"/>
      <c r="BK187" s="194"/>
      <c r="BL187" s="194"/>
      <c r="BM187" s="217">
        <v>926.34910000000002</v>
      </c>
      <c r="BP187" s="194"/>
      <c r="BQ187" s="195">
        <v>2013.8516669999999</v>
      </c>
      <c r="BR187" s="195"/>
      <c r="BS187" s="195"/>
      <c r="BT187" s="195"/>
      <c r="BU187" s="186"/>
      <c r="BV187" s="186"/>
      <c r="BW187" s="160"/>
      <c r="BX187" s="186"/>
      <c r="BY187" s="186"/>
      <c r="BZ187" s="186"/>
      <c r="CA187" s="186"/>
      <c r="CB187" s="186"/>
      <c r="CC187" s="186"/>
      <c r="CD187" s="186"/>
      <c r="CE187" s="186"/>
      <c r="CF187" s="197"/>
      <c r="CI187" s="186"/>
      <c r="CJ187" s="186"/>
      <c r="CK187" s="186"/>
      <c r="CL187" s="186"/>
      <c r="CM187" s="186"/>
      <c r="CN187" s="186"/>
      <c r="CO187" s="186"/>
      <c r="CP187" s="186"/>
      <c r="CQ187" s="186"/>
      <c r="CR187" s="186"/>
      <c r="CS187" s="186"/>
      <c r="CT187" s="186"/>
      <c r="CU187" s="171"/>
      <c r="CV187" s="171"/>
      <c r="CW187" s="171"/>
      <c r="CX187" s="171"/>
      <c r="CY187" s="171"/>
      <c r="CZ187" s="171"/>
      <c r="DA187" s="186"/>
      <c r="DB187" s="171"/>
      <c r="DC187" s="171"/>
      <c r="DD187" s="171"/>
      <c r="DE187" s="171"/>
      <c r="DF187" s="171"/>
      <c r="DG187" s="171"/>
      <c r="DH187" s="186"/>
      <c r="DI187" s="186"/>
      <c r="DJ187" s="186"/>
      <c r="DK187" s="186"/>
      <c r="DL187" s="186"/>
      <c r="DM187" s="186"/>
      <c r="DO187" s="61" t="s">
        <v>220</v>
      </c>
      <c r="DP187" s="61" t="s">
        <v>286</v>
      </c>
      <c r="DQ187" s="160" t="s">
        <v>1173</v>
      </c>
      <c r="DR187" s="61"/>
      <c r="DS187" s="61"/>
      <c r="DT187" s="61"/>
      <c r="DU187" s="61"/>
      <c r="DV187" s="61"/>
      <c r="DW187" s="61"/>
      <c r="DX187" s="61" t="s">
        <v>62</v>
      </c>
      <c r="DY187" s="68">
        <v>0.27544030000000003</v>
      </c>
      <c r="DZ187" s="68">
        <v>2.3194020000000003E-2</v>
      </c>
      <c r="EA187" s="68">
        <v>5.4790360000000003E-2</v>
      </c>
      <c r="EB187" s="68">
        <v>0.17963886000000001</v>
      </c>
      <c r="EC187" s="68">
        <v>1.851678E-2</v>
      </c>
    </row>
    <row r="188" spans="1:133" s="169" customFormat="1" x14ac:dyDescent="0.25">
      <c r="A188" s="156">
        <v>276</v>
      </c>
      <c r="B188" s="157" t="s">
        <v>1378</v>
      </c>
      <c r="C188" s="160" t="s">
        <v>1163</v>
      </c>
      <c r="D188" s="160"/>
      <c r="E188" s="157" t="s">
        <v>1371</v>
      </c>
      <c r="F188" s="157">
        <v>-20.435519395</v>
      </c>
      <c r="G188" s="157">
        <v>-42.095208624000001</v>
      </c>
      <c r="H188" s="157"/>
      <c r="I188" s="156">
        <v>810</v>
      </c>
      <c r="J188" s="190"/>
      <c r="K188" s="190"/>
      <c r="L188" s="189" t="s">
        <v>1210</v>
      </c>
      <c r="M188" s="185">
        <v>5.666666666666667</v>
      </c>
      <c r="N188" s="185">
        <v>5.333333333333333</v>
      </c>
      <c r="O188" s="185">
        <v>6.333333333333333</v>
      </c>
      <c r="P188" s="185">
        <v>6</v>
      </c>
      <c r="Q188" s="185">
        <v>6</v>
      </c>
      <c r="R188" s="185">
        <v>5.333333333333333</v>
      </c>
      <c r="S188" s="185">
        <v>6</v>
      </c>
      <c r="T188" s="185">
        <v>5.666666666666667</v>
      </c>
      <c r="U188" s="191">
        <v>82.333333333333329</v>
      </c>
      <c r="V188" s="186"/>
      <c r="W188" s="190" t="s">
        <v>679</v>
      </c>
      <c r="X188" s="190">
        <v>810</v>
      </c>
      <c r="Y188" s="192" t="s">
        <v>8</v>
      </c>
      <c r="Z188" s="192"/>
      <c r="AA188" s="175"/>
      <c r="AB188" s="175">
        <f t="shared" ref="AB188:AB206" si="37">I188</f>
        <v>810</v>
      </c>
      <c r="AC188" s="175"/>
      <c r="AD188" s="175"/>
      <c r="AE188" s="192"/>
      <c r="AF188" s="193">
        <v>55.99649549999998</v>
      </c>
      <c r="AG188" s="193">
        <v>32.155255499999996</v>
      </c>
      <c r="AH188" s="193">
        <v>5.9621877999999997</v>
      </c>
      <c r="AI188" s="193">
        <v>12.517972</v>
      </c>
      <c r="AJ188" s="193">
        <v>2.110325898652698</v>
      </c>
      <c r="AK188" s="186"/>
      <c r="AL188" s="175" t="s">
        <v>534</v>
      </c>
      <c r="AM188" s="175"/>
      <c r="AN188" s="175" t="s">
        <v>8</v>
      </c>
      <c r="AO188" s="175"/>
      <c r="AP188" s="175"/>
      <c r="AQ188" s="175">
        <f t="shared" ref="AQ188:AQ206" si="38">X188</f>
        <v>810</v>
      </c>
      <c r="AR188" s="175"/>
      <c r="AS188" s="175"/>
      <c r="AU188" s="175"/>
      <c r="AV188" s="175" t="s">
        <v>440</v>
      </c>
      <c r="AY188" s="176">
        <v>0.21310000000000001</v>
      </c>
      <c r="AZ188" s="176">
        <v>20</v>
      </c>
      <c r="BA188" s="179">
        <v>1.0655000000000001E-2</v>
      </c>
      <c r="BB188" s="177">
        <v>5.8760368292486511</v>
      </c>
      <c r="BC188" s="177"/>
      <c r="BD188" s="194" t="s">
        <v>534</v>
      </c>
      <c r="BE188" s="194" t="s">
        <v>8</v>
      </c>
      <c r="BF188" s="194"/>
      <c r="BG188" s="194"/>
      <c r="BH188" s="169">
        <f>I188</f>
        <v>810</v>
      </c>
      <c r="BJ188" s="194"/>
      <c r="BK188" s="194"/>
      <c r="BL188" s="194"/>
      <c r="BM188" s="217">
        <v>809.79</v>
      </c>
      <c r="BP188" s="194"/>
      <c r="BQ188" s="195">
        <v>3040</v>
      </c>
      <c r="BR188" s="195"/>
      <c r="BS188" s="195"/>
      <c r="BT188" s="195"/>
      <c r="BU188" s="186"/>
      <c r="BV188" s="176" t="s">
        <v>453</v>
      </c>
      <c r="BW188" s="160" t="s">
        <v>1163</v>
      </c>
      <c r="BX188" s="176"/>
      <c r="BY188" s="176"/>
      <c r="BZ188" s="186">
        <f>I188</f>
        <v>810</v>
      </c>
      <c r="CA188" s="176"/>
      <c r="CB188" s="176"/>
      <c r="CC188" s="176"/>
      <c r="CD188" s="176"/>
      <c r="CE188" s="176" t="s">
        <v>440</v>
      </c>
      <c r="CF188" s="185">
        <v>177.91875118787999</v>
      </c>
      <c r="CI188" s="186"/>
      <c r="CJ188" s="186"/>
      <c r="CK188" s="186"/>
      <c r="CL188" s="186"/>
      <c r="CM188" s="186"/>
      <c r="CN188" s="186"/>
      <c r="CO188" s="186"/>
      <c r="CP188" s="186"/>
      <c r="CQ188" s="186"/>
      <c r="CR188" s="186"/>
      <c r="CS188" s="186"/>
      <c r="CT188" s="186"/>
      <c r="CU188" s="171"/>
      <c r="CV188" s="171"/>
      <c r="CW188" s="171"/>
      <c r="CX188" s="171"/>
      <c r="CY188" s="171"/>
      <c r="CZ188" s="171"/>
      <c r="DA188" s="186"/>
      <c r="DB188" s="171"/>
      <c r="DC188" s="171"/>
      <c r="DD188" s="171"/>
      <c r="DE188" s="171"/>
      <c r="DF188" s="171"/>
      <c r="DG188" s="171"/>
      <c r="DH188" s="186"/>
      <c r="DI188" s="186"/>
      <c r="DJ188" s="186"/>
      <c r="DK188" s="186"/>
      <c r="DL188" s="186"/>
      <c r="DM188" s="186"/>
      <c r="DQ188" s="160"/>
    </row>
    <row r="189" spans="1:133" s="169" customFormat="1" x14ac:dyDescent="0.25">
      <c r="A189" s="156">
        <v>279</v>
      </c>
      <c r="B189" s="157" t="s">
        <v>1379</v>
      </c>
      <c r="C189" s="160" t="s">
        <v>1194</v>
      </c>
      <c r="D189" s="160"/>
      <c r="E189" s="157" t="s">
        <v>1371</v>
      </c>
      <c r="F189" s="157">
        <v>-20.381627613999999</v>
      </c>
      <c r="G189" s="157">
        <v>-42.084921598000001</v>
      </c>
      <c r="H189" s="157"/>
      <c r="I189" s="156">
        <v>765</v>
      </c>
      <c r="J189" s="190"/>
      <c r="K189" s="190"/>
      <c r="L189" s="189" t="s">
        <v>1210</v>
      </c>
      <c r="M189" s="190">
        <v>6</v>
      </c>
      <c r="N189" s="190">
        <v>6</v>
      </c>
      <c r="O189" s="185">
        <v>5.333333333333333</v>
      </c>
      <c r="P189" s="190">
        <v>6</v>
      </c>
      <c r="Q189" s="185">
        <v>6.666666666666667</v>
      </c>
      <c r="R189" s="190">
        <v>6</v>
      </c>
      <c r="S189" s="190">
        <v>6</v>
      </c>
      <c r="T189" s="190">
        <v>6</v>
      </c>
      <c r="U189" s="196">
        <v>84</v>
      </c>
      <c r="V189" s="186"/>
      <c r="W189" s="190" t="s">
        <v>785</v>
      </c>
      <c r="X189" s="190">
        <v>765</v>
      </c>
      <c r="Y189" s="192" t="s">
        <v>201</v>
      </c>
      <c r="Z189" s="192"/>
      <c r="AA189" s="175"/>
      <c r="AB189" s="175">
        <f t="shared" si="37"/>
        <v>765</v>
      </c>
      <c r="AC189" s="175"/>
      <c r="AD189" s="175"/>
      <c r="AE189" s="192"/>
      <c r="AF189" s="193">
        <v>39.310772499999992</v>
      </c>
      <c r="AG189" s="193">
        <v>27.071616999999996</v>
      </c>
      <c r="AH189" s="193">
        <v>5.0703708499999998</v>
      </c>
      <c r="AI189" s="193">
        <v>11.020518450000001</v>
      </c>
      <c r="AJ189" s="193">
        <v>2.18431760183261</v>
      </c>
      <c r="AK189" s="186"/>
      <c r="AL189" s="175" t="s">
        <v>551</v>
      </c>
      <c r="AM189" s="175"/>
      <c r="AN189" s="175" t="s">
        <v>201</v>
      </c>
      <c r="AO189" s="175"/>
      <c r="AP189" s="175"/>
      <c r="AQ189" s="175">
        <f t="shared" si="38"/>
        <v>765</v>
      </c>
      <c r="AR189" s="175"/>
      <c r="AS189" s="175"/>
      <c r="AU189" s="175"/>
      <c r="AV189" s="175" t="s">
        <v>440</v>
      </c>
      <c r="AY189" s="176">
        <v>0.23169999999999999</v>
      </c>
      <c r="AZ189" s="176">
        <v>20</v>
      </c>
      <c r="BA189" s="179">
        <v>1.1585E-2</v>
      </c>
      <c r="BB189" s="177">
        <v>6.4249859071752615</v>
      </c>
      <c r="BC189" s="177"/>
      <c r="BD189" s="194" t="s">
        <v>551</v>
      </c>
      <c r="BE189" s="194" t="s">
        <v>201</v>
      </c>
      <c r="BF189" s="194"/>
      <c r="BG189" s="194"/>
      <c r="BH189" s="169">
        <f>I189</f>
        <v>765</v>
      </c>
      <c r="BJ189" s="194"/>
      <c r="BK189" s="194"/>
      <c r="BL189" s="194"/>
      <c r="BM189" s="217">
        <v>764.84889999999996</v>
      </c>
      <c r="BP189" s="194"/>
      <c r="BQ189" s="195">
        <v>1899.333333</v>
      </c>
      <c r="BR189" s="195"/>
      <c r="BS189" s="195"/>
      <c r="BT189" s="195"/>
      <c r="BU189" s="186"/>
      <c r="BV189" s="176" t="s">
        <v>472</v>
      </c>
      <c r="BW189" s="160" t="s">
        <v>1194</v>
      </c>
      <c r="BX189" s="176"/>
      <c r="BY189" s="176"/>
      <c r="BZ189" s="186">
        <f>I189</f>
        <v>765</v>
      </c>
      <c r="CA189" s="176"/>
      <c r="CB189" s="176"/>
      <c r="CC189" s="176"/>
      <c r="CD189" s="176"/>
      <c r="CE189" s="176" t="s">
        <v>440</v>
      </c>
      <c r="CF189" s="185">
        <v>154.25666812337997</v>
      </c>
      <c r="CI189" s="186"/>
      <c r="CJ189" s="186"/>
      <c r="CK189" s="186"/>
      <c r="CL189" s="186"/>
      <c r="CM189" s="186"/>
      <c r="CN189" s="186"/>
      <c r="CO189" s="186"/>
      <c r="CP189" s="186"/>
      <c r="CQ189" s="186"/>
      <c r="CR189" s="186"/>
      <c r="CS189" s="186"/>
      <c r="CT189" s="186"/>
      <c r="CU189" s="171"/>
      <c r="CV189" s="171"/>
      <c r="CW189" s="171"/>
      <c r="CX189" s="171"/>
      <c r="CY189" s="171"/>
      <c r="CZ189" s="171"/>
      <c r="DA189" s="186"/>
      <c r="DB189" s="171"/>
      <c r="DC189" s="171"/>
      <c r="DD189" s="171"/>
      <c r="DE189" s="171"/>
      <c r="DF189" s="171"/>
      <c r="DG189" s="171"/>
      <c r="DH189" s="186"/>
      <c r="DI189" s="186"/>
      <c r="DJ189" s="186"/>
      <c r="DK189" s="186"/>
      <c r="DL189" s="186"/>
      <c r="DM189" s="186"/>
      <c r="DQ189" s="160"/>
    </row>
    <row r="190" spans="1:133" s="169" customFormat="1" x14ac:dyDescent="0.25">
      <c r="A190" s="156">
        <v>281</v>
      </c>
      <c r="B190" s="157" t="s">
        <v>1380</v>
      </c>
      <c r="C190" s="160" t="s">
        <v>1192</v>
      </c>
      <c r="D190" s="160"/>
      <c r="E190" s="157" t="s">
        <v>1371</v>
      </c>
      <c r="F190" s="157">
        <v>-20.378164630000001</v>
      </c>
      <c r="G190" s="157">
        <v>-42.076089084000003</v>
      </c>
      <c r="H190" s="157"/>
      <c r="I190" s="156">
        <v>812</v>
      </c>
      <c r="J190" s="190"/>
      <c r="K190" s="190"/>
      <c r="L190" s="189" t="s">
        <v>1210</v>
      </c>
      <c r="M190" s="190">
        <v>6</v>
      </c>
      <c r="N190" s="185">
        <v>6.333333333333333</v>
      </c>
      <c r="O190" s="185">
        <v>6.666666666666667</v>
      </c>
      <c r="P190" s="185">
        <v>6.666666666666667</v>
      </c>
      <c r="Q190" s="190">
        <v>6</v>
      </c>
      <c r="R190" s="185">
        <v>6.166666666666667</v>
      </c>
      <c r="S190" s="190">
        <v>6</v>
      </c>
      <c r="T190" s="185">
        <v>6.166666666666667</v>
      </c>
      <c r="U190" s="196">
        <v>87</v>
      </c>
      <c r="V190" s="186"/>
      <c r="W190" s="190" t="s">
        <v>942</v>
      </c>
      <c r="X190" s="190">
        <v>812</v>
      </c>
      <c r="Y190" s="192" t="s">
        <v>10</v>
      </c>
      <c r="Z190" s="192"/>
      <c r="AA190" s="175"/>
      <c r="AB190" s="175">
        <f t="shared" si="37"/>
        <v>812</v>
      </c>
      <c r="AC190" s="175"/>
      <c r="AD190" s="175"/>
      <c r="AE190" s="192"/>
      <c r="AF190" s="193">
        <v>51.846213333333324</v>
      </c>
      <c r="AG190" s="193">
        <v>31.097027222222223</v>
      </c>
      <c r="AH190" s="193">
        <v>5.8146558888888897</v>
      </c>
      <c r="AI190" s="193">
        <v>12.549932882352941</v>
      </c>
      <c r="AJ190" s="193">
        <v>2.0119062001510075</v>
      </c>
      <c r="AK190" s="186"/>
      <c r="AL190" s="175" t="s">
        <v>585</v>
      </c>
      <c r="AM190" s="175"/>
      <c r="AN190" s="175" t="s">
        <v>10</v>
      </c>
      <c r="AO190" s="175"/>
      <c r="AP190" s="175"/>
      <c r="AQ190" s="175">
        <f t="shared" si="38"/>
        <v>812</v>
      </c>
      <c r="AR190" s="175"/>
      <c r="AS190" s="175"/>
      <c r="AU190" s="175"/>
      <c r="AV190" s="175" t="s">
        <v>440</v>
      </c>
      <c r="AY190" s="176">
        <v>0.1923</v>
      </c>
      <c r="AZ190" s="176">
        <v>20</v>
      </c>
      <c r="BA190" s="179">
        <v>9.6150000000000003E-3</v>
      </c>
      <c r="BB190" s="177">
        <v>5.7525568410597794</v>
      </c>
      <c r="BC190" s="177"/>
      <c r="BD190" s="194" t="s">
        <v>585</v>
      </c>
      <c r="BE190" s="194" t="s">
        <v>10</v>
      </c>
      <c r="BF190" s="194"/>
      <c r="BG190" s="194"/>
      <c r="BH190" s="169">
        <f>I190</f>
        <v>812</v>
      </c>
      <c r="BJ190" s="194"/>
      <c r="BK190" s="194"/>
      <c r="BL190" s="194"/>
      <c r="BM190" s="217">
        <v>812.43359999999996</v>
      </c>
      <c r="BP190" s="194"/>
      <c r="BQ190" s="195">
        <v>3825.333333</v>
      </c>
      <c r="BR190" s="195"/>
      <c r="BS190" s="195"/>
      <c r="BT190" s="195"/>
      <c r="BU190" s="186"/>
      <c r="BV190" s="176" t="s">
        <v>505</v>
      </c>
      <c r="BW190" s="160" t="s">
        <v>1192</v>
      </c>
      <c r="BX190" s="176"/>
      <c r="BY190" s="176"/>
      <c r="BZ190" s="186">
        <f>I190</f>
        <v>812</v>
      </c>
      <c r="CA190" s="176"/>
      <c r="CB190" s="176"/>
      <c r="CC190" s="176"/>
      <c r="CD190" s="176"/>
      <c r="CE190" s="176" t="s">
        <v>440</v>
      </c>
      <c r="CF190" s="185">
        <v>152.15986481442411</v>
      </c>
      <c r="CI190" s="186"/>
      <c r="CJ190" s="186"/>
      <c r="CK190" s="186"/>
      <c r="CL190" s="186"/>
      <c r="CM190" s="186"/>
      <c r="CN190" s="186"/>
      <c r="CO190" s="186"/>
      <c r="CP190" s="186"/>
      <c r="CQ190" s="186"/>
      <c r="CR190" s="186"/>
      <c r="CS190" s="186"/>
      <c r="CT190" s="186"/>
      <c r="CU190" s="171"/>
      <c r="CV190" s="171"/>
      <c r="CW190" s="171"/>
      <c r="CX190" s="171"/>
      <c r="CY190" s="171"/>
      <c r="CZ190" s="171"/>
      <c r="DA190" s="186"/>
      <c r="DB190" s="171"/>
      <c r="DC190" s="171"/>
      <c r="DD190" s="171"/>
      <c r="DE190" s="171"/>
      <c r="DF190" s="171"/>
      <c r="DG190" s="171"/>
      <c r="DH190" s="186"/>
      <c r="DI190" s="186"/>
      <c r="DJ190" s="186"/>
      <c r="DK190" s="186"/>
      <c r="DL190" s="186"/>
      <c r="DM190" s="186"/>
      <c r="DQ190" s="160"/>
    </row>
    <row r="191" spans="1:133" s="169" customFormat="1" x14ac:dyDescent="0.25">
      <c r="A191" s="156">
        <v>283</v>
      </c>
      <c r="B191" s="157" t="s">
        <v>1381</v>
      </c>
      <c r="C191" s="160" t="s">
        <v>1192</v>
      </c>
      <c r="D191" s="160"/>
      <c r="E191" s="157" t="s">
        <v>1300</v>
      </c>
      <c r="F191" s="157">
        <v>-20.494542578000001</v>
      </c>
      <c r="G191" s="157">
        <v>-41.930539766000003</v>
      </c>
      <c r="H191" s="157"/>
      <c r="I191" s="156">
        <v>976</v>
      </c>
      <c r="J191" s="190"/>
      <c r="K191" s="190"/>
      <c r="L191" s="189" t="s">
        <v>1225</v>
      </c>
      <c r="M191" s="190">
        <v>6</v>
      </c>
      <c r="N191" s="185">
        <v>6.166666666666667</v>
      </c>
      <c r="O191" s="190">
        <v>6.5</v>
      </c>
      <c r="P191" s="190">
        <v>6</v>
      </c>
      <c r="Q191" s="185">
        <v>6.333333333333333</v>
      </c>
      <c r="R191" s="185">
        <v>6.666666666666667</v>
      </c>
      <c r="S191" s="190">
        <v>6</v>
      </c>
      <c r="T191" s="190">
        <v>6</v>
      </c>
      <c r="U191" s="191">
        <v>85.666666666666671</v>
      </c>
      <c r="V191" s="186"/>
      <c r="W191" s="190" t="s">
        <v>943</v>
      </c>
      <c r="X191" s="190">
        <v>976</v>
      </c>
      <c r="Y191" s="192" t="s">
        <v>10</v>
      </c>
      <c r="Z191" s="192"/>
      <c r="AA191" s="175"/>
      <c r="AB191" s="175">
        <f t="shared" si="37"/>
        <v>976</v>
      </c>
      <c r="AC191" s="175"/>
      <c r="AD191" s="175"/>
      <c r="AE191" s="192"/>
      <c r="AF191" s="193">
        <v>53.245184500000008</v>
      </c>
      <c r="AG191" s="193">
        <v>31.007446500000004</v>
      </c>
      <c r="AH191" s="193">
        <v>5.8619825000000008</v>
      </c>
      <c r="AI191" s="193">
        <v>12.963642999999999</v>
      </c>
      <c r="AJ191" s="193">
        <v>2.2577551205201694</v>
      </c>
      <c r="AK191" s="186"/>
      <c r="AL191" s="175" t="s">
        <v>175</v>
      </c>
      <c r="AM191" s="175"/>
      <c r="AN191" s="175" t="s">
        <v>10</v>
      </c>
      <c r="AO191" s="175"/>
      <c r="AP191" s="175"/>
      <c r="AQ191" s="175">
        <f t="shared" si="38"/>
        <v>976</v>
      </c>
      <c r="AR191" s="175"/>
      <c r="AS191" s="175"/>
      <c r="AU191" s="175"/>
      <c r="AV191" s="175" t="s">
        <v>62</v>
      </c>
      <c r="AY191" s="176">
        <v>0.22359999999999999</v>
      </c>
      <c r="AZ191" s="176">
        <v>20</v>
      </c>
      <c r="BA191" s="179">
        <v>1.1179999999999999E-2</v>
      </c>
      <c r="BB191" s="177">
        <v>5.7807424905376754</v>
      </c>
      <c r="BC191" s="177"/>
      <c r="BD191" s="186"/>
      <c r="BE191" s="186"/>
      <c r="BF191" s="186"/>
      <c r="BG191" s="186"/>
      <c r="BJ191" s="186"/>
      <c r="BK191" s="186"/>
      <c r="BL191" s="186"/>
      <c r="BM191" s="218"/>
      <c r="BP191" s="186"/>
      <c r="BQ191" s="186"/>
      <c r="BR191" s="186"/>
      <c r="BS191" s="186"/>
      <c r="BT191" s="186"/>
      <c r="BU191" s="186"/>
      <c r="BV191" s="176" t="s">
        <v>421</v>
      </c>
      <c r="BW191" s="160" t="s">
        <v>1192</v>
      </c>
      <c r="BX191" s="176"/>
      <c r="BY191" s="176"/>
      <c r="BZ191" s="186">
        <f>I191</f>
        <v>976</v>
      </c>
      <c r="CA191" s="176"/>
      <c r="CB191" s="176"/>
      <c r="CC191" s="176"/>
      <c r="CD191" s="176"/>
      <c r="CE191" s="176" t="s">
        <v>62</v>
      </c>
      <c r="CF191" s="185">
        <v>133.68091342605584</v>
      </c>
      <c r="CI191" s="163">
        <v>283</v>
      </c>
      <c r="CJ191" s="163" t="s">
        <v>10</v>
      </c>
      <c r="CK191" s="163"/>
      <c r="CL191" s="163"/>
      <c r="CM191" s="186">
        <f>I191</f>
        <v>976</v>
      </c>
      <c r="CN191" s="163"/>
      <c r="CO191" s="163"/>
      <c r="CP191" s="163"/>
      <c r="CQ191" s="163"/>
      <c r="CR191" s="163"/>
      <c r="CS191" s="163" t="s">
        <v>62</v>
      </c>
      <c r="CT191" s="163">
        <v>6.4467561619321945</v>
      </c>
      <c r="CU191" s="171"/>
      <c r="CV191" s="171"/>
      <c r="CW191" s="163">
        <v>283</v>
      </c>
      <c r="CX191" s="163" t="s">
        <v>10</v>
      </c>
      <c r="CY191" s="163"/>
      <c r="CZ191" s="163"/>
      <c r="DA191" s="186">
        <f t="shared" si="28"/>
        <v>976</v>
      </c>
      <c r="DB191" s="163"/>
      <c r="DC191" s="163"/>
      <c r="DD191" s="163"/>
      <c r="DE191" s="163"/>
      <c r="DF191" s="163"/>
      <c r="DG191" s="163"/>
      <c r="DH191" s="176" t="s">
        <v>9</v>
      </c>
      <c r="DI191" s="233">
        <v>9.0804460000000002</v>
      </c>
      <c r="DJ191" s="233">
        <v>0.9844136</v>
      </c>
      <c r="DK191" s="177">
        <f>DI191-DJ191</f>
        <v>8.0960324000000004</v>
      </c>
      <c r="DL191" s="230">
        <v>0.56104049999999994</v>
      </c>
      <c r="DM191" s="230">
        <v>0.42337310000000006</v>
      </c>
      <c r="DO191" s="61" t="s">
        <v>175</v>
      </c>
      <c r="DP191" s="61" t="s">
        <v>10</v>
      </c>
      <c r="DQ191" s="160" t="s">
        <v>1192</v>
      </c>
      <c r="DR191" s="61"/>
      <c r="DS191" s="61"/>
      <c r="DT191" s="61"/>
      <c r="DU191" s="61"/>
      <c r="DV191" s="61"/>
      <c r="DW191" s="61"/>
      <c r="DX191" s="61" t="s">
        <v>62</v>
      </c>
      <c r="DY191" s="68">
        <v>0.31321008</v>
      </c>
      <c r="DZ191" s="68">
        <v>3.8800899999999999E-2</v>
      </c>
      <c r="EA191" s="68">
        <v>4.8018499999999999E-2</v>
      </c>
      <c r="EB191" s="68">
        <v>0.20641753999999998</v>
      </c>
      <c r="EC191" s="68">
        <v>1.8061600000000001E-2</v>
      </c>
    </row>
    <row r="192" spans="1:133" s="169" customFormat="1" x14ac:dyDescent="0.25">
      <c r="A192" s="156">
        <v>284</v>
      </c>
      <c r="B192" s="157" t="s">
        <v>1382</v>
      </c>
      <c r="C192" s="160" t="s">
        <v>1173</v>
      </c>
      <c r="D192" s="160"/>
      <c r="E192" s="157" t="s">
        <v>1300</v>
      </c>
      <c r="F192" s="157">
        <v>-20.512070563000002</v>
      </c>
      <c r="G192" s="157">
        <v>-41.935804859000001</v>
      </c>
      <c r="H192" s="157"/>
      <c r="I192" s="156">
        <v>900</v>
      </c>
      <c r="J192" s="190"/>
      <c r="K192" s="190"/>
      <c r="L192" s="189" t="s">
        <v>1225</v>
      </c>
      <c r="M192" s="185">
        <v>6.333333333333333</v>
      </c>
      <c r="N192" s="185">
        <v>6.666666666666667</v>
      </c>
      <c r="O192" s="185">
        <v>6.666666666666667</v>
      </c>
      <c r="P192" s="185">
        <v>6.666666666666667</v>
      </c>
      <c r="Q192" s="190">
        <v>7</v>
      </c>
      <c r="R192" s="190">
        <v>7</v>
      </c>
      <c r="S192" s="190">
        <v>7</v>
      </c>
      <c r="T192" s="190">
        <v>7</v>
      </c>
      <c r="U192" s="191">
        <v>90.333333333333329</v>
      </c>
      <c r="V192" s="186"/>
      <c r="W192" s="190" t="s">
        <v>846</v>
      </c>
      <c r="X192" s="190">
        <v>900</v>
      </c>
      <c r="Y192" s="192" t="s">
        <v>286</v>
      </c>
      <c r="Z192" s="192"/>
      <c r="AA192" s="175"/>
      <c r="AB192" s="175">
        <f t="shared" si="37"/>
        <v>900</v>
      </c>
      <c r="AC192" s="175"/>
      <c r="AD192" s="175"/>
      <c r="AE192" s="192"/>
      <c r="AF192" s="193">
        <v>36.065887499999988</v>
      </c>
      <c r="AG192" s="193">
        <v>25.922075</v>
      </c>
      <c r="AH192" s="193">
        <v>4.6688433000000007</v>
      </c>
      <c r="AI192" s="193">
        <v>10.86504665</v>
      </c>
      <c r="AJ192" s="193">
        <v>2.3321584457858817</v>
      </c>
      <c r="AK192" s="186"/>
      <c r="AL192" s="175" t="s">
        <v>221</v>
      </c>
      <c r="AM192" s="175"/>
      <c r="AN192" s="175" t="s">
        <v>286</v>
      </c>
      <c r="AO192" s="175"/>
      <c r="AP192" s="175"/>
      <c r="AQ192" s="175">
        <f t="shared" si="38"/>
        <v>900</v>
      </c>
      <c r="AR192" s="175"/>
      <c r="AS192" s="175"/>
      <c r="AU192" s="175"/>
      <c r="AV192" s="175" t="s">
        <v>440</v>
      </c>
      <c r="AY192" s="176">
        <v>0.2452</v>
      </c>
      <c r="AZ192" s="176">
        <v>20</v>
      </c>
      <c r="BA192" s="179">
        <v>1.226E-2</v>
      </c>
      <c r="BB192" s="177">
        <v>6.3243228733256389</v>
      </c>
      <c r="BC192" s="177"/>
      <c r="BD192" s="186"/>
      <c r="BE192" s="186"/>
      <c r="BF192" s="186"/>
      <c r="BG192" s="186"/>
      <c r="BJ192" s="186"/>
      <c r="BK192" s="186"/>
      <c r="BL192" s="186"/>
      <c r="BM192" s="218"/>
      <c r="BP192" s="186"/>
      <c r="BQ192" s="186"/>
      <c r="BR192" s="186"/>
      <c r="BS192" s="186"/>
      <c r="BT192" s="186"/>
      <c r="BU192" s="186"/>
      <c r="BV192" s="186"/>
      <c r="BW192" s="160"/>
      <c r="BX192" s="186"/>
      <c r="BY192" s="186"/>
      <c r="BZ192" s="186"/>
      <c r="CA192" s="186"/>
      <c r="CB192" s="186"/>
      <c r="CC192" s="186"/>
      <c r="CD192" s="186"/>
      <c r="CE192" s="186"/>
      <c r="CF192" s="197"/>
      <c r="CI192" s="186"/>
      <c r="CJ192" s="186"/>
      <c r="CK192" s="186"/>
      <c r="CL192" s="186"/>
      <c r="CM192" s="186"/>
      <c r="CN192" s="186"/>
      <c r="CO192" s="186"/>
      <c r="CP192" s="186"/>
      <c r="CQ192" s="186"/>
      <c r="CR192" s="186"/>
      <c r="CS192" s="186"/>
      <c r="CT192" s="186"/>
      <c r="CU192" s="171"/>
      <c r="CV192" s="171"/>
      <c r="CW192" s="171"/>
      <c r="CX192" s="171"/>
      <c r="CY192" s="171"/>
      <c r="CZ192" s="171"/>
      <c r="DA192" s="186"/>
      <c r="DB192" s="171"/>
      <c r="DC192" s="171"/>
      <c r="DD192" s="171"/>
      <c r="DE192" s="171"/>
      <c r="DF192" s="171"/>
      <c r="DG192" s="171"/>
      <c r="DH192" s="186"/>
      <c r="DI192" s="186"/>
      <c r="DJ192" s="186"/>
      <c r="DK192" s="186"/>
      <c r="DL192" s="186"/>
      <c r="DM192" s="186"/>
      <c r="DO192" s="61" t="s">
        <v>221</v>
      </c>
      <c r="DP192" s="61" t="s">
        <v>286</v>
      </c>
      <c r="DQ192" s="160" t="s">
        <v>1173</v>
      </c>
      <c r="DR192" s="61"/>
      <c r="DS192" s="61"/>
      <c r="DT192" s="61"/>
      <c r="DU192" s="61"/>
      <c r="DV192" s="61"/>
      <c r="DW192" s="61"/>
      <c r="DX192" s="61" t="s">
        <v>62</v>
      </c>
      <c r="DY192" s="68">
        <v>0.29758786000000004</v>
      </c>
      <c r="DZ192" s="68">
        <v>2.2299580000000003E-2</v>
      </c>
      <c r="EA192" s="68">
        <v>8.3822680000000011E-2</v>
      </c>
      <c r="EB192" s="68">
        <v>0.17763509999999999</v>
      </c>
      <c r="EC192" s="68">
        <v>1.8562720000000001E-2</v>
      </c>
    </row>
    <row r="193" spans="1:133" s="169" customFormat="1" x14ac:dyDescent="0.25">
      <c r="A193" s="156">
        <v>285</v>
      </c>
      <c r="B193" s="157" t="s">
        <v>1382</v>
      </c>
      <c r="C193" s="160" t="s">
        <v>1173</v>
      </c>
      <c r="D193" s="160"/>
      <c r="E193" s="157" t="s">
        <v>1300</v>
      </c>
      <c r="F193" s="157">
        <v>-20.512462080999999</v>
      </c>
      <c r="G193" s="157">
        <v>-41.936594602</v>
      </c>
      <c r="H193" s="157"/>
      <c r="I193" s="156">
        <v>908</v>
      </c>
      <c r="J193" s="190"/>
      <c r="K193" s="190"/>
      <c r="L193" s="189" t="s">
        <v>1210</v>
      </c>
      <c r="M193" s="185">
        <v>6</v>
      </c>
      <c r="N193" s="185">
        <v>5.666666666666667</v>
      </c>
      <c r="O193" s="185">
        <v>6</v>
      </c>
      <c r="P193" s="185">
        <v>6</v>
      </c>
      <c r="Q193" s="185">
        <v>6</v>
      </c>
      <c r="R193" s="185">
        <v>6</v>
      </c>
      <c r="S193" s="185">
        <v>6</v>
      </c>
      <c r="T193" s="185">
        <v>6</v>
      </c>
      <c r="U193" s="191">
        <v>83.666666666666671</v>
      </c>
      <c r="V193" s="186"/>
      <c r="W193" s="190" t="s">
        <v>847</v>
      </c>
      <c r="X193" s="190">
        <v>908</v>
      </c>
      <c r="Y193" s="192" t="s">
        <v>286</v>
      </c>
      <c r="Z193" s="192"/>
      <c r="AA193" s="175"/>
      <c r="AB193" s="175">
        <f t="shared" si="37"/>
        <v>908</v>
      </c>
      <c r="AC193" s="175"/>
      <c r="AD193" s="175"/>
      <c r="AE193" s="192"/>
      <c r="AF193" s="193">
        <v>52.262906000000001</v>
      </c>
      <c r="AG193" s="193">
        <v>30.052048500000005</v>
      </c>
      <c r="AH193" s="193">
        <v>5.7068769000000001</v>
      </c>
      <c r="AI193" s="193">
        <v>12.427582249999997</v>
      </c>
      <c r="AJ193" s="193">
        <v>2.1740242500325735</v>
      </c>
      <c r="AK193" s="186"/>
      <c r="AL193" s="175" t="s">
        <v>222</v>
      </c>
      <c r="AM193" s="175"/>
      <c r="AN193" s="175" t="s">
        <v>286</v>
      </c>
      <c r="AO193" s="175"/>
      <c r="AP193" s="175"/>
      <c r="AQ193" s="175">
        <f t="shared" si="38"/>
        <v>908</v>
      </c>
      <c r="AR193" s="175"/>
      <c r="AS193" s="175"/>
      <c r="AU193" s="175"/>
      <c r="AV193" s="175" t="s">
        <v>62</v>
      </c>
      <c r="AY193" s="176">
        <v>0.2261</v>
      </c>
      <c r="AZ193" s="176">
        <v>20</v>
      </c>
      <c r="BA193" s="179">
        <v>1.1304999999999999E-2</v>
      </c>
      <c r="BB193" s="177">
        <v>5.7619520575524117</v>
      </c>
      <c r="BC193" s="177"/>
      <c r="BD193" s="186"/>
      <c r="BE193" s="186"/>
      <c r="BF193" s="186"/>
      <c r="BG193" s="186"/>
      <c r="BJ193" s="186"/>
      <c r="BK193" s="186"/>
      <c r="BL193" s="186"/>
      <c r="BM193" s="218"/>
      <c r="BP193" s="186"/>
      <c r="BQ193" s="186"/>
      <c r="BR193" s="186"/>
      <c r="BS193" s="186"/>
      <c r="BT193" s="186"/>
      <c r="BU193" s="186"/>
      <c r="BV193" s="186"/>
      <c r="BW193" s="160"/>
      <c r="BX193" s="186"/>
      <c r="BY193" s="186"/>
      <c r="BZ193" s="186"/>
      <c r="CA193" s="186"/>
      <c r="CB193" s="186"/>
      <c r="CC193" s="186"/>
      <c r="CD193" s="186"/>
      <c r="CE193" s="186"/>
      <c r="CF193" s="197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71"/>
      <c r="CV193" s="171"/>
      <c r="CW193" s="171"/>
      <c r="CX193" s="171"/>
      <c r="CY193" s="171"/>
      <c r="CZ193" s="171"/>
      <c r="DA193" s="186"/>
      <c r="DB193" s="171"/>
      <c r="DC193" s="171"/>
      <c r="DD193" s="171"/>
      <c r="DE193" s="171"/>
      <c r="DF193" s="171"/>
      <c r="DG193" s="171"/>
      <c r="DH193" s="186"/>
      <c r="DI193" s="186"/>
      <c r="DJ193" s="186"/>
      <c r="DK193" s="186"/>
      <c r="DL193" s="186"/>
      <c r="DM193" s="186"/>
      <c r="DO193" s="61" t="s">
        <v>222</v>
      </c>
      <c r="DP193" s="61" t="s">
        <v>286</v>
      </c>
      <c r="DQ193" s="160" t="s">
        <v>1173</v>
      </c>
      <c r="DR193" s="61"/>
      <c r="DS193" s="61"/>
      <c r="DT193" s="61"/>
      <c r="DU193" s="61"/>
      <c r="DV193" s="61"/>
      <c r="DW193" s="61"/>
      <c r="DX193" s="61" t="s">
        <v>62</v>
      </c>
      <c r="DY193" s="68">
        <v>0.22358090000000003</v>
      </c>
      <c r="DZ193" s="68">
        <v>2.7548019999999999E-2</v>
      </c>
      <c r="EA193" s="68">
        <v>5.0353840000000004E-2</v>
      </c>
      <c r="EB193" s="68">
        <v>0.12894050000000001</v>
      </c>
      <c r="EC193" s="68">
        <v>1.79863E-2</v>
      </c>
    </row>
    <row r="194" spans="1:133" s="169" customFormat="1" x14ac:dyDescent="0.25">
      <c r="A194" s="156">
        <v>286</v>
      </c>
      <c r="B194" s="157" t="s">
        <v>1383</v>
      </c>
      <c r="C194" s="160" t="s">
        <v>1163</v>
      </c>
      <c r="D194" s="160"/>
      <c r="E194" s="157" t="s">
        <v>1300</v>
      </c>
      <c r="F194" s="157">
        <v>-20.504377316999999</v>
      </c>
      <c r="G194" s="157">
        <v>-41.940138386999998</v>
      </c>
      <c r="H194" s="157"/>
      <c r="I194" s="156">
        <v>938</v>
      </c>
      <c r="J194" s="190"/>
      <c r="K194" s="190"/>
      <c r="L194" s="189" t="s">
        <v>1225</v>
      </c>
      <c r="M194" s="190">
        <v>6</v>
      </c>
      <c r="N194" s="190">
        <v>6</v>
      </c>
      <c r="O194" s="190">
        <v>6</v>
      </c>
      <c r="P194" s="185">
        <v>5.666666666666667</v>
      </c>
      <c r="Q194" s="190">
        <v>6</v>
      </c>
      <c r="R194" s="185">
        <v>5.666666666666667</v>
      </c>
      <c r="S194" s="185">
        <v>5.666666666666667</v>
      </c>
      <c r="T194" s="185">
        <v>5.666666666666667</v>
      </c>
      <c r="U194" s="191">
        <v>82.666666666666671</v>
      </c>
      <c r="V194" s="186"/>
      <c r="W194" s="190" t="s">
        <v>680</v>
      </c>
      <c r="X194" s="190">
        <v>938</v>
      </c>
      <c r="Y194" s="192" t="s">
        <v>8</v>
      </c>
      <c r="Z194" s="192"/>
      <c r="AA194" s="175"/>
      <c r="AB194" s="175">
        <f t="shared" si="37"/>
        <v>938</v>
      </c>
      <c r="AC194" s="175"/>
      <c r="AD194" s="175"/>
      <c r="AE194" s="192"/>
      <c r="AF194" s="193">
        <v>62.525150499999995</v>
      </c>
      <c r="AG194" s="193">
        <v>34.106296</v>
      </c>
      <c r="AH194" s="193">
        <v>6.1050211000000001</v>
      </c>
      <c r="AI194" s="193">
        <v>14.27025815</v>
      </c>
      <c r="AJ194" s="193">
        <v>2.3482610359478331</v>
      </c>
      <c r="AK194" s="186"/>
      <c r="AL194" s="175" t="s">
        <v>87</v>
      </c>
      <c r="AM194" s="175"/>
      <c r="AN194" s="175" t="s">
        <v>8</v>
      </c>
      <c r="AO194" s="175"/>
      <c r="AP194" s="175"/>
      <c r="AQ194" s="175">
        <f t="shared" si="38"/>
        <v>938</v>
      </c>
      <c r="AR194" s="175"/>
      <c r="AS194" s="175"/>
      <c r="AU194" s="175"/>
      <c r="AV194" s="175" t="s">
        <v>62</v>
      </c>
      <c r="AY194" s="176">
        <v>0.17849999999999999</v>
      </c>
      <c r="AZ194" s="176">
        <v>20</v>
      </c>
      <c r="BA194" s="179">
        <v>8.9249999999999989E-3</v>
      </c>
      <c r="BB194" s="177">
        <v>5.2197138485491106</v>
      </c>
      <c r="BC194" s="177"/>
      <c r="BD194" s="186"/>
      <c r="BE194" s="186"/>
      <c r="BF194" s="186"/>
      <c r="BG194" s="186"/>
      <c r="BJ194" s="186"/>
      <c r="BK194" s="186"/>
      <c r="BL194" s="186"/>
      <c r="BM194" s="218"/>
      <c r="BP194" s="186"/>
      <c r="BQ194" s="186"/>
      <c r="BR194" s="186"/>
      <c r="BS194" s="186"/>
      <c r="BT194" s="186"/>
      <c r="BU194" s="186"/>
      <c r="BV194" s="186"/>
      <c r="BW194" s="160"/>
      <c r="BX194" s="186"/>
      <c r="BY194" s="186"/>
      <c r="BZ194" s="186"/>
      <c r="CA194" s="186"/>
      <c r="CB194" s="186"/>
      <c r="CC194" s="186"/>
      <c r="CD194" s="186"/>
      <c r="CE194" s="186"/>
      <c r="CF194" s="197"/>
      <c r="CI194" s="163">
        <v>286</v>
      </c>
      <c r="CJ194" s="163" t="s">
        <v>8</v>
      </c>
      <c r="CK194" s="163"/>
      <c r="CL194" s="163"/>
      <c r="CM194" s="186">
        <f>I194</f>
        <v>938</v>
      </c>
      <c r="CN194" s="163"/>
      <c r="CO194" s="163"/>
      <c r="CP194" s="163"/>
      <c r="CQ194" s="163"/>
      <c r="CR194" s="163"/>
      <c r="CS194" s="163" t="s">
        <v>62</v>
      </c>
      <c r="CT194" s="163">
        <v>7.775742967947501</v>
      </c>
      <c r="CU194" s="171"/>
      <c r="CV194" s="171"/>
      <c r="CW194" s="190">
        <v>286</v>
      </c>
      <c r="CX194" s="228" t="s">
        <v>8</v>
      </c>
      <c r="CY194" s="228"/>
      <c r="CZ194" s="228"/>
      <c r="DA194" s="186">
        <f t="shared" si="28"/>
        <v>938</v>
      </c>
      <c r="DB194" s="228"/>
      <c r="DC194" s="228"/>
      <c r="DD194" s="228"/>
      <c r="DE194" s="228"/>
      <c r="DF194" s="228"/>
      <c r="DG194" s="228"/>
      <c r="DH194" s="228" t="s">
        <v>9</v>
      </c>
      <c r="DI194" s="230">
        <v>4.5888980000000004</v>
      </c>
      <c r="DJ194" s="230">
        <v>0.4632502</v>
      </c>
      <c r="DK194" s="230">
        <v>4.1256478000000003</v>
      </c>
      <c r="DL194" s="230">
        <v>0.24132969999999998</v>
      </c>
      <c r="DM194" s="230">
        <v>0.22192050000000002</v>
      </c>
      <c r="DO194" s="59" t="s">
        <v>87</v>
      </c>
      <c r="DP194" s="61" t="s">
        <v>8</v>
      </c>
      <c r="DQ194" s="160" t="s">
        <v>1163</v>
      </c>
      <c r="DR194" s="61"/>
      <c r="DS194" s="61"/>
      <c r="DT194" s="61"/>
      <c r="DU194" s="61"/>
      <c r="DV194" s="61"/>
      <c r="DW194" s="61"/>
      <c r="DX194" s="61" t="s">
        <v>62</v>
      </c>
      <c r="DY194" s="236">
        <v>0.26926569999999994</v>
      </c>
      <c r="DZ194" s="236">
        <v>3.0289240000000002E-2</v>
      </c>
      <c r="EA194" s="236">
        <v>5.648508E-2</v>
      </c>
      <c r="EB194" s="236">
        <v>0.1724358</v>
      </c>
      <c r="EC194" s="236">
        <v>2.0297639999999999E-2</v>
      </c>
    </row>
    <row r="195" spans="1:133" s="169" customFormat="1" x14ac:dyDescent="0.25">
      <c r="A195" s="156">
        <v>287</v>
      </c>
      <c r="B195" s="157" t="s">
        <v>1383</v>
      </c>
      <c r="C195" s="160" t="s">
        <v>1192</v>
      </c>
      <c r="D195" s="160"/>
      <c r="E195" s="157" t="s">
        <v>1300</v>
      </c>
      <c r="F195" s="157">
        <v>-20.499591250000002</v>
      </c>
      <c r="G195" s="157">
        <v>-41.931920433000002</v>
      </c>
      <c r="H195" s="157"/>
      <c r="I195" s="156">
        <v>957</v>
      </c>
      <c r="J195" s="190"/>
      <c r="K195" s="190"/>
      <c r="L195" s="189" t="s">
        <v>1225</v>
      </c>
      <c r="M195" s="185">
        <v>6</v>
      </c>
      <c r="N195" s="185">
        <v>5.666666666666667</v>
      </c>
      <c r="O195" s="185">
        <v>6.333333333333333</v>
      </c>
      <c r="P195" s="185">
        <v>6</v>
      </c>
      <c r="Q195" s="185">
        <v>5.666666666666667</v>
      </c>
      <c r="R195" s="185">
        <v>6</v>
      </c>
      <c r="S195" s="185">
        <v>5.666666666666667</v>
      </c>
      <c r="T195" s="185">
        <v>6</v>
      </c>
      <c r="U195" s="191">
        <v>83.333333333333329</v>
      </c>
      <c r="V195" s="186"/>
      <c r="W195" s="190" t="s">
        <v>944</v>
      </c>
      <c r="X195" s="190">
        <v>957</v>
      </c>
      <c r="Y195" s="192" t="s">
        <v>10</v>
      </c>
      <c r="Z195" s="192"/>
      <c r="AA195" s="175"/>
      <c r="AB195" s="175">
        <f t="shared" si="37"/>
        <v>957</v>
      </c>
      <c r="AC195" s="175"/>
      <c r="AD195" s="175"/>
      <c r="AE195" s="192"/>
      <c r="AF195" s="193">
        <v>39.073673499999998</v>
      </c>
      <c r="AG195" s="193">
        <v>26.957968999999999</v>
      </c>
      <c r="AH195" s="193">
        <v>4.9878714999999989</v>
      </c>
      <c r="AI195" s="193">
        <v>11.06307335</v>
      </c>
      <c r="AJ195" s="193">
        <v>2.2107833338863303</v>
      </c>
      <c r="AK195" s="186"/>
      <c r="AL195" s="175" t="s">
        <v>1142</v>
      </c>
      <c r="AM195" s="175"/>
      <c r="AN195" s="175" t="s">
        <v>10</v>
      </c>
      <c r="AO195" s="175"/>
      <c r="AP195" s="175"/>
      <c r="AQ195" s="175">
        <f t="shared" si="38"/>
        <v>957</v>
      </c>
      <c r="AR195" s="175"/>
      <c r="AS195" s="175"/>
      <c r="AU195" s="175"/>
      <c r="AV195" s="175" t="s">
        <v>62</v>
      </c>
      <c r="AY195" s="176">
        <v>0.16300000000000001</v>
      </c>
      <c r="AZ195" s="176">
        <v>20</v>
      </c>
      <c r="BA195" s="179">
        <v>8.150000000000001E-3</v>
      </c>
      <c r="BB195" s="177">
        <v>4.3137465439025044</v>
      </c>
      <c r="BC195" s="177"/>
      <c r="BD195" s="186"/>
      <c r="BE195" s="186"/>
      <c r="BF195" s="186"/>
      <c r="BG195" s="186"/>
      <c r="BJ195" s="186"/>
      <c r="BK195" s="186"/>
      <c r="BL195" s="186"/>
      <c r="BM195" s="218"/>
      <c r="BP195" s="186"/>
      <c r="BQ195" s="186"/>
      <c r="BR195" s="186"/>
      <c r="BS195" s="186"/>
      <c r="BT195" s="186"/>
      <c r="BU195" s="186"/>
      <c r="BV195" s="176" t="s">
        <v>422</v>
      </c>
      <c r="BW195" s="160" t="s">
        <v>1192</v>
      </c>
      <c r="BX195" s="176"/>
      <c r="BY195" s="176"/>
      <c r="BZ195" s="186">
        <f t="shared" ref="BZ195:BZ201" si="39">I195</f>
        <v>957</v>
      </c>
      <c r="CA195" s="176"/>
      <c r="CB195" s="176"/>
      <c r="CC195" s="176"/>
      <c r="CD195" s="176"/>
      <c r="CE195" s="176" t="s">
        <v>62</v>
      </c>
      <c r="CF195" s="185">
        <v>92.329120696539945</v>
      </c>
      <c r="CI195" s="163">
        <v>287</v>
      </c>
      <c r="CJ195" s="163" t="s">
        <v>10</v>
      </c>
      <c r="CK195" s="163"/>
      <c r="CL195" s="163"/>
      <c r="CM195" s="186">
        <f>I195</f>
        <v>957</v>
      </c>
      <c r="CN195" s="163"/>
      <c r="CO195" s="163"/>
      <c r="CP195" s="163"/>
      <c r="CQ195" s="163"/>
      <c r="CR195" s="163"/>
      <c r="CS195" s="163" t="s">
        <v>62</v>
      </c>
      <c r="CT195" s="163">
        <v>5.5659452303419705</v>
      </c>
      <c r="CU195" s="171"/>
      <c r="CV195" s="171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Q195" s="160"/>
    </row>
    <row r="196" spans="1:133" s="169" customFormat="1" x14ac:dyDescent="0.25">
      <c r="A196" s="156">
        <v>289</v>
      </c>
      <c r="B196" s="157" t="s">
        <v>1384</v>
      </c>
      <c r="C196" s="160" t="s">
        <v>1163</v>
      </c>
      <c r="D196" s="160"/>
      <c r="E196" s="157" t="s">
        <v>1300</v>
      </c>
      <c r="F196" s="157">
        <v>-20.481277378000001</v>
      </c>
      <c r="G196" s="157">
        <v>-41.900744531000001</v>
      </c>
      <c r="H196" s="157"/>
      <c r="I196" s="156">
        <v>906</v>
      </c>
      <c r="J196" s="190"/>
      <c r="K196" s="190"/>
      <c r="L196" s="189" t="s">
        <v>1210</v>
      </c>
      <c r="M196" s="185">
        <v>5.333333333333333</v>
      </c>
      <c r="N196" s="185">
        <v>5.666666666666667</v>
      </c>
      <c r="O196" s="185">
        <v>5.333333333333333</v>
      </c>
      <c r="P196" s="185">
        <v>6</v>
      </c>
      <c r="Q196" s="185">
        <v>5.333333333333333</v>
      </c>
      <c r="R196" s="185">
        <v>5.333333333333333</v>
      </c>
      <c r="S196" s="185">
        <v>5.666666666666667</v>
      </c>
      <c r="T196" s="185">
        <v>5.333333333333333</v>
      </c>
      <c r="U196" s="191">
        <v>80.666666666666671</v>
      </c>
      <c r="V196" s="186"/>
      <c r="W196" s="190" t="s">
        <v>681</v>
      </c>
      <c r="X196" s="190">
        <v>906</v>
      </c>
      <c r="Y196" s="192" t="s">
        <v>8</v>
      </c>
      <c r="Z196" s="192"/>
      <c r="AA196" s="175"/>
      <c r="AB196" s="175">
        <f t="shared" si="37"/>
        <v>906</v>
      </c>
      <c r="AC196" s="175"/>
      <c r="AD196" s="175"/>
      <c r="AE196" s="192"/>
      <c r="AF196" s="193">
        <v>47.956289000000005</v>
      </c>
      <c r="AG196" s="193">
        <v>29.7999735</v>
      </c>
      <c r="AH196" s="193">
        <v>5.3727985500000006</v>
      </c>
      <c r="AI196" s="193">
        <v>12.639623850000003</v>
      </c>
      <c r="AJ196" s="193">
        <v>2.3571315791036374</v>
      </c>
      <c r="AK196" s="186"/>
      <c r="AL196" s="175" t="s">
        <v>88</v>
      </c>
      <c r="AM196" s="175"/>
      <c r="AN196" s="175" t="s">
        <v>8</v>
      </c>
      <c r="AO196" s="175"/>
      <c r="AP196" s="175"/>
      <c r="AQ196" s="175">
        <f t="shared" si="38"/>
        <v>906</v>
      </c>
      <c r="AR196" s="175"/>
      <c r="AS196" s="175"/>
      <c r="AU196" s="175"/>
      <c r="AV196" s="175" t="s">
        <v>62</v>
      </c>
      <c r="AY196" s="176">
        <v>0.25090000000000001</v>
      </c>
      <c r="AZ196" s="176">
        <v>20</v>
      </c>
      <c r="BA196" s="179">
        <v>1.2545000000000001E-2</v>
      </c>
      <c r="BB196" s="177">
        <v>5.9028803049418848</v>
      </c>
      <c r="BC196" s="177"/>
      <c r="BD196" s="194" t="s">
        <v>88</v>
      </c>
      <c r="BE196" s="194" t="s">
        <v>8</v>
      </c>
      <c r="BF196" s="194"/>
      <c r="BG196" s="194"/>
      <c r="BH196" s="169">
        <f>I196</f>
        <v>906</v>
      </c>
      <c r="BJ196" s="194"/>
      <c r="BK196" s="194"/>
      <c r="BL196" s="194"/>
      <c r="BM196" s="217">
        <v>899.63300000000004</v>
      </c>
      <c r="BP196" s="194"/>
      <c r="BQ196" s="195">
        <v>4811.8333329999996</v>
      </c>
      <c r="BR196" s="195"/>
      <c r="BS196" s="195"/>
      <c r="BT196" s="195"/>
      <c r="BU196" s="186"/>
      <c r="BV196" s="176" t="s">
        <v>354</v>
      </c>
      <c r="BW196" s="160" t="s">
        <v>1163</v>
      </c>
      <c r="BX196" s="176"/>
      <c r="BY196" s="176"/>
      <c r="BZ196" s="186">
        <f t="shared" si="39"/>
        <v>906</v>
      </c>
      <c r="CA196" s="176"/>
      <c r="CB196" s="176"/>
      <c r="CC196" s="176"/>
      <c r="CD196" s="176"/>
      <c r="CE196" s="176" t="s">
        <v>62</v>
      </c>
      <c r="CF196" s="185">
        <v>124.69111659307785</v>
      </c>
      <c r="CI196" s="163">
        <v>289</v>
      </c>
      <c r="CJ196" s="163" t="s">
        <v>8</v>
      </c>
      <c r="CK196" s="163"/>
      <c r="CL196" s="163"/>
      <c r="CM196" s="186">
        <f>I196</f>
        <v>906</v>
      </c>
      <c r="CN196" s="163"/>
      <c r="CO196" s="163"/>
      <c r="CP196" s="163"/>
      <c r="CQ196" s="163"/>
      <c r="CR196" s="163"/>
      <c r="CS196" s="163" t="s">
        <v>62</v>
      </c>
      <c r="CT196" s="163">
        <v>5.9000249274866317</v>
      </c>
      <c r="CU196" s="171"/>
      <c r="CV196" s="171"/>
      <c r="CW196" s="190">
        <v>289</v>
      </c>
      <c r="CX196" s="228" t="s">
        <v>8</v>
      </c>
      <c r="CY196" s="228"/>
      <c r="CZ196" s="228"/>
      <c r="DA196" s="186">
        <f t="shared" ref="DA196:DA256" si="40">I196</f>
        <v>906</v>
      </c>
      <c r="DB196" s="228"/>
      <c r="DC196" s="228"/>
      <c r="DD196" s="228"/>
      <c r="DE196" s="228"/>
      <c r="DF196" s="228"/>
      <c r="DG196" s="228"/>
      <c r="DH196" s="228" t="s">
        <v>9</v>
      </c>
      <c r="DI196" s="230">
        <v>5.1527849999999997</v>
      </c>
      <c r="DJ196" s="230">
        <v>0.64473669999999994</v>
      </c>
      <c r="DK196" s="230">
        <v>4.5080482999999996</v>
      </c>
      <c r="DL196" s="230">
        <v>0.31815639999999995</v>
      </c>
      <c r="DM196" s="230">
        <v>0.32658029999999999</v>
      </c>
      <c r="DO196" s="59" t="s">
        <v>88</v>
      </c>
      <c r="DP196" s="61" t="s">
        <v>8</v>
      </c>
      <c r="DQ196" s="160" t="s">
        <v>1163</v>
      </c>
      <c r="DR196" s="61"/>
      <c r="DS196" s="61"/>
      <c r="DT196" s="61"/>
      <c r="DU196" s="61"/>
      <c r="DV196" s="61"/>
      <c r="DW196" s="61"/>
      <c r="DX196" s="61" t="s">
        <v>62</v>
      </c>
      <c r="DY196" s="236">
        <v>0.27152809999999994</v>
      </c>
      <c r="DZ196" s="236">
        <v>3.090948E-2</v>
      </c>
      <c r="EA196" s="236">
        <v>7.0223599999999997E-2</v>
      </c>
      <c r="EB196" s="236">
        <v>0.15285085999999998</v>
      </c>
      <c r="EC196" s="236">
        <v>2.4542459999999999E-2</v>
      </c>
    </row>
    <row r="197" spans="1:133" s="169" customFormat="1" x14ac:dyDescent="0.25">
      <c r="A197" s="156">
        <v>290</v>
      </c>
      <c r="B197" s="157" t="s">
        <v>1385</v>
      </c>
      <c r="C197" s="160" t="s">
        <v>1163</v>
      </c>
      <c r="D197" s="160"/>
      <c r="E197" s="157" t="s">
        <v>1300</v>
      </c>
      <c r="F197" s="157">
        <v>-20.4880575</v>
      </c>
      <c r="G197" s="157">
        <v>-41.907697151999997</v>
      </c>
      <c r="H197" s="157"/>
      <c r="I197" s="156">
        <v>923</v>
      </c>
      <c r="J197" s="190"/>
      <c r="K197" s="190"/>
      <c r="L197" s="189" t="s">
        <v>1225</v>
      </c>
      <c r="M197" s="185">
        <v>5.666666666666667</v>
      </c>
      <c r="N197" s="185">
        <v>5.666666666666667</v>
      </c>
      <c r="O197" s="185">
        <v>5.666666666666667</v>
      </c>
      <c r="P197" s="185">
        <v>5.666666666666667</v>
      </c>
      <c r="Q197" s="185">
        <v>5.666666666666667</v>
      </c>
      <c r="R197" s="185">
        <v>5.666666666666667</v>
      </c>
      <c r="S197" s="185">
        <v>5.666666666666667</v>
      </c>
      <c r="T197" s="185">
        <v>5.666666666666667</v>
      </c>
      <c r="U197" s="191">
        <v>81.333333333333329</v>
      </c>
      <c r="V197" s="186"/>
      <c r="W197" s="190" t="s">
        <v>682</v>
      </c>
      <c r="X197" s="190">
        <v>923</v>
      </c>
      <c r="Y197" s="192" t="s">
        <v>8</v>
      </c>
      <c r="Z197" s="192"/>
      <c r="AA197" s="175"/>
      <c r="AB197" s="175">
        <f t="shared" si="37"/>
        <v>923</v>
      </c>
      <c r="AC197" s="175"/>
      <c r="AD197" s="175"/>
      <c r="AE197" s="192"/>
      <c r="AF197" s="193">
        <v>60.226246000000017</v>
      </c>
      <c r="AG197" s="193">
        <v>32.698083000000004</v>
      </c>
      <c r="AH197" s="193">
        <v>6.1629541000000012</v>
      </c>
      <c r="AI197" s="193">
        <v>13.562102999999999</v>
      </c>
      <c r="AJ197" s="193">
        <v>2.2129097393887935</v>
      </c>
      <c r="AK197" s="186"/>
      <c r="AL197" s="175" t="s">
        <v>535</v>
      </c>
      <c r="AM197" s="175"/>
      <c r="AN197" s="175" t="s">
        <v>8</v>
      </c>
      <c r="AO197" s="175"/>
      <c r="AP197" s="175"/>
      <c r="AQ197" s="175">
        <f t="shared" si="38"/>
        <v>923</v>
      </c>
      <c r="AR197" s="175"/>
      <c r="AS197" s="175"/>
      <c r="AU197" s="175"/>
      <c r="AV197" s="175" t="s">
        <v>62</v>
      </c>
      <c r="AY197" s="176">
        <v>0.23749999999999999</v>
      </c>
      <c r="AZ197" s="176">
        <v>20</v>
      </c>
      <c r="BA197" s="179">
        <v>1.1875E-2</v>
      </c>
      <c r="BB197" s="177">
        <v>6.2505033151692482</v>
      </c>
      <c r="BC197" s="177"/>
      <c r="BD197" s="194" t="s">
        <v>535</v>
      </c>
      <c r="BE197" s="194" t="s">
        <v>8</v>
      </c>
      <c r="BF197" s="194"/>
      <c r="BG197" s="194"/>
      <c r="BH197" s="169">
        <f>I197</f>
        <v>923</v>
      </c>
      <c r="BJ197" s="194"/>
      <c r="BK197" s="194"/>
      <c r="BL197" s="194"/>
      <c r="BM197" s="217">
        <v>920.50199999999995</v>
      </c>
      <c r="BP197" s="194"/>
      <c r="BQ197" s="195">
        <v>20563.166667000001</v>
      </c>
      <c r="BR197" s="195"/>
      <c r="BS197" s="195"/>
      <c r="BT197" s="195"/>
      <c r="BU197" s="186"/>
      <c r="BV197" s="176" t="s">
        <v>355</v>
      </c>
      <c r="BW197" s="160" t="s">
        <v>1163</v>
      </c>
      <c r="BX197" s="176"/>
      <c r="BY197" s="176"/>
      <c r="BZ197" s="186">
        <f t="shared" si="39"/>
        <v>923</v>
      </c>
      <c r="CA197" s="176"/>
      <c r="CB197" s="176"/>
      <c r="CC197" s="176"/>
      <c r="CD197" s="176"/>
      <c r="CE197" s="176" t="s">
        <v>62</v>
      </c>
      <c r="CF197" s="185">
        <v>194.67239019081006</v>
      </c>
      <c r="CI197" s="186"/>
      <c r="CJ197" s="186"/>
      <c r="CK197" s="186"/>
      <c r="CL197" s="186"/>
      <c r="CM197" s="186"/>
      <c r="CN197" s="186"/>
      <c r="CO197" s="186"/>
      <c r="CP197" s="186"/>
      <c r="CQ197" s="186"/>
      <c r="CR197" s="186"/>
      <c r="CS197" s="186"/>
      <c r="CT197" s="186"/>
      <c r="CU197" s="171"/>
      <c r="CV197" s="171"/>
      <c r="CW197" s="190">
        <v>290</v>
      </c>
      <c r="CX197" s="228" t="s">
        <v>8</v>
      </c>
      <c r="CY197" s="228"/>
      <c r="CZ197" s="228"/>
      <c r="DA197" s="186">
        <f t="shared" si="40"/>
        <v>923</v>
      </c>
      <c r="DB197" s="228"/>
      <c r="DC197" s="228"/>
      <c r="DD197" s="228"/>
      <c r="DE197" s="228"/>
      <c r="DF197" s="228"/>
      <c r="DG197" s="228"/>
      <c r="DH197" s="228" t="s">
        <v>9</v>
      </c>
      <c r="DI197" s="230">
        <v>3.5891289999999998</v>
      </c>
      <c r="DJ197" s="230">
        <v>0.4322899</v>
      </c>
      <c r="DK197" s="230">
        <v>3.1568391</v>
      </c>
      <c r="DL197" s="230">
        <v>0.19670680000000001</v>
      </c>
      <c r="DM197" s="230">
        <v>0.23558309999999999</v>
      </c>
      <c r="DQ197" s="160"/>
    </row>
    <row r="198" spans="1:133" s="169" customFormat="1" x14ac:dyDescent="0.25">
      <c r="A198" s="156">
        <v>291</v>
      </c>
      <c r="B198" s="157" t="s">
        <v>1386</v>
      </c>
      <c r="C198" s="160" t="s">
        <v>1163</v>
      </c>
      <c r="D198" s="160"/>
      <c r="E198" s="157" t="s">
        <v>1300</v>
      </c>
      <c r="F198" s="157">
        <v>-20.418052765999999</v>
      </c>
      <c r="G198" s="157">
        <v>-41.867242064000003</v>
      </c>
      <c r="H198" s="157"/>
      <c r="I198" s="156">
        <v>1047</v>
      </c>
      <c r="J198" s="190"/>
      <c r="K198" s="190"/>
      <c r="L198" s="189" t="s">
        <v>1225</v>
      </c>
      <c r="M198" s="185">
        <v>6</v>
      </c>
      <c r="N198" s="185">
        <v>5.5</v>
      </c>
      <c r="O198" s="185">
        <v>5.5</v>
      </c>
      <c r="P198" s="185">
        <v>6</v>
      </c>
      <c r="Q198" s="185">
        <v>6</v>
      </c>
      <c r="R198" s="185">
        <v>6</v>
      </c>
      <c r="S198" s="185">
        <v>6.5</v>
      </c>
      <c r="T198" s="185">
        <v>6</v>
      </c>
      <c r="U198" s="191">
        <v>84</v>
      </c>
      <c r="V198" s="186"/>
      <c r="W198" s="190" t="s">
        <v>683</v>
      </c>
      <c r="X198" s="190">
        <v>1047</v>
      </c>
      <c r="Y198" s="192" t="s">
        <v>8</v>
      </c>
      <c r="Z198" s="192"/>
      <c r="AA198" s="175"/>
      <c r="AB198" s="175">
        <f t="shared" si="37"/>
        <v>1047</v>
      </c>
      <c r="AC198" s="175"/>
      <c r="AD198" s="175"/>
      <c r="AE198" s="192"/>
      <c r="AF198" s="193">
        <v>44.471207</v>
      </c>
      <c r="AG198" s="193">
        <v>28.180598000000003</v>
      </c>
      <c r="AH198" s="193">
        <v>5.3608270500000001</v>
      </c>
      <c r="AI198" s="193">
        <v>11.805527649999998</v>
      </c>
      <c r="AJ198" s="193">
        <v>2.2098415011718946</v>
      </c>
      <c r="AK198" s="186"/>
      <c r="AL198" s="175" t="s">
        <v>89</v>
      </c>
      <c r="AM198" s="175"/>
      <c r="AN198" s="175" t="s">
        <v>8</v>
      </c>
      <c r="AO198" s="175"/>
      <c r="AP198" s="175"/>
      <c r="AQ198" s="175">
        <f t="shared" si="38"/>
        <v>1047</v>
      </c>
      <c r="AR198" s="175"/>
      <c r="AS198" s="175"/>
      <c r="AU198" s="175"/>
      <c r="AV198" s="175" t="s">
        <v>62</v>
      </c>
      <c r="AY198" s="176">
        <v>0.2455</v>
      </c>
      <c r="AZ198" s="176">
        <v>20</v>
      </c>
      <c r="BA198" s="179">
        <v>1.2274999999999999E-2</v>
      </c>
      <c r="BB198" s="177">
        <v>6.3001637452017283</v>
      </c>
      <c r="BC198" s="177"/>
      <c r="BD198" s="194" t="s">
        <v>89</v>
      </c>
      <c r="BE198" s="194" t="s">
        <v>8</v>
      </c>
      <c r="BF198" s="194"/>
      <c r="BG198" s="194"/>
      <c r="BH198" s="169">
        <f>I198</f>
        <v>1047</v>
      </c>
      <c r="BJ198" s="194"/>
      <c r="BK198" s="194"/>
      <c r="BL198" s="194"/>
      <c r="BM198" s="217">
        <v>1040.7149999999999</v>
      </c>
      <c r="BP198" s="194"/>
      <c r="BQ198" s="195">
        <v>8817.3333330000005</v>
      </c>
      <c r="BR198" s="195"/>
      <c r="BS198" s="195"/>
      <c r="BT198" s="195"/>
      <c r="BU198" s="186"/>
      <c r="BV198" s="176" t="s">
        <v>356</v>
      </c>
      <c r="BW198" s="160" t="s">
        <v>1163</v>
      </c>
      <c r="BX198" s="176"/>
      <c r="BY198" s="176"/>
      <c r="BZ198" s="186">
        <f t="shared" si="39"/>
        <v>1047</v>
      </c>
      <c r="CA198" s="176"/>
      <c r="CB198" s="176"/>
      <c r="CC198" s="176"/>
      <c r="CD198" s="176"/>
      <c r="CE198" s="176" t="s">
        <v>62</v>
      </c>
      <c r="CF198" s="185">
        <v>145.52157440157481</v>
      </c>
      <c r="CI198" s="163">
        <v>291</v>
      </c>
      <c r="CJ198" s="163" t="s">
        <v>8</v>
      </c>
      <c r="CK198" s="163"/>
      <c r="CL198" s="163"/>
      <c r="CM198" s="186">
        <f>I198</f>
        <v>1047</v>
      </c>
      <c r="CN198" s="163"/>
      <c r="CO198" s="163"/>
      <c r="CP198" s="163"/>
      <c r="CQ198" s="163"/>
      <c r="CR198" s="163"/>
      <c r="CS198" s="163" t="s">
        <v>62</v>
      </c>
      <c r="CT198" s="163">
        <v>7.230344518624614</v>
      </c>
      <c r="CU198" s="171"/>
      <c r="CV198" s="171"/>
      <c r="CW198" s="190">
        <v>291</v>
      </c>
      <c r="CX198" s="228" t="s">
        <v>8</v>
      </c>
      <c r="CY198" s="228"/>
      <c r="CZ198" s="228"/>
      <c r="DA198" s="186">
        <f t="shared" si="40"/>
        <v>1047</v>
      </c>
      <c r="DB198" s="228"/>
      <c r="DC198" s="228"/>
      <c r="DD198" s="228"/>
      <c r="DE198" s="228"/>
      <c r="DF198" s="228"/>
      <c r="DG198" s="228"/>
      <c r="DH198" s="228" t="s">
        <v>9</v>
      </c>
      <c r="DI198" s="230">
        <v>6.7294679999999998</v>
      </c>
      <c r="DJ198" s="230">
        <v>0.69546000000000008</v>
      </c>
      <c r="DK198" s="230">
        <v>6.034008</v>
      </c>
      <c r="DL198" s="230">
        <v>0.37567280000000008</v>
      </c>
      <c r="DM198" s="230">
        <v>0.31978719999999999</v>
      </c>
      <c r="DO198" s="59" t="s">
        <v>89</v>
      </c>
      <c r="DP198" s="61" t="s">
        <v>8</v>
      </c>
      <c r="DQ198" s="160" t="s">
        <v>1163</v>
      </c>
      <c r="DR198" s="61"/>
      <c r="DS198" s="61"/>
      <c r="DT198" s="61"/>
      <c r="DU198" s="61"/>
      <c r="DV198" s="61"/>
      <c r="DW198" s="61"/>
      <c r="DX198" s="61" t="s">
        <v>62</v>
      </c>
      <c r="DY198" s="236">
        <v>0.29860186000000005</v>
      </c>
      <c r="DZ198" s="236">
        <v>2.7170039999999999E-2</v>
      </c>
      <c r="EA198" s="236">
        <v>8.2568600000000006E-2</v>
      </c>
      <c r="EB198" s="236">
        <v>0.17140062</v>
      </c>
      <c r="EC198" s="236">
        <v>1.7933999999999999E-2</v>
      </c>
    </row>
    <row r="199" spans="1:133" s="169" customFormat="1" x14ac:dyDescent="0.25">
      <c r="A199" s="156">
        <v>292</v>
      </c>
      <c r="B199" s="157" t="s">
        <v>1387</v>
      </c>
      <c r="C199" s="160" t="s">
        <v>1194</v>
      </c>
      <c r="D199" s="160"/>
      <c r="E199" s="157" t="s">
        <v>1300</v>
      </c>
      <c r="F199" s="157">
        <v>-20.414529769000001</v>
      </c>
      <c r="G199" s="157">
        <v>-41.857944857</v>
      </c>
      <c r="H199" s="157"/>
      <c r="I199" s="156">
        <v>1190</v>
      </c>
      <c r="J199" s="190"/>
      <c r="K199" s="190"/>
      <c r="L199" s="189" t="s">
        <v>1210</v>
      </c>
      <c r="M199" s="185">
        <v>6.333333333333333</v>
      </c>
      <c r="N199" s="190">
        <v>7</v>
      </c>
      <c r="O199" s="185">
        <v>6.833333333333333</v>
      </c>
      <c r="P199" s="190">
        <v>7</v>
      </c>
      <c r="Q199" s="190">
        <v>7</v>
      </c>
      <c r="R199" s="185">
        <v>7.166666666666667</v>
      </c>
      <c r="S199" s="185">
        <v>6.666666666666667</v>
      </c>
      <c r="T199" s="190">
        <v>7</v>
      </c>
      <c r="U199" s="196">
        <v>91</v>
      </c>
      <c r="V199" s="186"/>
      <c r="W199" s="190" t="s">
        <v>786</v>
      </c>
      <c r="X199" s="190">
        <v>1190</v>
      </c>
      <c r="Y199" s="192" t="s">
        <v>201</v>
      </c>
      <c r="Z199" s="192"/>
      <c r="AA199" s="175"/>
      <c r="AB199" s="175">
        <f t="shared" si="37"/>
        <v>1190</v>
      </c>
      <c r="AC199" s="175"/>
      <c r="AD199" s="175"/>
      <c r="AE199" s="192"/>
      <c r="AF199" s="193">
        <v>44.650360499999991</v>
      </c>
      <c r="AG199" s="193">
        <v>27.829482500000005</v>
      </c>
      <c r="AH199" s="193">
        <v>5.3485782999999989</v>
      </c>
      <c r="AI199" s="193">
        <v>11.586121100000002</v>
      </c>
      <c r="AJ199" s="193">
        <v>2.1694307604578222</v>
      </c>
      <c r="AK199" s="186"/>
      <c r="AL199" s="175" t="s">
        <v>552</v>
      </c>
      <c r="AM199" s="175"/>
      <c r="AN199" s="175" t="s">
        <v>201</v>
      </c>
      <c r="AO199" s="175"/>
      <c r="AP199" s="175"/>
      <c r="AQ199" s="175">
        <f t="shared" si="38"/>
        <v>1190</v>
      </c>
      <c r="AR199" s="175"/>
      <c r="AS199" s="175"/>
      <c r="AU199" s="175"/>
      <c r="AV199" s="175" t="s">
        <v>62</v>
      </c>
      <c r="AY199" s="176">
        <v>0.29380000000000001</v>
      </c>
      <c r="AZ199" s="176">
        <v>20</v>
      </c>
      <c r="BA199" s="179">
        <v>1.469E-2</v>
      </c>
      <c r="BB199" s="177">
        <v>7.7537379539902833</v>
      </c>
      <c r="BC199" s="177"/>
      <c r="BD199" s="194" t="s">
        <v>552</v>
      </c>
      <c r="BE199" s="194" t="s">
        <v>201</v>
      </c>
      <c r="BF199" s="194"/>
      <c r="BG199" s="194"/>
      <c r="BH199" s="169">
        <f>I199</f>
        <v>1190</v>
      </c>
      <c r="BJ199" s="194"/>
      <c r="BK199" s="194"/>
      <c r="BL199" s="194"/>
      <c r="BM199" s="217">
        <v>1189.748</v>
      </c>
      <c r="BP199" s="194"/>
      <c r="BQ199" s="195">
        <v>1455.5</v>
      </c>
      <c r="BR199" s="195"/>
      <c r="BS199" s="195"/>
      <c r="BT199" s="195"/>
      <c r="BU199" s="186"/>
      <c r="BV199" s="176" t="s">
        <v>381</v>
      </c>
      <c r="BW199" s="160" t="s">
        <v>1194</v>
      </c>
      <c r="BX199" s="176"/>
      <c r="BY199" s="176"/>
      <c r="BZ199" s="186">
        <f t="shared" si="39"/>
        <v>1190</v>
      </c>
      <c r="CA199" s="176"/>
      <c r="CB199" s="176"/>
      <c r="CC199" s="176"/>
      <c r="CD199" s="176"/>
      <c r="CE199" s="176" t="s">
        <v>62</v>
      </c>
      <c r="CF199" s="185">
        <v>230.00269595721792</v>
      </c>
      <c r="CI199" s="186"/>
      <c r="CJ199" s="186"/>
      <c r="CK199" s="186"/>
      <c r="CL199" s="186"/>
      <c r="CM199" s="186"/>
      <c r="CN199" s="186"/>
      <c r="CO199" s="186"/>
      <c r="CP199" s="186"/>
      <c r="CQ199" s="186"/>
      <c r="CR199" s="186"/>
      <c r="CS199" s="186"/>
      <c r="CT199" s="186"/>
      <c r="CU199" s="171"/>
      <c r="CV199" s="171"/>
      <c r="CW199" s="186"/>
      <c r="CX199" s="186"/>
      <c r="CY199" s="186"/>
      <c r="CZ199" s="186"/>
      <c r="DA199" s="186"/>
      <c r="DB199" s="186"/>
      <c r="DC199" s="186"/>
      <c r="DD199" s="186"/>
      <c r="DE199" s="186"/>
      <c r="DF199" s="186"/>
      <c r="DG199" s="186"/>
      <c r="DH199" s="186"/>
      <c r="DI199" s="186"/>
      <c r="DJ199" s="186"/>
      <c r="DK199" s="186"/>
      <c r="DL199" s="186"/>
      <c r="DM199" s="186"/>
      <c r="DO199" s="61">
        <v>292</v>
      </c>
      <c r="DP199" s="61" t="s">
        <v>201</v>
      </c>
      <c r="DQ199" s="160" t="s">
        <v>1194</v>
      </c>
      <c r="DR199" s="61"/>
      <c r="DS199" s="61"/>
      <c r="DT199" s="61"/>
      <c r="DU199" s="61"/>
      <c r="DV199" s="61"/>
      <c r="DW199" s="61"/>
      <c r="DX199" s="61" t="s">
        <v>62</v>
      </c>
      <c r="DY199" s="68">
        <v>0.34087020000000001</v>
      </c>
      <c r="DZ199" s="68">
        <v>2.6339479999999998E-2</v>
      </c>
      <c r="EA199" s="68">
        <v>8.8170820000000011E-2</v>
      </c>
      <c r="EB199" s="68">
        <v>0.20478344000000001</v>
      </c>
      <c r="EC199" s="68">
        <v>1.8345380000000001E-2</v>
      </c>
    </row>
    <row r="200" spans="1:133" s="169" customFormat="1" x14ac:dyDescent="0.25">
      <c r="A200" s="156">
        <v>293</v>
      </c>
      <c r="B200" s="157" t="s">
        <v>1388</v>
      </c>
      <c r="C200" s="160" t="s">
        <v>1163</v>
      </c>
      <c r="D200" s="160"/>
      <c r="E200" s="157" t="s">
        <v>1300</v>
      </c>
      <c r="F200" s="157">
        <v>-20.450041713000001</v>
      </c>
      <c r="G200" s="157">
        <v>-41.886490936999998</v>
      </c>
      <c r="H200" s="157"/>
      <c r="I200" s="156">
        <v>944</v>
      </c>
      <c r="J200" s="190"/>
      <c r="K200" s="190"/>
      <c r="L200" s="189" t="s">
        <v>1225</v>
      </c>
      <c r="M200" s="185">
        <v>5</v>
      </c>
      <c r="N200" s="185">
        <v>5.666666666666667</v>
      </c>
      <c r="O200" s="185">
        <v>5.666666666666667</v>
      </c>
      <c r="P200" s="185">
        <v>5.666666666666667</v>
      </c>
      <c r="Q200" s="185">
        <v>5</v>
      </c>
      <c r="R200" s="185">
        <v>5.333333333333333</v>
      </c>
      <c r="S200" s="185">
        <v>5.333333333333333</v>
      </c>
      <c r="T200" s="185">
        <v>5.666666666666667</v>
      </c>
      <c r="U200" s="191">
        <v>79.333333333333329</v>
      </c>
      <c r="V200" s="186"/>
      <c r="W200" s="190" t="s">
        <v>684</v>
      </c>
      <c r="X200" s="190">
        <v>944</v>
      </c>
      <c r="Y200" s="192" t="s">
        <v>8</v>
      </c>
      <c r="Z200" s="192"/>
      <c r="AA200" s="175"/>
      <c r="AB200" s="175">
        <f t="shared" si="37"/>
        <v>944</v>
      </c>
      <c r="AC200" s="175"/>
      <c r="AD200" s="175"/>
      <c r="AE200" s="192"/>
      <c r="AF200" s="193">
        <v>49.299663500000001</v>
      </c>
      <c r="AG200" s="193">
        <v>30.108886500000001</v>
      </c>
      <c r="AH200" s="193">
        <v>5.5369200000000003</v>
      </c>
      <c r="AI200" s="193">
        <v>12.471342500000002</v>
      </c>
      <c r="AJ200" s="193">
        <v>2.2667437399360235</v>
      </c>
      <c r="AK200" s="186"/>
      <c r="AL200" s="175" t="s">
        <v>90</v>
      </c>
      <c r="AM200" s="175"/>
      <c r="AN200" s="175" t="s">
        <v>8</v>
      </c>
      <c r="AO200" s="175"/>
      <c r="AP200" s="175"/>
      <c r="AQ200" s="175">
        <f t="shared" si="38"/>
        <v>944</v>
      </c>
      <c r="AR200" s="175"/>
      <c r="AS200" s="175"/>
      <c r="AU200" s="175"/>
      <c r="AV200" s="175" t="s">
        <v>62</v>
      </c>
      <c r="AY200" s="176">
        <v>0.28370000000000001</v>
      </c>
      <c r="AZ200" s="176">
        <v>20</v>
      </c>
      <c r="BA200" s="179">
        <v>1.4185E-2</v>
      </c>
      <c r="BB200" s="177">
        <v>7.0799667140901406</v>
      </c>
      <c r="BC200" s="177"/>
      <c r="BD200" s="186"/>
      <c r="BE200" s="186"/>
      <c r="BF200" s="186"/>
      <c r="BG200" s="186"/>
      <c r="BJ200" s="186"/>
      <c r="BK200" s="186"/>
      <c r="BL200" s="186"/>
      <c r="BM200" s="218"/>
      <c r="BP200" s="186"/>
      <c r="BQ200" s="186"/>
      <c r="BR200" s="186"/>
      <c r="BS200" s="186"/>
      <c r="BT200" s="186"/>
      <c r="BU200" s="186"/>
      <c r="BV200" s="176" t="s">
        <v>357</v>
      </c>
      <c r="BW200" s="160" t="s">
        <v>1163</v>
      </c>
      <c r="BX200" s="176"/>
      <c r="BY200" s="176"/>
      <c r="BZ200" s="186">
        <f t="shared" si="39"/>
        <v>944</v>
      </c>
      <c r="CA200" s="176"/>
      <c r="CB200" s="176"/>
      <c r="CC200" s="176"/>
      <c r="CD200" s="176"/>
      <c r="CE200" s="176" t="s">
        <v>62</v>
      </c>
      <c r="CF200" s="185">
        <v>154.32308720529278</v>
      </c>
      <c r="CI200" s="163">
        <v>293</v>
      </c>
      <c r="CJ200" s="163" t="s">
        <v>8</v>
      </c>
      <c r="CK200" s="163"/>
      <c r="CL200" s="163"/>
      <c r="CM200" s="186">
        <f>I200</f>
        <v>944</v>
      </c>
      <c r="CN200" s="163"/>
      <c r="CO200" s="163"/>
      <c r="CP200" s="163"/>
      <c r="CQ200" s="163"/>
      <c r="CR200" s="163"/>
      <c r="CS200" s="163" t="s">
        <v>62</v>
      </c>
      <c r="CT200" s="163">
        <v>8.1479306050698987</v>
      </c>
      <c r="CU200" s="171"/>
      <c r="CV200" s="171"/>
      <c r="CW200" s="190">
        <v>293</v>
      </c>
      <c r="CX200" s="228" t="s">
        <v>8</v>
      </c>
      <c r="CY200" s="228"/>
      <c r="CZ200" s="228"/>
      <c r="DA200" s="186">
        <f t="shared" si="40"/>
        <v>944</v>
      </c>
      <c r="DB200" s="228"/>
      <c r="DC200" s="228"/>
      <c r="DD200" s="228"/>
      <c r="DE200" s="228"/>
      <c r="DF200" s="228"/>
      <c r="DG200" s="228"/>
      <c r="DH200" s="228" t="s">
        <v>9</v>
      </c>
      <c r="DI200" s="230">
        <v>4.9246540000000003</v>
      </c>
      <c r="DJ200" s="230">
        <v>0.61351789999999995</v>
      </c>
      <c r="DK200" s="230">
        <v>4.3111361000000006</v>
      </c>
      <c r="DL200" s="230">
        <v>0.27925819999999996</v>
      </c>
      <c r="DM200" s="230">
        <v>0.33425969999999999</v>
      </c>
      <c r="DO200" s="59" t="s">
        <v>90</v>
      </c>
      <c r="DP200" s="61" t="s">
        <v>8</v>
      </c>
      <c r="DQ200" s="160" t="s">
        <v>1163</v>
      </c>
      <c r="DR200" s="61"/>
      <c r="DS200" s="61"/>
      <c r="DT200" s="61"/>
      <c r="DU200" s="61"/>
      <c r="DV200" s="61"/>
      <c r="DW200" s="61"/>
      <c r="DX200" s="61" t="s">
        <v>62</v>
      </c>
      <c r="DY200" s="236">
        <v>0.29860186000000005</v>
      </c>
      <c r="DZ200" s="236">
        <v>2.7170039999999999E-2</v>
      </c>
      <c r="EA200" s="236">
        <v>8.5439059999999997E-2</v>
      </c>
      <c r="EB200" s="236">
        <v>0.17140062</v>
      </c>
      <c r="EC200" s="236">
        <v>1.7933999999999999E-2</v>
      </c>
    </row>
    <row r="201" spans="1:133" s="169" customFormat="1" x14ac:dyDescent="0.25">
      <c r="A201" s="156">
        <v>294</v>
      </c>
      <c r="B201" s="157" t="s">
        <v>1387</v>
      </c>
      <c r="C201" s="160" t="s">
        <v>1192</v>
      </c>
      <c r="D201" s="160"/>
      <c r="E201" s="157" t="s">
        <v>1300</v>
      </c>
      <c r="F201" s="157">
        <v>-20.414835120999999</v>
      </c>
      <c r="G201" s="157">
        <v>-41.856481711999997</v>
      </c>
      <c r="H201" s="157"/>
      <c r="I201" s="156">
        <v>1192</v>
      </c>
      <c r="J201" s="190"/>
      <c r="K201" s="190"/>
      <c r="L201" s="189" t="s">
        <v>1210</v>
      </c>
      <c r="M201" s="185">
        <v>7</v>
      </c>
      <c r="N201" s="185">
        <v>7.333333333333333</v>
      </c>
      <c r="O201" s="185">
        <v>7</v>
      </c>
      <c r="P201" s="185">
        <v>7.333333333333333</v>
      </c>
      <c r="Q201" s="185">
        <v>7.333333333333333</v>
      </c>
      <c r="R201" s="185">
        <v>7.666666666666667</v>
      </c>
      <c r="S201" s="185">
        <v>7</v>
      </c>
      <c r="T201" s="185">
        <v>7</v>
      </c>
      <c r="U201" s="191">
        <v>93.666666666666671</v>
      </c>
      <c r="V201" s="186"/>
      <c r="W201" s="190" t="s">
        <v>945</v>
      </c>
      <c r="X201" s="190">
        <v>1192</v>
      </c>
      <c r="Y201" s="192" t="s">
        <v>10</v>
      </c>
      <c r="Z201" s="192"/>
      <c r="AA201" s="175"/>
      <c r="AB201" s="175">
        <f t="shared" si="37"/>
        <v>1192</v>
      </c>
      <c r="AC201" s="175"/>
      <c r="AD201" s="175"/>
      <c r="AE201" s="192"/>
      <c r="AF201" s="193">
        <v>41.260054999999987</v>
      </c>
      <c r="AG201" s="193">
        <v>26.691664000000003</v>
      </c>
      <c r="AH201" s="193">
        <v>5.1601748500000006</v>
      </c>
      <c r="AI201" s="193">
        <v>11.027168899999999</v>
      </c>
      <c r="AJ201" s="193">
        <v>2.137440874690463</v>
      </c>
      <c r="AK201" s="186"/>
      <c r="AL201" s="175" t="s">
        <v>176</v>
      </c>
      <c r="AM201" s="175"/>
      <c r="AN201" s="175" t="s">
        <v>10</v>
      </c>
      <c r="AO201" s="175"/>
      <c r="AP201" s="175"/>
      <c r="AQ201" s="175">
        <f t="shared" si="38"/>
        <v>1192</v>
      </c>
      <c r="AR201" s="175"/>
      <c r="AS201" s="175"/>
      <c r="AU201" s="175"/>
      <c r="AV201" s="175" t="s">
        <v>62</v>
      </c>
      <c r="AY201" s="176">
        <v>0.30940000000000001</v>
      </c>
      <c r="AZ201" s="176">
        <v>20</v>
      </c>
      <c r="BA201" s="179">
        <v>1.5470000000000001E-2</v>
      </c>
      <c r="BB201" s="177">
        <v>8.0530427079698299</v>
      </c>
      <c r="BC201" s="177"/>
      <c r="BD201" s="194" t="s">
        <v>176</v>
      </c>
      <c r="BE201" s="194" t="s">
        <v>10</v>
      </c>
      <c r="BF201" s="194"/>
      <c r="BG201" s="194"/>
      <c r="BH201" s="169">
        <f>I201</f>
        <v>1192</v>
      </c>
      <c r="BJ201" s="194"/>
      <c r="BK201" s="194"/>
      <c r="BL201" s="194"/>
      <c r="BM201" s="217">
        <v>1191.9110000000001</v>
      </c>
      <c r="BP201" s="194"/>
      <c r="BQ201" s="195">
        <v>2065.166667</v>
      </c>
      <c r="BR201" s="195"/>
      <c r="BS201" s="195"/>
      <c r="BT201" s="195"/>
      <c r="BU201" s="186"/>
      <c r="BV201" s="176" t="s">
        <v>423</v>
      </c>
      <c r="BW201" s="160" t="s">
        <v>1192</v>
      </c>
      <c r="BX201" s="176"/>
      <c r="BY201" s="176"/>
      <c r="BZ201" s="186">
        <f t="shared" si="39"/>
        <v>1192</v>
      </c>
      <c r="CA201" s="176"/>
      <c r="CB201" s="176"/>
      <c r="CC201" s="176"/>
      <c r="CD201" s="176"/>
      <c r="CE201" s="176" t="s">
        <v>62</v>
      </c>
      <c r="CF201" s="185">
        <v>163.65559241508109</v>
      </c>
      <c r="CI201" s="163">
        <v>294</v>
      </c>
      <c r="CJ201" s="163" t="s">
        <v>10</v>
      </c>
      <c r="CK201" s="163"/>
      <c r="CL201" s="163"/>
      <c r="CM201" s="186">
        <f>I201</f>
        <v>1192</v>
      </c>
      <c r="CN201" s="163"/>
      <c r="CO201" s="163"/>
      <c r="CP201" s="163"/>
      <c r="CQ201" s="163"/>
      <c r="CR201" s="163"/>
      <c r="CS201" s="163" t="s">
        <v>62</v>
      </c>
      <c r="CT201" s="163">
        <v>6.7785000797565784</v>
      </c>
      <c r="CU201" s="171"/>
      <c r="CV201" s="171"/>
      <c r="CW201" s="163">
        <v>294</v>
      </c>
      <c r="CX201" s="163" t="s">
        <v>10</v>
      </c>
      <c r="CY201" s="163"/>
      <c r="CZ201" s="163"/>
      <c r="DA201" s="186">
        <f t="shared" si="40"/>
        <v>1192</v>
      </c>
      <c r="DB201" s="163"/>
      <c r="DC201" s="163"/>
      <c r="DD201" s="163"/>
      <c r="DE201" s="163"/>
      <c r="DF201" s="163"/>
      <c r="DG201" s="163"/>
      <c r="DH201" s="176" t="s">
        <v>9</v>
      </c>
      <c r="DI201" s="233">
        <v>5.4062080000000003</v>
      </c>
      <c r="DJ201" s="233">
        <v>0.7831515</v>
      </c>
      <c r="DK201" s="177">
        <f>DI201-DJ201</f>
        <v>4.6230565000000006</v>
      </c>
      <c r="DL201" s="230">
        <v>0.40619280000000002</v>
      </c>
      <c r="DM201" s="230">
        <v>0.37695869999999998</v>
      </c>
      <c r="DO201" s="61" t="s">
        <v>176</v>
      </c>
      <c r="DP201" s="61" t="s">
        <v>10</v>
      </c>
      <c r="DQ201" s="160" t="s">
        <v>1192</v>
      </c>
      <c r="DR201" s="61"/>
      <c r="DS201" s="61"/>
      <c r="DT201" s="61"/>
      <c r="DU201" s="61"/>
      <c r="DV201" s="61"/>
      <c r="DW201" s="61"/>
      <c r="DX201" s="61" t="s">
        <v>62</v>
      </c>
      <c r="DY201" s="68">
        <v>0.28784364000000001</v>
      </c>
      <c r="DZ201" s="68">
        <v>2.1164100000000002E-2</v>
      </c>
      <c r="EA201" s="68">
        <v>7.6888799999999993E-2</v>
      </c>
      <c r="EB201" s="68">
        <v>0.18258378</v>
      </c>
      <c r="EC201" s="68">
        <v>1.8550580000000001E-2</v>
      </c>
    </row>
    <row r="202" spans="1:133" s="169" customFormat="1" x14ac:dyDescent="0.25">
      <c r="A202" s="156">
        <v>295</v>
      </c>
      <c r="B202" s="157" t="s">
        <v>1389</v>
      </c>
      <c r="C202" s="160" t="s">
        <v>1192</v>
      </c>
      <c r="D202" s="160"/>
      <c r="E202" s="157" t="s">
        <v>1300</v>
      </c>
      <c r="F202" s="157">
        <v>-20.451896963999999</v>
      </c>
      <c r="G202" s="157">
        <v>-41.883656178000003</v>
      </c>
      <c r="H202" s="157"/>
      <c r="I202" s="156">
        <v>957</v>
      </c>
      <c r="J202" s="190"/>
      <c r="K202" s="190"/>
      <c r="L202" s="189" t="s">
        <v>1210</v>
      </c>
      <c r="M202" s="185">
        <v>5.666666666666667</v>
      </c>
      <c r="N202" s="185">
        <v>6</v>
      </c>
      <c r="O202" s="185">
        <v>6.333333333333333</v>
      </c>
      <c r="P202" s="185">
        <v>6</v>
      </c>
      <c r="Q202" s="185">
        <v>5.333333333333333</v>
      </c>
      <c r="R202" s="185">
        <v>6</v>
      </c>
      <c r="S202" s="185">
        <v>5.666666666666667</v>
      </c>
      <c r="T202" s="185">
        <v>5.666666666666667</v>
      </c>
      <c r="U202" s="191">
        <v>82.666666666666671</v>
      </c>
      <c r="V202" s="186"/>
      <c r="W202" s="190" t="s">
        <v>946</v>
      </c>
      <c r="X202" s="190">
        <v>957</v>
      </c>
      <c r="Y202" s="192" t="s">
        <v>10</v>
      </c>
      <c r="Z202" s="192"/>
      <c r="AA202" s="175"/>
      <c r="AB202" s="175">
        <f t="shared" si="37"/>
        <v>957</v>
      </c>
      <c r="AC202" s="175"/>
      <c r="AD202" s="175"/>
      <c r="AE202" s="192"/>
      <c r="AF202" s="193">
        <v>45.140860499999995</v>
      </c>
      <c r="AG202" s="193">
        <v>28.203035000000007</v>
      </c>
      <c r="AH202" s="193">
        <v>5.3194002999999999</v>
      </c>
      <c r="AI202" s="193">
        <v>11.609480850000001</v>
      </c>
      <c r="AJ202" s="193">
        <v>2.1736814190466278</v>
      </c>
      <c r="AK202" s="186"/>
      <c r="AL202" s="175" t="s">
        <v>177</v>
      </c>
      <c r="AM202" s="175"/>
      <c r="AN202" s="175" t="s">
        <v>10</v>
      </c>
      <c r="AO202" s="175"/>
      <c r="AP202" s="175"/>
      <c r="AQ202" s="175">
        <f t="shared" si="38"/>
        <v>957</v>
      </c>
      <c r="AR202" s="175"/>
      <c r="AS202" s="175"/>
      <c r="AU202" s="175"/>
      <c r="AV202" s="175" t="s">
        <v>62</v>
      </c>
      <c r="AY202" s="176">
        <v>0.23180000000000001</v>
      </c>
      <c r="AZ202" s="176">
        <v>20</v>
      </c>
      <c r="BA202" s="179">
        <v>1.159E-2</v>
      </c>
      <c r="BB202" s="177">
        <v>6.1525246288889495</v>
      </c>
      <c r="BC202" s="177"/>
      <c r="BD202" s="186"/>
      <c r="BE202" s="186"/>
      <c r="BF202" s="186"/>
      <c r="BG202" s="186"/>
      <c r="BJ202" s="186"/>
      <c r="BK202" s="186"/>
      <c r="BL202" s="186"/>
      <c r="BM202" s="218"/>
      <c r="BP202" s="186"/>
      <c r="BQ202" s="186"/>
      <c r="BR202" s="186"/>
      <c r="BS202" s="186"/>
      <c r="BT202" s="186"/>
      <c r="BU202" s="186"/>
      <c r="BV202" s="186"/>
      <c r="BW202" s="160"/>
      <c r="BX202" s="186"/>
      <c r="BY202" s="186"/>
      <c r="BZ202" s="186"/>
      <c r="CA202" s="186"/>
      <c r="CB202" s="186"/>
      <c r="CC202" s="186"/>
      <c r="CD202" s="186"/>
      <c r="CE202" s="186"/>
      <c r="CF202" s="197"/>
      <c r="CI202" s="186"/>
      <c r="CJ202" s="186"/>
      <c r="CK202" s="186"/>
      <c r="CL202" s="186"/>
      <c r="CM202" s="186"/>
      <c r="CN202" s="186"/>
      <c r="CO202" s="186"/>
      <c r="CP202" s="186"/>
      <c r="CQ202" s="186"/>
      <c r="CR202" s="186"/>
      <c r="CS202" s="186"/>
      <c r="CT202" s="186"/>
      <c r="CU202" s="171"/>
      <c r="CV202" s="171"/>
      <c r="CW202" s="163">
        <v>295</v>
      </c>
      <c r="CX202" s="163" t="s">
        <v>10</v>
      </c>
      <c r="CY202" s="163"/>
      <c r="CZ202" s="163"/>
      <c r="DA202" s="186">
        <f t="shared" si="40"/>
        <v>957</v>
      </c>
      <c r="DB202" s="163"/>
      <c r="DC202" s="163"/>
      <c r="DD202" s="163"/>
      <c r="DE202" s="163"/>
      <c r="DF202" s="163"/>
      <c r="DG202" s="163"/>
      <c r="DH202" s="176" t="s">
        <v>9</v>
      </c>
      <c r="DI202" s="233">
        <v>6.7336530000000003</v>
      </c>
      <c r="DJ202" s="233">
        <v>0.86511830000000001</v>
      </c>
      <c r="DK202" s="177">
        <f>DI202-DJ202</f>
        <v>5.8685347000000005</v>
      </c>
      <c r="DL202" s="230">
        <v>0.47349960000000002</v>
      </c>
      <c r="DM202" s="230">
        <v>0.39161869999999999</v>
      </c>
      <c r="DO202" s="61" t="s">
        <v>177</v>
      </c>
      <c r="DP202" s="61" t="s">
        <v>10</v>
      </c>
      <c r="DQ202" s="160" t="s">
        <v>1192</v>
      </c>
      <c r="DR202" s="61"/>
      <c r="DS202" s="61"/>
      <c r="DT202" s="61"/>
      <c r="DU202" s="61"/>
      <c r="DV202" s="61"/>
      <c r="DW202" s="61"/>
      <c r="DX202" s="61" t="s">
        <v>62</v>
      </c>
      <c r="DY202" s="68">
        <v>0.2704627</v>
      </c>
      <c r="DZ202" s="68">
        <v>3.0592799999999996E-2</v>
      </c>
      <c r="EA202" s="68">
        <v>5.96152E-2</v>
      </c>
      <c r="EB202" s="68">
        <v>0.16461451999999999</v>
      </c>
      <c r="EC202" s="68">
        <v>2.2428200000000002E-2</v>
      </c>
    </row>
    <row r="203" spans="1:133" s="169" customFormat="1" x14ac:dyDescent="0.25">
      <c r="A203" s="156">
        <v>296</v>
      </c>
      <c r="B203" s="157" t="s">
        <v>1390</v>
      </c>
      <c r="C203" s="160" t="s">
        <v>1173</v>
      </c>
      <c r="D203" s="160"/>
      <c r="E203" s="157" t="s">
        <v>1300</v>
      </c>
      <c r="F203" s="157">
        <v>-20.458066883000001</v>
      </c>
      <c r="G203" s="157">
        <v>-41.900945026000002</v>
      </c>
      <c r="H203" s="157"/>
      <c r="I203" s="156">
        <v>1008</v>
      </c>
      <c r="J203" s="190"/>
      <c r="K203" s="190"/>
      <c r="L203" s="189" t="s">
        <v>1225</v>
      </c>
      <c r="M203" s="190">
        <v>6</v>
      </c>
      <c r="N203" s="185">
        <v>5.333333333333333</v>
      </c>
      <c r="O203" s="190">
        <v>6.5</v>
      </c>
      <c r="P203" s="190">
        <v>5.5</v>
      </c>
      <c r="Q203" s="185">
        <v>5.833333333333333</v>
      </c>
      <c r="R203" s="185">
        <v>5.75</v>
      </c>
      <c r="S203" s="190">
        <v>6</v>
      </c>
      <c r="T203" s="190">
        <v>6</v>
      </c>
      <c r="U203" s="191">
        <v>83.666666666666671</v>
      </c>
      <c r="V203" s="186"/>
      <c r="W203" s="190" t="s">
        <v>849</v>
      </c>
      <c r="X203" s="190">
        <v>1008</v>
      </c>
      <c r="Y203" s="192" t="s">
        <v>286</v>
      </c>
      <c r="Z203" s="192"/>
      <c r="AA203" s="175"/>
      <c r="AB203" s="175">
        <f t="shared" si="37"/>
        <v>1008</v>
      </c>
      <c r="AC203" s="175"/>
      <c r="AD203" s="175"/>
      <c r="AE203" s="192"/>
      <c r="AF203" s="193">
        <v>56.512834499999997</v>
      </c>
      <c r="AG203" s="193">
        <v>31.714208000000003</v>
      </c>
      <c r="AH203" s="193">
        <v>5.9945813999999995</v>
      </c>
      <c r="AI203" s="193">
        <v>13.294341000000003</v>
      </c>
      <c r="AJ203" s="193">
        <v>2.2236610651003952</v>
      </c>
      <c r="AK203" s="186"/>
      <c r="AL203" s="175" t="s">
        <v>223</v>
      </c>
      <c r="AM203" s="175"/>
      <c r="AN203" s="175" t="s">
        <v>286</v>
      </c>
      <c r="AO203" s="175"/>
      <c r="AP203" s="175"/>
      <c r="AQ203" s="175">
        <f t="shared" si="38"/>
        <v>1008</v>
      </c>
      <c r="AR203" s="175"/>
      <c r="AS203" s="175"/>
      <c r="AU203" s="175"/>
      <c r="AV203" s="175" t="s">
        <v>62</v>
      </c>
      <c r="AY203" s="176">
        <v>0.25109999999999999</v>
      </c>
      <c r="AZ203" s="176">
        <v>20</v>
      </c>
      <c r="BA203" s="179">
        <v>1.2555E-2</v>
      </c>
      <c r="BB203" s="177">
        <v>6.6383915389364612</v>
      </c>
      <c r="BC203" s="177"/>
      <c r="BD203" s="194" t="s">
        <v>223</v>
      </c>
      <c r="BE203" s="194" t="s">
        <v>286</v>
      </c>
      <c r="BF203" s="194"/>
      <c r="BG203" s="194"/>
      <c r="BH203" s="169">
        <f>I203</f>
        <v>1008</v>
      </c>
      <c r="BJ203" s="194"/>
      <c r="BK203" s="194"/>
      <c r="BL203" s="194"/>
      <c r="BM203" s="217">
        <v>1001.568</v>
      </c>
      <c r="BP203" s="194"/>
      <c r="BQ203" s="195">
        <v>6827.3333329999996</v>
      </c>
      <c r="BR203" s="195"/>
      <c r="BS203" s="195"/>
      <c r="BT203" s="195"/>
      <c r="BU203" s="186"/>
      <c r="BV203" s="186"/>
      <c r="BW203" s="160"/>
      <c r="BX203" s="186"/>
      <c r="BY203" s="186"/>
      <c r="BZ203" s="186"/>
      <c r="CA203" s="186"/>
      <c r="CB203" s="186"/>
      <c r="CC203" s="186"/>
      <c r="CD203" s="186"/>
      <c r="CE203" s="186"/>
      <c r="CF203" s="197"/>
      <c r="CI203" s="186"/>
      <c r="CJ203" s="186"/>
      <c r="CK203" s="186"/>
      <c r="CL203" s="186"/>
      <c r="CM203" s="186"/>
      <c r="CN203" s="186"/>
      <c r="CO203" s="186"/>
      <c r="CP203" s="186"/>
      <c r="CQ203" s="186"/>
      <c r="CR203" s="186"/>
      <c r="CS203" s="186"/>
      <c r="CT203" s="186"/>
      <c r="CU203" s="171"/>
      <c r="CV203" s="171"/>
      <c r="CW203" s="171"/>
      <c r="CX203" s="171"/>
      <c r="CY203" s="171"/>
      <c r="CZ203" s="171"/>
      <c r="DA203" s="186"/>
      <c r="DB203" s="171"/>
      <c r="DC203" s="171"/>
      <c r="DD203" s="171"/>
      <c r="DE203" s="171"/>
      <c r="DF203" s="171"/>
      <c r="DG203" s="171"/>
      <c r="DH203" s="186"/>
      <c r="DI203" s="186"/>
      <c r="DJ203" s="186"/>
      <c r="DK203" s="186"/>
      <c r="DL203" s="186"/>
      <c r="DM203" s="186"/>
      <c r="DO203" s="61" t="s">
        <v>223</v>
      </c>
      <c r="DP203" s="61" t="s">
        <v>286</v>
      </c>
      <c r="DQ203" s="160" t="s">
        <v>1173</v>
      </c>
      <c r="DR203" s="61"/>
      <c r="DS203" s="61"/>
      <c r="DT203" s="61"/>
      <c r="DU203" s="61"/>
      <c r="DV203" s="61"/>
      <c r="DW203" s="61"/>
      <c r="DX203" s="61" t="s">
        <v>62</v>
      </c>
      <c r="DY203" s="68">
        <v>0.32136448000000001</v>
      </c>
      <c r="DZ203" s="68">
        <v>2.685454E-2</v>
      </c>
      <c r="EA203" s="68">
        <v>7.0983539999999998E-2</v>
      </c>
      <c r="EB203" s="68">
        <v>0.20652279999999998</v>
      </c>
      <c r="EC203" s="68">
        <v>2.1439179999999999E-2</v>
      </c>
    </row>
    <row r="204" spans="1:133" s="169" customFormat="1" x14ac:dyDescent="0.25">
      <c r="A204" s="156">
        <v>297</v>
      </c>
      <c r="B204" s="167" t="s">
        <v>1390</v>
      </c>
      <c r="C204" s="160" t="s">
        <v>1173</v>
      </c>
      <c r="D204" s="160"/>
      <c r="E204" s="157" t="s">
        <v>1300</v>
      </c>
      <c r="F204" s="157">
        <v>-20.458125221</v>
      </c>
      <c r="G204" s="157">
        <v>-41.901015854000001</v>
      </c>
      <c r="H204" s="157"/>
      <c r="I204" s="156">
        <v>1013</v>
      </c>
      <c r="J204" s="190"/>
      <c r="K204" s="190"/>
      <c r="L204" s="189" t="s">
        <v>1210</v>
      </c>
      <c r="M204" s="190">
        <v>6</v>
      </c>
      <c r="N204" s="185">
        <v>5.333333333333333</v>
      </c>
      <c r="O204" s="190">
        <v>6</v>
      </c>
      <c r="P204" s="190">
        <v>6</v>
      </c>
      <c r="Q204" s="185">
        <v>5.333333333333333</v>
      </c>
      <c r="R204" s="185">
        <v>5.333333333333333</v>
      </c>
      <c r="S204" s="185">
        <v>5.666666666666667</v>
      </c>
      <c r="T204" s="185">
        <v>5.666666666666667</v>
      </c>
      <c r="U204" s="191">
        <v>81.333333333333329</v>
      </c>
      <c r="V204" s="186"/>
      <c r="W204" s="190" t="s">
        <v>850</v>
      </c>
      <c r="X204" s="190">
        <v>1013</v>
      </c>
      <c r="Y204" s="192" t="s">
        <v>286</v>
      </c>
      <c r="Z204" s="192"/>
      <c r="AA204" s="175"/>
      <c r="AB204" s="175">
        <f t="shared" si="37"/>
        <v>1013</v>
      </c>
      <c r="AC204" s="175"/>
      <c r="AD204" s="175"/>
      <c r="AE204" s="192"/>
      <c r="AF204" s="193">
        <v>56.813458500000003</v>
      </c>
      <c r="AG204" s="193">
        <v>32.106444500000002</v>
      </c>
      <c r="AH204" s="193">
        <v>5.9609512499999999</v>
      </c>
      <c r="AI204" s="193">
        <v>13.347669999999999</v>
      </c>
      <c r="AJ204" s="193">
        <v>2.2483132721174313</v>
      </c>
      <c r="AK204" s="186"/>
      <c r="AL204" s="175" t="s">
        <v>224</v>
      </c>
      <c r="AM204" s="175"/>
      <c r="AN204" s="175" t="s">
        <v>286</v>
      </c>
      <c r="AO204" s="175"/>
      <c r="AP204" s="175"/>
      <c r="AQ204" s="175">
        <f t="shared" si="38"/>
        <v>1013</v>
      </c>
      <c r="AR204" s="175"/>
      <c r="AS204" s="175"/>
      <c r="AU204" s="175"/>
      <c r="AV204" s="175" t="s">
        <v>62</v>
      </c>
      <c r="AY204" s="176">
        <v>0.23430000000000001</v>
      </c>
      <c r="AZ204" s="176">
        <v>18</v>
      </c>
      <c r="BA204" s="179">
        <v>1.3016666666666668E-2</v>
      </c>
      <c r="BB204" s="177">
        <v>6.7716199472455063</v>
      </c>
      <c r="BC204" s="177"/>
      <c r="BD204" s="194" t="s">
        <v>224</v>
      </c>
      <c r="BE204" s="194" t="s">
        <v>286</v>
      </c>
      <c r="BF204" s="194"/>
      <c r="BG204" s="194"/>
      <c r="BH204" s="169">
        <f>I204</f>
        <v>1013</v>
      </c>
      <c r="BJ204" s="194"/>
      <c r="BK204" s="194"/>
      <c r="BL204" s="194"/>
      <c r="BM204" s="217">
        <v>1004.88</v>
      </c>
      <c r="BP204" s="194"/>
      <c r="BQ204" s="195">
        <v>7452.5</v>
      </c>
      <c r="BR204" s="195"/>
      <c r="BS204" s="195"/>
      <c r="BT204" s="195"/>
      <c r="BU204" s="186"/>
      <c r="BV204" s="186"/>
      <c r="BW204" s="160"/>
      <c r="BX204" s="186"/>
      <c r="BY204" s="186"/>
      <c r="BZ204" s="186"/>
      <c r="CA204" s="186"/>
      <c r="CB204" s="186"/>
      <c r="CC204" s="186"/>
      <c r="CD204" s="186"/>
      <c r="CE204" s="186"/>
      <c r="CF204" s="197"/>
      <c r="CI204" s="186"/>
      <c r="CJ204" s="186"/>
      <c r="CK204" s="186"/>
      <c r="CL204" s="186"/>
      <c r="CM204" s="186"/>
      <c r="CN204" s="186"/>
      <c r="CO204" s="186"/>
      <c r="CP204" s="186"/>
      <c r="CQ204" s="186"/>
      <c r="CR204" s="186"/>
      <c r="CS204" s="186"/>
      <c r="CT204" s="186"/>
      <c r="CU204" s="171"/>
      <c r="CV204" s="171"/>
      <c r="CW204" s="171"/>
      <c r="CX204" s="171"/>
      <c r="CY204" s="171"/>
      <c r="CZ204" s="171"/>
      <c r="DA204" s="186"/>
      <c r="DB204" s="171"/>
      <c r="DC204" s="171"/>
      <c r="DD204" s="171"/>
      <c r="DE204" s="171"/>
      <c r="DF204" s="171"/>
      <c r="DG204" s="171"/>
      <c r="DH204" s="186"/>
      <c r="DI204" s="186"/>
      <c r="DJ204" s="186"/>
      <c r="DK204" s="186"/>
      <c r="DL204" s="186"/>
      <c r="DM204" s="186"/>
      <c r="DO204" s="61" t="s">
        <v>224</v>
      </c>
      <c r="DP204" s="61" t="s">
        <v>286</v>
      </c>
      <c r="DQ204" s="160" t="s">
        <v>1173</v>
      </c>
      <c r="DR204" s="61"/>
      <c r="DS204" s="61"/>
      <c r="DT204" s="61"/>
      <c r="DU204" s="61"/>
      <c r="DV204" s="61"/>
      <c r="DW204" s="61"/>
      <c r="DX204" s="61" t="s">
        <v>62</v>
      </c>
      <c r="DY204" s="68">
        <v>0.30765874000000004</v>
      </c>
      <c r="DZ204" s="68">
        <v>2.5072000000000001E-2</v>
      </c>
      <c r="EA204" s="68">
        <v>8.075684000000001E-2</v>
      </c>
      <c r="EB204" s="68">
        <v>0.178394</v>
      </c>
      <c r="EC204" s="68">
        <v>2.0324399999999999E-2</v>
      </c>
    </row>
    <row r="205" spans="1:133" s="169" customFormat="1" x14ac:dyDescent="0.25">
      <c r="A205" s="156">
        <v>298</v>
      </c>
      <c r="B205" s="157" t="s">
        <v>1381</v>
      </c>
      <c r="C205" s="160" t="s">
        <v>1163</v>
      </c>
      <c r="D205" s="160"/>
      <c r="E205" s="157" t="s">
        <v>1300</v>
      </c>
      <c r="F205" s="157">
        <v>-20.493115642999999</v>
      </c>
      <c r="G205" s="157">
        <v>-41.931123147000001</v>
      </c>
      <c r="H205" s="157"/>
      <c r="I205" s="156">
        <v>973</v>
      </c>
      <c r="J205" s="190"/>
      <c r="K205" s="190"/>
      <c r="L205" s="189" t="s">
        <v>1225</v>
      </c>
      <c r="M205" s="190">
        <v>5</v>
      </c>
      <c r="N205" s="185">
        <v>5.333333333333333</v>
      </c>
      <c r="O205" s="190">
        <v>6</v>
      </c>
      <c r="P205" s="185">
        <v>5.666666666666667</v>
      </c>
      <c r="Q205" s="185">
        <v>5.333333333333333</v>
      </c>
      <c r="R205" s="185">
        <v>5.333333333333333</v>
      </c>
      <c r="S205" s="185">
        <v>5.333333333333333</v>
      </c>
      <c r="T205" s="185">
        <v>6.333333333333333</v>
      </c>
      <c r="U205" s="191">
        <v>80.333333333333329</v>
      </c>
      <c r="V205" s="186"/>
      <c r="W205" s="190" t="s">
        <v>685</v>
      </c>
      <c r="X205" s="190">
        <v>973</v>
      </c>
      <c r="Y205" s="192" t="s">
        <v>8</v>
      </c>
      <c r="Z205" s="192"/>
      <c r="AA205" s="175"/>
      <c r="AB205" s="175">
        <f t="shared" si="37"/>
        <v>973</v>
      </c>
      <c r="AC205" s="175"/>
      <c r="AD205" s="175"/>
      <c r="AE205" s="192"/>
      <c r="AF205" s="193">
        <v>42.443570999999999</v>
      </c>
      <c r="AG205" s="193">
        <v>27.490300000000001</v>
      </c>
      <c r="AH205" s="193">
        <v>5.1853949999999998</v>
      </c>
      <c r="AI205" s="193">
        <v>11.503557000000002</v>
      </c>
      <c r="AJ205" s="193">
        <v>2.2254685826406493</v>
      </c>
      <c r="AK205" s="186"/>
      <c r="AL205" s="175" t="s">
        <v>91</v>
      </c>
      <c r="AM205" s="175"/>
      <c r="AN205" s="175" t="s">
        <v>8</v>
      </c>
      <c r="AO205" s="175"/>
      <c r="AP205" s="175"/>
      <c r="AQ205" s="175">
        <f t="shared" si="38"/>
        <v>973</v>
      </c>
      <c r="AR205" s="175"/>
      <c r="AS205" s="175"/>
      <c r="AU205" s="175"/>
      <c r="AV205" s="175" t="s">
        <v>62</v>
      </c>
      <c r="AY205" s="176">
        <v>0.30020000000000002</v>
      </c>
      <c r="AZ205" s="176">
        <v>20</v>
      </c>
      <c r="BA205" s="179">
        <v>1.5010000000000001E-2</v>
      </c>
      <c r="BB205" s="177">
        <v>7.7349475210050205</v>
      </c>
      <c r="BC205" s="177"/>
      <c r="BD205" s="186"/>
      <c r="BE205" s="186"/>
      <c r="BF205" s="186"/>
      <c r="BG205" s="186"/>
      <c r="BJ205" s="186"/>
      <c r="BK205" s="186"/>
      <c r="BL205" s="186"/>
      <c r="BM205" s="218"/>
      <c r="BP205" s="186"/>
      <c r="BQ205" s="186"/>
      <c r="BR205" s="186"/>
      <c r="BS205" s="186"/>
      <c r="BT205" s="186"/>
      <c r="BU205" s="186"/>
      <c r="BV205" s="176" t="s">
        <v>358</v>
      </c>
      <c r="BW205" s="160" t="s">
        <v>1163</v>
      </c>
      <c r="BX205" s="176"/>
      <c r="BY205" s="176"/>
      <c r="BZ205" s="186">
        <f>I205</f>
        <v>973</v>
      </c>
      <c r="CA205" s="176"/>
      <c r="CB205" s="176"/>
      <c r="CC205" s="176"/>
      <c r="CD205" s="176"/>
      <c r="CE205" s="176" t="s">
        <v>62</v>
      </c>
      <c r="CF205" s="185">
        <v>222.93698302893412</v>
      </c>
      <c r="CI205" s="163">
        <v>298</v>
      </c>
      <c r="CJ205" s="163" t="s">
        <v>8</v>
      </c>
      <c r="CK205" s="163"/>
      <c r="CL205" s="163"/>
      <c r="CM205" s="186">
        <f>I205</f>
        <v>973</v>
      </c>
      <c r="CN205" s="163"/>
      <c r="CO205" s="163"/>
      <c r="CP205" s="163"/>
      <c r="CQ205" s="163"/>
      <c r="CR205" s="163"/>
      <c r="CS205" s="163" t="s">
        <v>62</v>
      </c>
      <c r="CT205" s="163">
        <v>8.54205133169798</v>
      </c>
      <c r="CU205" s="171"/>
      <c r="CV205" s="171"/>
      <c r="CW205" s="190">
        <v>298</v>
      </c>
      <c r="CX205" s="228" t="s">
        <v>8</v>
      </c>
      <c r="CY205" s="228"/>
      <c r="CZ205" s="228"/>
      <c r="DA205" s="186">
        <f t="shared" si="40"/>
        <v>973</v>
      </c>
      <c r="DB205" s="228"/>
      <c r="DC205" s="228"/>
      <c r="DD205" s="228"/>
      <c r="DE205" s="228"/>
      <c r="DF205" s="228"/>
      <c r="DG205" s="228"/>
      <c r="DH205" s="228" t="s">
        <v>9</v>
      </c>
      <c r="DI205" s="230">
        <v>6.9141209999999997</v>
      </c>
      <c r="DJ205" s="230">
        <v>0.78444119999999995</v>
      </c>
      <c r="DK205" s="230">
        <v>6.1296797999999999</v>
      </c>
      <c r="DL205" s="230">
        <v>0.40468739999999997</v>
      </c>
      <c r="DM205" s="230">
        <v>0.37975379999999997</v>
      </c>
      <c r="DQ205" s="160"/>
    </row>
    <row r="206" spans="1:133" s="169" customFormat="1" x14ac:dyDescent="0.25">
      <c r="A206" s="156">
        <v>299</v>
      </c>
      <c r="B206" s="157" t="s">
        <v>1391</v>
      </c>
      <c r="C206" s="160" t="s">
        <v>1192</v>
      </c>
      <c r="D206" s="160"/>
      <c r="E206" s="157" t="s">
        <v>1392</v>
      </c>
      <c r="F206" s="157">
        <v>-20.375525336999999</v>
      </c>
      <c r="G206" s="157">
        <v>-42.109086541000003</v>
      </c>
      <c r="H206" s="157"/>
      <c r="I206" s="156">
        <v>844</v>
      </c>
      <c r="J206" s="190"/>
      <c r="K206" s="190"/>
      <c r="L206" s="189" t="s">
        <v>1210</v>
      </c>
      <c r="M206" s="185">
        <v>6</v>
      </c>
      <c r="N206" s="185">
        <v>5.666666666666667</v>
      </c>
      <c r="O206" s="185">
        <v>6</v>
      </c>
      <c r="P206" s="185">
        <v>6.333333333333333</v>
      </c>
      <c r="Q206" s="185">
        <v>6</v>
      </c>
      <c r="R206" s="185">
        <v>5.666666666666667</v>
      </c>
      <c r="S206" s="185">
        <v>6</v>
      </c>
      <c r="T206" s="185">
        <v>6</v>
      </c>
      <c r="U206" s="191">
        <v>83.666666666666671</v>
      </c>
      <c r="V206" s="186"/>
      <c r="W206" s="190" t="s">
        <v>947</v>
      </c>
      <c r="X206" s="190">
        <v>844</v>
      </c>
      <c r="Y206" s="192" t="s">
        <v>10</v>
      </c>
      <c r="Z206" s="192"/>
      <c r="AA206" s="175"/>
      <c r="AB206" s="175">
        <f t="shared" si="37"/>
        <v>844</v>
      </c>
      <c r="AC206" s="175"/>
      <c r="AD206" s="175"/>
      <c r="AE206" s="192"/>
      <c r="AF206" s="193">
        <v>50.144039500000005</v>
      </c>
      <c r="AG206" s="193">
        <v>29.670214499999997</v>
      </c>
      <c r="AH206" s="193">
        <v>5.6855107</v>
      </c>
      <c r="AI206" s="193">
        <v>11.366554199999999</v>
      </c>
      <c r="AJ206" s="193">
        <v>1.9968296773547203</v>
      </c>
      <c r="AK206" s="186"/>
      <c r="AL206" s="175" t="s">
        <v>586</v>
      </c>
      <c r="AM206" s="175"/>
      <c r="AN206" s="175" t="s">
        <v>10</v>
      </c>
      <c r="AO206" s="175"/>
      <c r="AP206" s="175"/>
      <c r="AQ206" s="175">
        <f t="shared" si="38"/>
        <v>844</v>
      </c>
      <c r="AR206" s="175"/>
      <c r="AS206" s="175"/>
      <c r="AU206" s="175"/>
      <c r="AV206" s="175" t="s">
        <v>440</v>
      </c>
      <c r="AY206" s="176">
        <v>0.20300000000000001</v>
      </c>
      <c r="AZ206" s="176">
        <v>20</v>
      </c>
      <c r="BA206" s="179">
        <v>1.0150000000000001E-2</v>
      </c>
      <c r="BB206" s="177">
        <v>5.4666738249268523</v>
      </c>
      <c r="BC206" s="177"/>
      <c r="BD206" s="194" t="s">
        <v>586</v>
      </c>
      <c r="BE206" s="194" t="s">
        <v>10</v>
      </c>
      <c r="BF206" s="194"/>
      <c r="BG206" s="194"/>
      <c r="BH206" s="169">
        <f>I206</f>
        <v>844</v>
      </c>
      <c r="BJ206" s="194"/>
      <c r="BK206" s="194"/>
      <c r="BL206" s="194"/>
      <c r="BM206" s="217">
        <v>844.15700000000004</v>
      </c>
      <c r="BP206" s="194"/>
      <c r="BQ206" s="195">
        <v>3034.166667</v>
      </c>
      <c r="BR206" s="195"/>
      <c r="BS206" s="195"/>
      <c r="BT206" s="195"/>
      <c r="BU206" s="186"/>
      <c r="BV206" s="176" t="s">
        <v>506</v>
      </c>
      <c r="BW206" s="160" t="s">
        <v>1192</v>
      </c>
      <c r="BX206" s="176"/>
      <c r="BY206" s="176"/>
      <c r="BZ206" s="186">
        <f>I206</f>
        <v>844</v>
      </c>
      <c r="CA206" s="176"/>
      <c r="CB206" s="176"/>
      <c r="CC206" s="176"/>
      <c r="CD206" s="176"/>
      <c r="CE206" s="176" t="s">
        <v>440</v>
      </c>
      <c r="CF206" s="185">
        <v>188.0747418569315</v>
      </c>
      <c r="CI206" s="186"/>
      <c r="CJ206" s="186"/>
      <c r="CK206" s="186"/>
      <c r="CL206" s="186"/>
      <c r="CM206" s="186"/>
      <c r="CN206" s="186"/>
      <c r="CO206" s="186"/>
      <c r="CP206" s="186"/>
      <c r="CQ206" s="186"/>
      <c r="CR206" s="186"/>
      <c r="CS206" s="186"/>
      <c r="CT206" s="186"/>
      <c r="CU206" s="171"/>
      <c r="CV206" s="171"/>
      <c r="CW206" s="171"/>
      <c r="CX206" s="171"/>
      <c r="CY206" s="171"/>
      <c r="CZ206" s="171"/>
      <c r="DA206" s="186"/>
      <c r="DB206" s="171"/>
      <c r="DC206" s="171"/>
      <c r="DD206" s="171"/>
      <c r="DE206" s="171"/>
      <c r="DF206" s="171"/>
      <c r="DG206" s="171"/>
      <c r="DH206" s="186"/>
      <c r="DI206" s="186"/>
      <c r="DJ206" s="186"/>
      <c r="DK206" s="186"/>
      <c r="DL206" s="186"/>
      <c r="DM206" s="186"/>
      <c r="DQ206" s="160"/>
    </row>
    <row r="207" spans="1:133" s="169" customFormat="1" x14ac:dyDescent="0.25">
      <c r="A207" s="156">
        <v>300</v>
      </c>
      <c r="B207" s="157" t="s">
        <v>1391</v>
      </c>
      <c r="C207" s="160" t="s">
        <v>1173</v>
      </c>
      <c r="D207" s="160"/>
      <c r="E207" s="157" t="s">
        <v>1392</v>
      </c>
      <c r="F207" s="157">
        <v>-20.37240006</v>
      </c>
      <c r="G207" s="157">
        <v>-42.111357198999997</v>
      </c>
      <c r="H207" s="157"/>
      <c r="I207" s="156">
        <v>779</v>
      </c>
      <c r="J207" s="190"/>
      <c r="K207" s="190"/>
      <c r="L207" s="189" t="s">
        <v>1225</v>
      </c>
      <c r="M207" s="190">
        <v>6</v>
      </c>
      <c r="N207" s="185">
        <v>6.666666666666667</v>
      </c>
      <c r="O207" s="185">
        <v>6.666666666666667</v>
      </c>
      <c r="P207" s="185">
        <v>6.333333333333333</v>
      </c>
      <c r="Q207" s="185">
        <v>6.333333333333333</v>
      </c>
      <c r="R207" s="185">
        <v>6.166666666666667</v>
      </c>
      <c r="S207" s="190">
        <v>6</v>
      </c>
      <c r="T207" s="185">
        <v>6.166666666666667</v>
      </c>
      <c r="U207" s="191">
        <v>86.333333333333329</v>
      </c>
      <c r="V207" s="186"/>
      <c r="W207" s="186"/>
      <c r="X207" s="186"/>
      <c r="Y207" s="186"/>
      <c r="Z207" s="186"/>
      <c r="AA207" s="186"/>
      <c r="AB207" s="175"/>
      <c r="AC207" s="175"/>
      <c r="AD207" s="175"/>
      <c r="AE207" s="186"/>
      <c r="AF207" s="193"/>
      <c r="AG207" s="193"/>
      <c r="AH207" s="193"/>
      <c r="AI207" s="193"/>
      <c r="AJ207" s="193"/>
      <c r="AK207" s="186"/>
      <c r="AL207" s="186"/>
      <c r="AM207" s="186"/>
      <c r="AN207" s="186"/>
      <c r="AO207" s="186"/>
      <c r="AP207" s="186"/>
      <c r="AQ207" s="175"/>
      <c r="AR207" s="175"/>
      <c r="AS207" s="175"/>
      <c r="AU207" s="175"/>
      <c r="AV207" s="186"/>
      <c r="AY207" s="186"/>
      <c r="AZ207" s="186"/>
      <c r="BA207" s="186"/>
      <c r="BB207" s="186"/>
      <c r="BC207" s="186"/>
      <c r="BD207" s="194" t="s">
        <v>568</v>
      </c>
      <c r="BE207" s="194" t="s">
        <v>286</v>
      </c>
      <c r="BF207" s="194"/>
      <c r="BG207" s="194"/>
      <c r="BH207" s="169">
        <f>I207</f>
        <v>779</v>
      </c>
      <c r="BJ207" s="194"/>
      <c r="BK207" s="194"/>
      <c r="BL207" s="194"/>
      <c r="BM207" s="217">
        <v>779.26829999999995</v>
      </c>
      <c r="BP207" s="194"/>
      <c r="BQ207" s="195">
        <v>4120.5</v>
      </c>
      <c r="BR207" s="195"/>
      <c r="BS207" s="195"/>
      <c r="BT207" s="195"/>
      <c r="BU207" s="186"/>
      <c r="BV207" s="176" t="s">
        <v>483</v>
      </c>
      <c r="BW207" s="160" t="s">
        <v>1173</v>
      </c>
      <c r="BX207" s="176"/>
      <c r="BY207" s="176"/>
      <c r="BZ207" s="186">
        <f>I207</f>
        <v>779</v>
      </c>
      <c r="CA207" s="176"/>
      <c r="CB207" s="176"/>
      <c r="CC207" s="176"/>
      <c r="CD207" s="176"/>
      <c r="CE207" s="176" t="s">
        <v>440</v>
      </c>
      <c r="CF207" s="185">
        <v>138.69410211208475</v>
      </c>
      <c r="CI207" s="186"/>
      <c r="CJ207" s="186"/>
      <c r="CK207" s="186"/>
      <c r="CL207" s="186"/>
      <c r="CM207" s="186"/>
      <c r="CN207" s="186"/>
      <c r="CO207" s="186"/>
      <c r="CP207" s="186"/>
      <c r="CQ207" s="186"/>
      <c r="CR207" s="186"/>
      <c r="CS207" s="186"/>
      <c r="CT207" s="186"/>
      <c r="CU207" s="186"/>
      <c r="CV207" s="186"/>
      <c r="CW207" s="186"/>
      <c r="CX207" s="186"/>
      <c r="CY207" s="186"/>
      <c r="CZ207" s="186"/>
      <c r="DA207" s="186"/>
      <c r="DB207" s="186"/>
      <c r="DC207" s="186"/>
      <c r="DD207" s="186"/>
      <c r="DE207" s="186"/>
      <c r="DF207" s="186"/>
      <c r="DG207" s="186"/>
      <c r="DH207" s="186"/>
      <c r="DI207" s="186"/>
      <c r="DJ207" s="186"/>
      <c r="DK207" s="186"/>
      <c r="DL207" s="186"/>
      <c r="DM207" s="186"/>
      <c r="DQ207" s="160"/>
    </row>
    <row r="208" spans="1:133" s="169" customFormat="1" x14ac:dyDescent="0.25">
      <c r="A208" s="156">
        <v>301</v>
      </c>
      <c r="B208" s="157" t="s">
        <v>1393</v>
      </c>
      <c r="C208" s="160" t="s">
        <v>1194</v>
      </c>
      <c r="D208" s="160"/>
      <c r="E208" s="157" t="s">
        <v>1392</v>
      </c>
      <c r="F208" s="157">
        <v>-20.359839191999999</v>
      </c>
      <c r="G208" s="157">
        <v>-42.116589853999997</v>
      </c>
      <c r="H208" s="157"/>
      <c r="I208" s="156">
        <v>899</v>
      </c>
      <c r="J208" s="190"/>
      <c r="K208" s="190"/>
      <c r="L208" s="189" t="s">
        <v>1225</v>
      </c>
      <c r="M208" s="190">
        <v>6</v>
      </c>
      <c r="N208" s="185">
        <v>5.666666666666667</v>
      </c>
      <c r="O208" s="190">
        <v>6</v>
      </c>
      <c r="P208" s="190">
        <v>6</v>
      </c>
      <c r="Q208" s="185">
        <v>5.333333333333333</v>
      </c>
      <c r="R208" s="190">
        <v>6</v>
      </c>
      <c r="S208" s="185">
        <v>5.666666666666667</v>
      </c>
      <c r="T208" s="185">
        <v>5.666666666666667</v>
      </c>
      <c r="U208" s="191">
        <v>82.333333333333329</v>
      </c>
      <c r="V208" s="186"/>
      <c r="W208" s="186"/>
      <c r="X208" s="186"/>
      <c r="Y208" s="186"/>
      <c r="Z208" s="186"/>
      <c r="AA208" s="186"/>
      <c r="AB208" s="175"/>
      <c r="AC208" s="175"/>
      <c r="AD208" s="175"/>
      <c r="AE208" s="186"/>
      <c r="AF208" s="193"/>
      <c r="AG208" s="193"/>
      <c r="AH208" s="193"/>
      <c r="AI208" s="193"/>
      <c r="AJ208" s="193"/>
      <c r="AK208" s="186"/>
      <c r="AL208" s="186"/>
      <c r="AM208" s="186"/>
      <c r="AN208" s="186"/>
      <c r="AO208" s="186"/>
      <c r="AP208" s="186"/>
      <c r="AQ208" s="175"/>
      <c r="AR208" s="175"/>
      <c r="AS208" s="175"/>
      <c r="AU208" s="175"/>
      <c r="AV208" s="186"/>
      <c r="AY208" s="186"/>
      <c r="AZ208" s="186"/>
      <c r="BA208" s="186"/>
      <c r="BB208" s="186"/>
      <c r="BC208" s="186"/>
      <c r="BD208" s="194" t="s">
        <v>553</v>
      </c>
      <c r="BE208" s="194" t="s">
        <v>201</v>
      </c>
      <c r="BF208" s="194"/>
      <c r="BG208" s="194"/>
      <c r="BH208" s="169">
        <f>I208</f>
        <v>899</v>
      </c>
      <c r="BJ208" s="194"/>
      <c r="BK208" s="194"/>
      <c r="BL208" s="194"/>
      <c r="BM208" s="217">
        <v>898.95169999999996</v>
      </c>
      <c r="BP208" s="194"/>
      <c r="BQ208" s="195">
        <v>3205.166667</v>
      </c>
      <c r="BR208" s="195"/>
      <c r="BS208" s="195"/>
      <c r="BT208" s="195"/>
      <c r="BU208" s="186"/>
      <c r="BV208" s="186"/>
      <c r="BW208" s="160"/>
      <c r="BX208" s="186"/>
      <c r="BY208" s="186"/>
      <c r="BZ208" s="186"/>
      <c r="CA208" s="186"/>
      <c r="CB208" s="186"/>
      <c r="CC208" s="186"/>
      <c r="CD208" s="186"/>
      <c r="CE208" s="186"/>
      <c r="CF208" s="197"/>
      <c r="CI208" s="186"/>
      <c r="CJ208" s="186"/>
      <c r="CK208" s="186"/>
      <c r="CL208" s="186"/>
      <c r="CM208" s="186"/>
      <c r="CN208" s="186"/>
      <c r="CO208" s="186"/>
      <c r="CP208" s="186"/>
      <c r="CQ208" s="186"/>
      <c r="CR208" s="186"/>
      <c r="CS208" s="186"/>
      <c r="CT208" s="186"/>
      <c r="CU208" s="186"/>
      <c r="CV208" s="186"/>
      <c r="CW208" s="186"/>
      <c r="CX208" s="186"/>
      <c r="CY208" s="186"/>
      <c r="CZ208" s="186"/>
      <c r="DA208" s="186"/>
      <c r="DB208" s="186"/>
      <c r="DC208" s="186"/>
      <c r="DD208" s="186"/>
      <c r="DE208" s="186"/>
      <c r="DF208" s="186"/>
      <c r="DG208" s="186"/>
      <c r="DH208" s="186"/>
      <c r="DI208" s="186"/>
      <c r="DJ208" s="186"/>
      <c r="DK208" s="186"/>
      <c r="DL208" s="186"/>
      <c r="DM208" s="186"/>
      <c r="DQ208" s="160"/>
    </row>
    <row r="209" spans="1:134" s="169" customFormat="1" x14ac:dyDescent="0.25">
      <c r="A209" s="156">
        <v>303</v>
      </c>
      <c r="B209" s="157" t="s">
        <v>1394</v>
      </c>
      <c r="C209" s="160" t="s">
        <v>1163</v>
      </c>
      <c r="D209" s="160"/>
      <c r="E209" s="156" t="s">
        <v>1395</v>
      </c>
      <c r="F209" s="157">
        <v>-20.095224352999999</v>
      </c>
      <c r="G209" s="157">
        <v>-42.033615298999997</v>
      </c>
      <c r="H209" s="157"/>
      <c r="I209" s="156">
        <v>800</v>
      </c>
      <c r="J209" s="190"/>
      <c r="K209" s="190"/>
      <c r="L209" s="189" t="s">
        <v>1225</v>
      </c>
      <c r="M209" s="190">
        <v>6</v>
      </c>
      <c r="N209" s="190">
        <v>6</v>
      </c>
      <c r="O209" s="190">
        <v>6</v>
      </c>
      <c r="P209" s="190">
        <v>6</v>
      </c>
      <c r="Q209" s="185">
        <v>6.333333333333333</v>
      </c>
      <c r="R209" s="190">
        <v>6</v>
      </c>
      <c r="S209" s="190">
        <v>6</v>
      </c>
      <c r="T209" s="190">
        <v>6</v>
      </c>
      <c r="U209" s="191">
        <v>84.333333333333329</v>
      </c>
      <c r="V209" s="186"/>
      <c r="W209" s="190" t="s">
        <v>686</v>
      </c>
      <c r="X209" s="190">
        <v>800</v>
      </c>
      <c r="Y209" s="192" t="s">
        <v>8</v>
      </c>
      <c r="Z209" s="192"/>
      <c r="AA209" s="175"/>
      <c r="AB209" s="175">
        <f t="shared" ref="AB209:AB236" si="41">I209</f>
        <v>800</v>
      </c>
      <c r="AC209" s="175"/>
      <c r="AD209" s="175"/>
      <c r="AE209" s="192"/>
      <c r="AF209" s="193">
        <v>80.559934500000011</v>
      </c>
      <c r="AG209" s="193">
        <v>37.668214999999989</v>
      </c>
      <c r="AH209" s="193">
        <v>6.9437507500000013</v>
      </c>
      <c r="AI209" s="193">
        <v>15.419415499999999</v>
      </c>
      <c r="AJ209" s="193">
        <v>2.2344189786066861</v>
      </c>
      <c r="AK209" s="186"/>
      <c r="AL209" s="175" t="s">
        <v>1019</v>
      </c>
      <c r="AM209" s="175"/>
      <c r="AN209" s="175" t="s">
        <v>8</v>
      </c>
      <c r="AO209" s="175"/>
      <c r="AP209" s="175"/>
      <c r="AQ209" s="175">
        <f t="shared" ref="AQ209:AQ236" si="42">X209</f>
        <v>800</v>
      </c>
      <c r="AR209" s="175"/>
      <c r="AS209" s="175"/>
      <c r="AU209" s="175"/>
      <c r="AV209" s="175" t="s">
        <v>440</v>
      </c>
      <c r="AY209" s="176">
        <v>0.2215</v>
      </c>
      <c r="AZ209" s="176">
        <v>20</v>
      </c>
      <c r="BA209" s="179">
        <v>1.1075E-2</v>
      </c>
      <c r="BB209" s="177">
        <v>6.0760207231632348</v>
      </c>
      <c r="BC209" s="177"/>
      <c r="BD209" s="186"/>
      <c r="BE209" s="186"/>
      <c r="BF209" s="186"/>
      <c r="BG209" s="186"/>
      <c r="BJ209" s="186"/>
      <c r="BK209" s="186"/>
      <c r="BL209" s="186"/>
      <c r="BM209" s="218"/>
      <c r="BP209" s="186"/>
      <c r="BQ209" s="186"/>
      <c r="BR209" s="186"/>
      <c r="BS209" s="186"/>
      <c r="BT209" s="186"/>
      <c r="BU209" s="186"/>
      <c r="BV209" s="186"/>
      <c r="BW209" s="160"/>
      <c r="BX209" s="186"/>
      <c r="BY209" s="186"/>
      <c r="BZ209" s="186"/>
      <c r="CA209" s="186"/>
      <c r="CB209" s="186"/>
      <c r="CC209" s="186"/>
      <c r="CD209" s="186"/>
      <c r="CE209" s="186"/>
      <c r="CF209" s="197"/>
      <c r="CI209" s="186"/>
      <c r="CJ209" s="186"/>
      <c r="CK209" s="186"/>
      <c r="CL209" s="186"/>
      <c r="CM209" s="186"/>
      <c r="CN209" s="186"/>
      <c r="CO209" s="186"/>
      <c r="CP209" s="186"/>
      <c r="CQ209" s="186"/>
      <c r="CR209" s="186"/>
      <c r="CS209" s="186"/>
      <c r="CT209" s="186"/>
      <c r="CU209" s="186"/>
      <c r="CW209" s="186"/>
      <c r="CX209" s="186"/>
      <c r="CY209" s="186"/>
      <c r="CZ209" s="186"/>
      <c r="DA209" s="186"/>
      <c r="DB209" s="186"/>
      <c r="DC209" s="186"/>
      <c r="DD209" s="186"/>
      <c r="DE209" s="186"/>
      <c r="DF209" s="186"/>
      <c r="DG209" s="186"/>
      <c r="DH209" s="186"/>
      <c r="DI209" s="186"/>
      <c r="DJ209" s="186"/>
      <c r="DK209" s="186"/>
      <c r="DL209" s="186"/>
      <c r="DM209" s="186"/>
      <c r="DQ209" s="160"/>
    </row>
    <row r="210" spans="1:134" s="169" customFormat="1" x14ac:dyDescent="0.25">
      <c r="A210" s="156">
        <v>304</v>
      </c>
      <c r="B210" s="157" t="s">
        <v>1396</v>
      </c>
      <c r="C210" s="160" t="s">
        <v>1163</v>
      </c>
      <c r="D210" s="160"/>
      <c r="E210" s="156" t="s">
        <v>1395</v>
      </c>
      <c r="F210" s="157">
        <v>-20.095577900999999</v>
      </c>
      <c r="G210" s="157">
        <v>-42.049097762999999</v>
      </c>
      <c r="H210" s="157"/>
      <c r="I210" s="156">
        <v>974</v>
      </c>
      <c r="J210" s="190"/>
      <c r="K210" s="190"/>
      <c r="L210" s="189" t="s">
        <v>1210</v>
      </c>
      <c r="M210" s="185">
        <v>6.333333333333333</v>
      </c>
      <c r="N210" s="185">
        <v>6</v>
      </c>
      <c r="O210" s="185">
        <v>6.333333333333333</v>
      </c>
      <c r="P210" s="185">
        <v>6</v>
      </c>
      <c r="Q210" s="185">
        <v>6</v>
      </c>
      <c r="R210" s="185">
        <v>5.666666666666667</v>
      </c>
      <c r="S210" s="185">
        <v>6</v>
      </c>
      <c r="T210" s="185">
        <v>6</v>
      </c>
      <c r="U210" s="191">
        <v>84.333333333333329</v>
      </c>
      <c r="V210" s="186"/>
      <c r="W210" s="190" t="s">
        <v>687</v>
      </c>
      <c r="X210" s="190">
        <v>974</v>
      </c>
      <c r="Y210" s="192" t="s">
        <v>8</v>
      </c>
      <c r="Z210" s="192"/>
      <c r="AA210" s="175"/>
      <c r="AB210" s="175">
        <f t="shared" si="41"/>
        <v>974</v>
      </c>
      <c r="AC210" s="175"/>
      <c r="AD210" s="175"/>
      <c r="AE210" s="192"/>
      <c r="AF210" s="193">
        <v>67.535249999999991</v>
      </c>
      <c r="AG210" s="193">
        <v>35.6179725</v>
      </c>
      <c r="AH210" s="193">
        <v>6.2883187500000002</v>
      </c>
      <c r="AI210" s="193">
        <v>14.866929499999998</v>
      </c>
      <c r="AJ210" s="193">
        <v>2.3682022441981996</v>
      </c>
      <c r="AK210" s="186"/>
      <c r="AL210" s="175" t="s">
        <v>1044</v>
      </c>
      <c r="AM210" s="175"/>
      <c r="AN210" s="175" t="s">
        <v>8</v>
      </c>
      <c r="AO210" s="175"/>
      <c r="AP210" s="175"/>
      <c r="AQ210" s="175">
        <f t="shared" si="42"/>
        <v>974</v>
      </c>
      <c r="AR210" s="175"/>
      <c r="AS210" s="175"/>
      <c r="AU210" s="175"/>
      <c r="AV210" s="175" t="s">
        <v>62</v>
      </c>
      <c r="AY210" s="176">
        <v>0.25769999999999998</v>
      </c>
      <c r="AZ210" s="176">
        <v>20</v>
      </c>
      <c r="BA210" s="179">
        <v>1.2884999999999999E-2</v>
      </c>
      <c r="BB210" s="177">
        <v>6.4934367701930054</v>
      </c>
      <c r="BC210" s="177"/>
      <c r="BD210" s="186"/>
      <c r="BE210" s="186"/>
      <c r="BF210" s="186"/>
      <c r="BG210" s="186"/>
      <c r="BJ210" s="186"/>
      <c r="BK210" s="186"/>
      <c r="BL210" s="186"/>
      <c r="BM210" s="218"/>
      <c r="BP210" s="186"/>
      <c r="BQ210" s="186"/>
      <c r="BR210" s="186"/>
      <c r="BS210" s="186"/>
      <c r="BT210" s="186"/>
      <c r="BU210" s="186"/>
      <c r="BV210" s="176" t="s">
        <v>359</v>
      </c>
      <c r="BW210" s="160" t="s">
        <v>1163</v>
      </c>
      <c r="BX210" s="176"/>
      <c r="BY210" s="176"/>
      <c r="BZ210" s="186">
        <f>I210</f>
        <v>974</v>
      </c>
      <c r="CA210" s="176"/>
      <c r="CB210" s="176"/>
      <c r="CC210" s="176"/>
      <c r="CD210" s="176"/>
      <c r="CE210" s="176" t="s">
        <v>62</v>
      </c>
      <c r="CF210" s="185">
        <v>190.40585333592543</v>
      </c>
      <c r="CI210" s="163">
        <v>304</v>
      </c>
      <c r="CJ210" s="163" t="s">
        <v>8</v>
      </c>
      <c r="CK210" s="163"/>
      <c r="CL210" s="163"/>
      <c r="CM210" s="186">
        <f>I210</f>
        <v>974</v>
      </c>
      <c r="CN210" s="163"/>
      <c r="CO210" s="163"/>
      <c r="CP210" s="163"/>
      <c r="CQ210" s="163"/>
      <c r="CR210" s="163"/>
      <c r="CS210" s="163" t="s">
        <v>62</v>
      </c>
      <c r="CT210" s="163">
        <v>7.8507324068079694</v>
      </c>
      <c r="CU210" s="186"/>
      <c r="CW210" s="190">
        <v>304</v>
      </c>
      <c r="CX210" s="228" t="s">
        <v>8</v>
      </c>
      <c r="CY210" s="228"/>
      <c r="CZ210" s="228"/>
      <c r="DA210" s="186">
        <f t="shared" si="40"/>
        <v>974</v>
      </c>
      <c r="DB210" s="228"/>
      <c r="DC210" s="228"/>
      <c r="DD210" s="228"/>
      <c r="DE210" s="228"/>
      <c r="DF210" s="228"/>
      <c r="DG210" s="228"/>
      <c r="DH210" s="228" t="s">
        <v>9</v>
      </c>
      <c r="DI210" s="230">
        <v>3.4809139999999998</v>
      </c>
      <c r="DJ210" s="230">
        <v>0.53228049999999993</v>
      </c>
      <c r="DK210" s="230">
        <v>2.9486334999999997</v>
      </c>
      <c r="DL210" s="230">
        <v>0.28626669999999993</v>
      </c>
      <c r="DM210" s="230">
        <v>0.2460138</v>
      </c>
      <c r="DQ210" s="160"/>
    </row>
    <row r="211" spans="1:134" s="169" customFormat="1" x14ac:dyDescent="0.25">
      <c r="A211" s="156">
        <v>305</v>
      </c>
      <c r="B211" s="157" t="s">
        <v>1397</v>
      </c>
      <c r="C211" s="160" t="s">
        <v>1173</v>
      </c>
      <c r="D211" s="160"/>
      <c r="E211" s="156" t="s">
        <v>1395</v>
      </c>
      <c r="F211" s="157">
        <v>-20.095275146999999</v>
      </c>
      <c r="G211" s="157">
        <v>-42.049467573000001</v>
      </c>
      <c r="H211" s="157"/>
      <c r="I211" s="156">
        <v>983</v>
      </c>
      <c r="J211" s="190"/>
      <c r="K211" s="190"/>
      <c r="L211" s="189" t="s">
        <v>1210</v>
      </c>
      <c r="M211" s="190">
        <v>6</v>
      </c>
      <c r="N211" s="190">
        <v>6</v>
      </c>
      <c r="O211" s="190">
        <v>6</v>
      </c>
      <c r="P211" s="190">
        <v>6</v>
      </c>
      <c r="Q211" s="185">
        <v>5.666666666666667</v>
      </c>
      <c r="R211" s="185">
        <v>5.666666666666667</v>
      </c>
      <c r="S211" s="185">
        <v>5.666666666666667</v>
      </c>
      <c r="T211" s="185">
        <v>5.666666666666667</v>
      </c>
      <c r="U211" s="191">
        <v>82.666666666666671</v>
      </c>
      <c r="V211" s="186"/>
      <c r="W211" s="190" t="s">
        <v>852</v>
      </c>
      <c r="X211" s="190">
        <v>983</v>
      </c>
      <c r="Y211" s="192" t="s">
        <v>286</v>
      </c>
      <c r="Z211" s="192"/>
      <c r="AA211" s="175"/>
      <c r="AB211" s="175">
        <f t="shared" si="41"/>
        <v>983</v>
      </c>
      <c r="AC211" s="175"/>
      <c r="AD211" s="175"/>
      <c r="AE211" s="192"/>
      <c r="AF211" s="193">
        <v>64.041033500000026</v>
      </c>
      <c r="AG211" s="193">
        <v>34.579881499999999</v>
      </c>
      <c r="AH211" s="193">
        <v>5.974375199999999</v>
      </c>
      <c r="AI211" s="193">
        <v>14.359750999999999</v>
      </c>
      <c r="AJ211" s="193">
        <v>2.4166773210344461</v>
      </c>
      <c r="AK211" s="186"/>
      <c r="AL211" s="175" t="s">
        <v>226</v>
      </c>
      <c r="AM211" s="175"/>
      <c r="AN211" s="175" t="s">
        <v>286</v>
      </c>
      <c r="AO211" s="175"/>
      <c r="AP211" s="175"/>
      <c r="AQ211" s="175">
        <f t="shared" si="42"/>
        <v>983</v>
      </c>
      <c r="AR211" s="175"/>
      <c r="AS211" s="175"/>
      <c r="AU211" s="175"/>
      <c r="AV211" s="175" t="s">
        <v>62</v>
      </c>
      <c r="AY211" s="176">
        <v>0.2248</v>
      </c>
      <c r="AZ211" s="176">
        <v>20</v>
      </c>
      <c r="BA211" s="179">
        <v>1.124E-2</v>
      </c>
      <c r="BB211" s="177">
        <v>6.1203124580570689</v>
      </c>
      <c r="BC211" s="177"/>
      <c r="BD211" s="186"/>
      <c r="BE211" s="186"/>
      <c r="BF211" s="186"/>
      <c r="BG211" s="186"/>
      <c r="BJ211" s="186"/>
      <c r="BK211" s="186"/>
      <c r="BL211" s="186"/>
      <c r="BM211" s="218"/>
      <c r="BP211" s="186"/>
      <c r="BQ211" s="186"/>
      <c r="BR211" s="186"/>
      <c r="BS211" s="186"/>
      <c r="BT211" s="186"/>
      <c r="BU211" s="186"/>
      <c r="BV211" s="186"/>
      <c r="BW211" s="160"/>
      <c r="BX211" s="186"/>
      <c r="BY211" s="186"/>
      <c r="BZ211" s="186"/>
      <c r="CA211" s="186"/>
      <c r="CB211" s="186"/>
      <c r="CC211" s="186"/>
      <c r="CD211" s="186"/>
      <c r="CE211" s="186"/>
      <c r="CF211" s="197"/>
      <c r="CI211" s="186"/>
      <c r="CJ211" s="186"/>
      <c r="CK211" s="186"/>
      <c r="CL211" s="186"/>
      <c r="CM211" s="186"/>
      <c r="CN211" s="186"/>
      <c r="CO211" s="186"/>
      <c r="CP211" s="186"/>
      <c r="CQ211" s="186"/>
      <c r="CR211" s="186"/>
      <c r="CS211" s="186"/>
      <c r="CT211" s="186"/>
      <c r="CU211" s="186"/>
      <c r="CW211" s="186"/>
      <c r="CX211" s="186"/>
      <c r="CY211" s="186"/>
      <c r="CZ211" s="186"/>
      <c r="DA211" s="186"/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O211" s="61" t="s">
        <v>226</v>
      </c>
      <c r="DP211" s="61" t="s">
        <v>286</v>
      </c>
      <c r="DQ211" s="160" t="s">
        <v>1173</v>
      </c>
      <c r="DR211" s="61"/>
      <c r="DS211" s="61"/>
      <c r="DT211" s="61"/>
      <c r="DU211" s="61"/>
      <c r="DV211" s="61"/>
      <c r="DW211" s="61"/>
      <c r="DX211" s="61" t="s">
        <v>62</v>
      </c>
      <c r="DY211" s="68">
        <v>0.26985828000000006</v>
      </c>
      <c r="DZ211" s="68">
        <v>2.3224539999999998E-2</v>
      </c>
      <c r="EA211" s="68">
        <v>6.4951620000000002E-2</v>
      </c>
      <c r="EB211" s="68">
        <v>0.15336572000000001</v>
      </c>
      <c r="EC211" s="68">
        <v>1.9783439999999996E-2</v>
      </c>
    </row>
    <row r="212" spans="1:134" s="169" customFormat="1" x14ac:dyDescent="0.25">
      <c r="A212" s="156">
        <v>306</v>
      </c>
      <c r="B212" s="157" t="s">
        <v>1398</v>
      </c>
      <c r="C212" s="160" t="s">
        <v>1194</v>
      </c>
      <c r="D212" s="160"/>
      <c r="E212" s="156" t="s">
        <v>1395</v>
      </c>
      <c r="F212" s="157">
        <v>-20.092159006999999</v>
      </c>
      <c r="G212" s="157">
        <v>-42.032068502000001</v>
      </c>
      <c r="H212" s="157"/>
      <c r="I212" s="156">
        <v>861</v>
      </c>
      <c r="J212" s="190"/>
      <c r="K212" s="190"/>
      <c r="L212" s="189" t="s">
        <v>1225</v>
      </c>
      <c r="M212" s="185">
        <v>6.166666666666667</v>
      </c>
      <c r="N212" s="190">
        <v>6</v>
      </c>
      <c r="O212" s="185">
        <v>6.166666666666667</v>
      </c>
      <c r="P212" s="185">
        <v>6.333333333333333</v>
      </c>
      <c r="Q212" s="190">
        <v>6.5</v>
      </c>
      <c r="R212" s="190">
        <v>6</v>
      </c>
      <c r="S212" s="185">
        <v>6.333333333333333</v>
      </c>
      <c r="T212" s="185">
        <v>6.166666666666667</v>
      </c>
      <c r="U212" s="191">
        <v>85.666666666666671</v>
      </c>
      <c r="V212" s="186"/>
      <c r="W212" s="190" t="s">
        <v>787</v>
      </c>
      <c r="X212" s="190">
        <v>861</v>
      </c>
      <c r="Y212" s="192" t="s">
        <v>201</v>
      </c>
      <c r="Z212" s="192"/>
      <c r="AA212" s="175"/>
      <c r="AB212" s="175">
        <f t="shared" si="41"/>
        <v>861</v>
      </c>
      <c r="AC212" s="175"/>
      <c r="AD212" s="175"/>
      <c r="AE212" s="192"/>
      <c r="AF212" s="193">
        <v>57.717116499999989</v>
      </c>
      <c r="AG212" s="193">
        <v>34.096260500000007</v>
      </c>
      <c r="AH212" s="193">
        <v>5.7307276999999992</v>
      </c>
      <c r="AI212" s="193">
        <v>13.931557999999999</v>
      </c>
      <c r="AJ212" s="193">
        <v>2.4361248314378288</v>
      </c>
      <c r="AK212" s="186"/>
      <c r="AL212" s="175" t="s">
        <v>1063</v>
      </c>
      <c r="AM212" s="175"/>
      <c r="AN212" s="175" t="s">
        <v>201</v>
      </c>
      <c r="AO212" s="175"/>
      <c r="AP212" s="175"/>
      <c r="AQ212" s="175">
        <f t="shared" si="42"/>
        <v>861</v>
      </c>
      <c r="AR212" s="175"/>
      <c r="AS212" s="175"/>
      <c r="AU212" s="175"/>
      <c r="AV212" s="175" t="s">
        <v>440</v>
      </c>
      <c r="AY212" s="176">
        <v>0.28189999999999998</v>
      </c>
      <c r="AZ212" s="176">
        <v>20</v>
      </c>
      <c r="BA212" s="179">
        <v>1.4095E-2</v>
      </c>
      <c r="BB212" s="177">
        <v>6.8772984726062329</v>
      </c>
      <c r="BC212" s="177"/>
      <c r="BD212" s="186"/>
      <c r="BE212" s="186"/>
      <c r="BF212" s="186"/>
      <c r="BG212" s="186"/>
      <c r="BJ212" s="186"/>
      <c r="BK212" s="186"/>
      <c r="BL212" s="186"/>
      <c r="BM212" s="218"/>
      <c r="BP212" s="186"/>
      <c r="BQ212" s="186"/>
      <c r="BR212" s="186"/>
      <c r="BS212" s="186"/>
      <c r="BT212" s="186"/>
      <c r="BU212" s="186"/>
      <c r="BV212" s="186"/>
      <c r="BW212" s="160"/>
      <c r="BX212" s="186"/>
      <c r="BY212" s="186"/>
      <c r="BZ212" s="186"/>
      <c r="CA212" s="186"/>
      <c r="CB212" s="186"/>
      <c r="CC212" s="186"/>
      <c r="CD212" s="186"/>
      <c r="CE212" s="186"/>
      <c r="CF212" s="197"/>
      <c r="CI212" s="186"/>
      <c r="CJ212" s="186"/>
      <c r="CK212" s="186"/>
      <c r="CL212" s="186"/>
      <c r="CM212" s="186"/>
      <c r="CN212" s="186"/>
      <c r="CO212" s="186"/>
      <c r="CP212" s="186"/>
      <c r="CQ212" s="186"/>
      <c r="CR212" s="186"/>
      <c r="CS212" s="186"/>
      <c r="CT212" s="186"/>
      <c r="CU212" s="186"/>
      <c r="CV212" s="186"/>
      <c r="CW212" s="186"/>
      <c r="CX212" s="186"/>
      <c r="CY212" s="186"/>
      <c r="CZ212" s="186"/>
      <c r="DA212" s="186"/>
      <c r="DB212" s="186"/>
      <c r="DC212" s="186"/>
      <c r="DD212" s="186"/>
      <c r="DE212" s="186"/>
      <c r="DF212" s="186"/>
      <c r="DG212" s="186"/>
      <c r="DH212" s="186"/>
      <c r="DI212" s="186"/>
      <c r="DJ212" s="186"/>
      <c r="DK212" s="186"/>
      <c r="DL212" s="186"/>
      <c r="DM212" s="186"/>
      <c r="DQ212" s="160"/>
    </row>
    <row r="213" spans="1:134" s="169" customFormat="1" x14ac:dyDescent="0.25">
      <c r="A213" s="156">
        <v>307</v>
      </c>
      <c r="B213" s="157" t="s">
        <v>1399</v>
      </c>
      <c r="C213" s="160" t="s">
        <v>1163</v>
      </c>
      <c r="D213" s="160"/>
      <c r="E213" s="156" t="s">
        <v>1395</v>
      </c>
      <c r="F213" s="157">
        <v>-20.094379960000001</v>
      </c>
      <c r="G213" s="157">
        <v>-42.044504480000001</v>
      </c>
      <c r="H213" s="157"/>
      <c r="I213" s="156">
        <v>896</v>
      </c>
      <c r="J213" s="190"/>
      <c r="K213" s="190"/>
      <c r="L213" s="189" t="s">
        <v>1225</v>
      </c>
      <c r="M213" s="185">
        <v>5.666666666666667</v>
      </c>
      <c r="N213" s="185">
        <v>5.666666666666667</v>
      </c>
      <c r="O213" s="185">
        <v>5.666666666666667</v>
      </c>
      <c r="P213" s="185">
        <v>5.666666666666667</v>
      </c>
      <c r="Q213" s="185">
        <v>5</v>
      </c>
      <c r="R213" s="185">
        <v>5.333333333333333</v>
      </c>
      <c r="S213" s="185">
        <v>5.666666666666667</v>
      </c>
      <c r="T213" s="185">
        <v>5.666666666666667</v>
      </c>
      <c r="U213" s="191">
        <v>80.333333333333329</v>
      </c>
      <c r="V213" s="186"/>
      <c r="W213" s="190" t="s">
        <v>688</v>
      </c>
      <c r="X213" s="190">
        <v>896</v>
      </c>
      <c r="Y213" s="192" t="s">
        <v>8</v>
      </c>
      <c r="Z213" s="192"/>
      <c r="AA213" s="175"/>
      <c r="AB213" s="175">
        <f t="shared" si="41"/>
        <v>896</v>
      </c>
      <c r="AC213" s="175"/>
      <c r="AD213" s="175"/>
      <c r="AE213" s="192"/>
      <c r="AF213" s="193">
        <v>64.873266000000015</v>
      </c>
      <c r="AG213" s="193">
        <v>35.064074999999995</v>
      </c>
      <c r="AH213" s="193">
        <v>6.0606214500000011</v>
      </c>
      <c r="AI213" s="193">
        <v>14.328816</v>
      </c>
      <c r="AJ213" s="193">
        <v>2.3737211687134221</v>
      </c>
      <c r="AK213" s="186"/>
      <c r="AL213" s="175" t="s">
        <v>92</v>
      </c>
      <c r="AM213" s="175"/>
      <c r="AN213" s="175" t="s">
        <v>8</v>
      </c>
      <c r="AO213" s="175"/>
      <c r="AP213" s="175"/>
      <c r="AQ213" s="175">
        <f t="shared" si="42"/>
        <v>896</v>
      </c>
      <c r="AR213" s="175"/>
      <c r="AS213" s="175"/>
      <c r="AU213" s="175"/>
      <c r="AV213" s="175" t="s">
        <v>440</v>
      </c>
      <c r="AY213" s="176">
        <v>0.22600000000000001</v>
      </c>
      <c r="AZ213" s="176">
        <v>20</v>
      </c>
      <c r="BA213" s="179">
        <v>1.1300000000000001E-2</v>
      </c>
      <c r="BB213" s="177">
        <v>6.6316806700131528</v>
      </c>
      <c r="BC213" s="177"/>
      <c r="BD213" s="186"/>
      <c r="BE213" s="186"/>
      <c r="BF213" s="186"/>
      <c r="BG213" s="186"/>
      <c r="BJ213" s="186"/>
      <c r="BK213" s="186"/>
      <c r="BL213" s="186"/>
      <c r="BM213" s="218"/>
      <c r="BP213" s="186"/>
      <c r="BQ213" s="186"/>
      <c r="BR213" s="186"/>
      <c r="BS213" s="186"/>
      <c r="BT213" s="186"/>
      <c r="BU213" s="186"/>
      <c r="BV213" s="176" t="s">
        <v>360</v>
      </c>
      <c r="BW213" s="160" t="s">
        <v>1163</v>
      </c>
      <c r="BX213" s="176"/>
      <c r="BY213" s="176"/>
      <c r="BZ213" s="186">
        <f t="shared" ref="BZ213:BZ222" si="43">I213</f>
        <v>896</v>
      </c>
      <c r="CA213" s="176"/>
      <c r="CB213" s="176"/>
      <c r="CC213" s="176"/>
      <c r="CD213" s="176"/>
      <c r="CE213" s="176" t="s">
        <v>62</v>
      </c>
      <c r="CF213" s="185">
        <v>228.62718545125171</v>
      </c>
      <c r="CI213" s="163">
        <v>307</v>
      </c>
      <c r="CJ213" s="163" t="s">
        <v>8</v>
      </c>
      <c r="CK213" s="163"/>
      <c r="CL213" s="163"/>
      <c r="CM213" s="186">
        <f>I213</f>
        <v>896</v>
      </c>
      <c r="CN213" s="163"/>
      <c r="CO213" s="163"/>
      <c r="CP213" s="163"/>
      <c r="CQ213" s="163"/>
      <c r="CR213" s="163"/>
      <c r="CS213" s="163" t="s">
        <v>62</v>
      </c>
      <c r="CT213" s="163">
        <v>7.5343804144094095</v>
      </c>
      <c r="CU213" s="186"/>
      <c r="CV213" s="186"/>
      <c r="CW213" s="190">
        <v>307</v>
      </c>
      <c r="CX213" s="228" t="s">
        <v>8</v>
      </c>
      <c r="CY213" s="228"/>
      <c r="CZ213" s="228"/>
      <c r="DA213" s="186">
        <f t="shared" si="40"/>
        <v>896</v>
      </c>
      <c r="DB213" s="228"/>
      <c r="DC213" s="228"/>
      <c r="DD213" s="228"/>
      <c r="DE213" s="228"/>
      <c r="DF213" s="228"/>
      <c r="DG213" s="228"/>
      <c r="DH213" s="228" t="s">
        <v>9</v>
      </c>
      <c r="DI213" s="230">
        <v>5.2062540000000004</v>
      </c>
      <c r="DJ213" s="230">
        <v>0.69706959999999996</v>
      </c>
      <c r="DK213" s="230">
        <v>4.5091844000000005</v>
      </c>
      <c r="DL213" s="230">
        <v>0.34260689999999999</v>
      </c>
      <c r="DM213" s="230">
        <v>0.35446269999999996</v>
      </c>
      <c r="DO213" s="59" t="s">
        <v>92</v>
      </c>
      <c r="DP213" s="61" t="s">
        <v>8</v>
      </c>
      <c r="DQ213" s="160" t="s">
        <v>1163</v>
      </c>
      <c r="DR213" s="61"/>
      <c r="DS213" s="61"/>
      <c r="DT213" s="61"/>
      <c r="DU213" s="61"/>
      <c r="DV213" s="61"/>
      <c r="DW213" s="61"/>
      <c r="DX213" s="61" t="s">
        <v>62</v>
      </c>
      <c r="DY213" s="236">
        <v>0.27178078</v>
      </c>
      <c r="DZ213" s="236">
        <v>2.6191940000000004E-2</v>
      </c>
      <c r="EA213" s="236">
        <v>6.8071099999999996E-2</v>
      </c>
      <c r="EB213" s="236">
        <v>0.16332774</v>
      </c>
      <c r="EC213" s="236">
        <v>1.8611520000000003E-2</v>
      </c>
    </row>
    <row r="214" spans="1:134" s="169" customFormat="1" x14ac:dyDescent="0.25">
      <c r="A214" s="156">
        <v>308</v>
      </c>
      <c r="B214" s="157" t="s">
        <v>1396</v>
      </c>
      <c r="C214" s="160" t="s">
        <v>1163</v>
      </c>
      <c r="D214" s="160"/>
      <c r="E214" s="156" t="s">
        <v>1395</v>
      </c>
      <c r="F214" s="157">
        <v>-20.094087850000001</v>
      </c>
      <c r="G214" s="157">
        <v>-42.049911981000001</v>
      </c>
      <c r="H214" s="157"/>
      <c r="I214" s="156">
        <v>999</v>
      </c>
      <c r="J214" s="190"/>
      <c r="K214" s="190"/>
      <c r="L214" s="189" t="s">
        <v>1225</v>
      </c>
      <c r="M214" s="185">
        <v>5.833333333333333</v>
      </c>
      <c r="N214" s="185">
        <v>5.666666666666667</v>
      </c>
      <c r="O214" s="185">
        <v>5.833333333333333</v>
      </c>
      <c r="P214" s="185">
        <v>5.666666666666667</v>
      </c>
      <c r="Q214" s="185">
        <v>5.666666666666667</v>
      </c>
      <c r="R214" s="185">
        <v>5.666666666666667</v>
      </c>
      <c r="S214" s="185">
        <v>5.666666666666667</v>
      </c>
      <c r="T214" s="190">
        <v>6</v>
      </c>
      <c r="U214" s="196">
        <v>82</v>
      </c>
      <c r="V214" s="186"/>
      <c r="W214" s="190" t="s">
        <v>689</v>
      </c>
      <c r="X214" s="190">
        <v>999</v>
      </c>
      <c r="Y214" s="192" t="s">
        <v>8</v>
      </c>
      <c r="Z214" s="192"/>
      <c r="AA214" s="175"/>
      <c r="AB214" s="175">
        <f t="shared" si="41"/>
        <v>999</v>
      </c>
      <c r="AC214" s="175"/>
      <c r="AD214" s="175"/>
      <c r="AE214" s="192"/>
      <c r="AF214" s="193">
        <v>58.4949735</v>
      </c>
      <c r="AG214" s="193">
        <v>33.431024000000001</v>
      </c>
      <c r="AH214" s="193">
        <v>5.9527570000000001</v>
      </c>
      <c r="AI214" s="193">
        <v>13.533623</v>
      </c>
      <c r="AJ214" s="193">
        <v>2.2764286100740345</v>
      </c>
      <c r="AK214" s="186"/>
      <c r="AL214" s="175" t="s">
        <v>93</v>
      </c>
      <c r="AM214" s="175"/>
      <c r="AN214" s="175" t="s">
        <v>8</v>
      </c>
      <c r="AO214" s="175"/>
      <c r="AP214" s="175"/>
      <c r="AQ214" s="175">
        <f t="shared" si="42"/>
        <v>999</v>
      </c>
      <c r="AR214" s="175"/>
      <c r="AS214" s="175"/>
      <c r="AU214" s="175"/>
      <c r="AV214" s="175" t="s">
        <v>62</v>
      </c>
      <c r="AY214" s="176">
        <v>0.27329999999999999</v>
      </c>
      <c r="AZ214" s="176">
        <v>20</v>
      </c>
      <c r="BA214" s="179">
        <v>1.3665E-2</v>
      </c>
      <c r="BB214" s="177">
        <v>6.7444232679247307</v>
      </c>
      <c r="BC214" s="177"/>
      <c r="BD214" s="186"/>
      <c r="BE214" s="186"/>
      <c r="BF214" s="186"/>
      <c r="BG214" s="186"/>
      <c r="BJ214" s="186"/>
      <c r="BK214" s="186"/>
      <c r="BL214" s="186"/>
      <c r="BM214" s="218"/>
      <c r="BP214" s="186"/>
      <c r="BQ214" s="186"/>
      <c r="BR214" s="186"/>
      <c r="BS214" s="186"/>
      <c r="BT214" s="186"/>
      <c r="BU214" s="186"/>
      <c r="BV214" s="176" t="s">
        <v>361</v>
      </c>
      <c r="BW214" s="160" t="s">
        <v>1163</v>
      </c>
      <c r="BX214" s="176"/>
      <c r="BY214" s="176"/>
      <c r="BZ214" s="186">
        <f t="shared" si="43"/>
        <v>999</v>
      </c>
      <c r="CA214" s="176"/>
      <c r="CB214" s="176"/>
      <c r="CC214" s="176"/>
      <c r="CD214" s="176"/>
      <c r="CE214" s="176" t="s">
        <v>62</v>
      </c>
      <c r="CF214" s="185">
        <v>141.76830974991665</v>
      </c>
      <c r="CI214" s="163">
        <v>308</v>
      </c>
      <c r="CJ214" s="163" t="s">
        <v>8</v>
      </c>
      <c r="CK214" s="163"/>
      <c r="CL214" s="163"/>
      <c r="CM214" s="186">
        <f>I214</f>
        <v>999</v>
      </c>
      <c r="CN214" s="163"/>
      <c r="CO214" s="163"/>
      <c r="CP214" s="163"/>
      <c r="CQ214" s="163"/>
      <c r="CR214" s="163"/>
      <c r="CS214" s="163" t="s">
        <v>62</v>
      </c>
      <c r="CT214" s="163">
        <v>7.0116781205019674</v>
      </c>
      <c r="CU214" s="186"/>
      <c r="CV214" s="186"/>
      <c r="CW214" s="190">
        <v>308</v>
      </c>
      <c r="CX214" s="228" t="s">
        <v>8</v>
      </c>
      <c r="CY214" s="228"/>
      <c r="CZ214" s="228"/>
      <c r="DA214" s="186">
        <f t="shared" si="40"/>
        <v>999</v>
      </c>
      <c r="DB214" s="228"/>
      <c r="DC214" s="228"/>
      <c r="DD214" s="228"/>
      <c r="DE214" s="228"/>
      <c r="DF214" s="228"/>
      <c r="DG214" s="228"/>
      <c r="DH214" s="228" t="s">
        <v>9</v>
      </c>
      <c r="DI214" s="230">
        <v>5.5166940000000002</v>
      </c>
      <c r="DJ214" s="230">
        <v>0.47963680000000003</v>
      </c>
      <c r="DK214" s="230">
        <v>5.0370572000000005</v>
      </c>
      <c r="DL214" s="230">
        <v>0.22228700000000001</v>
      </c>
      <c r="DM214" s="230">
        <v>0.25734980000000002</v>
      </c>
      <c r="DO214" s="59" t="s">
        <v>93</v>
      </c>
      <c r="DP214" s="61" t="s">
        <v>8</v>
      </c>
      <c r="DQ214" s="160" t="s">
        <v>1163</v>
      </c>
      <c r="DR214" s="61"/>
      <c r="DS214" s="61"/>
      <c r="DT214" s="61"/>
      <c r="DU214" s="61"/>
      <c r="DV214" s="61"/>
      <c r="DW214" s="61"/>
      <c r="DX214" s="61" t="s">
        <v>62</v>
      </c>
      <c r="DY214" s="236">
        <v>0.29030329999999999</v>
      </c>
      <c r="DZ214" s="236">
        <v>2.9298319999999999E-2</v>
      </c>
      <c r="EA214" s="236">
        <v>7.0360340000000007E-2</v>
      </c>
      <c r="EB214" s="236">
        <v>0.18079448000000001</v>
      </c>
      <c r="EC214" s="236">
        <v>2.1682600000000003E-2</v>
      </c>
    </row>
    <row r="215" spans="1:134" s="169" customFormat="1" x14ac:dyDescent="0.25">
      <c r="A215" s="156">
        <v>310</v>
      </c>
      <c r="B215" s="157" t="s">
        <v>1400</v>
      </c>
      <c r="C215" s="160" t="s">
        <v>1163</v>
      </c>
      <c r="D215" s="160"/>
      <c r="E215" s="156" t="s">
        <v>1395</v>
      </c>
      <c r="F215" s="157">
        <v>-20.098313335</v>
      </c>
      <c r="G215" s="157">
        <v>-42.024601986999997</v>
      </c>
      <c r="H215" s="157"/>
      <c r="I215" s="156">
        <v>684</v>
      </c>
      <c r="J215" s="190"/>
      <c r="K215" s="190"/>
      <c r="L215" s="189" t="s">
        <v>1225</v>
      </c>
      <c r="M215" s="190">
        <v>6</v>
      </c>
      <c r="N215" s="185">
        <v>5.666666666666667</v>
      </c>
      <c r="O215" s="185">
        <v>5.666666666666667</v>
      </c>
      <c r="P215" s="185">
        <v>5.666666666666667</v>
      </c>
      <c r="Q215" s="185">
        <v>5.666666666666667</v>
      </c>
      <c r="R215" s="190">
        <v>5</v>
      </c>
      <c r="S215" s="185">
        <v>5.666666666666667</v>
      </c>
      <c r="T215" s="185">
        <v>5.333333333333333</v>
      </c>
      <c r="U215" s="191">
        <v>80.666666666666671</v>
      </c>
      <c r="V215" s="186"/>
      <c r="W215" s="190" t="s">
        <v>690</v>
      </c>
      <c r="X215" s="190">
        <v>684</v>
      </c>
      <c r="Y215" s="192" t="s">
        <v>8</v>
      </c>
      <c r="Z215" s="192"/>
      <c r="AA215" s="175"/>
      <c r="AB215" s="175">
        <f t="shared" si="41"/>
        <v>684</v>
      </c>
      <c r="AC215" s="175"/>
      <c r="AD215" s="175"/>
      <c r="AE215" s="192"/>
      <c r="AF215" s="193">
        <v>71.687544000000017</v>
      </c>
      <c r="AG215" s="193">
        <v>36.429769999999998</v>
      </c>
      <c r="AH215" s="193">
        <v>6.871712099999999</v>
      </c>
      <c r="AI215" s="193">
        <v>14.319235550000002</v>
      </c>
      <c r="AJ215" s="193">
        <v>2.0734111847199186</v>
      </c>
      <c r="AK215" s="186"/>
      <c r="AL215" s="175" t="s">
        <v>38</v>
      </c>
      <c r="AM215" s="175"/>
      <c r="AN215" s="175" t="s">
        <v>8</v>
      </c>
      <c r="AO215" s="175"/>
      <c r="AP215" s="175"/>
      <c r="AQ215" s="175">
        <f t="shared" si="42"/>
        <v>684</v>
      </c>
      <c r="AR215" s="175"/>
      <c r="AS215" s="175"/>
      <c r="AU215" s="175"/>
      <c r="AV215" s="176" t="s">
        <v>20</v>
      </c>
      <c r="AY215" s="176">
        <v>0.2019</v>
      </c>
      <c r="AZ215" s="176">
        <v>20</v>
      </c>
      <c r="BA215" s="179">
        <v>1.0095E-2</v>
      </c>
      <c r="BB215" s="177">
        <v>2.7098488712318476</v>
      </c>
      <c r="BC215" s="177"/>
      <c r="BD215" s="186"/>
      <c r="BE215" s="186"/>
      <c r="BF215" s="186"/>
      <c r="BG215" s="186"/>
      <c r="BJ215" s="186"/>
      <c r="BK215" s="186"/>
      <c r="BL215" s="186"/>
      <c r="BM215" s="218"/>
      <c r="BP215" s="186"/>
      <c r="BQ215" s="186"/>
      <c r="BR215" s="186"/>
      <c r="BS215" s="186"/>
      <c r="BT215" s="186"/>
      <c r="BU215" s="186"/>
      <c r="BV215" s="176" t="s">
        <v>258</v>
      </c>
      <c r="BW215" s="160" t="s">
        <v>1163</v>
      </c>
      <c r="BX215" s="176"/>
      <c r="BY215" s="176"/>
      <c r="BZ215" s="186">
        <f t="shared" si="43"/>
        <v>684</v>
      </c>
      <c r="CA215" s="176"/>
      <c r="CB215" s="176"/>
      <c r="CC215" s="176"/>
      <c r="CD215" s="176"/>
      <c r="CE215" s="176" t="s">
        <v>20</v>
      </c>
      <c r="CF215" s="185">
        <v>168.87311326701587</v>
      </c>
      <c r="CI215" s="186"/>
      <c r="CJ215" s="186"/>
      <c r="CK215" s="186"/>
      <c r="CL215" s="186"/>
      <c r="CM215" s="186"/>
      <c r="CN215" s="186"/>
      <c r="CO215" s="186"/>
      <c r="CP215" s="186"/>
      <c r="CQ215" s="186"/>
      <c r="CR215" s="186"/>
      <c r="CS215" s="186"/>
      <c r="CT215" s="186"/>
      <c r="CU215" s="186"/>
      <c r="CV215" s="186"/>
      <c r="CW215" s="186"/>
      <c r="CX215" s="186"/>
      <c r="CY215" s="186"/>
      <c r="CZ215" s="186"/>
      <c r="DA215" s="186"/>
      <c r="DB215" s="186"/>
      <c r="DC215" s="186"/>
      <c r="DD215" s="186"/>
      <c r="DE215" s="186"/>
      <c r="DF215" s="186"/>
      <c r="DG215" s="186"/>
      <c r="DH215" s="186"/>
      <c r="DI215" s="186"/>
      <c r="DJ215" s="186"/>
      <c r="DK215" s="186"/>
      <c r="DL215" s="186"/>
      <c r="DM215" s="186"/>
      <c r="DO215" s="61" t="s">
        <v>38</v>
      </c>
      <c r="DP215" s="61" t="s">
        <v>8</v>
      </c>
      <c r="DQ215" s="160" t="s">
        <v>1163</v>
      </c>
      <c r="DR215" s="61"/>
      <c r="DS215" s="61"/>
      <c r="DT215" s="61"/>
      <c r="DU215" s="61"/>
      <c r="DV215" s="61"/>
      <c r="DW215" s="61"/>
      <c r="DX215" s="61" t="s">
        <v>20</v>
      </c>
      <c r="DY215" s="68">
        <v>0.28364506</v>
      </c>
      <c r="DZ215" s="68">
        <v>2.6685920000000002E-2</v>
      </c>
      <c r="EA215" s="68">
        <v>6.1171759999999999E-2</v>
      </c>
      <c r="EB215" s="68">
        <v>0.1881052</v>
      </c>
      <c r="EC215" s="68">
        <v>1.7635860000000003E-2</v>
      </c>
    </row>
    <row r="216" spans="1:134" s="169" customFormat="1" x14ac:dyDescent="0.25">
      <c r="A216" s="156">
        <v>311</v>
      </c>
      <c r="B216" s="157" t="s">
        <v>1401</v>
      </c>
      <c r="C216" s="160" t="s">
        <v>1192</v>
      </c>
      <c r="D216" s="160"/>
      <c r="E216" s="156" t="s">
        <v>1395</v>
      </c>
      <c r="F216" s="157">
        <v>-20.094388844000001</v>
      </c>
      <c r="G216" s="157">
        <v>-42.029427951000002</v>
      </c>
      <c r="H216" s="157"/>
      <c r="I216" s="156">
        <v>778</v>
      </c>
      <c r="J216" s="190"/>
      <c r="K216" s="190"/>
      <c r="L216" s="189" t="s">
        <v>1225</v>
      </c>
      <c r="M216" s="190">
        <v>6</v>
      </c>
      <c r="N216" s="185">
        <v>6.333333333333333</v>
      </c>
      <c r="O216" s="185">
        <v>6.333333333333333</v>
      </c>
      <c r="P216" s="190">
        <v>7</v>
      </c>
      <c r="Q216" s="185">
        <v>6.666666666666667</v>
      </c>
      <c r="R216" s="190">
        <v>6.5</v>
      </c>
      <c r="S216" s="190">
        <v>6</v>
      </c>
      <c r="T216" s="185">
        <v>6.166666666666667</v>
      </c>
      <c r="U216" s="196">
        <v>87</v>
      </c>
      <c r="V216" s="186"/>
      <c r="W216" s="190" t="s">
        <v>948</v>
      </c>
      <c r="X216" s="190">
        <v>778</v>
      </c>
      <c r="Y216" s="192" t="s">
        <v>10</v>
      </c>
      <c r="Z216" s="192"/>
      <c r="AA216" s="175"/>
      <c r="AB216" s="175">
        <f t="shared" si="41"/>
        <v>778</v>
      </c>
      <c r="AC216" s="175"/>
      <c r="AD216" s="175"/>
      <c r="AE216" s="192"/>
      <c r="AF216" s="193">
        <v>44.446595499999994</v>
      </c>
      <c r="AG216" s="193">
        <v>29.420756000000004</v>
      </c>
      <c r="AH216" s="193">
        <v>5.0508228000000006</v>
      </c>
      <c r="AI216" s="193">
        <v>11.975469900000002</v>
      </c>
      <c r="AJ216" s="193">
        <v>2.3747941561191519</v>
      </c>
      <c r="AK216" s="186"/>
      <c r="AL216" s="175" t="s">
        <v>1110</v>
      </c>
      <c r="AM216" s="175"/>
      <c r="AN216" s="175" t="s">
        <v>10</v>
      </c>
      <c r="AO216" s="175"/>
      <c r="AP216" s="175"/>
      <c r="AQ216" s="175">
        <f t="shared" si="42"/>
        <v>778</v>
      </c>
      <c r="AR216" s="175"/>
      <c r="AS216" s="175"/>
      <c r="AU216" s="175"/>
      <c r="AV216" s="175" t="s">
        <v>440</v>
      </c>
      <c r="AY216" s="176">
        <v>0.25790000000000002</v>
      </c>
      <c r="AZ216" s="176">
        <v>20</v>
      </c>
      <c r="BA216" s="179">
        <v>1.2895E-2</v>
      </c>
      <c r="BB216" s="177">
        <v>6.7940836979572117</v>
      </c>
      <c r="BC216" s="177"/>
      <c r="BD216" s="186"/>
      <c r="BE216" s="186"/>
      <c r="BF216" s="186"/>
      <c r="BG216" s="186"/>
      <c r="BJ216" s="186"/>
      <c r="BK216" s="186"/>
      <c r="BL216" s="186"/>
      <c r="BM216" s="218"/>
      <c r="BP216" s="186"/>
      <c r="BQ216" s="186"/>
      <c r="BR216" s="186"/>
      <c r="BS216" s="186"/>
      <c r="BT216" s="186"/>
      <c r="BU216" s="186"/>
      <c r="BV216" s="176" t="s">
        <v>507</v>
      </c>
      <c r="BW216" s="160" t="s">
        <v>1192</v>
      </c>
      <c r="BX216" s="176"/>
      <c r="BY216" s="176"/>
      <c r="BZ216" s="186">
        <f t="shared" si="43"/>
        <v>778</v>
      </c>
      <c r="CA216" s="176"/>
      <c r="CB216" s="176"/>
      <c r="CC216" s="176"/>
      <c r="CD216" s="176"/>
      <c r="CE216" s="176" t="s">
        <v>440</v>
      </c>
      <c r="CF216" s="185">
        <v>153.32120673718271</v>
      </c>
      <c r="CI216" s="186"/>
      <c r="CJ216" s="186"/>
      <c r="CK216" s="186"/>
      <c r="CL216" s="186"/>
      <c r="CM216" s="186"/>
      <c r="CN216" s="186"/>
      <c r="CO216" s="186"/>
      <c r="CP216" s="186"/>
      <c r="CQ216" s="186"/>
      <c r="CR216" s="186"/>
      <c r="CS216" s="186"/>
      <c r="CT216" s="186"/>
      <c r="CU216" s="186"/>
      <c r="CV216" s="186"/>
      <c r="CW216" s="186"/>
      <c r="CX216" s="186"/>
      <c r="CY216" s="186"/>
      <c r="CZ216" s="186"/>
      <c r="DA216" s="186"/>
      <c r="DB216" s="186"/>
      <c r="DC216" s="186"/>
      <c r="DD216" s="186"/>
      <c r="DE216" s="186"/>
      <c r="DF216" s="186"/>
      <c r="DG216" s="186"/>
      <c r="DH216" s="186"/>
      <c r="DI216" s="186"/>
      <c r="DJ216" s="186"/>
      <c r="DK216" s="186"/>
      <c r="DL216" s="186"/>
      <c r="DM216" s="186"/>
      <c r="DQ216" s="160"/>
    </row>
    <row r="217" spans="1:134" s="169" customFormat="1" x14ac:dyDescent="0.25">
      <c r="A217" s="156">
        <v>312</v>
      </c>
      <c r="B217" s="157" t="s">
        <v>1402</v>
      </c>
      <c r="C217" s="160" t="s">
        <v>1163</v>
      </c>
      <c r="D217" s="160"/>
      <c r="E217" s="156" t="s">
        <v>1395</v>
      </c>
      <c r="F217" s="157">
        <v>-19.99260773</v>
      </c>
      <c r="G217" s="157">
        <v>-42.005799785000001</v>
      </c>
      <c r="H217" s="157"/>
      <c r="I217" s="156">
        <v>919</v>
      </c>
      <c r="J217" s="190"/>
      <c r="K217" s="190"/>
      <c r="L217" s="189" t="s">
        <v>1225</v>
      </c>
      <c r="M217" s="185">
        <v>6.166666666666667</v>
      </c>
      <c r="N217" s="185">
        <v>6.166666666666667</v>
      </c>
      <c r="O217" s="185">
        <v>6.333333333333333</v>
      </c>
      <c r="P217" s="185">
        <v>6.333333333333333</v>
      </c>
      <c r="Q217" s="185">
        <v>6.166666666666667</v>
      </c>
      <c r="R217" s="190">
        <v>6.5</v>
      </c>
      <c r="S217" s="190">
        <v>6</v>
      </c>
      <c r="T217" s="190">
        <v>6</v>
      </c>
      <c r="U217" s="191">
        <v>85.666666666666671</v>
      </c>
      <c r="V217" s="186"/>
      <c r="W217" s="190" t="s">
        <v>691</v>
      </c>
      <c r="X217" s="190">
        <v>919</v>
      </c>
      <c r="Y217" s="192" t="s">
        <v>8</v>
      </c>
      <c r="Z217" s="192"/>
      <c r="AA217" s="175"/>
      <c r="AB217" s="175">
        <f t="shared" si="41"/>
        <v>919</v>
      </c>
      <c r="AC217" s="175"/>
      <c r="AD217" s="175"/>
      <c r="AE217" s="192"/>
      <c r="AF217" s="193">
        <v>65.234875000000002</v>
      </c>
      <c r="AG217" s="193">
        <v>35.452227000000001</v>
      </c>
      <c r="AH217" s="193">
        <v>6.27158295</v>
      </c>
      <c r="AI217" s="193">
        <v>14.068582000000003</v>
      </c>
      <c r="AJ217" s="193">
        <v>2.2610519778728362</v>
      </c>
      <c r="AK217" s="186"/>
      <c r="AL217" s="175" t="s">
        <v>94</v>
      </c>
      <c r="AM217" s="175"/>
      <c r="AN217" s="175" t="s">
        <v>8</v>
      </c>
      <c r="AO217" s="175"/>
      <c r="AP217" s="175"/>
      <c r="AQ217" s="175">
        <f t="shared" si="42"/>
        <v>919</v>
      </c>
      <c r="AR217" s="175"/>
      <c r="AS217" s="175"/>
      <c r="AU217" s="175"/>
      <c r="AV217" s="175" t="s">
        <v>62</v>
      </c>
      <c r="AY217" s="176">
        <v>0.22919999999999999</v>
      </c>
      <c r="AZ217" s="176">
        <v>20</v>
      </c>
      <c r="BA217" s="179">
        <v>1.146E-2</v>
      </c>
      <c r="BB217" s="177">
        <v>6.1229968056263928</v>
      </c>
      <c r="BC217" s="177"/>
      <c r="BD217" s="186"/>
      <c r="BE217" s="186"/>
      <c r="BF217" s="186"/>
      <c r="BG217" s="186"/>
      <c r="BJ217" s="186"/>
      <c r="BK217" s="186"/>
      <c r="BL217" s="186"/>
      <c r="BM217" s="218"/>
      <c r="BP217" s="186"/>
      <c r="BQ217" s="186"/>
      <c r="BR217" s="186"/>
      <c r="BS217" s="186"/>
      <c r="BT217" s="186"/>
      <c r="BU217" s="186"/>
      <c r="BV217" s="176" t="s">
        <v>362</v>
      </c>
      <c r="BW217" s="160" t="s">
        <v>1163</v>
      </c>
      <c r="BX217" s="176"/>
      <c r="BY217" s="176"/>
      <c r="BZ217" s="186">
        <f t="shared" si="43"/>
        <v>919</v>
      </c>
      <c r="CA217" s="176"/>
      <c r="CB217" s="176"/>
      <c r="CC217" s="176"/>
      <c r="CD217" s="176"/>
      <c r="CE217" s="176" t="s">
        <v>62</v>
      </c>
      <c r="CF217" s="185">
        <v>173.5230588231604</v>
      </c>
      <c r="CI217" s="186"/>
      <c r="CJ217" s="186"/>
      <c r="CK217" s="186"/>
      <c r="CL217" s="186"/>
      <c r="CM217" s="186"/>
      <c r="CN217" s="186"/>
      <c r="CO217" s="186"/>
      <c r="CP217" s="186"/>
      <c r="CQ217" s="186"/>
      <c r="CR217" s="186"/>
      <c r="CS217" s="186"/>
      <c r="CT217" s="186"/>
      <c r="CU217" s="186"/>
      <c r="CV217" s="186"/>
      <c r="CW217" s="190">
        <v>312</v>
      </c>
      <c r="CX217" s="228" t="s">
        <v>8</v>
      </c>
      <c r="CY217" s="228"/>
      <c r="CZ217" s="228"/>
      <c r="DA217" s="186">
        <f t="shared" si="40"/>
        <v>919</v>
      </c>
      <c r="DB217" s="228"/>
      <c r="DC217" s="228"/>
      <c r="DD217" s="228"/>
      <c r="DE217" s="228"/>
      <c r="DF217" s="228"/>
      <c r="DG217" s="228"/>
      <c r="DH217" s="228" t="s">
        <v>9</v>
      </c>
      <c r="DI217" s="230">
        <v>6.2659219999999998</v>
      </c>
      <c r="DJ217" s="230">
        <v>0.61400730000000003</v>
      </c>
      <c r="DK217" s="230">
        <v>5.6519146999999998</v>
      </c>
      <c r="DL217" s="230">
        <v>0.31430900000000006</v>
      </c>
      <c r="DM217" s="230">
        <v>0.29969829999999997</v>
      </c>
      <c r="DO217" s="59" t="s">
        <v>94</v>
      </c>
      <c r="DP217" s="61" t="s">
        <v>8</v>
      </c>
      <c r="DQ217" s="160" t="s">
        <v>1163</v>
      </c>
      <c r="DR217" s="61"/>
      <c r="DS217" s="61"/>
      <c r="DT217" s="61"/>
      <c r="DU217" s="61"/>
      <c r="DV217" s="61"/>
      <c r="DW217" s="61"/>
      <c r="DX217" s="61" t="s">
        <v>62</v>
      </c>
      <c r="DY217" s="236">
        <v>0.29196232</v>
      </c>
      <c r="DZ217" s="236">
        <v>3.4040979999999998E-2</v>
      </c>
      <c r="EA217" s="236">
        <v>8.2709599999999994E-2</v>
      </c>
      <c r="EB217" s="236">
        <v>0.16306954000000001</v>
      </c>
      <c r="EC217" s="236">
        <v>2.7064159999999997E-2</v>
      </c>
    </row>
    <row r="218" spans="1:134" s="169" customFormat="1" x14ac:dyDescent="0.25">
      <c r="A218" s="156">
        <v>313</v>
      </c>
      <c r="B218" s="157" t="s">
        <v>1403</v>
      </c>
      <c r="C218" s="160" t="s">
        <v>1163</v>
      </c>
      <c r="D218" s="160"/>
      <c r="E218" s="156" t="s">
        <v>1395</v>
      </c>
      <c r="F218" s="157">
        <v>-19.990201788</v>
      </c>
      <c r="G218" s="157">
        <v>-42.001142715999997</v>
      </c>
      <c r="H218" s="157"/>
      <c r="I218" s="156">
        <v>977</v>
      </c>
      <c r="J218" s="190"/>
      <c r="K218" s="190"/>
      <c r="L218" s="189" t="s">
        <v>1210</v>
      </c>
      <c r="M218" s="190">
        <v>6</v>
      </c>
      <c r="N218" s="185">
        <v>5.666666666666667</v>
      </c>
      <c r="O218" s="185">
        <v>6.333333333333333</v>
      </c>
      <c r="P218" s="190">
        <v>6</v>
      </c>
      <c r="Q218" s="190">
        <v>6</v>
      </c>
      <c r="R218" s="190">
        <v>6</v>
      </c>
      <c r="S218" s="185">
        <v>5.666666666666667</v>
      </c>
      <c r="T218" s="185">
        <v>5.666666666666667</v>
      </c>
      <c r="U218" s="191">
        <v>83.333333333333329</v>
      </c>
      <c r="V218" s="186"/>
      <c r="W218" s="190" t="s">
        <v>692</v>
      </c>
      <c r="X218" s="190">
        <v>977</v>
      </c>
      <c r="Y218" s="192" t="s">
        <v>8</v>
      </c>
      <c r="Z218" s="192"/>
      <c r="AA218" s="175"/>
      <c r="AB218" s="175">
        <f t="shared" si="41"/>
        <v>977</v>
      </c>
      <c r="AC218" s="175"/>
      <c r="AD218" s="175"/>
      <c r="AE218" s="192"/>
      <c r="AF218" s="193">
        <v>53.743458499999996</v>
      </c>
      <c r="AG218" s="193">
        <v>32.611683999999997</v>
      </c>
      <c r="AH218" s="193">
        <v>5.6636759000000003</v>
      </c>
      <c r="AI218" s="193">
        <v>13.875564500000001</v>
      </c>
      <c r="AJ218" s="193">
        <v>2.4684770386163128</v>
      </c>
      <c r="AK218" s="186"/>
      <c r="AL218" s="175" t="s">
        <v>95</v>
      </c>
      <c r="AM218" s="175"/>
      <c r="AN218" s="175" t="s">
        <v>8</v>
      </c>
      <c r="AO218" s="175"/>
      <c r="AP218" s="175"/>
      <c r="AQ218" s="175">
        <f t="shared" si="42"/>
        <v>977</v>
      </c>
      <c r="AR218" s="175"/>
      <c r="AS218" s="175"/>
      <c r="AU218" s="175"/>
      <c r="AV218" s="175" t="s">
        <v>62</v>
      </c>
      <c r="AY218" s="176">
        <v>0.25440000000000002</v>
      </c>
      <c r="AZ218" s="176">
        <v>20</v>
      </c>
      <c r="BA218" s="179">
        <v>1.272E-2</v>
      </c>
      <c r="BB218" s="177">
        <v>6.2773467908624809</v>
      </c>
      <c r="BC218" s="177"/>
      <c r="BD218" s="186"/>
      <c r="BE218" s="186"/>
      <c r="BF218" s="186"/>
      <c r="BG218" s="186"/>
      <c r="BJ218" s="186"/>
      <c r="BK218" s="186"/>
      <c r="BL218" s="186"/>
      <c r="BM218" s="218"/>
      <c r="BP218" s="186"/>
      <c r="BQ218" s="186"/>
      <c r="BR218" s="186"/>
      <c r="BS218" s="186"/>
      <c r="BT218" s="186"/>
      <c r="BU218" s="186"/>
      <c r="BV218" s="176" t="s">
        <v>363</v>
      </c>
      <c r="BW218" s="160" t="s">
        <v>1163</v>
      </c>
      <c r="BX218" s="176"/>
      <c r="BY218" s="176"/>
      <c r="BZ218" s="186">
        <f t="shared" si="43"/>
        <v>977</v>
      </c>
      <c r="CA218" s="176"/>
      <c r="CB218" s="176"/>
      <c r="CC218" s="176"/>
      <c r="CD218" s="176"/>
      <c r="CE218" s="176" t="s">
        <v>62</v>
      </c>
      <c r="CF218" s="185">
        <v>155.98143374763526</v>
      </c>
      <c r="CI218" s="186"/>
      <c r="CJ218" s="186"/>
      <c r="CK218" s="186"/>
      <c r="CL218" s="186"/>
      <c r="CM218" s="186"/>
      <c r="CN218" s="186"/>
      <c r="CO218" s="186"/>
      <c r="CP218" s="186"/>
      <c r="CQ218" s="186"/>
      <c r="CR218" s="186"/>
      <c r="CS218" s="186"/>
      <c r="CT218" s="186"/>
      <c r="CU218" s="186"/>
      <c r="CV218" s="186"/>
      <c r="CW218" s="163">
        <v>313</v>
      </c>
      <c r="CX218" s="163" t="s">
        <v>10</v>
      </c>
      <c r="CY218" s="163"/>
      <c r="CZ218" s="163"/>
      <c r="DA218" s="186">
        <f t="shared" si="40"/>
        <v>977</v>
      </c>
      <c r="DB218" s="163"/>
      <c r="DC218" s="163"/>
      <c r="DD218" s="163"/>
      <c r="DE218" s="163"/>
      <c r="DF218" s="163"/>
      <c r="DG218" s="163"/>
      <c r="DH218" s="176" t="s">
        <v>9</v>
      </c>
      <c r="DI218" s="233">
        <v>4.2723979999999999</v>
      </c>
      <c r="DJ218" s="233">
        <v>0.42482910000000002</v>
      </c>
      <c r="DK218" s="177">
        <f>DI218-DJ218</f>
        <v>3.8475688999999997</v>
      </c>
      <c r="DL218" s="230">
        <v>0.21918440000000003</v>
      </c>
      <c r="DM218" s="230">
        <v>0.20564469999999999</v>
      </c>
      <c r="DO218" s="59" t="s">
        <v>95</v>
      </c>
      <c r="DP218" s="61" t="s">
        <v>8</v>
      </c>
      <c r="DQ218" s="160" t="s">
        <v>1163</v>
      </c>
      <c r="DR218" s="61"/>
      <c r="DS218" s="61"/>
      <c r="DT218" s="61"/>
      <c r="DU218" s="61"/>
      <c r="DV218" s="61"/>
      <c r="DW218" s="61"/>
      <c r="DX218" s="61" t="s">
        <v>62</v>
      </c>
      <c r="DY218" s="236">
        <v>0.26739279999999999</v>
      </c>
      <c r="DZ218" s="236">
        <v>2.8077479999999998E-2</v>
      </c>
      <c r="EA218" s="236">
        <v>6.3111100000000003E-2</v>
      </c>
      <c r="EB218" s="236">
        <v>0.17248539999999998</v>
      </c>
      <c r="EC218" s="236">
        <v>1.7725220000000003E-2</v>
      </c>
    </row>
    <row r="219" spans="1:134" s="169" customFormat="1" x14ac:dyDescent="0.25">
      <c r="A219" s="156">
        <v>314</v>
      </c>
      <c r="B219" s="157" t="s">
        <v>1404</v>
      </c>
      <c r="C219" s="160" t="s">
        <v>1163</v>
      </c>
      <c r="D219" s="160"/>
      <c r="E219" s="156" t="s">
        <v>1395</v>
      </c>
      <c r="F219" s="157">
        <v>-20.04189156</v>
      </c>
      <c r="G219" s="157">
        <v>-42.000086596000003</v>
      </c>
      <c r="H219" s="157"/>
      <c r="I219" s="156">
        <v>683</v>
      </c>
      <c r="J219" s="190"/>
      <c r="K219" s="190"/>
      <c r="L219" s="189" t="s">
        <v>1225</v>
      </c>
      <c r="M219" s="190">
        <v>6</v>
      </c>
      <c r="N219" s="190">
        <v>5</v>
      </c>
      <c r="O219" s="190">
        <v>6</v>
      </c>
      <c r="P219" s="185">
        <v>5.666666666666667</v>
      </c>
      <c r="Q219" s="190">
        <v>5</v>
      </c>
      <c r="R219" s="190">
        <v>5</v>
      </c>
      <c r="S219" s="190">
        <v>6</v>
      </c>
      <c r="T219" s="185">
        <v>5.333333333333333</v>
      </c>
      <c r="U219" s="196">
        <v>80</v>
      </c>
      <c r="V219" s="186"/>
      <c r="W219" s="190" t="s">
        <v>693</v>
      </c>
      <c r="X219" s="190">
        <v>683</v>
      </c>
      <c r="Y219" s="192" t="s">
        <v>8</v>
      </c>
      <c r="Z219" s="192"/>
      <c r="AA219" s="175"/>
      <c r="AB219" s="175">
        <f t="shared" si="41"/>
        <v>683</v>
      </c>
      <c r="AC219" s="175"/>
      <c r="AD219" s="175"/>
      <c r="AE219" s="192"/>
      <c r="AF219" s="193">
        <v>59.162524500000004</v>
      </c>
      <c r="AG219" s="193">
        <v>33.644630999999997</v>
      </c>
      <c r="AH219" s="193">
        <v>6.0708309000000007</v>
      </c>
      <c r="AI219" s="193">
        <v>13.375139000000004</v>
      </c>
      <c r="AJ219" s="193">
        <v>2.2116443489688784</v>
      </c>
      <c r="AK219" s="186"/>
      <c r="AL219" s="175" t="s">
        <v>39</v>
      </c>
      <c r="AM219" s="175"/>
      <c r="AN219" s="175" t="s">
        <v>8</v>
      </c>
      <c r="AO219" s="175"/>
      <c r="AP219" s="175"/>
      <c r="AQ219" s="175">
        <f t="shared" si="42"/>
        <v>683</v>
      </c>
      <c r="AR219" s="175"/>
      <c r="AS219" s="175"/>
      <c r="AU219" s="175"/>
      <c r="AV219" s="176" t="s">
        <v>20</v>
      </c>
      <c r="AY219" s="176">
        <v>0.20860000000000001</v>
      </c>
      <c r="AZ219" s="176">
        <v>20</v>
      </c>
      <c r="BA219" s="179">
        <v>1.043E-2</v>
      </c>
      <c r="BB219" s="177">
        <v>5.6344455480095572</v>
      </c>
      <c r="BC219" s="177"/>
      <c r="BD219" s="186"/>
      <c r="BE219" s="186"/>
      <c r="BF219" s="186"/>
      <c r="BG219" s="186"/>
      <c r="BJ219" s="186"/>
      <c r="BK219" s="186"/>
      <c r="BL219" s="186"/>
      <c r="BM219" s="218"/>
      <c r="BP219" s="186"/>
      <c r="BQ219" s="186"/>
      <c r="BR219" s="186"/>
      <c r="BS219" s="186"/>
      <c r="BT219" s="186"/>
      <c r="BU219" s="186"/>
      <c r="BV219" s="176" t="s">
        <v>259</v>
      </c>
      <c r="BW219" s="160" t="s">
        <v>1163</v>
      </c>
      <c r="BX219" s="176"/>
      <c r="BY219" s="176"/>
      <c r="BZ219" s="186">
        <f t="shared" si="43"/>
        <v>683</v>
      </c>
      <c r="CA219" s="176"/>
      <c r="CB219" s="176"/>
      <c r="CC219" s="176"/>
      <c r="CD219" s="176"/>
      <c r="CE219" s="176" t="s">
        <v>20</v>
      </c>
      <c r="CF219" s="185">
        <v>133.50346217709117</v>
      </c>
      <c r="CI219" s="163">
        <v>314</v>
      </c>
      <c r="CJ219" s="163" t="s">
        <v>8</v>
      </c>
      <c r="CK219" s="163"/>
      <c r="CL219" s="163"/>
      <c r="CM219" s="186">
        <f>I219</f>
        <v>683</v>
      </c>
      <c r="CN219" s="163"/>
      <c r="CO219" s="163"/>
      <c r="CP219" s="163"/>
      <c r="CQ219" s="163"/>
      <c r="CR219" s="163"/>
      <c r="CS219" s="163" t="s">
        <v>20</v>
      </c>
      <c r="CT219" s="163">
        <v>6.5851503483236637</v>
      </c>
      <c r="CU219" s="186"/>
      <c r="CV219" s="186"/>
      <c r="CW219" s="186"/>
      <c r="CX219" s="186"/>
      <c r="CY219" s="186"/>
      <c r="CZ219" s="186"/>
      <c r="DA219" s="186"/>
      <c r="DB219" s="186"/>
      <c r="DC219" s="186"/>
      <c r="DD219" s="186"/>
      <c r="DE219" s="186"/>
      <c r="DF219" s="186"/>
      <c r="DG219" s="186"/>
      <c r="DH219" s="186"/>
      <c r="DI219" s="186"/>
      <c r="DJ219" s="186"/>
      <c r="DK219" s="186"/>
      <c r="DL219" s="186"/>
      <c r="DM219" s="186"/>
      <c r="DO219" s="61" t="s">
        <v>39</v>
      </c>
      <c r="DP219" s="61" t="s">
        <v>8</v>
      </c>
      <c r="DQ219" s="160" t="s">
        <v>1163</v>
      </c>
      <c r="DR219" s="61"/>
      <c r="DS219" s="61"/>
      <c r="DT219" s="61"/>
      <c r="DU219" s="61"/>
      <c r="DV219" s="61"/>
      <c r="DW219" s="61"/>
      <c r="DX219" s="61" t="s">
        <v>20</v>
      </c>
      <c r="DY219" s="68">
        <v>0.26464695999999999</v>
      </c>
      <c r="DZ219" s="68">
        <v>2.9134739999999999E-2</v>
      </c>
      <c r="EA219" s="68">
        <v>4.5958600000000002E-2</v>
      </c>
      <c r="EB219" s="68">
        <v>0.17308102</v>
      </c>
      <c r="EC219" s="68">
        <v>2.1243979999999999E-2</v>
      </c>
    </row>
    <row r="220" spans="1:134" s="169" customFormat="1" x14ac:dyDescent="0.25">
      <c r="A220" s="156">
        <v>316</v>
      </c>
      <c r="B220" s="157" t="s">
        <v>1405</v>
      </c>
      <c r="C220" s="160" t="s">
        <v>1163</v>
      </c>
      <c r="D220" s="160"/>
      <c r="E220" s="156" t="s">
        <v>1395</v>
      </c>
      <c r="F220" s="157">
        <v>-20.046036998000002</v>
      </c>
      <c r="G220" s="157">
        <v>-41.992200482999998</v>
      </c>
      <c r="H220" s="157"/>
      <c r="I220" s="156">
        <v>699</v>
      </c>
      <c r="J220" s="190"/>
      <c r="K220" s="190"/>
      <c r="L220" s="189" t="s">
        <v>1225</v>
      </c>
      <c r="M220" s="190">
        <v>6</v>
      </c>
      <c r="N220" s="185">
        <v>5.666666666666667</v>
      </c>
      <c r="O220" s="185">
        <v>6.333333333333333</v>
      </c>
      <c r="P220" s="190">
        <v>6</v>
      </c>
      <c r="Q220" s="190">
        <v>6</v>
      </c>
      <c r="R220" s="185">
        <v>6.333333333333333</v>
      </c>
      <c r="S220" s="190">
        <v>6</v>
      </c>
      <c r="T220" s="190">
        <v>6</v>
      </c>
      <c r="U220" s="191">
        <v>84.333333333333329</v>
      </c>
      <c r="V220" s="186"/>
      <c r="W220" s="190" t="s">
        <v>694</v>
      </c>
      <c r="X220" s="190">
        <v>699</v>
      </c>
      <c r="Y220" s="192" t="s">
        <v>8</v>
      </c>
      <c r="Z220" s="192"/>
      <c r="AA220" s="175"/>
      <c r="AB220" s="175">
        <f t="shared" si="41"/>
        <v>699</v>
      </c>
      <c r="AC220" s="175"/>
      <c r="AD220" s="175"/>
      <c r="AE220" s="192"/>
      <c r="AF220" s="193">
        <v>79.338193000000004</v>
      </c>
      <c r="AG220" s="193">
        <v>38.185712000000009</v>
      </c>
      <c r="AH220" s="193">
        <v>7.1228175499999988</v>
      </c>
      <c r="AI220" s="193">
        <v>15.226880000000003</v>
      </c>
      <c r="AJ220" s="193">
        <v>2.1416686855372626</v>
      </c>
      <c r="AK220" s="186"/>
      <c r="AL220" s="175" t="s">
        <v>40</v>
      </c>
      <c r="AM220" s="175"/>
      <c r="AN220" s="175" t="s">
        <v>8</v>
      </c>
      <c r="AO220" s="175"/>
      <c r="AP220" s="175"/>
      <c r="AQ220" s="175">
        <f t="shared" si="42"/>
        <v>699</v>
      </c>
      <c r="AR220" s="175"/>
      <c r="AS220" s="175"/>
      <c r="AU220" s="175"/>
      <c r="AV220" s="176" t="s">
        <v>20</v>
      </c>
      <c r="AY220" s="176">
        <v>0.23960000000000001</v>
      </c>
      <c r="AZ220" s="176">
        <v>20</v>
      </c>
      <c r="BA220" s="179">
        <v>1.1980000000000001E-2</v>
      </c>
      <c r="BB220" s="177">
        <v>6.3619037392961646</v>
      </c>
      <c r="BC220" s="177"/>
      <c r="BD220" s="186"/>
      <c r="BE220" s="186"/>
      <c r="BF220" s="186"/>
      <c r="BG220" s="186"/>
      <c r="BJ220" s="186"/>
      <c r="BK220" s="186"/>
      <c r="BL220" s="186"/>
      <c r="BM220" s="218"/>
      <c r="BP220" s="186"/>
      <c r="BQ220" s="186"/>
      <c r="BR220" s="186"/>
      <c r="BS220" s="186"/>
      <c r="BT220" s="186"/>
      <c r="BU220" s="186"/>
      <c r="BV220" s="176" t="s">
        <v>260</v>
      </c>
      <c r="BW220" s="160" t="s">
        <v>1163</v>
      </c>
      <c r="BX220" s="176"/>
      <c r="BY220" s="176"/>
      <c r="BZ220" s="186">
        <f t="shared" si="43"/>
        <v>699</v>
      </c>
      <c r="CA220" s="176"/>
      <c r="CB220" s="176"/>
      <c r="CC220" s="176"/>
      <c r="CD220" s="176"/>
      <c r="CE220" s="176" t="s">
        <v>20</v>
      </c>
      <c r="CF220" s="185">
        <v>162.91562057000766</v>
      </c>
      <c r="CI220" s="163">
        <v>316</v>
      </c>
      <c r="CJ220" s="163" t="s">
        <v>8</v>
      </c>
      <c r="CK220" s="163"/>
      <c r="CL220" s="163"/>
      <c r="CM220" s="186">
        <f>I220</f>
        <v>699</v>
      </c>
      <c r="CN220" s="163"/>
      <c r="CO220" s="163"/>
      <c r="CP220" s="163"/>
      <c r="CQ220" s="163"/>
      <c r="CR220" s="163"/>
      <c r="CS220" s="163" t="s">
        <v>20</v>
      </c>
      <c r="CT220" s="163">
        <v>6.9945647836515175</v>
      </c>
      <c r="CU220" s="186"/>
      <c r="CV220" s="186"/>
      <c r="CW220" s="186"/>
      <c r="CX220" s="186"/>
      <c r="CY220" s="186"/>
      <c r="CZ220" s="186"/>
      <c r="DA220" s="186"/>
      <c r="DB220" s="186"/>
      <c r="DC220" s="186"/>
      <c r="DD220" s="186"/>
      <c r="DE220" s="186"/>
      <c r="DF220" s="186"/>
      <c r="DG220" s="186"/>
      <c r="DH220" s="186"/>
      <c r="DI220" s="186"/>
      <c r="DJ220" s="186"/>
      <c r="DK220" s="186"/>
      <c r="DL220" s="186"/>
      <c r="DM220" s="186"/>
      <c r="DO220" s="61" t="s">
        <v>40</v>
      </c>
      <c r="DP220" s="61" t="s">
        <v>8</v>
      </c>
      <c r="DQ220" s="160" t="s">
        <v>1163</v>
      </c>
      <c r="DR220" s="61"/>
      <c r="DS220" s="61"/>
      <c r="DT220" s="61"/>
      <c r="DU220" s="61"/>
      <c r="DV220" s="61"/>
      <c r="DW220" s="61"/>
      <c r="DX220" s="61" t="s">
        <v>20</v>
      </c>
      <c r="DY220" s="68">
        <v>0.28491917999999999</v>
      </c>
      <c r="DZ220" s="68">
        <v>2.640808E-2</v>
      </c>
      <c r="EA220" s="68">
        <v>7.7219039999999989E-2</v>
      </c>
      <c r="EB220" s="68">
        <v>0.17256699999999997</v>
      </c>
      <c r="EC220" s="68">
        <v>1.5651600000000002E-2</v>
      </c>
    </row>
    <row r="221" spans="1:134" s="169" customFormat="1" x14ac:dyDescent="0.25">
      <c r="A221" s="156">
        <v>317</v>
      </c>
      <c r="B221" s="157" t="s">
        <v>1406</v>
      </c>
      <c r="C221" s="160" t="s">
        <v>1192</v>
      </c>
      <c r="D221" s="160"/>
      <c r="E221" s="156" t="s">
        <v>1395</v>
      </c>
      <c r="F221" s="157">
        <v>-20.037764897999999</v>
      </c>
      <c r="G221" s="157">
        <v>-41.994495364000002</v>
      </c>
      <c r="H221" s="157"/>
      <c r="I221" s="156">
        <v>677</v>
      </c>
      <c r="J221" s="190"/>
      <c r="K221" s="190"/>
      <c r="L221" s="189" t="s">
        <v>1225</v>
      </c>
      <c r="M221" s="185">
        <v>5.333333333333333</v>
      </c>
      <c r="N221" s="185">
        <v>5.333333333333333</v>
      </c>
      <c r="O221" s="185">
        <v>5.666666666666667</v>
      </c>
      <c r="P221" s="185">
        <v>5.666666666666667</v>
      </c>
      <c r="Q221" s="185">
        <v>5.333333333333333</v>
      </c>
      <c r="R221" s="190">
        <v>5</v>
      </c>
      <c r="S221" s="185">
        <v>5.666666666666667</v>
      </c>
      <c r="T221" s="185">
        <v>5.333333333333333</v>
      </c>
      <c r="U221" s="196">
        <v>79</v>
      </c>
      <c r="V221" s="186"/>
      <c r="W221" s="190" t="s">
        <v>950</v>
      </c>
      <c r="X221" s="190">
        <v>677</v>
      </c>
      <c r="Y221" s="192" t="s">
        <v>10</v>
      </c>
      <c r="Z221" s="192"/>
      <c r="AA221" s="175"/>
      <c r="AB221" s="175">
        <f t="shared" si="41"/>
        <v>677</v>
      </c>
      <c r="AC221" s="175"/>
      <c r="AD221" s="175"/>
      <c r="AE221" s="192"/>
      <c r="AF221" s="193">
        <v>50.634113499999998</v>
      </c>
      <c r="AG221" s="193">
        <v>30.786751499999991</v>
      </c>
      <c r="AH221" s="193">
        <v>5.7230907500000017</v>
      </c>
      <c r="AI221" s="193">
        <v>12.164390549999998</v>
      </c>
      <c r="AJ221" s="193">
        <v>2.137110409042172</v>
      </c>
      <c r="AK221" s="186"/>
      <c r="AL221" s="175" t="s">
        <v>131</v>
      </c>
      <c r="AM221" s="175"/>
      <c r="AN221" s="175" t="s">
        <v>10</v>
      </c>
      <c r="AO221" s="175"/>
      <c r="AP221" s="175"/>
      <c r="AQ221" s="175">
        <f t="shared" si="42"/>
        <v>677</v>
      </c>
      <c r="AR221" s="175"/>
      <c r="AS221" s="175"/>
      <c r="AU221" s="175"/>
      <c r="AV221" s="176" t="s">
        <v>20</v>
      </c>
      <c r="AY221" s="176">
        <v>0.1769</v>
      </c>
      <c r="AZ221" s="176">
        <v>20</v>
      </c>
      <c r="BA221" s="179">
        <v>8.8450000000000004E-3</v>
      </c>
      <c r="BB221" s="177">
        <v>4.7620325879794914</v>
      </c>
      <c r="BC221" s="177"/>
      <c r="BD221" s="186"/>
      <c r="BE221" s="186"/>
      <c r="BF221" s="186"/>
      <c r="BG221" s="186"/>
      <c r="BJ221" s="186"/>
      <c r="BK221" s="186"/>
      <c r="BL221" s="186"/>
      <c r="BM221" s="218"/>
      <c r="BP221" s="186"/>
      <c r="BQ221" s="186"/>
      <c r="BR221" s="186"/>
      <c r="BS221" s="186"/>
      <c r="BT221" s="186"/>
      <c r="BU221" s="186"/>
      <c r="BV221" s="176" t="s">
        <v>313</v>
      </c>
      <c r="BW221" s="160" t="s">
        <v>1192</v>
      </c>
      <c r="BX221" s="176"/>
      <c r="BY221" s="176"/>
      <c r="BZ221" s="186">
        <f t="shared" si="43"/>
        <v>677</v>
      </c>
      <c r="CA221" s="176"/>
      <c r="CB221" s="176"/>
      <c r="CC221" s="176"/>
      <c r="CD221" s="176"/>
      <c r="CE221" s="176" t="s">
        <v>20</v>
      </c>
      <c r="CF221" s="185">
        <v>124.66346984380532</v>
      </c>
      <c r="CI221" s="163">
        <v>317</v>
      </c>
      <c r="CJ221" s="163" t="s">
        <v>10</v>
      </c>
      <c r="CK221" s="163"/>
      <c r="CL221" s="163"/>
      <c r="CM221" s="186">
        <f>I221</f>
        <v>677</v>
      </c>
      <c r="CN221" s="163"/>
      <c r="CO221" s="163"/>
      <c r="CP221" s="163"/>
      <c r="CQ221" s="163"/>
      <c r="CR221" s="163"/>
      <c r="CS221" s="163" t="s">
        <v>20</v>
      </c>
      <c r="CT221" s="163">
        <v>7.7437552549869322</v>
      </c>
      <c r="CU221" s="186"/>
      <c r="CV221" s="186"/>
      <c r="CW221" s="190">
        <v>317</v>
      </c>
      <c r="CX221" s="228" t="s">
        <v>10</v>
      </c>
      <c r="CY221" s="228"/>
      <c r="CZ221" s="228"/>
      <c r="DA221" s="186">
        <f t="shared" si="40"/>
        <v>677</v>
      </c>
      <c r="DB221" s="228"/>
      <c r="DC221" s="228"/>
      <c r="DD221" s="228"/>
      <c r="DE221" s="228"/>
      <c r="DF221" s="228"/>
      <c r="DG221" s="228"/>
      <c r="DH221" s="228" t="s">
        <v>11</v>
      </c>
      <c r="DI221" s="231">
        <v>5.137886</v>
      </c>
      <c r="DJ221" s="230">
        <v>0.44740519999999995</v>
      </c>
      <c r="DK221" s="230">
        <f>DI221-DJ221</f>
        <v>4.6904807999999996</v>
      </c>
      <c r="DL221" s="230">
        <v>0.25015399999999999</v>
      </c>
      <c r="DM221" s="230">
        <v>0.19725119999999999</v>
      </c>
      <c r="DO221" s="61" t="s">
        <v>131</v>
      </c>
      <c r="DP221" s="61" t="s">
        <v>10</v>
      </c>
      <c r="DQ221" s="160" t="s">
        <v>1192</v>
      </c>
      <c r="DR221" s="61"/>
      <c r="DS221" s="61"/>
      <c r="DT221" s="61"/>
      <c r="DU221" s="61"/>
      <c r="DV221" s="61"/>
      <c r="DW221" s="61"/>
      <c r="DX221" s="61" t="s">
        <v>20</v>
      </c>
      <c r="DY221" s="61">
        <v>0.24172094</v>
      </c>
      <c r="DZ221" s="68">
        <v>2.9165099999999999E-2</v>
      </c>
      <c r="EA221" s="68">
        <v>4.2677759999999995E-2</v>
      </c>
      <c r="EB221" s="68">
        <v>0.18779902000000001</v>
      </c>
      <c r="EC221" s="68">
        <v>2.3298199999999998E-2</v>
      </c>
      <c r="ED221" s="149"/>
    </row>
    <row r="222" spans="1:134" s="169" customFormat="1" x14ac:dyDescent="0.25">
      <c r="A222" s="156">
        <v>318</v>
      </c>
      <c r="B222" s="157" t="s">
        <v>1407</v>
      </c>
      <c r="C222" s="160" t="s">
        <v>1173</v>
      </c>
      <c r="D222" s="160"/>
      <c r="E222" s="156" t="s">
        <v>1395</v>
      </c>
      <c r="F222" s="157">
        <v>-20.016213767</v>
      </c>
      <c r="G222" s="157">
        <v>-42.016646219000002</v>
      </c>
      <c r="H222" s="157"/>
      <c r="I222" s="156">
        <v>977</v>
      </c>
      <c r="J222" s="190"/>
      <c r="K222" s="190"/>
      <c r="L222" s="189" t="s">
        <v>1225</v>
      </c>
      <c r="M222" s="190">
        <v>6</v>
      </c>
      <c r="N222" s="185">
        <v>5.666666666666667</v>
      </c>
      <c r="O222" s="185">
        <v>5.833333333333333</v>
      </c>
      <c r="P222" s="185">
        <v>6.333333333333333</v>
      </c>
      <c r="Q222" s="185">
        <v>6.333333333333333</v>
      </c>
      <c r="R222" s="185">
        <v>5.833333333333333</v>
      </c>
      <c r="S222" s="185">
        <v>6.333333333333333</v>
      </c>
      <c r="T222" s="190">
        <v>6</v>
      </c>
      <c r="U222" s="191">
        <v>84.333333333333329</v>
      </c>
      <c r="V222" s="186"/>
      <c r="W222" s="190" t="s">
        <v>854</v>
      </c>
      <c r="X222" s="190">
        <v>977</v>
      </c>
      <c r="Y222" s="192" t="s">
        <v>286</v>
      </c>
      <c r="Z222" s="192"/>
      <c r="AA222" s="175"/>
      <c r="AB222" s="175">
        <f t="shared" si="41"/>
        <v>977</v>
      </c>
      <c r="AC222" s="175"/>
      <c r="AD222" s="175"/>
      <c r="AE222" s="192"/>
      <c r="AF222" s="193">
        <v>75.255228999999986</v>
      </c>
      <c r="AG222" s="193">
        <v>36.419205999999988</v>
      </c>
      <c r="AH222" s="193">
        <v>7.2134776500000015</v>
      </c>
      <c r="AI222" s="193">
        <v>14.241360000000004</v>
      </c>
      <c r="AJ222" s="193">
        <v>1.9762261426068526</v>
      </c>
      <c r="AK222" s="186"/>
      <c r="AL222" s="175" t="s">
        <v>227</v>
      </c>
      <c r="AM222" s="175"/>
      <c r="AN222" s="175" t="s">
        <v>286</v>
      </c>
      <c r="AO222" s="175"/>
      <c r="AP222" s="175"/>
      <c r="AQ222" s="175">
        <f t="shared" si="42"/>
        <v>977</v>
      </c>
      <c r="AR222" s="175"/>
      <c r="AS222" s="175"/>
      <c r="AU222" s="175"/>
      <c r="AV222" s="175" t="s">
        <v>62</v>
      </c>
      <c r="AY222" s="176">
        <v>0.28960000000000002</v>
      </c>
      <c r="AZ222" s="176">
        <v>20</v>
      </c>
      <c r="BA222" s="179">
        <v>1.4480000000000002E-2</v>
      </c>
      <c r="BB222" s="177">
        <v>7.9859340187367467</v>
      </c>
      <c r="BC222" s="177"/>
      <c r="BD222" s="186"/>
      <c r="BE222" s="186"/>
      <c r="BF222" s="186"/>
      <c r="BG222" s="186"/>
      <c r="BJ222" s="186"/>
      <c r="BK222" s="186"/>
      <c r="BL222" s="186"/>
      <c r="BM222" s="218"/>
      <c r="BP222" s="186"/>
      <c r="BQ222" s="186"/>
      <c r="BR222" s="186"/>
      <c r="BS222" s="186"/>
      <c r="BT222" s="186"/>
      <c r="BU222" s="186"/>
      <c r="BV222" s="176" t="s">
        <v>391</v>
      </c>
      <c r="BW222" s="160" t="s">
        <v>1173</v>
      </c>
      <c r="BX222" s="176"/>
      <c r="BY222" s="176"/>
      <c r="BZ222" s="186">
        <f t="shared" si="43"/>
        <v>977</v>
      </c>
      <c r="CA222" s="176"/>
      <c r="CB222" s="176"/>
      <c r="CC222" s="176"/>
      <c r="CD222" s="176"/>
      <c r="CE222" s="176" t="s">
        <v>62</v>
      </c>
      <c r="CF222" s="185">
        <v>214.99472174675947</v>
      </c>
      <c r="CI222" s="186"/>
      <c r="CJ222" s="186"/>
      <c r="CK222" s="186"/>
      <c r="CL222" s="186"/>
      <c r="CM222" s="186"/>
      <c r="CN222" s="186"/>
      <c r="CO222" s="186"/>
      <c r="CP222" s="186"/>
      <c r="CQ222" s="186"/>
      <c r="CR222" s="186"/>
      <c r="CS222" s="186"/>
      <c r="CT222" s="186"/>
      <c r="CU222" s="186"/>
      <c r="CV222" s="186"/>
      <c r="CW222" s="190"/>
      <c r="CX222" s="228"/>
      <c r="CY222" s="228"/>
      <c r="CZ222" s="228"/>
      <c r="DA222" s="186"/>
      <c r="DB222" s="228"/>
      <c r="DC222" s="228"/>
      <c r="DD222" s="228"/>
      <c r="DE222" s="228"/>
      <c r="DF222" s="228"/>
      <c r="DG222" s="228"/>
      <c r="DH222" s="228"/>
      <c r="DI222" s="234"/>
      <c r="DJ222" s="228"/>
      <c r="DK222" s="228"/>
      <c r="DL222" s="228"/>
      <c r="DM222" s="228"/>
      <c r="DO222" s="61" t="s">
        <v>227</v>
      </c>
      <c r="DP222" s="61" t="s">
        <v>286</v>
      </c>
      <c r="DQ222" s="160" t="s">
        <v>1173</v>
      </c>
      <c r="DR222" s="61"/>
      <c r="DS222" s="61"/>
      <c r="DT222" s="61"/>
      <c r="DU222" s="61"/>
      <c r="DV222" s="61"/>
      <c r="DW222" s="61"/>
      <c r="DX222" s="61" t="s">
        <v>62</v>
      </c>
      <c r="DY222" s="68">
        <v>0.29776734000000005</v>
      </c>
      <c r="DZ222" s="68">
        <v>2.24858E-2</v>
      </c>
      <c r="EA222" s="68">
        <v>6.4372720000000008E-2</v>
      </c>
      <c r="EB222" s="68">
        <v>0.18739262000000001</v>
      </c>
      <c r="EC222" s="68">
        <v>2.1225020000000001E-2</v>
      </c>
      <c r="ED222" s="149"/>
    </row>
    <row r="223" spans="1:134" s="169" customFormat="1" x14ac:dyDescent="0.25">
      <c r="A223" s="156">
        <v>319</v>
      </c>
      <c r="B223" s="157" t="s">
        <v>1408</v>
      </c>
      <c r="C223" s="160" t="s">
        <v>1173</v>
      </c>
      <c r="D223" s="160"/>
      <c r="E223" s="156" t="s">
        <v>1395</v>
      </c>
      <c r="F223" s="157">
        <v>-20.016167834000001</v>
      </c>
      <c r="G223" s="157">
        <v>-42.016173731999999</v>
      </c>
      <c r="H223" s="157"/>
      <c r="I223" s="156">
        <v>970</v>
      </c>
      <c r="J223" s="190"/>
      <c r="K223" s="190"/>
      <c r="L223" s="189" t="s">
        <v>1210</v>
      </c>
      <c r="M223" s="190">
        <v>6</v>
      </c>
      <c r="N223" s="185">
        <v>5.666666666666667</v>
      </c>
      <c r="O223" s="185">
        <v>6.333333333333333</v>
      </c>
      <c r="P223" s="190">
        <v>6</v>
      </c>
      <c r="Q223" s="190">
        <v>6</v>
      </c>
      <c r="R223" s="190">
        <v>6</v>
      </c>
      <c r="S223" s="185">
        <v>6.333333333333333</v>
      </c>
      <c r="T223" s="190">
        <v>6</v>
      </c>
      <c r="U223" s="191">
        <v>84.333333333333329</v>
      </c>
      <c r="V223" s="186"/>
      <c r="W223" s="190" t="s">
        <v>855</v>
      </c>
      <c r="X223" s="190">
        <v>970</v>
      </c>
      <c r="Y223" s="192" t="s">
        <v>286</v>
      </c>
      <c r="Z223" s="192"/>
      <c r="AA223" s="175"/>
      <c r="AB223" s="175">
        <f t="shared" si="41"/>
        <v>970</v>
      </c>
      <c r="AC223" s="175"/>
      <c r="AD223" s="175"/>
      <c r="AE223" s="192"/>
      <c r="AF223" s="193">
        <v>66.079029000000006</v>
      </c>
      <c r="AG223" s="193">
        <v>35.655647999999999</v>
      </c>
      <c r="AH223" s="193">
        <v>6.4993566999999999</v>
      </c>
      <c r="AI223" s="193">
        <v>13.994072999999997</v>
      </c>
      <c r="AJ223" s="193">
        <v>2.1653936193234413</v>
      </c>
      <c r="AK223" s="186"/>
      <c r="AL223" s="175" t="s">
        <v>228</v>
      </c>
      <c r="AM223" s="175"/>
      <c r="AN223" s="175" t="s">
        <v>286</v>
      </c>
      <c r="AO223" s="175"/>
      <c r="AP223" s="175"/>
      <c r="AQ223" s="175">
        <f t="shared" si="42"/>
        <v>970</v>
      </c>
      <c r="AR223" s="175"/>
      <c r="AS223" s="175"/>
      <c r="AU223" s="175"/>
      <c r="AV223" s="175" t="s">
        <v>62</v>
      </c>
      <c r="AY223" s="176">
        <v>0.2334</v>
      </c>
      <c r="AZ223" s="176">
        <v>20</v>
      </c>
      <c r="BA223" s="179">
        <v>1.167E-2</v>
      </c>
      <c r="BB223" s="177">
        <v>6.4075376479746593</v>
      </c>
      <c r="BC223" s="177"/>
      <c r="BD223" s="186"/>
      <c r="BE223" s="186"/>
      <c r="BF223" s="186"/>
      <c r="BG223" s="186"/>
      <c r="BJ223" s="186"/>
      <c r="BK223" s="186"/>
      <c r="BL223" s="186"/>
      <c r="BM223" s="218"/>
      <c r="BP223" s="186"/>
      <c r="BQ223" s="186"/>
      <c r="BR223" s="186"/>
      <c r="BS223" s="186"/>
      <c r="BT223" s="186"/>
      <c r="BU223" s="186"/>
      <c r="BV223" s="186"/>
      <c r="BW223" s="160"/>
      <c r="BX223" s="186"/>
      <c r="BY223" s="186"/>
      <c r="BZ223" s="186"/>
      <c r="CA223" s="186"/>
      <c r="CB223" s="186"/>
      <c r="CC223" s="186"/>
      <c r="CD223" s="186"/>
      <c r="CE223" s="186"/>
      <c r="CF223" s="197"/>
      <c r="CI223" s="186"/>
      <c r="CJ223" s="186"/>
      <c r="CK223" s="186"/>
      <c r="CL223" s="186"/>
      <c r="CM223" s="186"/>
      <c r="CN223" s="186"/>
      <c r="CO223" s="186"/>
      <c r="CP223" s="186"/>
      <c r="CQ223" s="186"/>
      <c r="CR223" s="186"/>
      <c r="CS223" s="186"/>
      <c r="CT223" s="186"/>
      <c r="CU223" s="186"/>
      <c r="CW223" s="186"/>
      <c r="CX223" s="186"/>
      <c r="CY223" s="186"/>
      <c r="CZ223" s="186"/>
      <c r="DA223" s="186"/>
      <c r="DB223" s="186"/>
      <c r="DC223" s="186"/>
      <c r="DD223" s="186"/>
      <c r="DE223" s="186"/>
      <c r="DF223" s="186"/>
      <c r="DG223" s="186"/>
      <c r="DH223" s="186"/>
      <c r="DI223" s="186"/>
      <c r="DJ223" s="186"/>
      <c r="DK223" s="186"/>
      <c r="DL223" s="186"/>
      <c r="DM223" s="186"/>
      <c r="DO223" s="61" t="s">
        <v>228</v>
      </c>
      <c r="DP223" s="61" t="s">
        <v>286</v>
      </c>
      <c r="DQ223" s="160" t="s">
        <v>1173</v>
      </c>
      <c r="DR223" s="61"/>
      <c r="DS223" s="61"/>
      <c r="DT223" s="61"/>
      <c r="DU223" s="61"/>
      <c r="DV223" s="61"/>
      <c r="DW223" s="61"/>
      <c r="DX223" s="61" t="s">
        <v>62</v>
      </c>
      <c r="DY223" s="68">
        <v>0.31956523999999997</v>
      </c>
      <c r="DZ223" s="68">
        <v>2.7693699999999998E-2</v>
      </c>
      <c r="EA223" s="68">
        <v>7.5442780000000015E-2</v>
      </c>
      <c r="EB223" s="68">
        <v>0.20378167999999999</v>
      </c>
      <c r="EC223" s="68">
        <v>2.4390580000000002E-2</v>
      </c>
      <c r="ED223" s="149"/>
    </row>
    <row r="224" spans="1:134" s="169" customFormat="1" x14ac:dyDescent="0.25">
      <c r="A224" s="156">
        <v>320</v>
      </c>
      <c r="B224" s="157" t="s">
        <v>1409</v>
      </c>
      <c r="C224" s="160" t="s">
        <v>1192</v>
      </c>
      <c r="D224" s="160"/>
      <c r="E224" s="156" t="s">
        <v>1395</v>
      </c>
      <c r="F224" s="157">
        <v>-20.045569706999999</v>
      </c>
      <c r="G224" s="157">
        <v>-41.995815765000003</v>
      </c>
      <c r="H224" s="157"/>
      <c r="I224" s="156">
        <v>667</v>
      </c>
      <c r="J224" s="190"/>
      <c r="K224" s="190"/>
      <c r="L224" s="189" t="s">
        <v>1225</v>
      </c>
      <c r="M224" s="185">
        <v>5.666666666666667</v>
      </c>
      <c r="N224" s="185">
        <v>5.666666666666667</v>
      </c>
      <c r="O224" s="185">
        <v>5.333333333333333</v>
      </c>
      <c r="P224" s="190">
        <v>6</v>
      </c>
      <c r="Q224" s="185">
        <v>5.666666666666667</v>
      </c>
      <c r="R224" s="185">
        <v>5.666666666666667</v>
      </c>
      <c r="S224" s="190">
        <v>6</v>
      </c>
      <c r="T224" s="190">
        <v>6</v>
      </c>
      <c r="U224" s="196">
        <v>82</v>
      </c>
      <c r="V224" s="186"/>
      <c r="W224" s="190" t="s">
        <v>951</v>
      </c>
      <c r="X224" s="190">
        <v>667</v>
      </c>
      <c r="Y224" s="192" t="s">
        <v>10</v>
      </c>
      <c r="Z224" s="192"/>
      <c r="AA224" s="175"/>
      <c r="AB224" s="175">
        <f t="shared" si="41"/>
        <v>667</v>
      </c>
      <c r="AC224" s="175"/>
      <c r="AD224" s="175"/>
      <c r="AE224" s="192"/>
      <c r="AF224" s="193">
        <v>46.101406999999988</v>
      </c>
      <c r="AG224" s="193">
        <v>30.088803000000002</v>
      </c>
      <c r="AH224" s="193">
        <v>5.4561610500000004</v>
      </c>
      <c r="AI224" s="193">
        <v>11.947055799999999</v>
      </c>
      <c r="AJ224" s="193">
        <v>2.1991539751578548</v>
      </c>
      <c r="AK224" s="186"/>
      <c r="AL224" s="175" t="s">
        <v>1106</v>
      </c>
      <c r="AM224" s="175"/>
      <c r="AN224" s="175" t="s">
        <v>10</v>
      </c>
      <c r="AO224" s="175"/>
      <c r="AP224" s="175"/>
      <c r="AQ224" s="175">
        <f t="shared" si="42"/>
        <v>667</v>
      </c>
      <c r="AR224" s="175"/>
      <c r="AS224" s="175"/>
      <c r="AU224" s="175"/>
      <c r="AV224" s="176" t="s">
        <v>20</v>
      </c>
      <c r="AY224" s="176">
        <v>0.23200000000000001</v>
      </c>
      <c r="AZ224" s="176">
        <v>20</v>
      </c>
      <c r="BA224" s="179">
        <v>1.1600000000000001E-2</v>
      </c>
      <c r="BB224" s="177">
        <v>5.9981746436528605</v>
      </c>
      <c r="BC224" s="177"/>
      <c r="BD224" s="186"/>
      <c r="BE224" s="186"/>
      <c r="BF224" s="186"/>
      <c r="BG224" s="186"/>
      <c r="BJ224" s="186"/>
      <c r="BK224" s="186"/>
      <c r="BL224" s="186"/>
      <c r="BM224" s="218"/>
      <c r="BP224" s="186"/>
      <c r="BQ224" s="186"/>
      <c r="BR224" s="186"/>
      <c r="BS224" s="186"/>
      <c r="BT224" s="186"/>
      <c r="BU224" s="186"/>
      <c r="BV224" s="176" t="s">
        <v>314</v>
      </c>
      <c r="BW224" s="160" t="s">
        <v>1192</v>
      </c>
      <c r="BX224" s="176"/>
      <c r="BY224" s="176"/>
      <c r="BZ224" s="186">
        <f>I224</f>
        <v>667</v>
      </c>
      <c r="CA224" s="176"/>
      <c r="CB224" s="176"/>
      <c r="CC224" s="176"/>
      <c r="CD224" s="176"/>
      <c r="CE224" s="176" t="s">
        <v>20</v>
      </c>
      <c r="CF224" s="185">
        <v>125.74781305933871</v>
      </c>
      <c r="CI224" s="163">
        <v>320</v>
      </c>
      <c r="CJ224" s="163" t="s">
        <v>10</v>
      </c>
      <c r="CK224" s="163"/>
      <c r="CL224" s="163"/>
      <c r="CM224" s="186">
        <f>I224</f>
        <v>667</v>
      </c>
      <c r="CN224" s="163"/>
      <c r="CO224" s="163"/>
      <c r="CP224" s="163"/>
      <c r="CQ224" s="163"/>
      <c r="CR224" s="163"/>
      <c r="CS224" s="163" t="s">
        <v>20</v>
      </c>
      <c r="CT224" s="163">
        <v>6.440008894412637</v>
      </c>
      <c r="CU224" s="186"/>
      <c r="CW224" s="186"/>
      <c r="CX224" s="186"/>
      <c r="CY224" s="186"/>
      <c r="CZ224" s="186"/>
      <c r="DA224" s="186"/>
      <c r="DB224" s="186"/>
      <c r="DC224" s="186"/>
      <c r="DD224" s="186"/>
      <c r="DE224" s="186"/>
      <c r="DF224" s="186"/>
      <c r="DG224" s="186"/>
      <c r="DH224" s="186"/>
      <c r="DI224" s="186"/>
      <c r="DJ224" s="186"/>
      <c r="DK224" s="186"/>
      <c r="DL224" s="186"/>
      <c r="DM224" s="186"/>
      <c r="DQ224" s="160"/>
      <c r="ED224" s="149"/>
    </row>
    <row r="225" spans="1:135" s="169" customFormat="1" x14ac:dyDescent="0.25">
      <c r="A225" s="156">
        <v>321</v>
      </c>
      <c r="B225" s="157" t="s">
        <v>1410</v>
      </c>
      <c r="C225" s="160" t="s">
        <v>1192</v>
      </c>
      <c r="D225" s="160"/>
      <c r="E225" s="156" t="s">
        <v>1395</v>
      </c>
      <c r="F225" s="157">
        <v>-20.049006874</v>
      </c>
      <c r="G225" s="157">
        <v>-41.994100912</v>
      </c>
      <c r="H225" s="157"/>
      <c r="I225" s="156">
        <v>700</v>
      </c>
      <c r="J225" s="190"/>
      <c r="K225" s="190"/>
      <c r="L225" s="189" t="s">
        <v>1225</v>
      </c>
      <c r="M225" s="185">
        <v>5.666666666666667</v>
      </c>
      <c r="N225" s="185">
        <v>6.333333333333333</v>
      </c>
      <c r="O225" s="190">
        <v>6.5</v>
      </c>
      <c r="P225" s="185">
        <v>6.333333333333333</v>
      </c>
      <c r="Q225" s="185">
        <v>6.833333333333333</v>
      </c>
      <c r="R225" s="185">
        <v>6.833333333333333</v>
      </c>
      <c r="S225" s="190">
        <v>6</v>
      </c>
      <c r="T225" s="185">
        <v>6.166666666666667</v>
      </c>
      <c r="U225" s="191">
        <v>86.666666666666671</v>
      </c>
      <c r="V225" s="186"/>
      <c r="W225" s="190" t="s">
        <v>952</v>
      </c>
      <c r="X225" s="190">
        <v>700</v>
      </c>
      <c r="Y225" s="192" t="s">
        <v>10</v>
      </c>
      <c r="Z225" s="192"/>
      <c r="AA225" s="175"/>
      <c r="AB225" s="175">
        <f t="shared" si="41"/>
        <v>700</v>
      </c>
      <c r="AC225" s="175"/>
      <c r="AD225" s="175"/>
      <c r="AE225" s="192"/>
      <c r="AF225" s="193">
        <v>52.122694500000001</v>
      </c>
      <c r="AG225" s="193">
        <v>31.871857999999996</v>
      </c>
      <c r="AH225" s="193">
        <v>5.8286535499999985</v>
      </c>
      <c r="AI225" s="193">
        <v>12.535495999999998</v>
      </c>
      <c r="AJ225" s="193">
        <v>2.1608210205570755</v>
      </c>
      <c r="AK225" s="186"/>
      <c r="AL225" s="175" t="s">
        <v>132</v>
      </c>
      <c r="AM225" s="175"/>
      <c r="AN225" s="175" t="s">
        <v>10</v>
      </c>
      <c r="AO225" s="175"/>
      <c r="AP225" s="175"/>
      <c r="AQ225" s="175">
        <f t="shared" si="42"/>
        <v>700</v>
      </c>
      <c r="AR225" s="175"/>
      <c r="AS225" s="175"/>
      <c r="AU225" s="175"/>
      <c r="AV225" s="176" t="s">
        <v>20</v>
      </c>
      <c r="AY225" s="176">
        <v>0.25650000000000001</v>
      </c>
      <c r="AZ225" s="176">
        <v>20</v>
      </c>
      <c r="BA225" s="179">
        <v>1.2825E-2</v>
      </c>
      <c r="BB225" s="177">
        <v>6.5551767642874408</v>
      </c>
      <c r="BC225" s="177"/>
      <c r="BD225" s="186"/>
      <c r="BE225" s="186"/>
      <c r="BF225" s="186"/>
      <c r="BG225" s="186"/>
      <c r="BJ225" s="186"/>
      <c r="BK225" s="186"/>
      <c r="BL225" s="186"/>
      <c r="BM225" s="218"/>
      <c r="BP225" s="186"/>
      <c r="BQ225" s="186"/>
      <c r="BR225" s="186"/>
      <c r="BS225" s="186"/>
      <c r="BT225" s="186"/>
      <c r="BU225" s="186"/>
      <c r="BV225" s="176" t="s">
        <v>315</v>
      </c>
      <c r="BW225" s="160" t="s">
        <v>1192</v>
      </c>
      <c r="BX225" s="176"/>
      <c r="BY225" s="176"/>
      <c r="BZ225" s="186">
        <f>I225</f>
        <v>700</v>
      </c>
      <c r="CA225" s="176"/>
      <c r="CB225" s="176"/>
      <c r="CC225" s="176"/>
      <c r="CD225" s="176"/>
      <c r="CE225" s="176" t="s">
        <v>20</v>
      </c>
      <c r="CF225" s="185">
        <v>160.22487588628283</v>
      </c>
      <c r="CI225" s="163">
        <v>321</v>
      </c>
      <c r="CJ225" s="163" t="s">
        <v>10</v>
      </c>
      <c r="CK225" s="163"/>
      <c r="CL225" s="163"/>
      <c r="CM225" s="186">
        <f>I225</f>
        <v>700</v>
      </c>
      <c r="CN225" s="163"/>
      <c r="CO225" s="163"/>
      <c r="CP225" s="163"/>
      <c r="CQ225" s="163"/>
      <c r="CR225" s="163"/>
      <c r="CS225" s="163" t="s">
        <v>20</v>
      </c>
      <c r="CT225" s="163">
        <v>7.4410341122391301</v>
      </c>
      <c r="CU225" s="186"/>
      <c r="CW225" s="186"/>
      <c r="CX225" s="186"/>
      <c r="CY225" s="186"/>
      <c r="CZ225" s="186"/>
      <c r="DA225" s="186"/>
      <c r="DB225" s="186"/>
      <c r="DC225" s="186"/>
      <c r="DD225" s="186"/>
      <c r="DE225" s="186"/>
      <c r="DF225" s="186"/>
      <c r="DG225" s="186"/>
      <c r="DH225" s="186"/>
      <c r="DI225" s="186"/>
      <c r="DJ225" s="186"/>
      <c r="DK225" s="186"/>
      <c r="DL225" s="186"/>
      <c r="DM225" s="186"/>
      <c r="DO225" s="61" t="s">
        <v>132</v>
      </c>
      <c r="DP225" s="61" t="s">
        <v>10</v>
      </c>
      <c r="DQ225" s="160" t="s">
        <v>1192</v>
      </c>
      <c r="DR225" s="61"/>
      <c r="DS225" s="61"/>
      <c r="DT225" s="61"/>
      <c r="DU225" s="61"/>
      <c r="DV225" s="61"/>
      <c r="DW225" s="61"/>
      <c r="DX225" s="61" t="s">
        <v>20</v>
      </c>
      <c r="DY225" s="68">
        <v>0.29712305999999999</v>
      </c>
      <c r="DZ225" s="68">
        <v>3.2099740000000002E-2</v>
      </c>
      <c r="EA225" s="68">
        <v>7.0808759999999998E-2</v>
      </c>
      <c r="EB225" s="68">
        <v>0.18434564000000001</v>
      </c>
      <c r="EC225" s="68">
        <v>2.1336099999999997E-2</v>
      </c>
      <c r="ED225" s="149"/>
    </row>
    <row r="226" spans="1:135" s="169" customFormat="1" x14ac:dyDescent="0.25">
      <c r="A226" s="156">
        <v>322</v>
      </c>
      <c r="B226" s="157" t="s">
        <v>1411</v>
      </c>
      <c r="C226" s="160" t="s">
        <v>1173</v>
      </c>
      <c r="D226" s="160"/>
      <c r="E226" s="156" t="s">
        <v>1395</v>
      </c>
      <c r="F226" s="157">
        <v>-20.050082356000001</v>
      </c>
      <c r="G226" s="157">
        <v>-41.998290857000001</v>
      </c>
      <c r="H226" s="157"/>
      <c r="I226" s="156">
        <v>719</v>
      </c>
      <c r="J226" s="190"/>
      <c r="K226" s="190"/>
      <c r="L226" s="189" t="s">
        <v>1225</v>
      </c>
      <c r="M226" s="185">
        <v>6</v>
      </c>
      <c r="N226" s="185">
        <v>5.666666666666667</v>
      </c>
      <c r="O226" s="185">
        <v>6</v>
      </c>
      <c r="P226" s="185">
        <v>6</v>
      </c>
      <c r="Q226" s="185">
        <v>6.166666666666667</v>
      </c>
      <c r="R226" s="185">
        <v>6.333333333333333</v>
      </c>
      <c r="S226" s="185">
        <v>6.166666666666667</v>
      </c>
      <c r="T226" s="185">
        <v>6</v>
      </c>
      <c r="U226" s="191">
        <v>84.333333333333329</v>
      </c>
      <c r="V226" s="186"/>
      <c r="W226" s="190" t="s">
        <v>856</v>
      </c>
      <c r="X226" s="190">
        <v>719</v>
      </c>
      <c r="Y226" s="192" t="s">
        <v>286</v>
      </c>
      <c r="Z226" s="192"/>
      <c r="AA226" s="175"/>
      <c r="AB226" s="175">
        <f t="shared" si="41"/>
        <v>719</v>
      </c>
      <c r="AC226" s="175"/>
      <c r="AD226" s="175"/>
      <c r="AE226" s="192"/>
      <c r="AF226" s="193">
        <v>54.070324000000006</v>
      </c>
      <c r="AG226" s="193">
        <v>31.811957</v>
      </c>
      <c r="AH226" s="193">
        <v>5.8439876000000011</v>
      </c>
      <c r="AI226" s="193">
        <v>12.579567149999999</v>
      </c>
      <c r="AJ226" s="193">
        <v>2.1640039795696984</v>
      </c>
      <c r="AK226" s="186"/>
      <c r="AL226" s="175" t="s">
        <v>1087</v>
      </c>
      <c r="AM226" s="175"/>
      <c r="AN226" s="175" t="s">
        <v>286</v>
      </c>
      <c r="AO226" s="175"/>
      <c r="AP226" s="175"/>
      <c r="AQ226" s="175">
        <f t="shared" si="42"/>
        <v>719</v>
      </c>
      <c r="AR226" s="175"/>
      <c r="AS226" s="175"/>
      <c r="AU226" s="175"/>
      <c r="AV226" s="176" t="s">
        <v>20</v>
      </c>
      <c r="AY226" s="176">
        <v>0.2346</v>
      </c>
      <c r="AZ226" s="176">
        <v>20</v>
      </c>
      <c r="BA226" s="179">
        <v>1.1730000000000001E-2</v>
      </c>
      <c r="BB226" s="177">
        <v>6.2585563578772172</v>
      </c>
      <c r="BC226" s="177"/>
      <c r="BD226" s="186"/>
      <c r="BE226" s="186"/>
      <c r="BF226" s="186"/>
      <c r="BG226" s="186"/>
      <c r="BJ226" s="186"/>
      <c r="BK226" s="186"/>
      <c r="BL226" s="186"/>
      <c r="BM226" s="218"/>
      <c r="BP226" s="186"/>
      <c r="BQ226" s="186"/>
      <c r="BR226" s="186"/>
      <c r="BS226" s="186"/>
      <c r="BT226" s="186"/>
      <c r="BU226" s="186"/>
      <c r="BV226" s="176" t="s">
        <v>289</v>
      </c>
      <c r="BW226" s="160" t="s">
        <v>1173</v>
      </c>
      <c r="BX226" s="176"/>
      <c r="BY226" s="176"/>
      <c r="BZ226" s="186">
        <f>I226</f>
        <v>719</v>
      </c>
      <c r="CA226" s="176"/>
      <c r="CB226" s="176"/>
      <c r="CC226" s="176"/>
      <c r="CD226" s="176"/>
      <c r="CE226" s="176" t="s">
        <v>20</v>
      </c>
      <c r="CF226" s="185">
        <v>151.1535951875677</v>
      </c>
      <c r="CI226" s="186"/>
      <c r="CJ226" s="186"/>
      <c r="CK226" s="186"/>
      <c r="CL226" s="186"/>
      <c r="CM226" s="186"/>
      <c r="CN226" s="186"/>
      <c r="CO226" s="186"/>
      <c r="CP226" s="186"/>
      <c r="CQ226" s="186"/>
      <c r="CR226" s="186"/>
      <c r="CS226" s="186"/>
      <c r="CT226" s="186"/>
      <c r="CU226" s="186"/>
      <c r="CV226" s="186"/>
      <c r="CW226" s="186"/>
      <c r="CX226" s="186"/>
      <c r="CY226" s="186"/>
      <c r="CZ226" s="186"/>
      <c r="DA226" s="186"/>
      <c r="DB226" s="186"/>
      <c r="DC226" s="186"/>
      <c r="DD226" s="186"/>
      <c r="DE226" s="186"/>
      <c r="DF226" s="186"/>
      <c r="DG226" s="186"/>
      <c r="DH226" s="186"/>
      <c r="DI226" s="186"/>
      <c r="DJ226" s="186"/>
      <c r="DK226" s="186"/>
      <c r="DL226" s="186"/>
      <c r="DM226" s="186"/>
      <c r="DQ226" s="160"/>
      <c r="ED226" s="149"/>
    </row>
    <row r="227" spans="1:135" s="169" customFormat="1" x14ac:dyDescent="0.25">
      <c r="A227" s="156">
        <v>323</v>
      </c>
      <c r="B227" s="157" t="s">
        <v>1410</v>
      </c>
      <c r="C227" s="160" t="s">
        <v>1163</v>
      </c>
      <c r="D227" s="160"/>
      <c r="E227" s="156" t="s">
        <v>1395</v>
      </c>
      <c r="F227" s="157">
        <v>-20.050987434</v>
      </c>
      <c r="G227" s="157">
        <v>-41.998874741000002</v>
      </c>
      <c r="H227" s="157"/>
      <c r="I227" s="156">
        <v>733</v>
      </c>
      <c r="J227" s="190"/>
      <c r="K227" s="190"/>
      <c r="L227" s="189" t="s">
        <v>1225</v>
      </c>
      <c r="M227" s="185">
        <v>6</v>
      </c>
      <c r="N227" s="185">
        <v>6</v>
      </c>
      <c r="O227" s="185">
        <v>5.666666666666667</v>
      </c>
      <c r="P227" s="185">
        <v>6</v>
      </c>
      <c r="Q227" s="185">
        <v>6</v>
      </c>
      <c r="R227" s="185">
        <v>6</v>
      </c>
      <c r="S227" s="185">
        <v>6</v>
      </c>
      <c r="T227" s="185">
        <v>6</v>
      </c>
      <c r="U227" s="191">
        <v>83.666666666666671</v>
      </c>
      <c r="V227" s="186"/>
      <c r="W227" s="190" t="s">
        <v>695</v>
      </c>
      <c r="X227" s="190">
        <v>733</v>
      </c>
      <c r="Y227" s="192" t="s">
        <v>8</v>
      </c>
      <c r="Z227" s="192"/>
      <c r="AA227" s="175"/>
      <c r="AB227" s="175">
        <f t="shared" si="41"/>
        <v>733</v>
      </c>
      <c r="AC227" s="175"/>
      <c r="AD227" s="175"/>
      <c r="AE227" s="192"/>
      <c r="AF227" s="193">
        <v>70.334315500000017</v>
      </c>
      <c r="AG227" s="193">
        <v>36.504378500000009</v>
      </c>
      <c r="AH227" s="193">
        <v>6.6198822500000007</v>
      </c>
      <c r="AI227" s="193">
        <v>14.48658</v>
      </c>
      <c r="AJ227" s="193">
        <v>2.1991739519427052</v>
      </c>
      <c r="AK227" s="186"/>
      <c r="AL227" s="175" t="s">
        <v>41</v>
      </c>
      <c r="AM227" s="175"/>
      <c r="AN227" s="175" t="s">
        <v>8</v>
      </c>
      <c r="AO227" s="175"/>
      <c r="AP227" s="175"/>
      <c r="AQ227" s="175">
        <f t="shared" si="42"/>
        <v>733</v>
      </c>
      <c r="AR227" s="175"/>
      <c r="AS227" s="175"/>
      <c r="AU227" s="175"/>
      <c r="AV227" s="176" t="s">
        <v>20</v>
      </c>
      <c r="AY227" s="176">
        <v>0.2172</v>
      </c>
      <c r="AZ227" s="176">
        <v>20</v>
      </c>
      <c r="BA227" s="179">
        <v>1.086E-2</v>
      </c>
      <c r="BB227" s="177">
        <v>5.8706681341100051</v>
      </c>
      <c r="BC227" s="177"/>
      <c r="BD227" s="186"/>
      <c r="BE227" s="186"/>
      <c r="BF227" s="186"/>
      <c r="BG227" s="186"/>
      <c r="BJ227" s="186"/>
      <c r="BK227" s="186"/>
      <c r="BL227" s="186"/>
      <c r="BM227" s="218"/>
      <c r="BP227" s="186"/>
      <c r="BQ227" s="186"/>
      <c r="BR227" s="186"/>
      <c r="BS227" s="186"/>
      <c r="BT227" s="186"/>
      <c r="BU227" s="186"/>
      <c r="BV227" s="176" t="s">
        <v>290</v>
      </c>
      <c r="BW227" s="160" t="s">
        <v>1163</v>
      </c>
      <c r="BX227" s="176"/>
      <c r="BY227" s="176"/>
      <c r="BZ227" s="186">
        <f>I227</f>
        <v>733</v>
      </c>
      <c r="CA227" s="176"/>
      <c r="CB227" s="176"/>
      <c r="CC227" s="176"/>
      <c r="CD227" s="176"/>
      <c r="CE227" s="176" t="s">
        <v>20</v>
      </c>
      <c r="CF227" s="185">
        <v>126.38630264132834</v>
      </c>
      <c r="CI227" s="163">
        <v>323</v>
      </c>
      <c r="CJ227" s="163" t="s">
        <v>8</v>
      </c>
      <c r="CK227" s="163"/>
      <c r="CL227" s="163"/>
      <c r="CM227" s="186">
        <f>I227</f>
        <v>733</v>
      </c>
      <c r="CN227" s="163"/>
      <c r="CO227" s="163"/>
      <c r="CP227" s="163"/>
      <c r="CQ227" s="163"/>
      <c r="CR227" s="163"/>
      <c r="CS227" s="163" t="s">
        <v>20</v>
      </c>
      <c r="CT227" s="163">
        <v>7.168667073753757</v>
      </c>
      <c r="CU227" s="186"/>
      <c r="CV227" s="186"/>
      <c r="CW227" s="186"/>
      <c r="CX227" s="186"/>
      <c r="CY227" s="186"/>
      <c r="CZ227" s="186"/>
      <c r="DA227" s="186"/>
      <c r="DB227" s="186"/>
      <c r="DC227" s="186"/>
      <c r="DD227" s="186"/>
      <c r="DE227" s="186"/>
      <c r="DF227" s="186"/>
      <c r="DG227" s="186"/>
      <c r="DH227" s="186"/>
      <c r="DI227" s="186"/>
      <c r="DJ227" s="186"/>
      <c r="DK227" s="186"/>
      <c r="DL227" s="186"/>
      <c r="DM227" s="186"/>
      <c r="DO227" s="61" t="s">
        <v>41</v>
      </c>
      <c r="DP227" s="61" t="s">
        <v>8</v>
      </c>
      <c r="DQ227" s="160" t="s">
        <v>1163</v>
      </c>
      <c r="DR227" s="61"/>
      <c r="DS227" s="61"/>
      <c r="DT227" s="61"/>
      <c r="DU227" s="61"/>
      <c r="DV227" s="61"/>
      <c r="DW227" s="61"/>
      <c r="DX227" s="61" t="s">
        <v>20</v>
      </c>
      <c r="DY227" s="68">
        <v>0.26004492000000001</v>
      </c>
      <c r="DZ227" s="68">
        <v>2.74019E-2</v>
      </c>
      <c r="EA227" s="68">
        <v>4.9017999999999999E-2</v>
      </c>
      <c r="EB227" s="68">
        <v>0.17041484000000001</v>
      </c>
      <c r="EC227" s="68">
        <v>1.701768E-2</v>
      </c>
      <c r="ED227" s="149"/>
    </row>
    <row r="228" spans="1:135" s="169" customFormat="1" x14ac:dyDescent="0.25">
      <c r="A228" s="156">
        <v>326</v>
      </c>
      <c r="B228" s="157" t="s">
        <v>1412</v>
      </c>
      <c r="C228" s="160" t="s">
        <v>1192</v>
      </c>
      <c r="D228" s="160"/>
      <c r="E228" s="157" t="s">
        <v>1413</v>
      </c>
      <c r="F228" s="157">
        <v>-19.963534009</v>
      </c>
      <c r="G228" s="157">
        <v>-42.126523331000001</v>
      </c>
      <c r="H228" s="157"/>
      <c r="I228" s="156">
        <v>774</v>
      </c>
      <c r="J228" s="190"/>
      <c r="K228" s="190"/>
      <c r="L228" s="189" t="s">
        <v>1225</v>
      </c>
      <c r="M228" s="185">
        <v>6</v>
      </c>
      <c r="N228" s="185">
        <v>7</v>
      </c>
      <c r="O228" s="185">
        <v>6.5</v>
      </c>
      <c r="P228" s="185">
        <v>6.5</v>
      </c>
      <c r="Q228" s="185">
        <v>6.666666666666667</v>
      </c>
      <c r="R228" s="185">
        <v>6.166666666666667</v>
      </c>
      <c r="S228" s="185">
        <v>6</v>
      </c>
      <c r="T228" s="185">
        <v>6.166666666666667</v>
      </c>
      <c r="U228" s="191">
        <v>87</v>
      </c>
      <c r="V228" s="186"/>
      <c r="W228" s="190" t="s">
        <v>953</v>
      </c>
      <c r="X228" s="190">
        <v>774</v>
      </c>
      <c r="Y228" s="192" t="s">
        <v>10</v>
      </c>
      <c r="Z228" s="192"/>
      <c r="AA228" s="175"/>
      <c r="AB228" s="175">
        <f t="shared" si="41"/>
        <v>774</v>
      </c>
      <c r="AC228" s="175"/>
      <c r="AD228" s="175"/>
      <c r="AE228" s="192"/>
      <c r="AF228" s="193">
        <v>42.056318499999996</v>
      </c>
      <c r="AG228" s="193">
        <v>29.309266499999996</v>
      </c>
      <c r="AH228" s="193">
        <v>5.0963239500000004</v>
      </c>
      <c r="AI228" s="193">
        <v>11.509224549999999</v>
      </c>
      <c r="AJ228" s="193">
        <v>2.2789947392856371</v>
      </c>
      <c r="AK228" s="186"/>
      <c r="AL228" s="175" t="s">
        <v>1111</v>
      </c>
      <c r="AM228" s="175"/>
      <c r="AN228" s="175" t="s">
        <v>10</v>
      </c>
      <c r="AO228" s="175"/>
      <c r="AP228" s="175"/>
      <c r="AQ228" s="175">
        <f t="shared" si="42"/>
        <v>774</v>
      </c>
      <c r="AR228" s="175"/>
      <c r="AS228" s="175"/>
      <c r="AU228" s="175"/>
      <c r="AV228" s="175" t="s">
        <v>440</v>
      </c>
      <c r="AY228" s="176">
        <v>0.23619999999999999</v>
      </c>
      <c r="AZ228" s="176">
        <v>20</v>
      </c>
      <c r="BA228" s="179">
        <v>1.1809999999999999E-2</v>
      </c>
      <c r="BB228" s="177">
        <v>6.3055324403403761</v>
      </c>
      <c r="BC228" s="177"/>
      <c r="BD228" s="186"/>
      <c r="BE228" s="186"/>
      <c r="BF228" s="186"/>
      <c r="BG228" s="186"/>
      <c r="BJ228" s="186"/>
      <c r="BK228" s="186"/>
      <c r="BL228" s="186"/>
      <c r="BM228" s="218"/>
      <c r="BP228" s="186"/>
      <c r="BQ228" s="186"/>
      <c r="BR228" s="186"/>
      <c r="BS228" s="186"/>
      <c r="BT228" s="186"/>
      <c r="BU228" s="186"/>
      <c r="BV228" s="186"/>
      <c r="BW228" s="160"/>
      <c r="BX228" s="186"/>
      <c r="BY228" s="186"/>
      <c r="BZ228" s="186"/>
      <c r="CA228" s="186"/>
      <c r="CB228" s="186"/>
      <c r="CC228" s="186"/>
      <c r="CD228" s="186"/>
      <c r="CE228" s="186"/>
      <c r="CF228" s="197"/>
      <c r="CI228" s="186"/>
      <c r="CJ228" s="186"/>
      <c r="CK228" s="186"/>
      <c r="CL228" s="186"/>
      <c r="CM228" s="186"/>
      <c r="CN228" s="186"/>
      <c r="CO228" s="186"/>
      <c r="CP228" s="186"/>
      <c r="CQ228" s="186"/>
      <c r="CR228" s="186"/>
      <c r="CS228" s="186"/>
      <c r="CT228" s="186"/>
      <c r="CU228" s="186"/>
      <c r="CV228" s="186"/>
      <c r="CW228" s="186"/>
      <c r="CX228" s="186"/>
      <c r="CY228" s="186"/>
      <c r="CZ228" s="186"/>
      <c r="DA228" s="186"/>
      <c r="DB228" s="186"/>
      <c r="DC228" s="186"/>
      <c r="DD228" s="186"/>
      <c r="DE228" s="186"/>
      <c r="DF228" s="186"/>
      <c r="DG228" s="186"/>
      <c r="DH228" s="186"/>
      <c r="DI228" s="186"/>
      <c r="DJ228" s="186"/>
      <c r="DK228" s="186"/>
      <c r="DL228" s="186"/>
      <c r="DM228" s="186"/>
      <c r="DQ228" s="160"/>
      <c r="ED228" s="149"/>
    </row>
    <row r="229" spans="1:135" s="169" customFormat="1" x14ac:dyDescent="0.25">
      <c r="A229" s="156">
        <v>327</v>
      </c>
      <c r="B229" s="157" t="s">
        <v>1414</v>
      </c>
      <c r="C229" s="160" t="s">
        <v>1173</v>
      </c>
      <c r="D229" s="160"/>
      <c r="E229" s="157" t="s">
        <v>1413</v>
      </c>
      <c r="F229" s="157">
        <v>-19.932956826000002</v>
      </c>
      <c r="G229" s="157">
        <v>-42.083363654000003</v>
      </c>
      <c r="H229" s="157"/>
      <c r="I229" s="156">
        <v>1040</v>
      </c>
      <c r="J229" s="190"/>
      <c r="K229" s="190"/>
      <c r="L229" s="189" t="s">
        <v>1225</v>
      </c>
      <c r="M229" s="185">
        <v>6</v>
      </c>
      <c r="N229" s="185">
        <v>6</v>
      </c>
      <c r="O229" s="185">
        <v>6.666666666666667</v>
      </c>
      <c r="P229" s="185">
        <v>6</v>
      </c>
      <c r="Q229" s="185">
        <v>6.333333333333333</v>
      </c>
      <c r="R229" s="185">
        <v>6</v>
      </c>
      <c r="S229" s="185">
        <v>6</v>
      </c>
      <c r="T229" s="185">
        <v>6</v>
      </c>
      <c r="U229" s="191">
        <v>85.333333333333329</v>
      </c>
      <c r="V229" s="186"/>
      <c r="W229" s="190" t="s">
        <v>857</v>
      </c>
      <c r="X229" s="190">
        <v>1040</v>
      </c>
      <c r="Y229" s="192" t="s">
        <v>286</v>
      </c>
      <c r="Z229" s="192"/>
      <c r="AA229" s="175"/>
      <c r="AB229" s="175">
        <f t="shared" si="41"/>
        <v>1040</v>
      </c>
      <c r="AC229" s="175"/>
      <c r="AD229" s="175"/>
      <c r="AE229" s="192"/>
      <c r="AF229" s="193">
        <v>73.216718</v>
      </c>
      <c r="AG229" s="193">
        <v>38.438264499999995</v>
      </c>
      <c r="AH229" s="193">
        <v>6.9393647999999999</v>
      </c>
      <c r="AI229" s="193">
        <v>15.059487999999998</v>
      </c>
      <c r="AJ229" s="193">
        <v>2.1737180186820333</v>
      </c>
      <c r="AK229" s="186"/>
      <c r="AL229" s="175" t="s">
        <v>229</v>
      </c>
      <c r="AM229" s="175"/>
      <c r="AN229" s="175" t="s">
        <v>286</v>
      </c>
      <c r="AO229" s="175"/>
      <c r="AP229" s="175"/>
      <c r="AQ229" s="175">
        <f t="shared" si="42"/>
        <v>1040</v>
      </c>
      <c r="AR229" s="175"/>
      <c r="AS229" s="175"/>
      <c r="AU229" s="175"/>
      <c r="AV229" s="175" t="s">
        <v>62</v>
      </c>
      <c r="AY229" s="176">
        <v>0.2782</v>
      </c>
      <c r="AZ229" s="176">
        <v>20</v>
      </c>
      <c r="BA229" s="179">
        <v>1.391E-2</v>
      </c>
      <c r="BB229" s="177">
        <v>7.5631492765683292</v>
      </c>
      <c r="BC229" s="177"/>
      <c r="BD229" s="186"/>
      <c r="BE229" s="186"/>
      <c r="BF229" s="186"/>
      <c r="BG229" s="186"/>
      <c r="BJ229" s="186"/>
      <c r="BK229" s="186"/>
      <c r="BL229" s="186"/>
      <c r="BM229" s="218"/>
      <c r="BP229" s="186"/>
      <c r="BQ229" s="186"/>
      <c r="BR229" s="186"/>
      <c r="BS229" s="186"/>
      <c r="BT229" s="186"/>
      <c r="BU229" s="186"/>
      <c r="BV229" s="186"/>
      <c r="BW229" s="160"/>
      <c r="BX229" s="186"/>
      <c r="BY229" s="186"/>
      <c r="BZ229" s="186"/>
      <c r="CA229" s="186"/>
      <c r="CB229" s="186"/>
      <c r="CC229" s="186"/>
      <c r="CD229" s="186"/>
      <c r="CE229" s="186"/>
      <c r="CF229" s="197"/>
      <c r="CI229" s="186"/>
      <c r="CJ229" s="186"/>
      <c r="CK229" s="186"/>
      <c r="CL229" s="186"/>
      <c r="CM229" s="186"/>
      <c r="CN229" s="186"/>
      <c r="CO229" s="186"/>
      <c r="CP229" s="186"/>
      <c r="CQ229" s="186"/>
      <c r="CR229" s="186"/>
      <c r="CS229" s="186"/>
      <c r="CT229" s="186"/>
      <c r="CU229" s="186"/>
      <c r="CV229" s="186"/>
      <c r="CW229" s="186"/>
      <c r="CX229" s="186"/>
      <c r="CY229" s="186"/>
      <c r="CZ229" s="186"/>
      <c r="DA229" s="186"/>
      <c r="DB229" s="186"/>
      <c r="DC229" s="186"/>
      <c r="DD229" s="186"/>
      <c r="DE229" s="186"/>
      <c r="DF229" s="186"/>
      <c r="DG229" s="186"/>
      <c r="DH229" s="186"/>
      <c r="DI229" s="186"/>
      <c r="DJ229" s="186"/>
      <c r="DK229" s="186"/>
      <c r="DL229" s="186"/>
      <c r="DM229" s="186"/>
      <c r="DO229" s="61" t="s">
        <v>229</v>
      </c>
      <c r="DP229" s="61" t="s">
        <v>286</v>
      </c>
      <c r="DQ229" s="160" t="s">
        <v>1173</v>
      </c>
      <c r="DR229" s="61"/>
      <c r="DS229" s="61"/>
      <c r="DT229" s="61"/>
      <c r="DU229" s="61"/>
      <c r="DV229" s="61"/>
      <c r="DW229" s="61"/>
      <c r="DX229" s="61" t="s">
        <v>62</v>
      </c>
      <c r="DY229" s="68">
        <v>0.26752451999999999</v>
      </c>
      <c r="DZ229" s="68">
        <v>2.7711839999999998E-2</v>
      </c>
      <c r="EA229" s="68">
        <v>6.5992999999999996E-2</v>
      </c>
      <c r="EB229" s="68">
        <v>0.15929944000000001</v>
      </c>
      <c r="EC229" s="68">
        <v>1.6124680000000002E-2</v>
      </c>
      <c r="ED229" s="149"/>
      <c r="EE229" s="149"/>
    </row>
    <row r="230" spans="1:135" s="169" customFormat="1" x14ac:dyDescent="0.25">
      <c r="A230" s="156">
        <v>328</v>
      </c>
      <c r="B230" s="157" t="s">
        <v>1415</v>
      </c>
      <c r="C230" s="160" t="s">
        <v>1173</v>
      </c>
      <c r="D230" s="160"/>
      <c r="E230" s="157" t="s">
        <v>1416</v>
      </c>
      <c r="F230" s="157">
        <v>-19.919636473000001</v>
      </c>
      <c r="G230" s="157">
        <v>-42.102305078999997</v>
      </c>
      <c r="H230" s="157"/>
      <c r="I230" s="156">
        <v>972</v>
      </c>
      <c r="J230" s="190"/>
      <c r="K230" s="190"/>
      <c r="L230" s="189" t="s">
        <v>1225</v>
      </c>
      <c r="M230" s="190">
        <v>6</v>
      </c>
      <c r="N230" s="185">
        <v>5.666666666666667</v>
      </c>
      <c r="O230" s="190">
        <v>6</v>
      </c>
      <c r="P230" s="185">
        <v>5.333333333333333</v>
      </c>
      <c r="Q230" s="190">
        <v>6</v>
      </c>
      <c r="R230" s="190">
        <v>6</v>
      </c>
      <c r="S230" s="190">
        <v>6</v>
      </c>
      <c r="T230" s="185">
        <v>5.833333333333333</v>
      </c>
      <c r="U230" s="191">
        <v>82.833333333333329</v>
      </c>
      <c r="V230" s="186"/>
      <c r="W230" s="190" t="s">
        <v>858</v>
      </c>
      <c r="X230" s="190">
        <v>972</v>
      </c>
      <c r="Y230" s="192" t="s">
        <v>286</v>
      </c>
      <c r="Z230" s="192"/>
      <c r="AA230" s="175"/>
      <c r="AB230" s="175">
        <f t="shared" si="41"/>
        <v>972</v>
      </c>
      <c r="AC230" s="175"/>
      <c r="AD230" s="175"/>
      <c r="AE230" s="192"/>
      <c r="AF230" s="193">
        <v>58.061246499999996</v>
      </c>
      <c r="AG230" s="193">
        <v>33.798745000000004</v>
      </c>
      <c r="AH230" s="193">
        <v>6.1718940000000009</v>
      </c>
      <c r="AI230" s="193">
        <v>13.026228</v>
      </c>
      <c r="AJ230" s="193">
        <v>2.1176831987007501</v>
      </c>
      <c r="AK230" s="186"/>
      <c r="AL230" s="175" t="s">
        <v>230</v>
      </c>
      <c r="AM230" s="175"/>
      <c r="AN230" s="175" t="s">
        <v>286</v>
      </c>
      <c r="AO230" s="175"/>
      <c r="AP230" s="175"/>
      <c r="AQ230" s="175">
        <f t="shared" si="42"/>
        <v>972</v>
      </c>
      <c r="AR230" s="175"/>
      <c r="AS230" s="175"/>
      <c r="AU230" s="175"/>
      <c r="AV230" s="175" t="s">
        <v>62</v>
      </c>
      <c r="AY230" s="176">
        <v>0.30220000000000002</v>
      </c>
      <c r="AZ230" s="176">
        <v>20</v>
      </c>
      <c r="BA230" s="179">
        <v>1.5110000000000002E-2</v>
      </c>
      <c r="BB230" s="177">
        <v>7.8423214237779515</v>
      </c>
      <c r="BC230" s="177"/>
      <c r="BD230" s="186"/>
      <c r="BE230" s="186"/>
      <c r="BF230" s="186"/>
      <c r="BG230" s="186"/>
      <c r="BJ230" s="186"/>
      <c r="BK230" s="186"/>
      <c r="BL230" s="186"/>
      <c r="BM230" s="218"/>
      <c r="BP230" s="186"/>
      <c r="BQ230" s="186"/>
      <c r="BR230" s="186"/>
      <c r="BS230" s="186"/>
      <c r="BT230" s="186"/>
      <c r="BU230" s="186"/>
      <c r="BV230" s="176" t="s">
        <v>392</v>
      </c>
      <c r="BW230" s="160" t="s">
        <v>1173</v>
      </c>
      <c r="BX230" s="176"/>
      <c r="BY230" s="176"/>
      <c r="BZ230" s="186">
        <f t="shared" ref="BZ230:BZ238" si="44">I230</f>
        <v>972</v>
      </c>
      <c r="CA230" s="176"/>
      <c r="CB230" s="176"/>
      <c r="CC230" s="176"/>
      <c r="CD230" s="176"/>
      <c r="CE230" s="176" t="s">
        <v>62</v>
      </c>
      <c r="CF230" s="185">
        <v>153.22965277328996</v>
      </c>
      <c r="CI230" s="186"/>
      <c r="CJ230" s="186"/>
      <c r="CK230" s="186"/>
      <c r="CL230" s="186"/>
      <c r="CM230" s="186"/>
      <c r="CN230" s="186"/>
      <c r="CO230" s="186"/>
      <c r="CP230" s="186"/>
      <c r="CQ230" s="186"/>
      <c r="CR230" s="186"/>
      <c r="CS230" s="186"/>
      <c r="CT230" s="186"/>
      <c r="CU230" s="186"/>
      <c r="CV230" s="186"/>
      <c r="CW230" s="186"/>
      <c r="CX230" s="186"/>
      <c r="CY230" s="186"/>
      <c r="CZ230" s="186"/>
      <c r="DA230" s="186"/>
      <c r="DB230" s="186"/>
      <c r="DC230" s="186"/>
      <c r="DD230" s="186"/>
      <c r="DE230" s="186"/>
      <c r="DF230" s="186"/>
      <c r="DG230" s="186"/>
      <c r="DH230" s="186"/>
      <c r="DI230" s="186"/>
      <c r="DJ230" s="186"/>
      <c r="DK230" s="186"/>
      <c r="DL230" s="186"/>
      <c r="DM230" s="186"/>
      <c r="DO230" s="61" t="s">
        <v>230</v>
      </c>
      <c r="DP230" s="61" t="s">
        <v>286</v>
      </c>
      <c r="DQ230" s="160" t="s">
        <v>1173</v>
      </c>
      <c r="DR230" s="61"/>
      <c r="DS230" s="61"/>
      <c r="DT230" s="61"/>
      <c r="DU230" s="61"/>
      <c r="DV230" s="61"/>
      <c r="DW230" s="61"/>
      <c r="DX230" s="61" t="s">
        <v>62</v>
      </c>
      <c r="DY230" s="68">
        <v>0.26140930000000001</v>
      </c>
      <c r="DZ230" s="68">
        <v>2.5397360000000001E-2</v>
      </c>
      <c r="EA230" s="68">
        <v>5.6823419999999999E-2</v>
      </c>
      <c r="EB230" s="68">
        <v>0.16040367999999999</v>
      </c>
      <c r="EC230" s="68">
        <v>2.1413060000000001E-2</v>
      </c>
      <c r="ED230" s="149"/>
      <c r="EE230" s="149"/>
    </row>
    <row r="231" spans="1:135" s="169" customFormat="1" x14ac:dyDescent="0.25">
      <c r="A231" s="156">
        <v>330</v>
      </c>
      <c r="B231" s="157" t="s">
        <v>1417</v>
      </c>
      <c r="C231" s="160" t="s">
        <v>1163</v>
      </c>
      <c r="D231" s="160"/>
      <c r="E231" s="157" t="s">
        <v>1416</v>
      </c>
      <c r="F231" s="157">
        <v>-19.877848494999999</v>
      </c>
      <c r="G231" s="157">
        <v>-42.143793152999997</v>
      </c>
      <c r="H231" s="157"/>
      <c r="I231" s="156">
        <v>788</v>
      </c>
      <c r="J231" s="190"/>
      <c r="K231" s="190"/>
      <c r="L231" s="189" t="s">
        <v>1210</v>
      </c>
      <c r="M231" s="185">
        <v>6.333333333333333</v>
      </c>
      <c r="N231" s="190">
        <v>6</v>
      </c>
      <c r="O231" s="185">
        <v>6.333333333333333</v>
      </c>
      <c r="P231" s="190">
        <v>6</v>
      </c>
      <c r="Q231" s="190">
        <v>6</v>
      </c>
      <c r="R231" s="190">
        <v>6.5</v>
      </c>
      <c r="S231" s="190">
        <v>6</v>
      </c>
      <c r="T231" s="185">
        <v>6.166666666666667</v>
      </c>
      <c r="U231" s="191">
        <v>85.333333333333329</v>
      </c>
      <c r="V231" s="186"/>
      <c r="W231" s="190" t="s">
        <v>699</v>
      </c>
      <c r="X231" s="190">
        <v>788</v>
      </c>
      <c r="Y231" s="192" t="s">
        <v>8</v>
      </c>
      <c r="Z231" s="192"/>
      <c r="AA231" s="175"/>
      <c r="AB231" s="175">
        <f t="shared" si="41"/>
        <v>788</v>
      </c>
      <c r="AC231" s="175"/>
      <c r="AD231" s="175"/>
      <c r="AE231" s="192"/>
      <c r="AF231" s="193">
        <v>44.834788999999994</v>
      </c>
      <c r="AG231" s="193">
        <v>31.717157500000003</v>
      </c>
      <c r="AH231" s="193">
        <v>5.1385047500000001</v>
      </c>
      <c r="AI231" s="193">
        <v>12.424974350000001</v>
      </c>
      <c r="AJ231" s="193">
        <v>2.4261827945279264</v>
      </c>
      <c r="AK231" s="186"/>
      <c r="AL231" s="175" t="s">
        <v>1005</v>
      </c>
      <c r="AM231" s="175"/>
      <c r="AN231" s="175" t="s">
        <v>8</v>
      </c>
      <c r="AO231" s="175"/>
      <c r="AP231" s="175"/>
      <c r="AQ231" s="175">
        <f t="shared" si="42"/>
        <v>788</v>
      </c>
      <c r="AR231" s="175"/>
      <c r="AS231" s="175"/>
      <c r="AU231" s="175"/>
      <c r="AV231" s="175" t="s">
        <v>440</v>
      </c>
      <c r="AY231" s="176">
        <v>0.25580000000000003</v>
      </c>
      <c r="AZ231" s="176">
        <v>20</v>
      </c>
      <c r="BA231" s="177">
        <v>1.2790000000000001E-2</v>
      </c>
      <c r="BB231" s="177">
        <v>6.5055163342549598</v>
      </c>
      <c r="BC231" s="177"/>
      <c r="BD231" s="186"/>
      <c r="BE231" s="186"/>
      <c r="BF231" s="186"/>
      <c r="BG231" s="186"/>
      <c r="BJ231" s="186"/>
      <c r="BK231" s="186"/>
      <c r="BL231" s="186"/>
      <c r="BM231" s="218"/>
      <c r="BP231" s="186"/>
      <c r="BQ231" s="186"/>
      <c r="BR231" s="186"/>
      <c r="BS231" s="186"/>
      <c r="BT231" s="186"/>
      <c r="BU231" s="186"/>
      <c r="BV231" s="176" t="s">
        <v>454</v>
      </c>
      <c r="BW231" s="160" t="s">
        <v>1163</v>
      </c>
      <c r="BX231" s="176"/>
      <c r="BY231" s="176"/>
      <c r="BZ231" s="186">
        <f t="shared" si="44"/>
        <v>788</v>
      </c>
      <c r="CA231" s="176"/>
      <c r="CB231" s="176"/>
      <c r="CC231" s="176"/>
      <c r="CD231" s="176"/>
      <c r="CE231" s="176" t="s">
        <v>440</v>
      </c>
      <c r="CF231" s="185">
        <v>149.94558820001311</v>
      </c>
      <c r="CI231" s="186"/>
      <c r="CJ231" s="186"/>
      <c r="CK231" s="186"/>
      <c r="CL231" s="186"/>
      <c r="CM231" s="186"/>
      <c r="CN231" s="186"/>
      <c r="CO231" s="186"/>
      <c r="CP231" s="186"/>
      <c r="CQ231" s="186"/>
      <c r="CR231" s="186"/>
      <c r="CS231" s="186"/>
      <c r="CT231" s="186"/>
      <c r="CU231" s="186"/>
      <c r="CV231" s="186"/>
      <c r="CW231" s="186"/>
      <c r="CX231" s="186"/>
      <c r="CY231" s="186"/>
      <c r="CZ231" s="186"/>
      <c r="DA231" s="186"/>
      <c r="DB231" s="186"/>
      <c r="DC231" s="186"/>
      <c r="DD231" s="186"/>
      <c r="DE231" s="186"/>
      <c r="DF231" s="186"/>
      <c r="DG231" s="186"/>
      <c r="DH231" s="186"/>
      <c r="DI231" s="186"/>
      <c r="DJ231" s="186"/>
      <c r="DK231" s="186"/>
      <c r="DL231" s="186"/>
      <c r="DM231" s="186"/>
      <c r="DQ231" s="160"/>
      <c r="ED231" s="149"/>
      <c r="EE231" s="149"/>
    </row>
    <row r="232" spans="1:135" s="169" customFormat="1" x14ac:dyDescent="0.25">
      <c r="A232" s="156">
        <v>331</v>
      </c>
      <c r="B232" s="157" t="s">
        <v>1418</v>
      </c>
      <c r="C232" s="160" t="s">
        <v>1163</v>
      </c>
      <c r="D232" s="160"/>
      <c r="E232" s="157" t="s">
        <v>1416</v>
      </c>
      <c r="F232" s="157">
        <v>-19.874393726000001</v>
      </c>
      <c r="G232" s="157">
        <v>-42.121474071999998</v>
      </c>
      <c r="H232" s="157"/>
      <c r="I232" s="156">
        <v>776</v>
      </c>
      <c r="J232" s="190"/>
      <c r="K232" s="190"/>
      <c r="L232" s="189" t="s">
        <v>1225</v>
      </c>
      <c r="M232" s="190">
        <v>6</v>
      </c>
      <c r="N232" s="190">
        <v>5.5</v>
      </c>
      <c r="O232" s="190">
        <v>5.5</v>
      </c>
      <c r="P232" s="190">
        <v>5.5</v>
      </c>
      <c r="Q232" s="190">
        <v>5</v>
      </c>
      <c r="R232" s="190">
        <v>6</v>
      </c>
      <c r="S232" s="190">
        <v>6</v>
      </c>
      <c r="T232" s="190">
        <v>6</v>
      </c>
      <c r="U232" s="196">
        <v>81</v>
      </c>
      <c r="V232" s="186"/>
      <c r="W232" s="190" t="s">
        <v>700</v>
      </c>
      <c r="X232" s="190">
        <v>776</v>
      </c>
      <c r="Y232" s="192" t="s">
        <v>8</v>
      </c>
      <c r="Z232" s="192"/>
      <c r="AA232" s="175"/>
      <c r="AB232" s="175">
        <f t="shared" si="41"/>
        <v>776</v>
      </c>
      <c r="AC232" s="175"/>
      <c r="AD232" s="175"/>
      <c r="AE232" s="192"/>
      <c r="AF232" s="193">
        <v>45.783138499999993</v>
      </c>
      <c r="AG232" s="193">
        <v>30.3507335</v>
      </c>
      <c r="AH232" s="193">
        <v>5.3723565499999992</v>
      </c>
      <c r="AI232" s="193">
        <v>11.9081305</v>
      </c>
      <c r="AJ232" s="193">
        <v>2.2259171727090163</v>
      </c>
      <c r="AK232" s="186"/>
      <c r="AL232" s="175" t="s">
        <v>1007</v>
      </c>
      <c r="AM232" s="175"/>
      <c r="AN232" s="175" t="s">
        <v>8</v>
      </c>
      <c r="AO232" s="175"/>
      <c r="AP232" s="175"/>
      <c r="AQ232" s="175">
        <f t="shared" si="42"/>
        <v>776</v>
      </c>
      <c r="AR232" s="175"/>
      <c r="AS232" s="175"/>
      <c r="AU232" s="175"/>
      <c r="AV232" s="175" t="s">
        <v>440</v>
      </c>
      <c r="AY232" s="176">
        <v>0.251</v>
      </c>
      <c r="AZ232" s="176">
        <v>20</v>
      </c>
      <c r="BA232" s="177">
        <v>1.255E-2</v>
      </c>
      <c r="BB232" s="177">
        <v>6.2827154860011269</v>
      </c>
      <c r="BC232" s="177"/>
      <c r="BD232" s="186"/>
      <c r="BE232" s="186"/>
      <c r="BF232" s="186"/>
      <c r="BG232" s="186"/>
      <c r="BJ232" s="186"/>
      <c r="BK232" s="186"/>
      <c r="BL232" s="186"/>
      <c r="BM232" s="218"/>
      <c r="BP232" s="186"/>
      <c r="BQ232" s="186"/>
      <c r="BR232" s="186"/>
      <c r="BS232" s="186"/>
      <c r="BT232" s="186"/>
      <c r="BU232" s="186"/>
      <c r="BV232" s="176" t="s">
        <v>455</v>
      </c>
      <c r="BW232" s="160" t="s">
        <v>1163</v>
      </c>
      <c r="BX232" s="176"/>
      <c r="BY232" s="176"/>
      <c r="BZ232" s="186">
        <f t="shared" si="44"/>
        <v>776</v>
      </c>
      <c r="CA232" s="176"/>
      <c r="CB232" s="176"/>
      <c r="CC232" s="176"/>
      <c r="CD232" s="176"/>
      <c r="CE232" s="176" t="s">
        <v>440</v>
      </c>
      <c r="CF232" s="185">
        <v>159.68192329181429</v>
      </c>
      <c r="CI232" s="186"/>
      <c r="CJ232" s="186"/>
      <c r="CK232" s="186"/>
      <c r="CL232" s="186"/>
      <c r="CM232" s="186"/>
      <c r="CN232" s="186"/>
      <c r="CO232" s="186"/>
      <c r="CP232" s="186"/>
      <c r="CQ232" s="186"/>
      <c r="CR232" s="186"/>
      <c r="CS232" s="186"/>
      <c r="CT232" s="186"/>
      <c r="CU232" s="186"/>
      <c r="CV232" s="186"/>
      <c r="CW232" s="186"/>
      <c r="CX232" s="186"/>
      <c r="CY232" s="186"/>
      <c r="CZ232" s="186"/>
      <c r="DA232" s="186"/>
      <c r="DB232" s="186"/>
      <c r="DC232" s="186"/>
      <c r="DD232" s="186"/>
      <c r="DE232" s="186"/>
      <c r="DF232" s="186"/>
      <c r="DG232" s="186"/>
      <c r="DH232" s="186"/>
      <c r="DI232" s="186"/>
      <c r="DJ232" s="186"/>
      <c r="DK232" s="186"/>
      <c r="DL232" s="186"/>
      <c r="DM232" s="186"/>
      <c r="DQ232" s="160"/>
      <c r="ED232" s="149"/>
      <c r="EE232" s="149"/>
    </row>
    <row r="233" spans="1:135" s="169" customFormat="1" x14ac:dyDescent="0.25">
      <c r="A233" s="156">
        <v>332</v>
      </c>
      <c r="B233" s="157" t="s">
        <v>1418</v>
      </c>
      <c r="C233" s="160" t="s">
        <v>1194</v>
      </c>
      <c r="D233" s="160"/>
      <c r="E233" s="157" t="s">
        <v>1416</v>
      </c>
      <c r="F233" s="157">
        <v>-19.874616181</v>
      </c>
      <c r="G233" s="157">
        <v>-42.119689145999999</v>
      </c>
      <c r="H233" s="157"/>
      <c r="I233" s="156">
        <v>781</v>
      </c>
      <c r="J233" s="190"/>
      <c r="K233" s="190"/>
      <c r="L233" s="189" t="s">
        <v>1225</v>
      </c>
      <c r="M233" s="185">
        <v>5.666666666666667</v>
      </c>
      <c r="N233" s="185">
        <v>5.666666666666667</v>
      </c>
      <c r="O233" s="185">
        <v>5.333333333333333</v>
      </c>
      <c r="P233" s="185">
        <v>6.333333333333333</v>
      </c>
      <c r="Q233" s="185">
        <v>5.666666666666667</v>
      </c>
      <c r="R233" s="185">
        <v>6</v>
      </c>
      <c r="S233" s="185">
        <v>5.666666666666667</v>
      </c>
      <c r="T233" s="185">
        <v>6</v>
      </c>
      <c r="U233" s="191">
        <v>82.333333333333329</v>
      </c>
      <c r="V233" s="186"/>
      <c r="W233" s="190" t="s">
        <v>788</v>
      </c>
      <c r="X233" s="190">
        <v>781</v>
      </c>
      <c r="Y233" s="192" t="s">
        <v>201</v>
      </c>
      <c r="Z233" s="192"/>
      <c r="AA233" s="175"/>
      <c r="AB233" s="175">
        <f t="shared" si="41"/>
        <v>781</v>
      </c>
      <c r="AC233" s="175"/>
      <c r="AD233" s="175"/>
      <c r="AE233" s="192"/>
      <c r="AF233" s="193">
        <v>44.520526500000003</v>
      </c>
      <c r="AG233" s="193">
        <v>30.072520999999995</v>
      </c>
      <c r="AH233" s="193">
        <v>5.290692</v>
      </c>
      <c r="AI233" s="193">
        <v>11.690904800000002</v>
      </c>
      <c r="AJ233" s="193">
        <v>2.2174132541475493</v>
      </c>
      <c r="AK233" s="186"/>
      <c r="AL233" s="175" t="s">
        <v>1053</v>
      </c>
      <c r="AM233" s="175"/>
      <c r="AN233" s="175" t="s">
        <v>201</v>
      </c>
      <c r="AO233" s="175"/>
      <c r="AP233" s="175"/>
      <c r="AQ233" s="175">
        <f t="shared" si="42"/>
        <v>781</v>
      </c>
      <c r="AR233" s="175"/>
      <c r="AS233" s="175"/>
      <c r="AU233" s="175"/>
      <c r="AV233" s="175" t="s">
        <v>440</v>
      </c>
      <c r="AY233" s="176">
        <v>0.26579999999999998</v>
      </c>
      <c r="AZ233" s="176">
        <v>20</v>
      </c>
      <c r="BA233" s="177">
        <v>1.329E-2</v>
      </c>
      <c r="BB233" s="177">
        <v>7.1766032265857786</v>
      </c>
      <c r="BC233" s="177"/>
      <c r="BD233" s="186"/>
      <c r="BE233" s="186"/>
      <c r="BF233" s="186"/>
      <c r="BG233" s="186"/>
      <c r="BJ233" s="186"/>
      <c r="BK233" s="186"/>
      <c r="BL233" s="186"/>
      <c r="BM233" s="218"/>
      <c r="BP233" s="186"/>
      <c r="BQ233" s="186"/>
      <c r="BR233" s="186"/>
      <c r="BS233" s="186"/>
      <c r="BT233" s="186"/>
      <c r="BU233" s="186"/>
      <c r="BV233" s="176" t="s">
        <v>473</v>
      </c>
      <c r="BW233" s="160" t="s">
        <v>1194</v>
      </c>
      <c r="BX233" s="176"/>
      <c r="BY233" s="176"/>
      <c r="BZ233" s="186">
        <f t="shared" si="44"/>
        <v>781</v>
      </c>
      <c r="CA233" s="176"/>
      <c r="CB233" s="176"/>
      <c r="CC233" s="176"/>
      <c r="CD233" s="176"/>
      <c r="CE233" s="176" t="s">
        <v>440</v>
      </c>
      <c r="CF233" s="185">
        <v>159.55927143939036</v>
      </c>
      <c r="CI233" s="186"/>
      <c r="CJ233" s="186"/>
      <c r="CK233" s="186"/>
      <c r="CL233" s="186"/>
      <c r="CM233" s="186"/>
      <c r="CN233" s="186"/>
      <c r="CO233" s="186"/>
      <c r="CP233" s="186"/>
      <c r="CQ233" s="186"/>
      <c r="CR233" s="186"/>
      <c r="CS233" s="186"/>
      <c r="CT233" s="186"/>
      <c r="CU233" s="186"/>
      <c r="CV233" s="186"/>
      <c r="CW233" s="186"/>
      <c r="CX233" s="186"/>
      <c r="CY233" s="186"/>
      <c r="CZ233" s="186"/>
      <c r="DA233" s="186"/>
      <c r="DB233" s="186"/>
      <c r="DC233" s="186"/>
      <c r="DD233" s="186"/>
      <c r="DE233" s="186"/>
      <c r="DF233" s="186"/>
      <c r="DG233" s="186"/>
      <c r="DH233" s="186"/>
      <c r="DI233" s="186"/>
      <c r="DJ233" s="186"/>
      <c r="DK233" s="186"/>
      <c r="DL233" s="186"/>
      <c r="DM233" s="186"/>
      <c r="DQ233" s="160"/>
      <c r="ED233" s="149"/>
      <c r="EE233" s="149"/>
    </row>
    <row r="234" spans="1:135" s="169" customFormat="1" x14ac:dyDescent="0.25">
      <c r="A234" s="156">
        <v>333</v>
      </c>
      <c r="B234" s="157" t="s">
        <v>1419</v>
      </c>
      <c r="C234" s="160" t="s">
        <v>1192</v>
      </c>
      <c r="D234" s="160"/>
      <c r="E234" s="157" t="s">
        <v>1413</v>
      </c>
      <c r="F234" s="157">
        <v>-19.960148055000001</v>
      </c>
      <c r="G234" s="157">
        <v>-42.101596221000001</v>
      </c>
      <c r="H234" s="157"/>
      <c r="I234" s="156">
        <v>1124</v>
      </c>
      <c r="J234" s="190"/>
      <c r="K234" s="190"/>
      <c r="L234" s="189" t="s">
        <v>1225</v>
      </c>
      <c r="M234" s="185">
        <v>6</v>
      </c>
      <c r="N234" s="185">
        <v>6</v>
      </c>
      <c r="O234" s="185">
        <v>6.666666666666667</v>
      </c>
      <c r="P234" s="185">
        <v>6.666666666666667</v>
      </c>
      <c r="Q234" s="185">
        <v>6</v>
      </c>
      <c r="R234" s="185">
        <v>6.666666666666667</v>
      </c>
      <c r="S234" s="185">
        <v>6.166666666666667</v>
      </c>
      <c r="T234" s="185">
        <v>6.166666666666667</v>
      </c>
      <c r="U234" s="191">
        <v>86.333333333333329</v>
      </c>
      <c r="V234" s="186"/>
      <c r="W234" s="190" t="s">
        <v>954</v>
      </c>
      <c r="X234" s="190">
        <v>1124</v>
      </c>
      <c r="Y234" s="192" t="s">
        <v>10</v>
      </c>
      <c r="Z234" s="192"/>
      <c r="AA234" s="175"/>
      <c r="AB234" s="175">
        <f t="shared" si="41"/>
        <v>1124</v>
      </c>
      <c r="AC234" s="175"/>
      <c r="AD234" s="175"/>
      <c r="AE234" s="192"/>
      <c r="AF234" s="193">
        <v>57.303318999999988</v>
      </c>
      <c r="AG234" s="193">
        <v>33.948153000000005</v>
      </c>
      <c r="AH234" s="193">
        <v>6.0689338500000005</v>
      </c>
      <c r="AI234" s="193">
        <v>13.396312</v>
      </c>
      <c r="AJ234" s="193">
        <v>2.2191910302883633</v>
      </c>
      <c r="AK234" s="186"/>
      <c r="AL234" s="175" t="s">
        <v>178</v>
      </c>
      <c r="AM234" s="175"/>
      <c r="AN234" s="175" t="s">
        <v>10</v>
      </c>
      <c r="AO234" s="175"/>
      <c r="AP234" s="175"/>
      <c r="AQ234" s="175">
        <f t="shared" si="42"/>
        <v>1124</v>
      </c>
      <c r="AR234" s="175"/>
      <c r="AS234" s="175"/>
      <c r="AU234" s="175"/>
      <c r="AV234" s="175" t="s">
        <v>62</v>
      </c>
      <c r="AY234" s="176">
        <v>0.29509999999999997</v>
      </c>
      <c r="AZ234" s="176">
        <v>20</v>
      </c>
      <c r="BA234" s="177">
        <v>1.4754999999999999E-2</v>
      </c>
      <c r="BB234" s="177">
        <v>7.8342683810699807</v>
      </c>
      <c r="BC234" s="177"/>
      <c r="BD234" s="186"/>
      <c r="BE234" s="186"/>
      <c r="BF234" s="186"/>
      <c r="BG234" s="186"/>
      <c r="BJ234" s="186"/>
      <c r="BK234" s="186"/>
      <c r="BL234" s="186"/>
      <c r="BM234" s="218"/>
      <c r="BP234" s="186"/>
      <c r="BQ234" s="186"/>
      <c r="BR234" s="186"/>
      <c r="BS234" s="186"/>
      <c r="BT234" s="186"/>
      <c r="BU234" s="186"/>
      <c r="BV234" s="176" t="s">
        <v>424</v>
      </c>
      <c r="BW234" s="160" t="s">
        <v>1192</v>
      </c>
      <c r="BX234" s="176"/>
      <c r="BY234" s="176"/>
      <c r="BZ234" s="186">
        <f t="shared" si="44"/>
        <v>1124</v>
      </c>
      <c r="CA234" s="176"/>
      <c r="CB234" s="176"/>
      <c r="CC234" s="176"/>
      <c r="CD234" s="176"/>
      <c r="CE234" s="176" t="s">
        <v>62</v>
      </c>
      <c r="CF234" s="185">
        <v>147.66490060673669</v>
      </c>
      <c r="CI234" s="163">
        <v>333</v>
      </c>
      <c r="CJ234" s="163" t="s">
        <v>10</v>
      </c>
      <c r="CK234" s="163"/>
      <c r="CL234" s="163"/>
      <c r="CM234" s="186">
        <f>I234</f>
        <v>1124</v>
      </c>
      <c r="CN234" s="163"/>
      <c r="CO234" s="163"/>
      <c r="CP234" s="163"/>
      <c r="CQ234" s="163"/>
      <c r="CR234" s="163"/>
      <c r="CS234" s="163" t="s">
        <v>62</v>
      </c>
      <c r="CT234" s="163">
        <v>7.658584799135058</v>
      </c>
      <c r="CU234" s="186"/>
      <c r="CV234" s="186"/>
      <c r="CW234" s="163">
        <v>333</v>
      </c>
      <c r="CX234" s="163" t="s">
        <v>10</v>
      </c>
      <c r="CY234" s="163"/>
      <c r="CZ234" s="163"/>
      <c r="DA234" s="186">
        <f t="shared" si="40"/>
        <v>1124</v>
      </c>
      <c r="DB234" s="163"/>
      <c r="DC234" s="163"/>
      <c r="DD234" s="163"/>
      <c r="DE234" s="163"/>
      <c r="DF234" s="163"/>
      <c r="DG234" s="163"/>
      <c r="DH234" s="176" t="s">
        <v>9</v>
      </c>
      <c r="DI234" s="233">
        <v>6.3755620000000004</v>
      </c>
      <c r="DJ234" s="233">
        <v>0.68924579999999991</v>
      </c>
      <c r="DK234" s="177">
        <f>DI234-DJ234</f>
        <v>5.6863162000000003</v>
      </c>
      <c r="DL234" s="230">
        <v>0.35392429999999991</v>
      </c>
      <c r="DM234" s="230">
        <v>0.33532149999999999</v>
      </c>
      <c r="DO234" s="61" t="s">
        <v>178</v>
      </c>
      <c r="DP234" s="61" t="s">
        <v>10</v>
      </c>
      <c r="DQ234" s="160" t="s">
        <v>1192</v>
      </c>
      <c r="DR234" s="61"/>
      <c r="DS234" s="61"/>
      <c r="DT234" s="61"/>
      <c r="DU234" s="61"/>
      <c r="DV234" s="61"/>
      <c r="DW234" s="61"/>
      <c r="DX234" s="61" t="s">
        <v>62</v>
      </c>
      <c r="DY234" s="68">
        <v>0.15158218000000001</v>
      </c>
      <c r="DZ234" s="68">
        <v>1.967868E-2</v>
      </c>
      <c r="EA234" s="68">
        <v>5.0324599999999997E-2</v>
      </c>
      <c r="EB234" s="68">
        <v>8.246980000000001E-2</v>
      </c>
      <c r="EC234" s="68">
        <v>1.2663879999999999E-2</v>
      </c>
      <c r="ED234" s="149"/>
      <c r="EE234" s="149"/>
    </row>
    <row r="235" spans="1:135" s="169" customFormat="1" x14ac:dyDescent="0.25">
      <c r="A235" s="156">
        <v>334</v>
      </c>
      <c r="B235" s="157" t="s">
        <v>1420</v>
      </c>
      <c r="C235" s="160" t="s">
        <v>1163</v>
      </c>
      <c r="D235" s="160"/>
      <c r="E235" s="157" t="s">
        <v>1416</v>
      </c>
      <c r="F235" s="157">
        <v>-19.873795090000002</v>
      </c>
      <c r="G235" s="157">
        <v>-42.136647328999999</v>
      </c>
      <c r="H235" s="157"/>
      <c r="I235" s="156">
        <v>680</v>
      </c>
      <c r="J235" s="190"/>
      <c r="K235" s="190"/>
      <c r="L235" s="189" t="s">
        <v>1225</v>
      </c>
      <c r="M235" s="185">
        <v>6.166666666666667</v>
      </c>
      <c r="N235" s="185">
        <v>6.666666666666667</v>
      </c>
      <c r="O235" s="185">
        <v>6.666666666666667</v>
      </c>
      <c r="P235" s="185">
        <v>6.166666666666667</v>
      </c>
      <c r="Q235" s="185">
        <v>6.333333333333333</v>
      </c>
      <c r="R235" s="185">
        <v>6.833333333333333</v>
      </c>
      <c r="S235" s="185">
        <v>6.333333333333333</v>
      </c>
      <c r="T235" s="185">
        <v>6.5</v>
      </c>
      <c r="U235" s="191">
        <v>87</v>
      </c>
      <c r="V235" s="186"/>
      <c r="W235" s="190" t="s">
        <v>701</v>
      </c>
      <c r="X235" s="190">
        <v>680</v>
      </c>
      <c r="Y235" s="192" t="s">
        <v>8</v>
      </c>
      <c r="Z235" s="192"/>
      <c r="AA235" s="175"/>
      <c r="AB235" s="175">
        <f t="shared" si="41"/>
        <v>680</v>
      </c>
      <c r="AC235" s="175"/>
      <c r="AD235" s="175"/>
      <c r="AE235" s="192"/>
      <c r="AF235" s="193">
        <v>47.358589500000001</v>
      </c>
      <c r="AG235" s="193">
        <v>31.643660999999998</v>
      </c>
      <c r="AH235" s="193">
        <v>5.3448179000000007</v>
      </c>
      <c r="AI235" s="193">
        <v>12.337805999999999</v>
      </c>
      <c r="AJ235" s="193">
        <v>2.3105690844539195</v>
      </c>
      <c r="AK235" s="186"/>
      <c r="AL235" s="175" t="s">
        <v>44</v>
      </c>
      <c r="AM235" s="175"/>
      <c r="AN235" s="175" t="s">
        <v>8</v>
      </c>
      <c r="AO235" s="175"/>
      <c r="AP235" s="175"/>
      <c r="AQ235" s="175">
        <f t="shared" si="42"/>
        <v>680</v>
      </c>
      <c r="AR235" s="175"/>
      <c r="AS235" s="175"/>
      <c r="AU235" s="175"/>
      <c r="AV235" s="176" t="s">
        <v>20</v>
      </c>
      <c r="AY235" s="176">
        <v>0.2661</v>
      </c>
      <c r="AZ235" s="176">
        <v>20</v>
      </c>
      <c r="BA235" s="177">
        <v>1.3305000000000001E-2</v>
      </c>
      <c r="BB235" s="177">
        <v>6.8920623842375122</v>
      </c>
      <c r="BC235" s="177"/>
      <c r="BD235" s="186"/>
      <c r="BE235" s="186"/>
      <c r="BF235" s="186"/>
      <c r="BG235" s="186"/>
      <c r="BJ235" s="186"/>
      <c r="BK235" s="186"/>
      <c r="BL235" s="186"/>
      <c r="BM235" s="218"/>
      <c r="BP235" s="186"/>
      <c r="BQ235" s="186"/>
      <c r="BR235" s="186"/>
      <c r="BS235" s="186"/>
      <c r="BT235" s="186"/>
      <c r="BU235" s="186"/>
      <c r="BV235" s="176" t="s">
        <v>263</v>
      </c>
      <c r="BW235" s="160" t="s">
        <v>1163</v>
      </c>
      <c r="BX235" s="176"/>
      <c r="BY235" s="176"/>
      <c r="BZ235" s="186">
        <f t="shared" si="44"/>
        <v>680</v>
      </c>
      <c r="CA235" s="176"/>
      <c r="CB235" s="176"/>
      <c r="CC235" s="176"/>
      <c r="CD235" s="176"/>
      <c r="CE235" s="176" t="s">
        <v>20</v>
      </c>
      <c r="CF235" s="185">
        <v>242.25383104205056</v>
      </c>
      <c r="CI235" s="163">
        <v>334</v>
      </c>
      <c r="CJ235" s="163" t="s">
        <v>8</v>
      </c>
      <c r="CK235" s="163"/>
      <c r="CL235" s="163"/>
      <c r="CM235" s="186">
        <f>I235</f>
        <v>680</v>
      </c>
      <c r="CN235" s="163"/>
      <c r="CO235" s="163"/>
      <c r="CP235" s="163"/>
      <c r="CQ235" s="163"/>
      <c r="CR235" s="163"/>
      <c r="CS235" s="163" t="s">
        <v>20</v>
      </c>
      <c r="CT235" s="163">
        <v>7.9443581867786603</v>
      </c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O235" s="61" t="s">
        <v>44</v>
      </c>
      <c r="DP235" s="61" t="s">
        <v>8</v>
      </c>
      <c r="DQ235" s="160" t="s">
        <v>1163</v>
      </c>
      <c r="DR235" s="61"/>
      <c r="DS235" s="61"/>
      <c r="DT235" s="61"/>
      <c r="DU235" s="61"/>
      <c r="DV235" s="61"/>
      <c r="DW235" s="61"/>
      <c r="DX235" s="61" t="s">
        <v>20</v>
      </c>
      <c r="DY235" s="68">
        <v>0.23678943999999999</v>
      </c>
      <c r="DZ235" s="68">
        <v>2.4746119999999996E-2</v>
      </c>
      <c r="EA235" s="68">
        <v>6.1016479999999998E-2</v>
      </c>
      <c r="EB235" s="68">
        <v>0.14385142000000001</v>
      </c>
      <c r="EC235" s="68">
        <v>1.5315459999999999E-2</v>
      </c>
      <c r="ED235" s="149"/>
      <c r="EE235" s="149"/>
    </row>
    <row r="236" spans="1:135" s="169" customFormat="1" x14ac:dyDescent="0.25">
      <c r="A236" s="156">
        <v>335</v>
      </c>
      <c r="B236" s="157" t="s">
        <v>1421</v>
      </c>
      <c r="C236" s="160" t="s">
        <v>1192</v>
      </c>
      <c r="D236" s="160"/>
      <c r="E236" s="157" t="s">
        <v>1413</v>
      </c>
      <c r="F236" s="157">
        <v>-19.956383407000001</v>
      </c>
      <c r="G236" s="157">
        <v>-42.086506448999998</v>
      </c>
      <c r="H236" s="157"/>
      <c r="I236" s="156">
        <v>1111</v>
      </c>
      <c r="J236" s="190"/>
      <c r="K236" s="190"/>
      <c r="L236" s="189" t="s">
        <v>1225</v>
      </c>
      <c r="M236" s="185">
        <v>6</v>
      </c>
      <c r="N236" s="185">
        <v>6.666666666666667</v>
      </c>
      <c r="O236" s="185">
        <v>6.166666666666667</v>
      </c>
      <c r="P236" s="185">
        <v>6.833333333333333</v>
      </c>
      <c r="Q236" s="185">
        <v>6.333333333333333</v>
      </c>
      <c r="R236" s="185">
        <v>6.833333333333333</v>
      </c>
      <c r="S236" s="185">
        <v>6</v>
      </c>
      <c r="T236" s="185">
        <v>6.5</v>
      </c>
      <c r="U236" s="191">
        <v>87.666666666666671</v>
      </c>
      <c r="V236" s="186"/>
      <c r="W236" s="190" t="s">
        <v>955</v>
      </c>
      <c r="X236" s="190">
        <v>1111</v>
      </c>
      <c r="Y236" s="192" t="s">
        <v>10</v>
      </c>
      <c r="Z236" s="192"/>
      <c r="AA236" s="175"/>
      <c r="AB236" s="175">
        <f t="shared" si="41"/>
        <v>1111</v>
      </c>
      <c r="AC236" s="175"/>
      <c r="AD236" s="175"/>
      <c r="AE236" s="192"/>
      <c r="AF236" s="193">
        <v>51.251910500000008</v>
      </c>
      <c r="AG236" s="193">
        <v>32.999108499999998</v>
      </c>
      <c r="AH236" s="193">
        <v>5.7185883999999998</v>
      </c>
      <c r="AI236" s="193">
        <v>12.8151475</v>
      </c>
      <c r="AJ236" s="193">
        <v>2.2546029716823979</v>
      </c>
      <c r="AK236" s="186"/>
      <c r="AL236" s="175" t="s">
        <v>179</v>
      </c>
      <c r="AM236" s="175"/>
      <c r="AN236" s="175" t="s">
        <v>10</v>
      </c>
      <c r="AO236" s="175"/>
      <c r="AP236" s="175"/>
      <c r="AQ236" s="175">
        <f t="shared" si="42"/>
        <v>1111</v>
      </c>
      <c r="AR236" s="175"/>
      <c r="AS236" s="175"/>
      <c r="AU236" s="175"/>
      <c r="AV236" s="175" t="s">
        <v>62</v>
      </c>
      <c r="AY236" s="176">
        <v>0.2888</v>
      </c>
      <c r="AZ236" s="176">
        <v>20</v>
      </c>
      <c r="BA236" s="177">
        <v>1.444E-2</v>
      </c>
      <c r="BB236" s="177">
        <v>7.951037500335544</v>
      </c>
      <c r="BC236" s="177"/>
      <c r="BD236" s="186"/>
      <c r="BE236" s="186"/>
      <c r="BF236" s="186"/>
      <c r="BG236" s="186"/>
      <c r="BJ236" s="186"/>
      <c r="BK236" s="186"/>
      <c r="BL236" s="186"/>
      <c r="BM236" s="218"/>
      <c r="BP236" s="186"/>
      <c r="BQ236" s="186"/>
      <c r="BR236" s="186"/>
      <c r="BS236" s="186"/>
      <c r="BT236" s="186"/>
      <c r="BU236" s="186"/>
      <c r="BV236" s="176" t="s">
        <v>425</v>
      </c>
      <c r="BW236" s="160" t="s">
        <v>1192</v>
      </c>
      <c r="BX236" s="176"/>
      <c r="BY236" s="176"/>
      <c r="BZ236" s="186">
        <f t="shared" si="44"/>
        <v>1111</v>
      </c>
      <c r="CA236" s="176"/>
      <c r="CB236" s="176"/>
      <c r="CC236" s="176"/>
      <c r="CD236" s="176"/>
      <c r="CE236" s="176" t="s">
        <v>62</v>
      </c>
      <c r="CF236" s="185">
        <v>207.10442798081053</v>
      </c>
      <c r="CI236" s="163">
        <v>335</v>
      </c>
      <c r="CJ236" s="163" t="s">
        <v>10</v>
      </c>
      <c r="CK236" s="163"/>
      <c r="CL236" s="163"/>
      <c r="CM236" s="186">
        <f>I236</f>
        <v>1111</v>
      </c>
      <c r="CN236" s="163"/>
      <c r="CO236" s="163"/>
      <c r="CP236" s="163"/>
      <c r="CQ236" s="163"/>
      <c r="CR236" s="163"/>
      <c r="CS236" s="163" t="s">
        <v>62</v>
      </c>
      <c r="CT236" s="163">
        <v>8.7743652973522721</v>
      </c>
      <c r="CU236" s="186"/>
      <c r="CV236" s="186"/>
      <c r="CW236" s="163">
        <v>335</v>
      </c>
      <c r="CX236" s="163" t="s">
        <v>10</v>
      </c>
      <c r="CY236" s="163"/>
      <c r="CZ236" s="163"/>
      <c r="DA236" s="186">
        <f t="shared" si="40"/>
        <v>1111</v>
      </c>
      <c r="DB236" s="163"/>
      <c r="DC236" s="163"/>
      <c r="DD236" s="163"/>
      <c r="DE236" s="163"/>
      <c r="DF236" s="163"/>
      <c r="DG236" s="163"/>
      <c r="DH236" s="176" t="s">
        <v>9</v>
      </c>
      <c r="DI236" s="233">
        <v>5.4571649999999998</v>
      </c>
      <c r="DJ236" s="233">
        <v>0.71565079999999992</v>
      </c>
      <c r="DK236" s="177">
        <f>DI236-DJ236</f>
        <v>4.7415142000000001</v>
      </c>
      <c r="DL236" s="230">
        <v>0.37329939999999989</v>
      </c>
      <c r="DM236" s="230">
        <v>0.34235140000000003</v>
      </c>
      <c r="DO236" s="61" t="s">
        <v>179</v>
      </c>
      <c r="DP236" s="61" t="s">
        <v>10</v>
      </c>
      <c r="DQ236" s="160" t="s">
        <v>1192</v>
      </c>
      <c r="DR236" s="61"/>
      <c r="DS236" s="61"/>
      <c r="DT236" s="61"/>
      <c r="DU236" s="61"/>
      <c r="DV236" s="61"/>
      <c r="DW236" s="61"/>
      <c r="DX236" s="61" t="s">
        <v>62</v>
      </c>
      <c r="DY236" s="68">
        <v>0.24694761999999998</v>
      </c>
      <c r="DZ236" s="68">
        <v>1.6918279999999997E-2</v>
      </c>
      <c r="EA236" s="68">
        <v>6.6854700000000003E-2</v>
      </c>
      <c r="EB236" s="68">
        <v>0.15736786000000003</v>
      </c>
      <c r="EC236" s="68">
        <v>1.4444479999999999E-2</v>
      </c>
      <c r="ED236" s="149"/>
      <c r="EE236" s="149"/>
    </row>
    <row r="237" spans="1:135" s="169" customFormat="1" x14ac:dyDescent="0.25">
      <c r="A237" s="156">
        <v>336</v>
      </c>
      <c r="B237" s="157" t="s">
        <v>1422</v>
      </c>
      <c r="C237" s="160" t="s">
        <v>1163</v>
      </c>
      <c r="D237" s="160"/>
      <c r="E237" s="157" t="s">
        <v>1413</v>
      </c>
      <c r="F237" s="157">
        <v>-19.956381898</v>
      </c>
      <c r="G237" s="157">
        <v>-42.090059621000002</v>
      </c>
      <c r="H237" s="157"/>
      <c r="I237" s="156">
        <v>1062</v>
      </c>
      <c r="J237" s="190"/>
      <c r="K237" s="190"/>
      <c r="L237" s="189" t="s">
        <v>1225</v>
      </c>
      <c r="M237" s="185">
        <v>6</v>
      </c>
      <c r="N237" s="185">
        <v>6</v>
      </c>
      <c r="O237" s="185">
        <v>6.333333333333333</v>
      </c>
      <c r="P237" s="185">
        <v>6.666666666666667</v>
      </c>
      <c r="Q237" s="185">
        <v>6.333333333333333</v>
      </c>
      <c r="R237" s="185">
        <v>6.833333333333333</v>
      </c>
      <c r="S237" s="185">
        <v>6.333333333333333</v>
      </c>
      <c r="T237" s="185">
        <v>6.166666666666667</v>
      </c>
      <c r="U237" s="191">
        <v>86.666666666666671</v>
      </c>
      <c r="V237" s="186"/>
      <c r="W237" s="186"/>
      <c r="X237" s="186"/>
      <c r="Y237" s="186"/>
      <c r="Z237" s="186"/>
      <c r="AA237" s="186"/>
      <c r="AB237" s="175"/>
      <c r="AC237" s="175"/>
      <c r="AD237" s="175"/>
      <c r="AE237" s="186"/>
      <c r="AF237" s="193"/>
      <c r="AG237" s="193"/>
      <c r="AH237" s="193"/>
      <c r="AI237" s="193"/>
      <c r="AJ237" s="193"/>
      <c r="AK237" s="186"/>
      <c r="AL237" s="186"/>
      <c r="AM237" s="186"/>
      <c r="AN237" s="186"/>
      <c r="AO237" s="186"/>
      <c r="AP237" s="186"/>
      <c r="AQ237" s="175"/>
      <c r="AR237" s="175"/>
      <c r="AS237" s="175"/>
      <c r="AU237" s="175"/>
      <c r="AV237" s="186"/>
      <c r="AY237" s="186"/>
      <c r="AZ237" s="186"/>
      <c r="BA237" s="186"/>
      <c r="BB237" s="186"/>
      <c r="BC237" s="186"/>
      <c r="BD237" s="186"/>
      <c r="BE237" s="186"/>
      <c r="BF237" s="186"/>
      <c r="BG237" s="186"/>
      <c r="BJ237" s="186"/>
      <c r="BK237" s="186"/>
      <c r="BL237" s="186"/>
      <c r="BM237" s="218"/>
      <c r="BP237" s="186"/>
      <c r="BQ237" s="186"/>
      <c r="BR237" s="186"/>
      <c r="BS237" s="186"/>
      <c r="BT237" s="186"/>
      <c r="BU237" s="186"/>
      <c r="BV237" s="176" t="s">
        <v>365</v>
      </c>
      <c r="BW237" s="160" t="s">
        <v>1163</v>
      </c>
      <c r="BX237" s="176"/>
      <c r="BY237" s="176"/>
      <c r="BZ237" s="186">
        <f t="shared" si="44"/>
        <v>1062</v>
      </c>
      <c r="CA237" s="176"/>
      <c r="CB237" s="176"/>
      <c r="CC237" s="176"/>
      <c r="CD237" s="176"/>
      <c r="CE237" s="176" t="s">
        <v>62</v>
      </c>
      <c r="CF237" s="185">
        <v>168.2507533069882</v>
      </c>
      <c r="CI237" s="163">
        <v>336</v>
      </c>
      <c r="CJ237" s="163" t="s">
        <v>8</v>
      </c>
      <c r="CK237" s="163"/>
      <c r="CL237" s="163"/>
      <c r="CM237" s="186">
        <f>I237</f>
        <v>1062</v>
      </c>
      <c r="CN237" s="163"/>
      <c r="CO237" s="163"/>
      <c r="CP237" s="163"/>
      <c r="CQ237" s="163"/>
      <c r="CR237" s="163"/>
      <c r="CS237" s="163" t="s">
        <v>62</v>
      </c>
      <c r="CT237" s="163">
        <v>8.2119707489657436</v>
      </c>
      <c r="CU237" s="186"/>
      <c r="CV237" s="186"/>
      <c r="CW237" s="190">
        <v>336</v>
      </c>
      <c r="CX237" s="228" t="s">
        <v>8</v>
      </c>
      <c r="CY237" s="228"/>
      <c r="CZ237" s="228"/>
      <c r="DA237" s="186">
        <f t="shared" si="40"/>
        <v>1062</v>
      </c>
      <c r="DB237" s="228"/>
      <c r="DC237" s="228"/>
      <c r="DD237" s="228"/>
      <c r="DE237" s="228"/>
      <c r="DF237" s="228"/>
      <c r="DG237" s="228"/>
      <c r="DH237" s="228" t="s">
        <v>9</v>
      </c>
      <c r="DI237" s="230">
        <v>4.0361159999999998</v>
      </c>
      <c r="DJ237" s="230">
        <v>0.47675269999999997</v>
      </c>
      <c r="DK237" s="230">
        <v>3.5593632999999998</v>
      </c>
      <c r="DL237" s="230">
        <v>0.20699589999999995</v>
      </c>
      <c r="DM237" s="230">
        <v>0.26975680000000002</v>
      </c>
      <c r="DO237" s="59" t="s">
        <v>97</v>
      </c>
      <c r="DP237" s="61" t="s">
        <v>8</v>
      </c>
      <c r="DQ237" s="160" t="s">
        <v>1163</v>
      </c>
      <c r="DR237" s="61"/>
      <c r="DS237" s="61"/>
      <c r="DT237" s="61"/>
      <c r="DU237" s="61"/>
      <c r="DV237" s="61"/>
      <c r="DW237" s="61"/>
      <c r="DX237" s="61" t="s">
        <v>62</v>
      </c>
      <c r="DY237" s="236">
        <v>0.13440485999999999</v>
      </c>
      <c r="DZ237" s="236">
        <v>1.4052480000000001E-2</v>
      </c>
      <c r="EA237" s="236">
        <v>3.2469499999999998E-2</v>
      </c>
      <c r="EB237" s="236">
        <v>8.4040340000000005E-2</v>
      </c>
      <c r="EC237" s="236">
        <v>8.7366600000000003E-3</v>
      </c>
      <c r="ED237" s="149"/>
      <c r="EE237" s="149"/>
    </row>
    <row r="238" spans="1:135" s="169" customFormat="1" x14ac:dyDescent="0.25">
      <c r="A238" s="156">
        <v>337</v>
      </c>
      <c r="B238" s="157" t="s">
        <v>1423</v>
      </c>
      <c r="C238" s="160" t="s">
        <v>1173</v>
      </c>
      <c r="D238" s="160"/>
      <c r="E238" s="157" t="s">
        <v>1413</v>
      </c>
      <c r="F238" s="157">
        <v>-19.942971691</v>
      </c>
      <c r="G238" s="157">
        <v>-42.163393479</v>
      </c>
      <c r="H238" s="157"/>
      <c r="I238" s="156">
        <v>884</v>
      </c>
      <c r="J238" s="190"/>
      <c r="K238" s="190"/>
      <c r="L238" s="189" t="s">
        <v>1210</v>
      </c>
      <c r="M238" s="185">
        <v>6.333333333333333</v>
      </c>
      <c r="N238" s="185">
        <v>6.333333333333333</v>
      </c>
      <c r="O238" s="185">
        <v>7</v>
      </c>
      <c r="P238" s="185">
        <v>6.333333333333333</v>
      </c>
      <c r="Q238" s="185">
        <v>7</v>
      </c>
      <c r="R238" s="185">
        <v>6.333333333333333</v>
      </c>
      <c r="S238" s="185">
        <v>6.333333333333333</v>
      </c>
      <c r="T238" s="185">
        <v>6.333333333333333</v>
      </c>
      <c r="U238" s="191">
        <v>88</v>
      </c>
      <c r="V238" s="186"/>
      <c r="W238" s="190" t="s">
        <v>859</v>
      </c>
      <c r="X238" s="190">
        <v>884</v>
      </c>
      <c r="Y238" s="192" t="s">
        <v>286</v>
      </c>
      <c r="Z238" s="192"/>
      <c r="AA238" s="175"/>
      <c r="AB238" s="175">
        <f t="shared" ref="AB238:AB260" si="45">I238</f>
        <v>884</v>
      </c>
      <c r="AC238" s="175"/>
      <c r="AD238" s="175"/>
      <c r="AE238" s="192"/>
      <c r="AF238" s="193">
        <v>50.339759000000001</v>
      </c>
      <c r="AG238" s="193">
        <v>31.836951500000005</v>
      </c>
      <c r="AH238" s="193">
        <v>5.6040729000000002</v>
      </c>
      <c r="AI238" s="193">
        <v>12.3309453</v>
      </c>
      <c r="AJ238" s="193">
        <v>2.2031856118743587</v>
      </c>
      <c r="AK238" s="186"/>
      <c r="AL238" s="175" t="s">
        <v>1103</v>
      </c>
      <c r="AM238" s="175"/>
      <c r="AN238" s="175" t="s">
        <v>286</v>
      </c>
      <c r="AO238" s="175"/>
      <c r="AP238" s="175"/>
      <c r="AQ238" s="175">
        <f t="shared" ref="AQ238:AQ260" si="46">X238</f>
        <v>884</v>
      </c>
      <c r="AR238" s="175"/>
      <c r="AS238" s="175"/>
      <c r="AU238" s="175"/>
      <c r="AV238" s="175" t="s">
        <v>440</v>
      </c>
      <c r="AY238" s="176">
        <v>0.28349999999999997</v>
      </c>
      <c r="AZ238" s="176">
        <v>20</v>
      </c>
      <c r="BA238" s="177">
        <v>1.4174999999999998E-2</v>
      </c>
      <c r="BB238" s="177">
        <v>7.5832818833382536</v>
      </c>
      <c r="BC238" s="177"/>
      <c r="BD238" s="186"/>
      <c r="BE238" s="186"/>
      <c r="BF238" s="186"/>
      <c r="BG238" s="186"/>
      <c r="BJ238" s="186"/>
      <c r="BK238" s="186"/>
      <c r="BL238" s="186"/>
      <c r="BM238" s="218"/>
      <c r="BP238" s="186"/>
      <c r="BQ238" s="186"/>
      <c r="BR238" s="186"/>
      <c r="BS238" s="186"/>
      <c r="BT238" s="186"/>
      <c r="BU238" s="186"/>
      <c r="BV238" s="176" t="s">
        <v>484</v>
      </c>
      <c r="BW238" s="160" t="s">
        <v>1173</v>
      </c>
      <c r="BX238" s="176"/>
      <c r="BY238" s="176"/>
      <c r="BZ238" s="186">
        <f t="shared" si="44"/>
        <v>884</v>
      </c>
      <c r="CA238" s="176"/>
      <c r="CB238" s="176"/>
      <c r="CC238" s="176"/>
      <c r="CD238" s="176"/>
      <c r="CE238" s="176" t="s">
        <v>440</v>
      </c>
      <c r="CF238" s="185">
        <v>168.62042786198842</v>
      </c>
      <c r="CI238" s="186"/>
      <c r="CJ238" s="186"/>
      <c r="CK238" s="186"/>
      <c r="CL238" s="186"/>
      <c r="CM238" s="186"/>
      <c r="CN238" s="186"/>
      <c r="CO238" s="186"/>
      <c r="CP238" s="186"/>
      <c r="CQ238" s="186"/>
      <c r="CR238" s="186"/>
      <c r="CS238" s="186"/>
      <c r="CT238" s="186"/>
      <c r="CU238" s="186"/>
      <c r="CV238" s="186"/>
      <c r="CW238" s="186"/>
      <c r="CX238" s="186"/>
      <c r="CY238" s="186"/>
      <c r="CZ238" s="186"/>
      <c r="DA238" s="186"/>
      <c r="DB238" s="186"/>
      <c r="DC238" s="186"/>
      <c r="DD238" s="186"/>
      <c r="DE238" s="186"/>
      <c r="DF238" s="186"/>
      <c r="DG238" s="186"/>
      <c r="DH238" s="186"/>
      <c r="DI238" s="186"/>
      <c r="DJ238" s="186"/>
      <c r="DK238" s="186"/>
      <c r="DL238" s="186"/>
      <c r="DM238" s="186"/>
      <c r="DQ238" s="160"/>
      <c r="ED238" s="149"/>
      <c r="EE238" s="149"/>
    </row>
    <row r="239" spans="1:135" s="169" customFormat="1" x14ac:dyDescent="0.25">
      <c r="A239" s="156">
        <v>338</v>
      </c>
      <c r="B239" s="157" t="s">
        <v>1424</v>
      </c>
      <c r="C239" s="160" t="s">
        <v>1173</v>
      </c>
      <c r="D239" s="160"/>
      <c r="E239" s="157" t="s">
        <v>1413</v>
      </c>
      <c r="F239" s="157">
        <v>-19.952414911000002</v>
      </c>
      <c r="G239" s="157">
        <v>-42.164559820999997</v>
      </c>
      <c r="H239" s="157"/>
      <c r="I239" s="156">
        <v>872</v>
      </c>
      <c r="J239" s="190"/>
      <c r="K239" s="190"/>
      <c r="L239" s="189" t="s">
        <v>1225</v>
      </c>
      <c r="M239" s="185">
        <v>6</v>
      </c>
      <c r="N239" s="185">
        <v>6.666666666666667</v>
      </c>
      <c r="O239" s="185">
        <v>6.666666666666667</v>
      </c>
      <c r="P239" s="185">
        <v>6</v>
      </c>
      <c r="Q239" s="185">
        <v>6.666666666666667</v>
      </c>
      <c r="R239" s="185">
        <v>6.833333333333333</v>
      </c>
      <c r="S239" s="185">
        <v>6</v>
      </c>
      <c r="T239" s="185">
        <v>6.166666666666667</v>
      </c>
      <c r="U239" s="191">
        <v>87</v>
      </c>
      <c r="V239" s="186"/>
      <c r="W239" s="190" t="s">
        <v>860</v>
      </c>
      <c r="X239" s="190">
        <v>872</v>
      </c>
      <c r="Y239" s="192" t="s">
        <v>286</v>
      </c>
      <c r="Z239" s="192"/>
      <c r="AA239" s="175"/>
      <c r="AB239" s="175">
        <f t="shared" si="45"/>
        <v>872</v>
      </c>
      <c r="AC239" s="175"/>
      <c r="AD239" s="175"/>
      <c r="AE239" s="192"/>
      <c r="AF239" s="193">
        <v>55.030952500000012</v>
      </c>
      <c r="AG239" s="193">
        <v>33.122125499999996</v>
      </c>
      <c r="AH239" s="193">
        <v>6.0042300000000015</v>
      </c>
      <c r="AI239" s="193">
        <v>12.99188</v>
      </c>
      <c r="AJ239" s="193">
        <v>2.1862695678713115</v>
      </c>
      <c r="AK239" s="186"/>
      <c r="AL239" s="175" t="s">
        <v>1101</v>
      </c>
      <c r="AM239" s="175"/>
      <c r="AN239" s="175" t="s">
        <v>286</v>
      </c>
      <c r="AO239" s="175"/>
      <c r="AP239" s="175"/>
      <c r="AQ239" s="175">
        <f t="shared" si="46"/>
        <v>872</v>
      </c>
      <c r="AR239" s="175"/>
      <c r="AS239" s="175"/>
      <c r="AU239" s="175"/>
      <c r="AV239" s="175" t="s">
        <v>440</v>
      </c>
      <c r="AY239" s="176">
        <v>0.28349999999999997</v>
      </c>
      <c r="AZ239" s="176">
        <v>20</v>
      </c>
      <c r="BA239" s="177">
        <v>1.4174999999999998E-2</v>
      </c>
      <c r="BB239" s="177">
        <v>7.4879875446272779</v>
      </c>
      <c r="BC239" s="177"/>
      <c r="BD239" s="186"/>
      <c r="BE239" s="186"/>
      <c r="BF239" s="186"/>
      <c r="BG239" s="186"/>
      <c r="BJ239" s="186"/>
      <c r="BK239" s="186"/>
      <c r="BL239" s="186"/>
      <c r="BM239" s="218"/>
      <c r="BP239" s="186"/>
      <c r="BQ239" s="186"/>
      <c r="BR239" s="186"/>
      <c r="BS239" s="186"/>
      <c r="BT239" s="186"/>
      <c r="BU239" s="186"/>
      <c r="BV239" s="186"/>
      <c r="BW239" s="160"/>
      <c r="BX239" s="186"/>
      <c r="BY239" s="186"/>
      <c r="BZ239" s="186"/>
      <c r="CA239" s="186"/>
      <c r="CB239" s="186"/>
      <c r="CC239" s="186"/>
      <c r="CD239" s="186"/>
      <c r="CE239" s="186"/>
      <c r="CF239" s="197"/>
      <c r="CI239" s="186"/>
      <c r="CJ239" s="186"/>
      <c r="CK239" s="186"/>
      <c r="CL239" s="186"/>
      <c r="CM239" s="186"/>
      <c r="CN239" s="186"/>
      <c r="CO239" s="186"/>
      <c r="CP239" s="186"/>
      <c r="CQ239" s="186"/>
      <c r="CR239" s="186"/>
      <c r="CS239" s="186"/>
      <c r="CT239" s="186"/>
      <c r="CU239" s="186"/>
      <c r="CV239" s="186"/>
      <c r="CW239" s="186"/>
      <c r="CX239" s="186"/>
      <c r="CY239" s="186"/>
      <c r="CZ239" s="186"/>
      <c r="DA239" s="186"/>
      <c r="DB239" s="186"/>
      <c r="DC239" s="186"/>
      <c r="DD239" s="186"/>
      <c r="DE239" s="186"/>
      <c r="DF239" s="186"/>
      <c r="DG239" s="186"/>
      <c r="DH239" s="186"/>
      <c r="DI239" s="186"/>
      <c r="DJ239" s="186"/>
      <c r="DK239" s="186"/>
      <c r="DL239" s="186"/>
      <c r="DM239" s="186"/>
      <c r="DQ239" s="160"/>
      <c r="ED239" s="149"/>
      <c r="EE239" s="149"/>
    </row>
    <row r="240" spans="1:135" s="169" customFormat="1" x14ac:dyDescent="0.25">
      <c r="A240" s="156">
        <v>339</v>
      </c>
      <c r="B240" s="157" t="s">
        <v>1425</v>
      </c>
      <c r="C240" s="160" t="s">
        <v>1192</v>
      </c>
      <c r="D240" s="160"/>
      <c r="E240" s="157" t="s">
        <v>1416</v>
      </c>
      <c r="F240" s="157">
        <v>-19.895147989000002</v>
      </c>
      <c r="G240" s="157">
        <v>-42.113642775999999</v>
      </c>
      <c r="H240" s="157"/>
      <c r="I240" s="156">
        <v>782</v>
      </c>
      <c r="J240" s="190"/>
      <c r="K240" s="190"/>
      <c r="L240" s="189" t="s">
        <v>1225</v>
      </c>
      <c r="M240" s="185">
        <v>6</v>
      </c>
      <c r="N240" s="185">
        <v>6.333333333333333</v>
      </c>
      <c r="O240" s="185">
        <v>7</v>
      </c>
      <c r="P240" s="185">
        <v>6</v>
      </c>
      <c r="Q240" s="185">
        <v>6.5</v>
      </c>
      <c r="R240" s="185">
        <v>6.333333333333333</v>
      </c>
      <c r="S240" s="185">
        <v>6</v>
      </c>
      <c r="T240" s="185">
        <v>6.166666666666667</v>
      </c>
      <c r="U240" s="191">
        <v>86.333333333333329</v>
      </c>
      <c r="V240" s="186"/>
      <c r="W240" s="190" t="s">
        <v>956</v>
      </c>
      <c r="X240" s="190">
        <v>782</v>
      </c>
      <c r="Y240" s="192" t="s">
        <v>10</v>
      </c>
      <c r="Z240" s="192"/>
      <c r="AA240" s="175"/>
      <c r="AB240" s="175">
        <f t="shared" si="45"/>
        <v>782</v>
      </c>
      <c r="AC240" s="175"/>
      <c r="AD240" s="175"/>
      <c r="AE240" s="192"/>
      <c r="AF240" s="193">
        <v>49.615182499999996</v>
      </c>
      <c r="AG240" s="193">
        <v>31.914077000000002</v>
      </c>
      <c r="AH240" s="193">
        <v>5.644386149999999</v>
      </c>
      <c r="AI240" s="193">
        <v>12.474887499999999</v>
      </c>
      <c r="AJ240" s="193">
        <v>2.2157852816652186</v>
      </c>
      <c r="AK240" s="186"/>
      <c r="AL240" s="175" t="s">
        <v>1113</v>
      </c>
      <c r="AM240" s="175"/>
      <c r="AN240" s="175" t="s">
        <v>10</v>
      </c>
      <c r="AO240" s="175"/>
      <c r="AP240" s="175"/>
      <c r="AQ240" s="175">
        <f t="shared" si="46"/>
        <v>782</v>
      </c>
      <c r="AR240" s="175"/>
      <c r="AS240" s="175"/>
      <c r="AU240" s="175"/>
      <c r="AV240" s="175" t="s">
        <v>440</v>
      </c>
      <c r="AY240" s="176">
        <v>0.23080000000000001</v>
      </c>
      <c r="AZ240" s="176">
        <v>20</v>
      </c>
      <c r="BA240" s="177">
        <v>1.154E-2</v>
      </c>
      <c r="BB240" s="177">
        <v>6.1699728880895499</v>
      </c>
      <c r="BC240" s="177"/>
      <c r="BD240" s="186"/>
      <c r="BE240" s="186"/>
      <c r="BF240" s="186"/>
      <c r="BG240" s="186"/>
      <c r="BJ240" s="186"/>
      <c r="BK240" s="186"/>
      <c r="BL240" s="186"/>
      <c r="BM240" s="218"/>
      <c r="BP240" s="186"/>
      <c r="BQ240" s="186"/>
      <c r="BR240" s="186"/>
      <c r="BS240" s="186"/>
      <c r="BT240" s="186"/>
      <c r="BU240" s="186"/>
      <c r="BV240" s="186"/>
      <c r="BW240" s="160"/>
      <c r="BX240" s="186"/>
      <c r="BY240" s="186"/>
      <c r="BZ240" s="186"/>
      <c r="CA240" s="186"/>
      <c r="CB240" s="186"/>
      <c r="CC240" s="186"/>
      <c r="CD240" s="186"/>
      <c r="CE240" s="186"/>
      <c r="CF240" s="197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Q240" s="160"/>
      <c r="ED240" s="149"/>
      <c r="EE240" s="149"/>
    </row>
    <row r="241" spans="1:145" s="169" customFormat="1" x14ac:dyDescent="0.25">
      <c r="A241" s="156">
        <v>342</v>
      </c>
      <c r="B241" s="157" t="s">
        <v>1426</v>
      </c>
      <c r="C241" s="160" t="s">
        <v>1194</v>
      </c>
      <c r="D241" s="160"/>
      <c r="E241" s="157" t="s">
        <v>1413</v>
      </c>
      <c r="F241" s="157">
        <v>-19.986160537</v>
      </c>
      <c r="G241" s="157">
        <v>-42.123033106000001</v>
      </c>
      <c r="H241" s="157"/>
      <c r="I241" s="156">
        <v>824</v>
      </c>
      <c r="J241" s="190"/>
      <c r="K241" s="190"/>
      <c r="L241" s="189" t="s">
        <v>1225</v>
      </c>
      <c r="M241" s="190">
        <v>6</v>
      </c>
      <c r="N241" s="185">
        <v>6.333333333333333</v>
      </c>
      <c r="O241" s="185">
        <v>6.666666666666667</v>
      </c>
      <c r="P241" s="185">
        <v>6.333333333333333</v>
      </c>
      <c r="Q241" s="185">
        <v>6.333333333333333</v>
      </c>
      <c r="R241" s="185">
        <v>6.666666666666667</v>
      </c>
      <c r="S241" s="185">
        <v>6.333333333333333</v>
      </c>
      <c r="T241" s="185">
        <v>6.666666666666667</v>
      </c>
      <c r="U241" s="191">
        <v>87.333333333333329</v>
      </c>
      <c r="V241" s="186"/>
      <c r="W241" s="190" t="s">
        <v>789</v>
      </c>
      <c r="X241" s="190">
        <v>824</v>
      </c>
      <c r="Y241" s="192" t="s">
        <v>201</v>
      </c>
      <c r="Z241" s="192"/>
      <c r="AA241" s="175"/>
      <c r="AB241" s="175">
        <f t="shared" si="45"/>
        <v>824</v>
      </c>
      <c r="AC241" s="175"/>
      <c r="AD241" s="175"/>
      <c r="AE241" s="192"/>
      <c r="AF241" s="193">
        <v>50.762611000000007</v>
      </c>
      <c r="AG241" s="193">
        <v>32.047412999999999</v>
      </c>
      <c r="AH241" s="193">
        <v>5.5993653499999994</v>
      </c>
      <c r="AI241" s="193">
        <v>12.559724999999998</v>
      </c>
      <c r="AJ241" s="193">
        <v>2.2542663266101717</v>
      </c>
      <c r="AK241" s="186"/>
      <c r="AL241" s="175" t="s">
        <v>1058</v>
      </c>
      <c r="AM241" s="175"/>
      <c r="AN241" s="175" t="s">
        <v>201</v>
      </c>
      <c r="AO241" s="175"/>
      <c r="AP241" s="175"/>
      <c r="AQ241" s="175">
        <f t="shared" si="46"/>
        <v>824</v>
      </c>
      <c r="AR241" s="175"/>
      <c r="AS241" s="175"/>
      <c r="AU241" s="175"/>
      <c r="AV241" s="175" t="s">
        <v>440</v>
      </c>
      <c r="AY241" s="176">
        <v>0.29399999999999998</v>
      </c>
      <c r="AZ241" s="176">
        <v>20</v>
      </c>
      <c r="BA241" s="177">
        <v>1.47E-2</v>
      </c>
      <c r="BB241" s="177">
        <v>7.3953775534856252</v>
      </c>
      <c r="BC241" s="177"/>
      <c r="BD241" s="186"/>
      <c r="BE241" s="186"/>
      <c r="BF241" s="186"/>
      <c r="BG241" s="186"/>
      <c r="BJ241" s="186"/>
      <c r="BK241" s="186"/>
      <c r="BL241" s="186"/>
      <c r="BM241" s="218"/>
      <c r="BP241" s="186"/>
      <c r="BQ241" s="186"/>
      <c r="BR241" s="186"/>
      <c r="BS241" s="186"/>
      <c r="BT241" s="186"/>
      <c r="BU241" s="186"/>
      <c r="BV241" s="176" t="s">
        <v>474</v>
      </c>
      <c r="BW241" s="160" t="s">
        <v>1194</v>
      </c>
      <c r="BX241" s="176"/>
      <c r="BY241" s="176"/>
      <c r="BZ241" s="186">
        <f>I241</f>
        <v>824</v>
      </c>
      <c r="CA241" s="176"/>
      <c r="CB241" s="176"/>
      <c r="CC241" s="176"/>
      <c r="CD241" s="176"/>
      <c r="CE241" s="176" t="s">
        <v>440</v>
      </c>
      <c r="CF241" s="185">
        <v>162.29955542955153</v>
      </c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Q241" s="160"/>
      <c r="ED241" s="149"/>
      <c r="EE241" s="149"/>
      <c r="EN241" s="68"/>
      <c r="EO241" s="68"/>
    </row>
    <row r="242" spans="1:145" s="169" customFormat="1" x14ac:dyDescent="0.25">
      <c r="A242" s="156">
        <v>343</v>
      </c>
      <c r="B242" s="157" t="s">
        <v>1419</v>
      </c>
      <c r="C242" s="160" t="s">
        <v>1192</v>
      </c>
      <c r="D242" s="160"/>
      <c r="E242" s="157" t="s">
        <v>1413</v>
      </c>
      <c r="F242" s="157">
        <v>-19.964512427999999</v>
      </c>
      <c r="G242" s="157">
        <v>-42.100984844999999</v>
      </c>
      <c r="H242" s="157"/>
      <c r="I242" s="156">
        <v>1125</v>
      </c>
      <c r="J242" s="190"/>
      <c r="K242" s="190"/>
      <c r="L242" s="189" t="s">
        <v>1210</v>
      </c>
      <c r="M242" s="185">
        <v>6</v>
      </c>
      <c r="N242" s="185">
        <v>6</v>
      </c>
      <c r="O242" s="185">
        <v>6</v>
      </c>
      <c r="P242" s="185">
        <v>6</v>
      </c>
      <c r="Q242" s="185">
        <v>6</v>
      </c>
      <c r="R242" s="185">
        <v>6</v>
      </c>
      <c r="S242" s="185">
        <v>6</v>
      </c>
      <c r="T242" s="185">
        <v>6</v>
      </c>
      <c r="U242" s="191">
        <v>84</v>
      </c>
      <c r="V242" s="186"/>
      <c r="W242" s="190" t="s">
        <v>957</v>
      </c>
      <c r="X242" s="190">
        <v>1125</v>
      </c>
      <c r="Y242" s="192" t="s">
        <v>10</v>
      </c>
      <c r="Z242" s="192"/>
      <c r="AA242" s="175"/>
      <c r="AB242" s="175">
        <f t="shared" si="45"/>
        <v>1125</v>
      </c>
      <c r="AC242" s="175"/>
      <c r="AD242" s="175"/>
      <c r="AE242" s="192"/>
      <c r="AF242" s="193">
        <v>59.576329000000001</v>
      </c>
      <c r="AG242" s="193">
        <v>35.571908499999992</v>
      </c>
      <c r="AH242" s="193">
        <v>5.9909899499999995</v>
      </c>
      <c r="AI242" s="193">
        <v>14.274780999999999</v>
      </c>
      <c r="AJ242" s="193">
        <v>2.3863318434035561</v>
      </c>
      <c r="AK242" s="186"/>
      <c r="AL242" s="175" t="s">
        <v>180</v>
      </c>
      <c r="AM242" s="175"/>
      <c r="AN242" s="175" t="s">
        <v>10</v>
      </c>
      <c r="AO242" s="175"/>
      <c r="AP242" s="175"/>
      <c r="AQ242" s="175">
        <f t="shared" si="46"/>
        <v>1125</v>
      </c>
      <c r="AR242" s="175"/>
      <c r="AS242" s="175"/>
      <c r="AU242" s="175"/>
      <c r="AV242" s="175" t="s">
        <v>62</v>
      </c>
      <c r="AY242" s="176">
        <v>0.28050000000000003</v>
      </c>
      <c r="AZ242" s="176">
        <v>20</v>
      </c>
      <c r="BA242" s="177">
        <v>1.4025000000000001E-2</v>
      </c>
      <c r="BB242" s="177">
        <v>7.5510697125063757</v>
      </c>
      <c r="BC242" s="177"/>
      <c r="BD242" s="186"/>
      <c r="BE242" s="186"/>
      <c r="BF242" s="186"/>
      <c r="BG242" s="186"/>
      <c r="BJ242" s="186"/>
      <c r="BK242" s="186"/>
      <c r="BL242" s="186"/>
      <c r="BM242" s="218"/>
      <c r="BP242" s="186"/>
      <c r="BQ242" s="186"/>
      <c r="BR242" s="186"/>
      <c r="BS242" s="186"/>
      <c r="BT242" s="186"/>
      <c r="BU242" s="186"/>
      <c r="BV242" s="176" t="s">
        <v>426</v>
      </c>
      <c r="BW242" s="160" t="s">
        <v>1192</v>
      </c>
      <c r="BX242" s="176"/>
      <c r="BY242" s="176"/>
      <c r="BZ242" s="186">
        <f>I242</f>
        <v>1125</v>
      </c>
      <c r="CA242" s="176"/>
      <c r="CB242" s="176"/>
      <c r="CC242" s="176"/>
      <c r="CD242" s="176"/>
      <c r="CE242" s="176" t="s">
        <v>62</v>
      </c>
      <c r="CF242" s="185">
        <v>220.59501163500221</v>
      </c>
      <c r="CI242" s="186"/>
      <c r="CJ242" s="186"/>
      <c r="CK242" s="186"/>
      <c r="CL242" s="186"/>
      <c r="CM242" s="186"/>
      <c r="CN242" s="186"/>
      <c r="CO242" s="186"/>
      <c r="CP242" s="186"/>
      <c r="CQ242" s="186"/>
      <c r="CR242" s="186"/>
      <c r="CS242" s="186"/>
      <c r="CT242" s="186"/>
      <c r="CU242" s="186"/>
      <c r="CV242" s="186"/>
      <c r="CW242" s="186"/>
      <c r="CX242" s="186"/>
      <c r="CY242" s="186"/>
      <c r="CZ242" s="186"/>
      <c r="DA242" s="186"/>
      <c r="DB242" s="186"/>
      <c r="DC242" s="186"/>
      <c r="DD242" s="186"/>
      <c r="DE242" s="186"/>
      <c r="DF242" s="186"/>
      <c r="DG242" s="186"/>
      <c r="DH242" s="186"/>
      <c r="DI242" s="186"/>
      <c r="DJ242" s="186"/>
      <c r="DK242" s="186"/>
      <c r="DL242" s="186"/>
      <c r="DM242" s="186"/>
      <c r="DO242" s="61" t="s">
        <v>180</v>
      </c>
      <c r="DP242" s="61" t="s">
        <v>10</v>
      </c>
      <c r="DQ242" s="160" t="s">
        <v>1192</v>
      </c>
      <c r="DR242" s="61"/>
      <c r="DS242" s="61"/>
      <c r="DT242" s="61"/>
      <c r="DU242" s="61"/>
      <c r="DV242" s="61"/>
      <c r="DW242" s="61"/>
      <c r="DX242" s="61" t="s">
        <v>62</v>
      </c>
      <c r="DY242" s="68">
        <v>0.18798228</v>
      </c>
      <c r="DZ242" s="68">
        <v>1.8302600000000002E-2</v>
      </c>
      <c r="EA242" s="68">
        <v>4.6284100000000002E-2</v>
      </c>
      <c r="EB242" s="68">
        <v>0.11495147999999999</v>
      </c>
      <c r="EC242" s="68">
        <v>1.181692E-2</v>
      </c>
      <c r="ED242" s="149"/>
      <c r="EE242" s="149"/>
      <c r="EN242" s="68"/>
      <c r="EO242" s="68"/>
    </row>
    <row r="243" spans="1:145" s="169" customFormat="1" x14ac:dyDescent="0.25">
      <c r="A243" s="156">
        <v>350</v>
      </c>
      <c r="B243" s="157" t="s">
        <v>1427</v>
      </c>
      <c r="C243" s="160" t="s">
        <v>1163</v>
      </c>
      <c r="D243" s="160"/>
      <c r="E243" s="156" t="s">
        <v>1428</v>
      </c>
      <c r="F243" s="157">
        <v>-19.799834853</v>
      </c>
      <c r="G243" s="157">
        <v>-42.188784191000003</v>
      </c>
      <c r="H243" s="157"/>
      <c r="I243" s="156">
        <v>715</v>
      </c>
      <c r="J243" s="190"/>
      <c r="K243" s="190"/>
      <c r="L243" s="189" t="s">
        <v>1225</v>
      </c>
      <c r="M243" s="185">
        <v>5.333333333333333</v>
      </c>
      <c r="N243" s="190">
        <v>5</v>
      </c>
      <c r="O243" s="185">
        <v>5.333333333333333</v>
      </c>
      <c r="P243" s="185">
        <v>5.666666666666667</v>
      </c>
      <c r="Q243" s="190">
        <v>5</v>
      </c>
      <c r="R243" s="190">
        <v>5</v>
      </c>
      <c r="S243" s="190">
        <v>5</v>
      </c>
      <c r="T243" s="185">
        <v>5.333333333333333</v>
      </c>
      <c r="U243" s="196">
        <v>78</v>
      </c>
      <c r="V243" s="186"/>
      <c r="W243" s="190" t="s">
        <v>704</v>
      </c>
      <c r="X243" s="190">
        <v>715</v>
      </c>
      <c r="Y243" s="192" t="s">
        <v>8</v>
      </c>
      <c r="Z243" s="192"/>
      <c r="AA243" s="175"/>
      <c r="AB243" s="175">
        <f t="shared" si="45"/>
        <v>715</v>
      </c>
      <c r="AC243" s="175"/>
      <c r="AD243" s="175"/>
      <c r="AE243" s="192"/>
      <c r="AF243" s="193">
        <v>67.819176500000012</v>
      </c>
      <c r="AG243" s="193">
        <v>36.489384999999992</v>
      </c>
      <c r="AH243" s="193">
        <v>6.4851452499999995</v>
      </c>
      <c r="AI243" s="193">
        <v>14.306540349999997</v>
      </c>
      <c r="AJ243" s="193">
        <v>2.2392318994918994</v>
      </c>
      <c r="AK243" s="186"/>
      <c r="AL243" s="175" t="s">
        <v>46</v>
      </c>
      <c r="AM243" s="175"/>
      <c r="AN243" s="175" t="s">
        <v>8</v>
      </c>
      <c r="AO243" s="175"/>
      <c r="AP243" s="175"/>
      <c r="AQ243" s="175">
        <f t="shared" si="46"/>
        <v>715</v>
      </c>
      <c r="AR243" s="175"/>
      <c r="AS243" s="175"/>
      <c r="AU243" s="175"/>
      <c r="AV243" s="176" t="s">
        <v>20</v>
      </c>
      <c r="AY243" s="176">
        <v>0.2399</v>
      </c>
      <c r="AZ243" s="176">
        <v>20</v>
      </c>
      <c r="BA243" s="177">
        <v>1.1995E-2</v>
      </c>
      <c r="BB243" s="177">
        <v>6.3538506965881956</v>
      </c>
      <c r="BC243" s="177"/>
      <c r="BD243" s="186"/>
      <c r="BE243" s="186"/>
      <c r="BF243" s="186"/>
      <c r="BG243" s="186"/>
      <c r="BJ243" s="186"/>
      <c r="BK243" s="186"/>
      <c r="BL243" s="186"/>
      <c r="BM243" s="218"/>
      <c r="BP243" s="186"/>
      <c r="BQ243" s="186"/>
      <c r="BR243" s="186"/>
      <c r="BS243" s="186"/>
      <c r="BT243" s="186"/>
      <c r="BU243" s="186"/>
      <c r="BV243" s="186"/>
      <c r="BW243" s="160"/>
      <c r="BX243" s="186"/>
      <c r="BY243" s="186"/>
      <c r="BZ243" s="186"/>
      <c r="CA243" s="186"/>
      <c r="CB243" s="186"/>
      <c r="CC243" s="186"/>
      <c r="CD243" s="186"/>
      <c r="CE243" s="186"/>
      <c r="CF243" s="197"/>
      <c r="CI243" s="163">
        <v>350</v>
      </c>
      <c r="CJ243" s="163" t="s">
        <v>8</v>
      </c>
      <c r="CK243" s="163"/>
      <c r="CL243" s="163"/>
      <c r="CM243" s="186">
        <f>I243</f>
        <v>715</v>
      </c>
      <c r="CN243" s="163"/>
      <c r="CO243" s="163"/>
      <c r="CP243" s="163"/>
      <c r="CQ243" s="163"/>
      <c r="CR243" s="163"/>
      <c r="CS243" s="163" t="s">
        <v>20</v>
      </c>
      <c r="CT243" s="163">
        <v>7.907025049914064</v>
      </c>
      <c r="CU243" s="186"/>
      <c r="CV243" s="186"/>
      <c r="CW243" s="186"/>
      <c r="CX243" s="186"/>
      <c r="CY243" s="186"/>
      <c r="CZ243" s="186"/>
      <c r="DA243" s="186"/>
      <c r="DB243" s="186"/>
      <c r="DC243" s="186"/>
      <c r="DD243" s="186"/>
      <c r="DE243" s="186"/>
      <c r="DF243" s="186"/>
      <c r="DG243" s="186"/>
      <c r="DH243" s="186"/>
      <c r="DI243" s="186"/>
      <c r="DJ243" s="186"/>
      <c r="DK243" s="186"/>
      <c r="DL243" s="186"/>
      <c r="DM243" s="186"/>
      <c r="DO243" s="61" t="s">
        <v>46</v>
      </c>
      <c r="DP243" s="61" t="s">
        <v>8</v>
      </c>
      <c r="DQ243" s="160" t="s">
        <v>1163</v>
      </c>
      <c r="DR243" s="61"/>
      <c r="DS243" s="61"/>
      <c r="DT243" s="61"/>
      <c r="DU243" s="61"/>
      <c r="DV243" s="61"/>
      <c r="DW243" s="61"/>
      <c r="DX243" s="61" t="s">
        <v>20</v>
      </c>
      <c r="DY243" s="68">
        <v>0.29452763999999998</v>
      </c>
      <c r="DZ243" s="68">
        <v>3.1442100000000001E-2</v>
      </c>
      <c r="EA243" s="68">
        <v>7.4518580000000001E-2</v>
      </c>
      <c r="EB243" s="68">
        <v>0.18187802</v>
      </c>
      <c r="EC243" s="68">
        <v>2.0547179999999998E-2</v>
      </c>
      <c r="ED243" s="149"/>
      <c r="EE243" s="149"/>
      <c r="EN243" s="68"/>
      <c r="EO243" s="68"/>
    </row>
    <row r="244" spans="1:145" s="169" customFormat="1" x14ac:dyDescent="0.25">
      <c r="A244" s="156">
        <v>351</v>
      </c>
      <c r="B244" s="157" t="s">
        <v>1429</v>
      </c>
      <c r="C244" s="160" t="s">
        <v>1163</v>
      </c>
      <c r="D244" s="160"/>
      <c r="E244" s="156" t="s">
        <v>1428</v>
      </c>
      <c r="F244" s="157">
        <v>-19.673321089000002</v>
      </c>
      <c r="G244" s="157">
        <v>-42.173027554999997</v>
      </c>
      <c r="H244" s="157"/>
      <c r="I244" s="156">
        <v>665</v>
      </c>
      <c r="J244" s="190"/>
      <c r="K244" s="190"/>
      <c r="L244" s="189" t="s">
        <v>1210</v>
      </c>
      <c r="M244" s="185">
        <v>5</v>
      </c>
      <c r="N244" s="185">
        <v>5.333333333333333</v>
      </c>
      <c r="O244" s="185">
        <v>5.333333333333333</v>
      </c>
      <c r="P244" s="185">
        <v>6</v>
      </c>
      <c r="Q244" s="185">
        <v>5</v>
      </c>
      <c r="R244" s="185">
        <v>5.333333333333333</v>
      </c>
      <c r="S244" s="185">
        <v>5.333333333333333</v>
      </c>
      <c r="T244" s="185">
        <v>5.333333333333333</v>
      </c>
      <c r="U244" s="191">
        <v>78.666666666666671</v>
      </c>
      <c r="V244" s="186"/>
      <c r="W244" s="190" t="s">
        <v>705</v>
      </c>
      <c r="X244" s="190">
        <v>665</v>
      </c>
      <c r="Y244" s="192" t="s">
        <v>8</v>
      </c>
      <c r="Z244" s="192"/>
      <c r="AA244" s="175"/>
      <c r="AB244" s="175">
        <f t="shared" si="45"/>
        <v>665</v>
      </c>
      <c r="AC244" s="175"/>
      <c r="AD244" s="175"/>
      <c r="AE244" s="192"/>
      <c r="AF244" s="193">
        <v>60.794082500000002</v>
      </c>
      <c r="AG244" s="193">
        <v>34.300689999999996</v>
      </c>
      <c r="AH244" s="193">
        <v>6.1801059999999994</v>
      </c>
      <c r="AI244" s="193">
        <v>13.657195550000003</v>
      </c>
      <c r="AJ244" s="193">
        <v>2.2091999478096294</v>
      </c>
      <c r="AK244" s="186"/>
      <c r="AL244" s="175" t="s">
        <v>47</v>
      </c>
      <c r="AM244" s="175"/>
      <c r="AN244" s="175" t="s">
        <v>8</v>
      </c>
      <c r="AO244" s="175"/>
      <c r="AP244" s="175"/>
      <c r="AQ244" s="175">
        <f t="shared" si="46"/>
        <v>665</v>
      </c>
      <c r="AR244" s="175"/>
      <c r="AS244" s="175"/>
      <c r="AU244" s="175"/>
      <c r="AV244" s="176" t="s">
        <v>20</v>
      </c>
      <c r="AY244" s="176">
        <v>0.19739999999999999</v>
      </c>
      <c r="AZ244" s="176">
        <v>20</v>
      </c>
      <c r="BA244" s="177">
        <v>9.8700000000000003E-3</v>
      </c>
      <c r="BB244" s="177">
        <v>5.3874855716318146</v>
      </c>
      <c r="BC244" s="177"/>
      <c r="BD244" s="186"/>
      <c r="BE244" s="186"/>
      <c r="BF244" s="186"/>
      <c r="BG244" s="186"/>
      <c r="BJ244" s="186"/>
      <c r="BK244" s="186"/>
      <c r="BL244" s="186"/>
      <c r="BM244" s="218"/>
      <c r="BP244" s="186"/>
      <c r="BQ244" s="186"/>
      <c r="BR244" s="186"/>
      <c r="BS244" s="186"/>
      <c r="BT244" s="186"/>
      <c r="BU244" s="186"/>
      <c r="BV244" s="176" t="s">
        <v>265</v>
      </c>
      <c r="BW244" s="160" t="s">
        <v>1163</v>
      </c>
      <c r="BX244" s="176"/>
      <c r="BY244" s="176"/>
      <c r="BZ244" s="186">
        <f>I244</f>
        <v>665</v>
      </c>
      <c r="CA244" s="176"/>
      <c r="CB244" s="176"/>
      <c r="CC244" s="176"/>
      <c r="CD244" s="176"/>
      <c r="CE244" s="176" t="s">
        <v>20</v>
      </c>
      <c r="CF244" s="185">
        <v>125.29989052363119</v>
      </c>
      <c r="CI244" s="163">
        <v>351</v>
      </c>
      <c r="CJ244" s="163" t="s">
        <v>8</v>
      </c>
      <c r="CK244" s="163"/>
      <c r="CL244" s="163"/>
      <c r="CM244" s="186">
        <f>I244</f>
        <v>665</v>
      </c>
      <c r="CN244" s="163"/>
      <c r="CO244" s="163"/>
      <c r="CP244" s="163"/>
      <c r="CQ244" s="163"/>
      <c r="CR244" s="163"/>
      <c r="CS244" s="163" t="s">
        <v>20</v>
      </c>
      <c r="CT244" s="163">
        <v>6.5465306462566524</v>
      </c>
      <c r="CW244" s="190">
        <v>351</v>
      </c>
      <c r="CX244" s="228" t="s">
        <v>8</v>
      </c>
      <c r="CY244" s="228"/>
      <c r="CZ244" s="228"/>
      <c r="DA244" s="186">
        <f t="shared" si="40"/>
        <v>665</v>
      </c>
      <c r="DB244" s="228"/>
      <c r="DC244" s="228"/>
      <c r="DD244" s="228"/>
      <c r="DE244" s="228"/>
      <c r="DF244" s="228"/>
      <c r="DG244" s="228"/>
      <c r="DH244" s="228" t="s">
        <v>9</v>
      </c>
      <c r="DI244" s="230">
        <v>4.5315329999999996</v>
      </c>
      <c r="DJ244" s="230">
        <v>0.43859950000000003</v>
      </c>
      <c r="DK244" s="230">
        <v>4.0929334999999991</v>
      </c>
      <c r="DL244" s="230">
        <v>0.21770090000000003</v>
      </c>
      <c r="DM244" s="230">
        <v>0.2208986</v>
      </c>
      <c r="DO244" s="61" t="s">
        <v>47</v>
      </c>
      <c r="DP244" s="61" t="s">
        <v>8</v>
      </c>
      <c r="DQ244" s="160" t="s">
        <v>1163</v>
      </c>
      <c r="DR244" s="61"/>
      <c r="DS244" s="61"/>
      <c r="DT244" s="61"/>
      <c r="DU244" s="61"/>
      <c r="DV244" s="61"/>
      <c r="DW244" s="61"/>
      <c r="DX244" s="61" t="s">
        <v>20</v>
      </c>
      <c r="DY244" s="68">
        <v>0.24519860000000002</v>
      </c>
      <c r="DZ244" s="68">
        <v>2.7214620000000002E-2</v>
      </c>
      <c r="EA244" s="68">
        <v>4.8452599999999998E-2</v>
      </c>
      <c r="EB244" s="68">
        <v>0.15771542</v>
      </c>
      <c r="EC244" s="68">
        <v>1.8235999999999995E-2</v>
      </c>
      <c r="ED244" s="149"/>
      <c r="EE244" s="149"/>
      <c r="EN244" s="68"/>
      <c r="EO244" s="68"/>
    </row>
    <row r="245" spans="1:145" s="169" customFormat="1" x14ac:dyDescent="0.25">
      <c r="A245" s="156">
        <v>352</v>
      </c>
      <c r="B245" s="157" t="s">
        <v>1429</v>
      </c>
      <c r="C245" s="160" t="s">
        <v>1163</v>
      </c>
      <c r="D245" s="160"/>
      <c r="E245" s="156" t="s">
        <v>1428</v>
      </c>
      <c r="F245" s="157">
        <v>-19.666842128999999</v>
      </c>
      <c r="G245" s="157">
        <v>-42.172630419999997</v>
      </c>
      <c r="H245" s="157"/>
      <c r="I245" s="156">
        <v>647</v>
      </c>
      <c r="J245" s="190"/>
      <c r="K245" s="190"/>
      <c r="L245" s="189" t="s">
        <v>1210</v>
      </c>
      <c r="M245" s="185">
        <v>6</v>
      </c>
      <c r="N245" s="185">
        <v>6</v>
      </c>
      <c r="O245" s="185">
        <v>5.333333333333333</v>
      </c>
      <c r="P245" s="185">
        <v>6</v>
      </c>
      <c r="Q245" s="185">
        <v>5.666666666666667</v>
      </c>
      <c r="R245" s="185">
        <v>5.666666666666667</v>
      </c>
      <c r="S245" s="185">
        <v>6</v>
      </c>
      <c r="T245" s="185">
        <v>5.666666666666667</v>
      </c>
      <c r="U245" s="191">
        <v>82.333333333333329</v>
      </c>
      <c r="V245" s="186"/>
      <c r="W245" s="190" t="s">
        <v>706</v>
      </c>
      <c r="X245" s="190">
        <v>647</v>
      </c>
      <c r="Y245" s="192" t="s">
        <v>8</v>
      </c>
      <c r="Z245" s="192"/>
      <c r="AA245" s="175"/>
      <c r="AB245" s="175">
        <f t="shared" si="45"/>
        <v>647</v>
      </c>
      <c r="AC245" s="175"/>
      <c r="AD245" s="175"/>
      <c r="AE245" s="192"/>
      <c r="AF245" s="193">
        <v>57.091568499999994</v>
      </c>
      <c r="AG245" s="193">
        <v>33.498118499999997</v>
      </c>
      <c r="AH245" s="193">
        <v>6.0018200999999998</v>
      </c>
      <c r="AI245" s="193">
        <v>13.321803500000005</v>
      </c>
      <c r="AJ245" s="193">
        <v>2.231139228201962</v>
      </c>
      <c r="AK245" s="186"/>
      <c r="AL245" s="175" t="s">
        <v>48</v>
      </c>
      <c r="AM245" s="175"/>
      <c r="AN245" s="175" t="s">
        <v>8</v>
      </c>
      <c r="AO245" s="175"/>
      <c r="AP245" s="175"/>
      <c r="AQ245" s="175">
        <f t="shared" si="46"/>
        <v>647</v>
      </c>
      <c r="AR245" s="175"/>
      <c r="AS245" s="175"/>
      <c r="AU245" s="175"/>
      <c r="AV245" s="176" t="s">
        <v>20</v>
      </c>
      <c r="AY245" s="176">
        <v>0.21940000000000001</v>
      </c>
      <c r="AZ245" s="176">
        <v>20</v>
      </c>
      <c r="BA245" s="177">
        <v>1.0970000000000001E-2</v>
      </c>
      <c r="BB245" s="177">
        <v>5.8102703138002312</v>
      </c>
      <c r="BC245" s="177"/>
      <c r="BD245" s="186"/>
      <c r="BE245" s="186"/>
      <c r="BF245" s="186"/>
      <c r="BG245" s="186"/>
      <c r="BJ245" s="186"/>
      <c r="BK245" s="186"/>
      <c r="BL245" s="186"/>
      <c r="BM245" s="218"/>
      <c r="BP245" s="186"/>
      <c r="BQ245" s="186"/>
      <c r="BR245" s="186"/>
      <c r="BS245" s="186"/>
      <c r="BT245" s="186"/>
      <c r="BU245" s="186"/>
      <c r="BV245" s="176" t="s">
        <v>266</v>
      </c>
      <c r="BW245" s="160" t="s">
        <v>1163</v>
      </c>
      <c r="BX245" s="176"/>
      <c r="BY245" s="176"/>
      <c r="BZ245" s="186">
        <f>I245</f>
        <v>647</v>
      </c>
      <c r="CA245" s="176"/>
      <c r="CB245" s="176"/>
      <c r="CC245" s="176"/>
      <c r="CD245" s="176"/>
      <c r="CE245" s="176" t="s">
        <v>20</v>
      </c>
      <c r="CF245" s="185">
        <v>149.7079264342577</v>
      </c>
      <c r="CI245" s="163">
        <v>352</v>
      </c>
      <c r="CJ245" s="163" t="s">
        <v>8</v>
      </c>
      <c r="CK245" s="163"/>
      <c r="CL245" s="163"/>
      <c r="CM245" s="186">
        <f>I245</f>
        <v>647</v>
      </c>
      <c r="CN245" s="163"/>
      <c r="CO245" s="163"/>
      <c r="CP245" s="163"/>
      <c r="CQ245" s="163"/>
      <c r="CR245" s="163"/>
      <c r="CS245" s="163" t="s">
        <v>20</v>
      </c>
      <c r="CT245" s="163">
        <v>7.3995852506317377</v>
      </c>
      <c r="CU245" s="186"/>
      <c r="CV245" s="186"/>
      <c r="CW245" s="186"/>
      <c r="CX245" s="186"/>
      <c r="CY245" s="186"/>
      <c r="CZ245" s="186"/>
      <c r="DA245" s="186"/>
      <c r="DB245" s="186"/>
      <c r="DC245" s="186"/>
      <c r="DD245" s="186"/>
      <c r="DE245" s="186"/>
      <c r="DF245" s="186"/>
      <c r="DG245" s="186"/>
      <c r="DH245" s="186"/>
      <c r="DI245" s="186"/>
      <c r="DJ245" s="186"/>
      <c r="DK245" s="186"/>
      <c r="DL245" s="186"/>
      <c r="DM245" s="186"/>
      <c r="DO245" s="61" t="s">
        <v>48</v>
      </c>
      <c r="DP245" s="61" t="s">
        <v>8</v>
      </c>
      <c r="DQ245" s="160" t="s">
        <v>1163</v>
      </c>
      <c r="DR245" s="61"/>
      <c r="DS245" s="61"/>
      <c r="DT245" s="61"/>
      <c r="DU245" s="61"/>
      <c r="DV245" s="61"/>
      <c r="DW245" s="61"/>
      <c r="DX245" s="61" t="s">
        <v>20</v>
      </c>
      <c r="DY245" s="68">
        <v>0.27544737999999996</v>
      </c>
      <c r="DZ245" s="68">
        <v>2.4973080000000002E-2</v>
      </c>
      <c r="EA245" s="68">
        <v>3.6714039999999996E-2</v>
      </c>
      <c r="EB245" s="68">
        <v>0.18995202</v>
      </c>
      <c r="EC245" s="68">
        <v>2.5661200000000002E-2</v>
      </c>
      <c r="ED245" s="149"/>
      <c r="EE245" s="149"/>
      <c r="EN245" s="68"/>
      <c r="EO245" s="68"/>
    </row>
    <row r="246" spans="1:145" s="169" customFormat="1" x14ac:dyDescent="0.25">
      <c r="A246" s="156">
        <v>353</v>
      </c>
      <c r="B246" s="157" t="s">
        <v>1429</v>
      </c>
      <c r="C246" s="160" t="s">
        <v>1163</v>
      </c>
      <c r="D246" s="160"/>
      <c r="E246" s="156" t="s">
        <v>1428</v>
      </c>
      <c r="F246" s="157">
        <v>-19.666893258999998</v>
      </c>
      <c r="G246" s="157">
        <v>-42.168345004000003</v>
      </c>
      <c r="H246" s="157"/>
      <c r="I246" s="156">
        <v>702</v>
      </c>
      <c r="J246" s="190"/>
      <c r="K246" s="190"/>
      <c r="L246" s="189" t="s">
        <v>1225</v>
      </c>
      <c r="M246" s="190">
        <v>6</v>
      </c>
      <c r="N246" s="190">
        <v>6</v>
      </c>
      <c r="O246" s="190">
        <v>6</v>
      </c>
      <c r="P246" s="190">
        <v>6</v>
      </c>
      <c r="Q246" s="190">
        <v>6</v>
      </c>
      <c r="R246" s="190">
        <v>6</v>
      </c>
      <c r="S246" s="190">
        <v>6</v>
      </c>
      <c r="T246" s="190">
        <v>6</v>
      </c>
      <c r="U246" s="196">
        <v>84</v>
      </c>
      <c r="V246" s="186"/>
      <c r="W246" s="190" t="s">
        <v>707</v>
      </c>
      <c r="X246" s="190">
        <v>702</v>
      </c>
      <c r="Y246" s="192" t="s">
        <v>8</v>
      </c>
      <c r="Z246" s="192"/>
      <c r="AA246" s="175"/>
      <c r="AB246" s="175">
        <f t="shared" si="45"/>
        <v>702</v>
      </c>
      <c r="AC246" s="175"/>
      <c r="AD246" s="175"/>
      <c r="AE246" s="192"/>
      <c r="AF246" s="193">
        <v>56.672593999999989</v>
      </c>
      <c r="AG246" s="193">
        <v>34.026352500000009</v>
      </c>
      <c r="AH246" s="193">
        <v>6.1076330499999996</v>
      </c>
      <c r="AI246" s="193">
        <v>12.905855500000001</v>
      </c>
      <c r="AJ246" s="193">
        <v>2.1111172178108562</v>
      </c>
      <c r="AK246" s="186"/>
      <c r="AL246" s="175" t="s">
        <v>49</v>
      </c>
      <c r="AM246" s="175"/>
      <c r="AN246" s="175" t="s">
        <v>8</v>
      </c>
      <c r="AO246" s="175"/>
      <c r="AP246" s="175"/>
      <c r="AQ246" s="175">
        <f t="shared" si="46"/>
        <v>702</v>
      </c>
      <c r="AR246" s="175"/>
      <c r="AS246" s="175"/>
      <c r="AU246" s="175"/>
      <c r="AV246" s="176" t="s">
        <v>20</v>
      </c>
      <c r="AY246" s="176">
        <v>0.2581</v>
      </c>
      <c r="AZ246" s="176">
        <v>20</v>
      </c>
      <c r="BA246" s="177">
        <v>1.2905E-2</v>
      </c>
      <c r="BB246" s="177">
        <v>6.6947628378922506</v>
      </c>
      <c r="BC246" s="177"/>
      <c r="BD246" s="186"/>
      <c r="BE246" s="186"/>
      <c r="BF246" s="186"/>
      <c r="BG246" s="186"/>
      <c r="BJ246" s="186"/>
      <c r="BK246" s="186"/>
      <c r="BL246" s="186"/>
      <c r="BM246" s="218"/>
      <c r="BP246" s="186"/>
      <c r="BQ246" s="186"/>
      <c r="BR246" s="186"/>
      <c r="BS246" s="186"/>
      <c r="BT246" s="186"/>
      <c r="BU246" s="186"/>
      <c r="BV246" s="176" t="s">
        <v>267</v>
      </c>
      <c r="BW246" s="160" t="s">
        <v>1163</v>
      </c>
      <c r="BX246" s="176"/>
      <c r="BY246" s="176"/>
      <c r="BZ246" s="186">
        <f>I246</f>
        <v>702</v>
      </c>
      <c r="CA246" s="176"/>
      <c r="CB246" s="176"/>
      <c r="CC246" s="176"/>
      <c r="CD246" s="176"/>
      <c r="CE246" s="176" t="s">
        <v>20</v>
      </c>
      <c r="CF246" s="185">
        <v>130.42105050603425</v>
      </c>
      <c r="CI246" s="163">
        <v>353</v>
      </c>
      <c r="CJ246" s="163" t="s">
        <v>8</v>
      </c>
      <c r="CK246" s="163"/>
      <c r="CL246" s="163"/>
      <c r="CM246" s="186">
        <f>I246</f>
        <v>702</v>
      </c>
      <c r="CN246" s="163"/>
      <c r="CO246" s="163"/>
      <c r="CP246" s="163"/>
      <c r="CQ246" s="163"/>
      <c r="CR246" s="163"/>
      <c r="CS246" s="163" t="s">
        <v>20</v>
      </c>
      <c r="CT246" s="163">
        <v>7.3350797480931531</v>
      </c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O246" s="61" t="s">
        <v>49</v>
      </c>
      <c r="DP246" s="61" t="s">
        <v>8</v>
      </c>
      <c r="DQ246" s="160" t="s">
        <v>1163</v>
      </c>
      <c r="DR246" s="61"/>
      <c r="DS246" s="61"/>
      <c r="DT246" s="61"/>
      <c r="DU246" s="61"/>
      <c r="DV246" s="61"/>
      <c r="DW246" s="61"/>
      <c r="DX246" s="61" t="s">
        <v>20</v>
      </c>
      <c r="DY246" s="68">
        <v>0.25713356000000004</v>
      </c>
      <c r="DZ246" s="68">
        <v>3.1028739999999999E-2</v>
      </c>
      <c r="EA246" s="68">
        <v>5.60282E-2</v>
      </c>
      <c r="EB246" s="68">
        <v>0.16478548000000001</v>
      </c>
      <c r="EC246" s="68">
        <v>1.920552E-2</v>
      </c>
      <c r="ED246" s="149"/>
      <c r="EE246" s="149"/>
      <c r="EN246" s="68"/>
      <c r="EO246" s="68"/>
    </row>
    <row r="247" spans="1:145" s="169" customFormat="1" x14ac:dyDescent="0.25">
      <c r="A247" s="156">
        <v>354</v>
      </c>
      <c r="B247" s="157" t="s">
        <v>1429</v>
      </c>
      <c r="C247" s="160" t="s">
        <v>1192</v>
      </c>
      <c r="D247" s="160"/>
      <c r="E247" s="156" t="s">
        <v>1428</v>
      </c>
      <c r="F247" s="157">
        <v>-19.674060791999999</v>
      </c>
      <c r="G247" s="157">
        <v>-42.158203991000001</v>
      </c>
      <c r="H247" s="157"/>
      <c r="I247" s="156">
        <v>795</v>
      </c>
      <c r="J247" s="190"/>
      <c r="K247" s="190"/>
      <c r="L247" s="189" t="s">
        <v>1225</v>
      </c>
      <c r="M247" s="185">
        <v>6</v>
      </c>
      <c r="N247" s="185">
        <v>6.166666666666667</v>
      </c>
      <c r="O247" s="185">
        <v>6</v>
      </c>
      <c r="P247" s="185">
        <v>6.5</v>
      </c>
      <c r="Q247" s="185">
        <v>6.333333333333333</v>
      </c>
      <c r="R247" s="185">
        <v>6.833333333333333</v>
      </c>
      <c r="S247" s="185">
        <v>6</v>
      </c>
      <c r="T247" s="185">
        <v>6.166666666666667</v>
      </c>
      <c r="U247" s="191">
        <v>86</v>
      </c>
      <c r="V247" s="186"/>
      <c r="W247" s="190" t="s">
        <v>959</v>
      </c>
      <c r="X247" s="190">
        <v>795</v>
      </c>
      <c r="Y247" s="192" t="s">
        <v>10</v>
      </c>
      <c r="Z247" s="192"/>
      <c r="AA247" s="175"/>
      <c r="AB247" s="175">
        <f t="shared" si="45"/>
        <v>795</v>
      </c>
      <c r="AC247" s="175"/>
      <c r="AD247" s="175"/>
      <c r="AE247" s="192"/>
      <c r="AF247" s="193">
        <v>60.085277499999997</v>
      </c>
      <c r="AG247" s="193">
        <v>35.147769999999994</v>
      </c>
      <c r="AH247" s="193">
        <v>6.1172138</v>
      </c>
      <c r="AI247" s="193">
        <v>13.667931000000001</v>
      </c>
      <c r="AJ247" s="193">
        <v>2.2350537520124414</v>
      </c>
      <c r="AK247" s="186"/>
      <c r="AL247" s="175" t="s">
        <v>1112</v>
      </c>
      <c r="AM247" s="175"/>
      <c r="AN247" s="175" t="s">
        <v>10</v>
      </c>
      <c r="AO247" s="175"/>
      <c r="AP247" s="175"/>
      <c r="AQ247" s="175">
        <f t="shared" si="46"/>
        <v>795</v>
      </c>
      <c r="AR247" s="175"/>
      <c r="AS247" s="175"/>
      <c r="AU247" s="175"/>
      <c r="AV247" s="175" t="s">
        <v>440</v>
      </c>
      <c r="AY247" s="176">
        <v>0.16969999999999999</v>
      </c>
      <c r="AZ247" s="176">
        <v>20</v>
      </c>
      <c r="BA247" s="177">
        <v>8.4849999999999995E-3</v>
      </c>
      <c r="BB247" s="177">
        <v>4.6264730357286661</v>
      </c>
      <c r="BC247" s="177"/>
      <c r="BD247" s="186"/>
      <c r="BE247" s="186"/>
      <c r="BF247" s="186"/>
      <c r="BG247" s="186"/>
      <c r="BJ247" s="186"/>
      <c r="BK247" s="186"/>
      <c r="BL247" s="186"/>
      <c r="BM247" s="218"/>
      <c r="BP247" s="186"/>
      <c r="BQ247" s="186"/>
      <c r="BR247" s="186"/>
      <c r="BS247" s="186"/>
      <c r="BT247" s="186"/>
      <c r="BU247" s="186"/>
      <c r="BV247" s="186"/>
      <c r="BW247" s="160"/>
      <c r="BX247" s="186"/>
      <c r="BY247" s="186"/>
      <c r="BZ247" s="186"/>
      <c r="CA247" s="186"/>
      <c r="CB247" s="186"/>
      <c r="CC247" s="186"/>
      <c r="CD247" s="186"/>
      <c r="CE247" s="186"/>
      <c r="CF247" s="197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O247" s="61" t="s">
        <v>133</v>
      </c>
      <c r="DP247" s="61" t="s">
        <v>10</v>
      </c>
      <c r="DQ247" s="160" t="s">
        <v>1192</v>
      </c>
      <c r="DR247" s="61"/>
      <c r="DS247" s="61"/>
      <c r="DT247" s="61"/>
      <c r="DU247" s="61"/>
      <c r="DV247" s="61"/>
      <c r="DW247" s="61"/>
      <c r="DX247" s="61" t="s">
        <v>20</v>
      </c>
      <c r="DY247" s="61">
        <v>0.24921326000000002</v>
      </c>
      <c r="DZ247" s="68">
        <v>2.5111139999999997E-2</v>
      </c>
      <c r="EA247" s="68">
        <v>7.2288639999999987E-2</v>
      </c>
      <c r="EB247" s="68">
        <v>0.14140643999999999</v>
      </c>
      <c r="EC247" s="68">
        <v>1.6885239999999999E-2</v>
      </c>
      <c r="ED247" s="149"/>
      <c r="EE247" s="149"/>
      <c r="EN247" s="68"/>
      <c r="EO247" s="68"/>
    </row>
    <row r="248" spans="1:145" s="169" customFormat="1" x14ac:dyDescent="0.25">
      <c r="A248" s="156">
        <v>355</v>
      </c>
      <c r="B248" s="157" t="s">
        <v>1429</v>
      </c>
      <c r="C248" s="160" t="s">
        <v>1192</v>
      </c>
      <c r="D248" s="160"/>
      <c r="E248" s="156" t="s">
        <v>1428</v>
      </c>
      <c r="F248" s="157">
        <v>-19.676149059</v>
      </c>
      <c r="G248" s="157">
        <v>-42.164577254999998</v>
      </c>
      <c r="H248" s="157"/>
      <c r="I248" s="156">
        <v>669</v>
      </c>
      <c r="J248" s="190"/>
      <c r="K248" s="190"/>
      <c r="L248" s="189" t="s">
        <v>1225</v>
      </c>
      <c r="M248" s="185">
        <v>6</v>
      </c>
      <c r="N248" s="185">
        <v>5.666666666666667</v>
      </c>
      <c r="O248" s="185">
        <v>6</v>
      </c>
      <c r="P248" s="185">
        <v>5.666666666666667</v>
      </c>
      <c r="Q248" s="185">
        <v>5.666666666666667</v>
      </c>
      <c r="R248" s="185">
        <v>5.666666666666667</v>
      </c>
      <c r="S248" s="185">
        <v>6</v>
      </c>
      <c r="T248" s="185">
        <v>6</v>
      </c>
      <c r="U248" s="191">
        <v>82.666666666666671</v>
      </c>
      <c r="V248" s="186"/>
      <c r="W248" s="190" t="s">
        <v>960</v>
      </c>
      <c r="X248" s="190">
        <v>669</v>
      </c>
      <c r="Y248" s="192" t="s">
        <v>10</v>
      </c>
      <c r="Z248" s="192"/>
      <c r="AA248" s="175"/>
      <c r="AB248" s="175">
        <f t="shared" si="45"/>
        <v>669</v>
      </c>
      <c r="AC248" s="175"/>
      <c r="AD248" s="175"/>
      <c r="AE248" s="192"/>
      <c r="AF248" s="193">
        <v>58.310097000000006</v>
      </c>
      <c r="AG248" s="193">
        <v>34.776234999999993</v>
      </c>
      <c r="AH248" s="193">
        <v>6.0627667499999998</v>
      </c>
      <c r="AI248" s="193">
        <v>13.803741350000001</v>
      </c>
      <c r="AJ248" s="193">
        <v>2.2852282115616296</v>
      </c>
      <c r="AK248" s="186"/>
      <c r="AL248" s="175" t="s">
        <v>135</v>
      </c>
      <c r="AM248" s="175"/>
      <c r="AN248" s="175" t="s">
        <v>10</v>
      </c>
      <c r="AO248" s="175"/>
      <c r="AP248" s="175"/>
      <c r="AQ248" s="175">
        <f t="shared" si="46"/>
        <v>669</v>
      </c>
      <c r="AR248" s="175"/>
      <c r="AS248" s="175"/>
      <c r="AU248" s="175"/>
      <c r="AV248" s="176" t="s">
        <v>20</v>
      </c>
      <c r="AY248" s="176">
        <v>0.21229999999999999</v>
      </c>
      <c r="AZ248" s="176">
        <v>20</v>
      </c>
      <c r="BA248" s="177">
        <v>1.0614999999999999E-2</v>
      </c>
      <c r="BB248" s="177">
        <v>5.8397981370627869</v>
      </c>
      <c r="BC248" s="177"/>
      <c r="BD248" s="186"/>
      <c r="BE248" s="186"/>
      <c r="BF248" s="186"/>
      <c r="BG248" s="186"/>
      <c r="BJ248" s="186"/>
      <c r="BK248" s="186"/>
      <c r="BL248" s="186"/>
      <c r="BM248" s="218"/>
      <c r="BP248" s="186"/>
      <c r="BQ248" s="186"/>
      <c r="BR248" s="186"/>
      <c r="BS248" s="186"/>
      <c r="BT248" s="186"/>
      <c r="BU248" s="186"/>
      <c r="BV248" s="176" t="s">
        <v>318</v>
      </c>
      <c r="BW248" s="160" t="s">
        <v>1192</v>
      </c>
      <c r="BX248" s="176"/>
      <c r="BY248" s="176"/>
      <c r="BZ248" s="186">
        <f>I248</f>
        <v>669</v>
      </c>
      <c r="CA248" s="176"/>
      <c r="CB248" s="176"/>
      <c r="CC248" s="176"/>
      <c r="CD248" s="176"/>
      <c r="CE248" s="176" t="s">
        <v>20</v>
      </c>
      <c r="CF248" s="185">
        <v>176.39552578758185</v>
      </c>
      <c r="CI248" s="163">
        <v>355</v>
      </c>
      <c r="CJ248" s="163" t="s">
        <v>10</v>
      </c>
      <c r="CK248" s="163"/>
      <c r="CL248" s="163"/>
      <c r="CM248" s="186">
        <f>I248</f>
        <v>669</v>
      </c>
      <c r="CN248" s="163"/>
      <c r="CO248" s="163"/>
      <c r="CP248" s="163"/>
      <c r="CQ248" s="163"/>
      <c r="CR248" s="163"/>
      <c r="CS248" s="163" t="s">
        <v>20</v>
      </c>
      <c r="CT248" s="163">
        <v>7.5039293390974366</v>
      </c>
      <c r="CU248" s="186"/>
      <c r="CV248" s="186"/>
      <c r="CW248" s="190">
        <v>355</v>
      </c>
      <c r="CX248" s="228" t="s">
        <v>10</v>
      </c>
      <c r="CY248" s="228"/>
      <c r="CZ248" s="228"/>
      <c r="DA248" s="186">
        <f t="shared" si="40"/>
        <v>669</v>
      </c>
      <c r="DB248" s="228"/>
      <c r="DC248" s="228"/>
      <c r="DD248" s="228"/>
      <c r="DE248" s="228"/>
      <c r="DF248" s="228"/>
      <c r="DG248" s="228"/>
      <c r="DH248" s="228" t="s">
        <v>11</v>
      </c>
      <c r="DI248" s="231">
        <v>3.87643</v>
      </c>
      <c r="DJ248" s="230">
        <v>0.55096310000000004</v>
      </c>
      <c r="DK248" s="230">
        <f>DI248-DJ248</f>
        <v>3.3254668999999999</v>
      </c>
      <c r="DL248" s="230">
        <v>0.27865180000000001</v>
      </c>
      <c r="DM248" s="230">
        <v>0.27231130000000003</v>
      </c>
      <c r="DO248" s="61" t="s">
        <v>135</v>
      </c>
      <c r="DP248" s="61" t="s">
        <v>10</v>
      </c>
      <c r="DQ248" s="160" t="s">
        <v>1192</v>
      </c>
      <c r="DR248" s="61"/>
      <c r="DS248" s="61"/>
      <c r="DT248" s="61"/>
      <c r="DU248" s="61"/>
      <c r="DV248" s="61"/>
      <c r="DW248" s="61"/>
      <c r="DX248" s="61" t="s">
        <v>20</v>
      </c>
      <c r="DY248" s="61">
        <v>0.25691772000000002</v>
      </c>
      <c r="DZ248" s="68">
        <v>2.9958539999999999E-2</v>
      </c>
      <c r="EA248" s="68">
        <v>6.8212380000000003E-2</v>
      </c>
      <c r="EB248" s="68">
        <v>0.15688984</v>
      </c>
      <c r="EC248" s="68">
        <v>2.0982800000000003E-2</v>
      </c>
      <c r="ED248" s="149"/>
      <c r="EE248" s="149"/>
      <c r="EN248" s="68"/>
      <c r="EO248" s="68"/>
    </row>
    <row r="249" spans="1:145" s="169" customFormat="1" x14ac:dyDescent="0.25">
      <c r="A249" s="156">
        <v>356</v>
      </c>
      <c r="B249" s="157" t="s">
        <v>1430</v>
      </c>
      <c r="C249" s="160" t="s">
        <v>1192</v>
      </c>
      <c r="D249" s="160"/>
      <c r="E249" s="156" t="s">
        <v>1428</v>
      </c>
      <c r="F249" s="157">
        <v>-19.802833814</v>
      </c>
      <c r="G249" s="157">
        <v>-42.185110739000002</v>
      </c>
      <c r="H249" s="157"/>
      <c r="I249" s="156">
        <v>716</v>
      </c>
      <c r="J249" s="190"/>
      <c r="K249" s="190"/>
      <c r="L249" s="189" t="s">
        <v>1225</v>
      </c>
      <c r="M249" s="185">
        <v>6</v>
      </c>
      <c r="N249" s="185">
        <v>5.666666666666667</v>
      </c>
      <c r="O249" s="185">
        <v>6</v>
      </c>
      <c r="P249" s="185">
        <v>6</v>
      </c>
      <c r="Q249" s="185">
        <v>5.666666666666667</v>
      </c>
      <c r="R249" s="185">
        <v>5.666666666666667</v>
      </c>
      <c r="S249" s="185">
        <v>6</v>
      </c>
      <c r="T249" s="185">
        <v>6</v>
      </c>
      <c r="U249" s="191">
        <v>83</v>
      </c>
      <c r="V249" s="186"/>
      <c r="W249" s="190" t="s">
        <v>961</v>
      </c>
      <c r="X249" s="190">
        <v>716</v>
      </c>
      <c r="Y249" s="192" t="s">
        <v>10</v>
      </c>
      <c r="Z249" s="192"/>
      <c r="AA249" s="175"/>
      <c r="AB249" s="175">
        <f t="shared" si="45"/>
        <v>716</v>
      </c>
      <c r="AC249" s="175"/>
      <c r="AD249" s="175"/>
      <c r="AE249" s="192"/>
      <c r="AF249" s="193">
        <v>48.987043499999999</v>
      </c>
      <c r="AG249" s="193">
        <v>31.790550000000003</v>
      </c>
      <c r="AH249" s="193">
        <v>5.5807012500000006</v>
      </c>
      <c r="AI249" s="193">
        <v>12.520824999999999</v>
      </c>
      <c r="AJ249" s="193">
        <v>2.2494522054035273</v>
      </c>
      <c r="AK249" s="186"/>
      <c r="AL249" s="175" t="s">
        <v>136</v>
      </c>
      <c r="AM249" s="175"/>
      <c r="AN249" s="175" t="s">
        <v>10</v>
      </c>
      <c r="AO249" s="175"/>
      <c r="AP249" s="175"/>
      <c r="AQ249" s="175">
        <f t="shared" si="46"/>
        <v>716</v>
      </c>
      <c r="AR249" s="175"/>
      <c r="AS249" s="175"/>
      <c r="AU249" s="175"/>
      <c r="AV249" s="176" t="s">
        <v>20</v>
      </c>
      <c r="AY249" s="176">
        <v>0.24759999999999999</v>
      </c>
      <c r="AZ249" s="176">
        <v>20</v>
      </c>
      <c r="BA249" s="177">
        <v>1.2379999999999999E-2</v>
      </c>
      <c r="BB249" s="177">
        <v>6.5149115507475912</v>
      </c>
      <c r="BC249" s="177"/>
      <c r="BD249" s="186"/>
      <c r="BE249" s="186"/>
      <c r="BF249" s="186"/>
      <c r="BG249" s="186"/>
      <c r="BJ249" s="186"/>
      <c r="BK249" s="186"/>
      <c r="BL249" s="186"/>
      <c r="BM249" s="218"/>
      <c r="BP249" s="186"/>
      <c r="BQ249" s="186"/>
      <c r="BR249" s="186"/>
      <c r="BS249" s="186"/>
      <c r="BT249" s="186"/>
      <c r="BU249" s="186"/>
      <c r="BV249" s="176" t="s">
        <v>319</v>
      </c>
      <c r="BW249" s="160" t="s">
        <v>1192</v>
      </c>
      <c r="BX249" s="176"/>
      <c r="BY249" s="176"/>
      <c r="BZ249" s="186">
        <f>I249</f>
        <v>716</v>
      </c>
      <c r="CA249" s="176"/>
      <c r="CB249" s="176"/>
      <c r="CC249" s="176"/>
      <c r="CD249" s="176"/>
      <c r="CE249" s="176" t="s">
        <v>20</v>
      </c>
      <c r="CF249" s="185">
        <v>195.49446391036813</v>
      </c>
      <c r="CI249" s="163">
        <v>356</v>
      </c>
      <c r="CJ249" s="163" t="s">
        <v>10</v>
      </c>
      <c r="CK249" s="163"/>
      <c r="CL249" s="163"/>
      <c r="CM249" s="186">
        <f>I249</f>
        <v>716</v>
      </c>
      <c r="CN249" s="163"/>
      <c r="CO249" s="163"/>
      <c r="CP249" s="163"/>
      <c r="CQ249" s="163"/>
      <c r="CR249" s="163"/>
      <c r="CS249" s="163" t="s">
        <v>20</v>
      </c>
      <c r="CT249" s="163">
        <v>8.6777393478009692</v>
      </c>
      <c r="CU249" s="186"/>
      <c r="CV249" s="186"/>
      <c r="CW249" s="190">
        <v>356</v>
      </c>
      <c r="CX249" s="228" t="s">
        <v>10</v>
      </c>
      <c r="CY249" s="228"/>
      <c r="CZ249" s="228"/>
      <c r="DA249" s="186">
        <f t="shared" si="40"/>
        <v>716</v>
      </c>
      <c r="DB249" s="228"/>
      <c r="DC249" s="228"/>
      <c r="DD249" s="228"/>
      <c r="DE249" s="228"/>
      <c r="DF249" s="228"/>
      <c r="DG249" s="228"/>
      <c r="DH249" s="228" t="s">
        <v>11</v>
      </c>
      <c r="DI249" s="231">
        <v>4.9079069999999998</v>
      </c>
      <c r="DJ249" s="231">
        <v>0.5646968</v>
      </c>
      <c r="DK249" s="230">
        <f>DI249-DJ249</f>
        <v>4.3432101999999997</v>
      </c>
      <c r="DL249" s="230">
        <v>0.29750080000000001</v>
      </c>
      <c r="DM249" s="230">
        <v>0.26719599999999999</v>
      </c>
      <c r="DO249" s="61" t="s">
        <v>136</v>
      </c>
      <c r="DP249" s="61" t="s">
        <v>10</v>
      </c>
      <c r="DQ249" s="160" t="s">
        <v>1192</v>
      </c>
      <c r="DR249" s="61"/>
      <c r="DS249" s="61"/>
      <c r="DT249" s="61"/>
      <c r="DU249" s="61"/>
      <c r="DV249" s="61"/>
      <c r="DW249" s="61"/>
      <c r="DX249" s="61" t="s">
        <v>20</v>
      </c>
      <c r="DY249" s="68">
        <v>0.26863157999999998</v>
      </c>
      <c r="DZ249" s="68">
        <v>2.7646520000000001E-2</v>
      </c>
      <c r="EA249" s="68">
        <v>5.6913440000000003E-2</v>
      </c>
      <c r="EB249" s="68">
        <v>0.17316999999999999</v>
      </c>
      <c r="EC249" s="68">
        <v>2.223646E-2</v>
      </c>
      <c r="ED249" s="149"/>
      <c r="EE249" s="149"/>
      <c r="EN249" s="68"/>
      <c r="EO249" s="68"/>
    </row>
    <row r="250" spans="1:145" s="169" customFormat="1" x14ac:dyDescent="0.25">
      <c r="A250" s="156">
        <v>357</v>
      </c>
      <c r="B250" s="157" t="s">
        <v>1431</v>
      </c>
      <c r="C250" s="160" t="s">
        <v>1163</v>
      </c>
      <c r="D250" s="160"/>
      <c r="E250" s="156" t="s">
        <v>1428</v>
      </c>
      <c r="F250" s="157">
        <v>-19.846701509999999</v>
      </c>
      <c r="G250" s="157">
        <v>-42.099738875</v>
      </c>
      <c r="H250" s="157"/>
      <c r="I250" s="157">
        <v>915</v>
      </c>
      <c r="J250" s="188"/>
      <c r="K250" s="188"/>
      <c r="L250" s="189" t="s">
        <v>1225</v>
      </c>
      <c r="M250" s="185">
        <v>6.333333333333333</v>
      </c>
      <c r="N250" s="185">
        <v>6.666666666666667</v>
      </c>
      <c r="O250" s="185">
        <v>6.666666666666667</v>
      </c>
      <c r="P250" s="185">
        <v>6.333333333333333</v>
      </c>
      <c r="Q250" s="185">
        <v>6.666666666666667</v>
      </c>
      <c r="R250" s="185">
        <v>6.666666666666667</v>
      </c>
      <c r="S250" s="185">
        <v>6.666666666666667</v>
      </c>
      <c r="T250" s="185">
        <v>7</v>
      </c>
      <c r="U250" s="191">
        <v>89</v>
      </c>
      <c r="V250" s="186"/>
      <c r="W250" s="190" t="s">
        <v>708</v>
      </c>
      <c r="X250" s="188">
        <v>915</v>
      </c>
      <c r="Y250" s="192" t="s">
        <v>8</v>
      </c>
      <c r="Z250" s="192"/>
      <c r="AA250" s="175"/>
      <c r="AB250" s="175">
        <f t="shared" si="45"/>
        <v>915</v>
      </c>
      <c r="AC250" s="175"/>
      <c r="AD250" s="175"/>
      <c r="AE250" s="192"/>
      <c r="AF250" s="193">
        <v>44.299986500000003</v>
      </c>
      <c r="AG250" s="193">
        <v>29.925912000000004</v>
      </c>
      <c r="AH250" s="193">
        <v>5.2752251000000001</v>
      </c>
      <c r="AI250" s="193">
        <v>11.747768900000001</v>
      </c>
      <c r="AJ250" s="193">
        <v>2.237708890389337</v>
      </c>
      <c r="AK250" s="186"/>
      <c r="AL250" s="175" t="s">
        <v>98</v>
      </c>
      <c r="AM250" s="175"/>
      <c r="AN250" s="175" t="s">
        <v>8</v>
      </c>
      <c r="AO250" s="175"/>
      <c r="AP250" s="175"/>
      <c r="AQ250" s="175">
        <f t="shared" si="46"/>
        <v>915</v>
      </c>
      <c r="AR250" s="175"/>
      <c r="AS250" s="175"/>
      <c r="AU250" s="175"/>
      <c r="AV250" s="175" t="s">
        <v>62</v>
      </c>
      <c r="AY250" s="176">
        <v>0.28849999999999998</v>
      </c>
      <c r="AZ250" s="176">
        <v>20</v>
      </c>
      <c r="BA250" s="177">
        <v>1.4424999999999999E-2</v>
      </c>
      <c r="BB250" s="177">
        <v>7.7228679569430643</v>
      </c>
      <c r="BC250" s="177"/>
      <c r="BD250" s="186"/>
      <c r="BE250" s="186"/>
      <c r="BF250" s="186"/>
      <c r="BG250" s="186"/>
      <c r="BJ250" s="186"/>
      <c r="BK250" s="186"/>
      <c r="BL250" s="186"/>
      <c r="BM250" s="218"/>
      <c r="BP250" s="186"/>
      <c r="BQ250" s="186"/>
      <c r="BR250" s="186"/>
      <c r="BS250" s="186"/>
      <c r="BT250" s="186"/>
      <c r="BU250" s="186"/>
      <c r="BV250" s="186"/>
      <c r="BW250" s="160"/>
      <c r="BX250" s="186"/>
      <c r="BY250" s="186"/>
      <c r="BZ250" s="186"/>
      <c r="CA250" s="186"/>
      <c r="CB250" s="186"/>
      <c r="CC250" s="186"/>
      <c r="CD250" s="186"/>
      <c r="CE250" s="186"/>
      <c r="CF250" s="197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90">
        <v>357</v>
      </c>
      <c r="CX250" s="228" t="s">
        <v>8</v>
      </c>
      <c r="CY250" s="228"/>
      <c r="CZ250" s="228"/>
      <c r="DA250" s="186">
        <f t="shared" si="40"/>
        <v>915</v>
      </c>
      <c r="DB250" s="228"/>
      <c r="DC250" s="228"/>
      <c r="DD250" s="228"/>
      <c r="DE250" s="228"/>
      <c r="DF250" s="228"/>
      <c r="DG250" s="228"/>
      <c r="DH250" s="228" t="s">
        <v>9</v>
      </c>
      <c r="DI250" s="230">
        <v>5.966208</v>
      </c>
      <c r="DJ250" s="230">
        <v>0.6214556</v>
      </c>
      <c r="DK250" s="230">
        <v>5.3447524</v>
      </c>
      <c r="DL250" s="230">
        <v>0.26802090000000001</v>
      </c>
      <c r="DM250" s="230">
        <v>0.35343469999999999</v>
      </c>
      <c r="DO250" s="59" t="s">
        <v>98</v>
      </c>
      <c r="DP250" s="61" t="s">
        <v>8</v>
      </c>
      <c r="DQ250" s="160" t="s">
        <v>1163</v>
      </c>
      <c r="DR250" s="61"/>
      <c r="DS250" s="61"/>
      <c r="DT250" s="61"/>
      <c r="DU250" s="61"/>
      <c r="DV250" s="61"/>
      <c r="DW250" s="61"/>
      <c r="DX250" s="61" t="s">
        <v>62</v>
      </c>
      <c r="DY250" s="236">
        <v>0.14929454</v>
      </c>
      <c r="DZ250" s="236">
        <v>1.4464579999999999E-2</v>
      </c>
      <c r="EA250" s="236">
        <v>3.3558499999999998E-2</v>
      </c>
      <c r="EB250" s="236">
        <v>9.5135579999999997E-2</v>
      </c>
      <c r="EC250" s="236">
        <v>1.022492E-2</v>
      </c>
      <c r="ED250" s="149"/>
      <c r="EE250" s="149"/>
      <c r="EN250" s="68"/>
      <c r="EO250" s="68"/>
    </row>
    <row r="251" spans="1:145" s="169" customFormat="1" x14ac:dyDescent="0.25">
      <c r="A251" s="156">
        <v>358</v>
      </c>
      <c r="B251" s="157" t="s">
        <v>1432</v>
      </c>
      <c r="C251" s="160" t="s">
        <v>1173</v>
      </c>
      <c r="D251" s="160"/>
      <c r="E251" s="156" t="s">
        <v>1428</v>
      </c>
      <c r="F251" s="157">
        <v>-19.845456379000002</v>
      </c>
      <c r="G251" s="157">
        <v>-42.099253730999997</v>
      </c>
      <c r="H251" s="157"/>
      <c r="I251" s="156">
        <v>902</v>
      </c>
      <c r="J251" s="190"/>
      <c r="K251" s="190"/>
      <c r="L251" s="189" t="s">
        <v>1210</v>
      </c>
      <c r="M251" s="185">
        <v>6</v>
      </c>
      <c r="N251" s="185">
        <v>6.333333333333333</v>
      </c>
      <c r="O251" s="185">
        <v>6.666666666666667</v>
      </c>
      <c r="P251" s="185">
        <v>6.333333333333333</v>
      </c>
      <c r="Q251" s="185">
        <v>6.666666666666667</v>
      </c>
      <c r="R251" s="185">
        <v>6.5</v>
      </c>
      <c r="S251" s="185">
        <v>6.333333333333333</v>
      </c>
      <c r="T251" s="185">
        <v>6.166666666666667</v>
      </c>
      <c r="U251" s="191">
        <v>87</v>
      </c>
      <c r="V251" s="186"/>
      <c r="W251" s="190" t="s">
        <v>861</v>
      </c>
      <c r="X251" s="190">
        <v>902</v>
      </c>
      <c r="Y251" s="192" t="s">
        <v>286</v>
      </c>
      <c r="Z251" s="192"/>
      <c r="AA251" s="175"/>
      <c r="AB251" s="175">
        <f t="shared" si="45"/>
        <v>902</v>
      </c>
      <c r="AC251" s="175"/>
      <c r="AD251" s="175"/>
      <c r="AE251" s="192"/>
      <c r="AF251" s="193">
        <v>39.758488499999991</v>
      </c>
      <c r="AG251" s="193">
        <v>28.732987999999999</v>
      </c>
      <c r="AH251" s="193">
        <v>4.916783399999999</v>
      </c>
      <c r="AI251" s="193">
        <v>11.287118250000001</v>
      </c>
      <c r="AJ251" s="193">
        <v>2.3168161546440373</v>
      </c>
      <c r="AK251" s="186"/>
      <c r="AL251" s="175" t="s">
        <v>231</v>
      </c>
      <c r="AM251" s="175"/>
      <c r="AN251" s="175" t="s">
        <v>286</v>
      </c>
      <c r="AO251" s="175"/>
      <c r="AP251" s="175"/>
      <c r="AQ251" s="175">
        <f t="shared" si="46"/>
        <v>902</v>
      </c>
      <c r="AR251" s="175"/>
      <c r="AS251" s="175"/>
      <c r="AU251" s="175"/>
      <c r="AV251" s="175" t="s">
        <v>62</v>
      </c>
      <c r="AY251" s="176">
        <v>0.2626</v>
      </c>
      <c r="AZ251" s="176">
        <v>20</v>
      </c>
      <c r="BA251" s="177">
        <v>1.3129999999999999E-2</v>
      </c>
      <c r="BB251" s="177">
        <v>6.9779615064558564</v>
      </c>
      <c r="BC251" s="177"/>
      <c r="BD251" s="186"/>
      <c r="BE251" s="186"/>
      <c r="BF251" s="186"/>
      <c r="BG251" s="186"/>
      <c r="BJ251" s="186"/>
      <c r="BK251" s="186"/>
      <c r="BL251" s="186"/>
      <c r="BM251" s="218"/>
      <c r="BP251" s="186"/>
      <c r="BQ251" s="186"/>
      <c r="BR251" s="186"/>
      <c r="BS251" s="186"/>
      <c r="BT251" s="186"/>
      <c r="BU251" s="186"/>
      <c r="BV251" s="186"/>
      <c r="BW251" s="160"/>
      <c r="BX251" s="186"/>
      <c r="BY251" s="186"/>
      <c r="BZ251" s="186"/>
      <c r="CA251" s="186"/>
      <c r="CB251" s="186"/>
      <c r="CC251" s="186"/>
      <c r="CD251" s="186"/>
      <c r="CE251" s="186"/>
      <c r="CF251" s="197"/>
      <c r="CI251" s="186"/>
      <c r="CJ251" s="186"/>
      <c r="CK251" s="186"/>
      <c r="CL251" s="186"/>
      <c r="CM251" s="186"/>
      <c r="CN251" s="186"/>
      <c r="CO251" s="186"/>
      <c r="CP251" s="186"/>
      <c r="CQ251" s="186"/>
      <c r="CR251" s="186"/>
      <c r="CS251" s="186"/>
      <c r="CT251" s="186"/>
      <c r="CU251" s="186"/>
      <c r="CV251" s="186"/>
      <c r="CW251" s="186"/>
      <c r="CX251" s="186"/>
      <c r="CY251" s="186"/>
      <c r="CZ251" s="186"/>
      <c r="DA251" s="186"/>
      <c r="DB251" s="186"/>
      <c r="DC251" s="186"/>
      <c r="DD251" s="186"/>
      <c r="DE251" s="186"/>
      <c r="DF251" s="186"/>
      <c r="DG251" s="186"/>
      <c r="DH251" s="186"/>
      <c r="DI251" s="186"/>
      <c r="DJ251" s="186"/>
      <c r="DK251" s="186"/>
      <c r="DL251" s="186"/>
      <c r="DM251" s="186"/>
      <c r="DO251" s="61" t="s">
        <v>231</v>
      </c>
      <c r="DP251" s="61" t="s">
        <v>286</v>
      </c>
      <c r="DQ251" s="160" t="s">
        <v>1173</v>
      </c>
      <c r="DR251" s="61"/>
      <c r="DS251" s="61"/>
      <c r="DT251" s="61"/>
      <c r="DU251" s="61"/>
      <c r="DV251" s="61"/>
      <c r="DW251" s="61"/>
      <c r="DX251" s="61" t="s">
        <v>62</v>
      </c>
      <c r="DY251" s="68">
        <v>0.32270125999999999</v>
      </c>
      <c r="DZ251" s="68">
        <v>2.2655500000000002E-2</v>
      </c>
      <c r="EA251" s="68">
        <v>7.0881139999999981E-2</v>
      </c>
      <c r="EB251" s="68">
        <v>0.20336495999999998</v>
      </c>
      <c r="EC251" s="68">
        <v>2.1434399999999999E-2</v>
      </c>
      <c r="ED251" s="149"/>
      <c r="EE251" s="149"/>
      <c r="EN251" s="68"/>
      <c r="EO251" s="68"/>
    </row>
    <row r="252" spans="1:145" s="169" customFormat="1" x14ac:dyDescent="0.25">
      <c r="A252" s="156">
        <v>359</v>
      </c>
      <c r="B252" s="157" t="s">
        <v>1433</v>
      </c>
      <c r="C252" s="160" t="s">
        <v>1194</v>
      </c>
      <c r="D252" s="160"/>
      <c r="E252" s="156" t="s">
        <v>1428</v>
      </c>
      <c r="F252" s="157">
        <v>-19.842616253999999</v>
      </c>
      <c r="G252" s="157">
        <v>-42.097281049999999</v>
      </c>
      <c r="H252" s="157"/>
      <c r="I252" s="156">
        <v>916</v>
      </c>
      <c r="J252" s="190"/>
      <c r="K252" s="190"/>
      <c r="L252" s="189" t="s">
        <v>1225</v>
      </c>
      <c r="M252" s="185">
        <v>6</v>
      </c>
      <c r="N252" s="185">
        <v>6.5</v>
      </c>
      <c r="O252" s="185">
        <v>6.5</v>
      </c>
      <c r="P252" s="185">
        <v>6</v>
      </c>
      <c r="Q252" s="185">
        <v>6.333333333333333</v>
      </c>
      <c r="R252" s="185">
        <v>6.5</v>
      </c>
      <c r="S252" s="185">
        <v>6.333333333333333</v>
      </c>
      <c r="T252" s="185">
        <v>6.166666666666667</v>
      </c>
      <c r="U252" s="191">
        <v>86.333333333333329</v>
      </c>
      <c r="V252" s="186"/>
      <c r="W252" s="190" t="s">
        <v>790</v>
      </c>
      <c r="X252" s="190">
        <v>916</v>
      </c>
      <c r="Y252" s="192" t="s">
        <v>201</v>
      </c>
      <c r="Z252" s="192"/>
      <c r="AA252" s="175"/>
      <c r="AB252" s="175">
        <f t="shared" si="45"/>
        <v>916</v>
      </c>
      <c r="AC252" s="175"/>
      <c r="AD252" s="175"/>
      <c r="AE252" s="192"/>
      <c r="AF252" s="193">
        <v>52.275365000000001</v>
      </c>
      <c r="AG252" s="193">
        <v>33.159568000000007</v>
      </c>
      <c r="AH252" s="193">
        <v>5.7298996999999989</v>
      </c>
      <c r="AI252" s="193">
        <v>13.177070000000001</v>
      </c>
      <c r="AJ252" s="193">
        <v>2.3010582924283383</v>
      </c>
      <c r="AK252" s="186"/>
      <c r="AL252" s="175" t="s">
        <v>1066</v>
      </c>
      <c r="AM252" s="175"/>
      <c r="AN252" s="175" t="s">
        <v>201</v>
      </c>
      <c r="AO252" s="175"/>
      <c r="AP252" s="175"/>
      <c r="AQ252" s="175">
        <f t="shared" si="46"/>
        <v>916</v>
      </c>
      <c r="AR252" s="175"/>
      <c r="AS252" s="175"/>
      <c r="AU252" s="175"/>
      <c r="AV252" s="175" t="s">
        <v>62</v>
      </c>
      <c r="AY252" s="176">
        <v>0.2296</v>
      </c>
      <c r="AZ252" s="176">
        <v>20</v>
      </c>
      <c r="BA252" s="177">
        <v>1.1480000000000001E-2</v>
      </c>
      <c r="BB252" s="177">
        <v>6.3243228733256389</v>
      </c>
      <c r="BC252" s="177"/>
      <c r="BD252" s="186"/>
      <c r="BE252" s="186"/>
      <c r="BF252" s="186"/>
      <c r="BG252" s="186"/>
      <c r="BJ252" s="186"/>
      <c r="BK252" s="186"/>
      <c r="BL252" s="186"/>
      <c r="BM252" s="218"/>
      <c r="BP252" s="186"/>
      <c r="BQ252" s="186"/>
      <c r="BR252" s="186"/>
      <c r="BS252" s="186"/>
      <c r="BT252" s="186"/>
      <c r="BU252" s="186"/>
      <c r="BV252" s="186"/>
      <c r="BW252" s="160"/>
      <c r="BX252" s="186"/>
      <c r="BY252" s="186"/>
      <c r="BZ252" s="186"/>
      <c r="CA252" s="186"/>
      <c r="CB252" s="186"/>
      <c r="CC252" s="186"/>
      <c r="CD252" s="186"/>
      <c r="CE252" s="186"/>
      <c r="CF252" s="197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O252" s="61">
        <v>359</v>
      </c>
      <c r="DP252" s="61" t="s">
        <v>201</v>
      </c>
      <c r="DQ252" s="160" t="s">
        <v>1194</v>
      </c>
      <c r="DR252" s="61"/>
      <c r="DS252" s="61"/>
      <c r="DT252" s="61"/>
      <c r="DU252" s="61"/>
      <c r="DV252" s="61"/>
      <c r="DW252" s="61"/>
      <c r="DX252" s="61" t="s">
        <v>62</v>
      </c>
      <c r="DY252" s="68">
        <v>0.24429149999999997</v>
      </c>
      <c r="DZ252" s="68">
        <v>2.1968599999999998E-2</v>
      </c>
      <c r="EA252" s="68">
        <v>6.2434939999999994E-2</v>
      </c>
      <c r="EB252" s="68">
        <v>0.14438886000000001</v>
      </c>
      <c r="EC252" s="68">
        <v>1.5025500000000001E-2</v>
      </c>
      <c r="ED252" s="149"/>
      <c r="EE252" s="149"/>
      <c r="EN252" s="68"/>
      <c r="EO252" s="68"/>
    </row>
    <row r="253" spans="1:145" s="169" customFormat="1" x14ac:dyDescent="0.25">
      <c r="A253" s="156">
        <v>360</v>
      </c>
      <c r="B253" s="157" t="s">
        <v>1430</v>
      </c>
      <c r="C253" s="160" t="s">
        <v>1192</v>
      </c>
      <c r="D253" s="160"/>
      <c r="E253" s="156" t="s">
        <v>1428</v>
      </c>
      <c r="F253" s="157">
        <v>-19.802945545</v>
      </c>
      <c r="G253" s="157">
        <v>-42.182147987</v>
      </c>
      <c r="H253" s="157"/>
      <c r="I253" s="156">
        <v>819</v>
      </c>
      <c r="J253" s="190"/>
      <c r="K253" s="190"/>
      <c r="L253" s="189" t="s">
        <v>1225</v>
      </c>
      <c r="M253" s="185">
        <v>6</v>
      </c>
      <c r="N253" s="185">
        <v>5.666666666666667</v>
      </c>
      <c r="O253" s="185">
        <v>6.166666666666667</v>
      </c>
      <c r="P253" s="185">
        <v>5.833333333333333</v>
      </c>
      <c r="Q253" s="185">
        <v>5.666666666666667</v>
      </c>
      <c r="R253" s="185">
        <v>6.166666666666667</v>
      </c>
      <c r="S253" s="185">
        <v>6</v>
      </c>
      <c r="T253" s="185">
        <v>6.166666666666667</v>
      </c>
      <c r="U253" s="191">
        <v>83.666666666666671</v>
      </c>
      <c r="V253" s="186"/>
      <c r="W253" s="190" t="s">
        <v>962</v>
      </c>
      <c r="X253" s="190">
        <v>819</v>
      </c>
      <c r="Y253" s="192" t="s">
        <v>10</v>
      </c>
      <c r="Z253" s="192"/>
      <c r="AA253" s="175"/>
      <c r="AB253" s="175">
        <f t="shared" si="45"/>
        <v>819</v>
      </c>
      <c r="AC253" s="175"/>
      <c r="AD253" s="175"/>
      <c r="AE253" s="192"/>
      <c r="AF253" s="193">
        <v>52.171560999999997</v>
      </c>
      <c r="AG253" s="193">
        <v>32.684925999999997</v>
      </c>
      <c r="AH253" s="193">
        <v>5.6647518000000003</v>
      </c>
      <c r="AI253" s="193">
        <v>12.920033749999998</v>
      </c>
      <c r="AJ253" s="193">
        <v>2.2863889226882352</v>
      </c>
      <c r="AK253" s="186"/>
      <c r="AL253" s="175" t="s">
        <v>1121</v>
      </c>
      <c r="AM253" s="175"/>
      <c r="AN253" s="175" t="s">
        <v>10</v>
      </c>
      <c r="AO253" s="175"/>
      <c r="AP253" s="175"/>
      <c r="AQ253" s="175">
        <f t="shared" si="46"/>
        <v>819</v>
      </c>
      <c r="AR253" s="175"/>
      <c r="AS253" s="175"/>
      <c r="AU253" s="175"/>
      <c r="AV253" s="175" t="s">
        <v>440</v>
      </c>
      <c r="AY253" s="176">
        <v>0.2341</v>
      </c>
      <c r="AZ253" s="176">
        <v>20</v>
      </c>
      <c r="BA253" s="177">
        <v>1.1705E-2</v>
      </c>
      <c r="BB253" s="177">
        <v>6.6813411000456355</v>
      </c>
      <c r="BC253" s="177"/>
      <c r="BD253" s="186"/>
      <c r="BE253" s="186"/>
      <c r="BF253" s="186"/>
      <c r="BG253" s="186"/>
      <c r="BJ253" s="186"/>
      <c r="BK253" s="186"/>
      <c r="BL253" s="186"/>
      <c r="BM253" s="218"/>
      <c r="BP253" s="186"/>
      <c r="BQ253" s="186"/>
      <c r="BR253" s="186"/>
      <c r="BS253" s="186"/>
      <c r="BT253" s="186"/>
      <c r="BU253" s="186"/>
      <c r="BV253" s="186"/>
      <c r="BW253" s="160"/>
      <c r="BX253" s="186"/>
      <c r="BY253" s="186"/>
      <c r="BZ253" s="186"/>
      <c r="CA253" s="186"/>
      <c r="CB253" s="186"/>
      <c r="CC253" s="186"/>
      <c r="CD253" s="186"/>
      <c r="CE253" s="186"/>
      <c r="CF253" s="197"/>
      <c r="CI253" s="186"/>
      <c r="CJ253" s="186"/>
      <c r="CK253" s="186"/>
      <c r="CL253" s="186"/>
      <c r="CM253" s="186"/>
      <c r="CN253" s="186"/>
      <c r="CO253" s="186"/>
      <c r="CP253" s="186"/>
      <c r="CQ253" s="186"/>
      <c r="CR253" s="186"/>
      <c r="CS253" s="186"/>
      <c r="CT253" s="186"/>
      <c r="CU253" s="186"/>
      <c r="CV253" s="186"/>
      <c r="CW253" s="186"/>
      <c r="CX253" s="186"/>
      <c r="CY253" s="186"/>
      <c r="CZ253" s="186"/>
      <c r="DA253" s="186"/>
      <c r="DB253" s="186"/>
      <c r="DC253" s="186"/>
      <c r="DD253" s="186"/>
      <c r="DE253" s="186"/>
      <c r="DF253" s="186"/>
      <c r="DG253" s="186"/>
      <c r="DH253" s="186"/>
      <c r="DI253" s="186"/>
      <c r="DJ253" s="186"/>
      <c r="DK253" s="186"/>
      <c r="DL253" s="186"/>
      <c r="DM253" s="186"/>
      <c r="DQ253" s="160"/>
      <c r="ED253" s="149"/>
      <c r="EE253" s="149"/>
      <c r="EN253" s="68"/>
      <c r="EO253" s="68"/>
    </row>
    <row r="254" spans="1:145" s="169" customFormat="1" x14ac:dyDescent="0.25">
      <c r="A254" s="156">
        <v>363</v>
      </c>
      <c r="B254" s="157" t="s">
        <v>1434</v>
      </c>
      <c r="C254" s="160" t="s">
        <v>1163</v>
      </c>
      <c r="D254" s="160"/>
      <c r="E254" s="156" t="s">
        <v>1428</v>
      </c>
      <c r="F254" s="157">
        <v>-19.841765993999999</v>
      </c>
      <c r="G254" s="157">
        <v>-42.105373442000001</v>
      </c>
      <c r="H254" s="157"/>
      <c r="I254" s="156">
        <v>965</v>
      </c>
      <c r="J254" s="190"/>
      <c r="K254" s="190"/>
      <c r="L254" s="189" t="s">
        <v>1225</v>
      </c>
      <c r="M254" s="185">
        <v>6.5</v>
      </c>
      <c r="N254" s="185">
        <v>6</v>
      </c>
      <c r="O254" s="185">
        <v>7</v>
      </c>
      <c r="P254" s="185">
        <v>6.5</v>
      </c>
      <c r="Q254" s="185">
        <v>7</v>
      </c>
      <c r="R254" s="185">
        <v>6.25</v>
      </c>
      <c r="S254" s="185">
        <v>6</v>
      </c>
      <c r="T254" s="185">
        <v>6.25</v>
      </c>
      <c r="U254" s="191">
        <v>87.333333333333329</v>
      </c>
      <c r="V254" s="186"/>
      <c r="W254" s="190" t="s">
        <v>709</v>
      </c>
      <c r="X254" s="190">
        <v>965</v>
      </c>
      <c r="Y254" s="192" t="s">
        <v>8</v>
      </c>
      <c r="Z254" s="192"/>
      <c r="AA254" s="175"/>
      <c r="AB254" s="175">
        <f t="shared" si="45"/>
        <v>965</v>
      </c>
      <c r="AC254" s="175"/>
      <c r="AD254" s="175"/>
      <c r="AE254" s="192"/>
      <c r="AF254" s="193">
        <v>59.572837499999991</v>
      </c>
      <c r="AG254" s="193">
        <v>34.960875500000007</v>
      </c>
      <c r="AH254" s="193">
        <v>6.0246347499999997</v>
      </c>
      <c r="AI254" s="193">
        <v>14.048747499999999</v>
      </c>
      <c r="AJ254" s="193">
        <v>2.3399167904117402</v>
      </c>
      <c r="AK254" s="186"/>
      <c r="AL254" s="175" t="s">
        <v>99</v>
      </c>
      <c r="AM254" s="175"/>
      <c r="AN254" s="175" t="s">
        <v>8</v>
      </c>
      <c r="AO254" s="175"/>
      <c r="AP254" s="175"/>
      <c r="AQ254" s="175">
        <f t="shared" si="46"/>
        <v>965</v>
      </c>
      <c r="AR254" s="175"/>
      <c r="AS254" s="175"/>
      <c r="AU254" s="175"/>
      <c r="AV254" s="175" t="s">
        <v>62</v>
      </c>
      <c r="AY254" s="176">
        <v>0.24299999999999999</v>
      </c>
      <c r="AZ254" s="176">
        <v>20</v>
      </c>
      <c r="BA254" s="177">
        <v>1.2149999999999999E-2</v>
      </c>
      <c r="BB254" s="177">
        <v>6.3860628674200735</v>
      </c>
      <c r="BC254" s="177"/>
      <c r="BD254" s="186"/>
      <c r="BE254" s="186"/>
      <c r="BF254" s="186"/>
      <c r="BG254" s="186"/>
      <c r="BJ254" s="186"/>
      <c r="BK254" s="186"/>
      <c r="BL254" s="186"/>
      <c r="BM254" s="218"/>
      <c r="BP254" s="186"/>
      <c r="BQ254" s="186"/>
      <c r="BR254" s="186"/>
      <c r="BS254" s="186"/>
      <c r="BT254" s="186"/>
      <c r="BU254" s="186"/>
      <c r="BV254" s="176" t="s">
        <v>366</v>
      </c>
      <c r="BW254" s="160" t="s">
        <v>1163</v>
      </c>
      <c r="BX254" s="176"/>
      <c r="BY254" s="176"/>
      <c r="BZ254" s="186">
        <f>I254</f>
        <v>965</v>
      </c>
      <c r="CA254" s="176"/>
      <c r="CB254" s="176"/>
      <c r="CC254" s="176"/>
      <c r="CD254" s="176"/>
      <c r="CE254" s="176" t="s">
        <v>62</v>
      </c>
      <c r="CF254" s="185">
        <v>159.66204826835218</v>
      </c>
      <c r="CI254" s="163">
        <v>363</v>
      </c>
      <c r="CJ254" s="163" t="s">
        <v>8</v>
      </c>
      <c r="CK254" s="163"/>
      <c r="CL254" s="163"/>
      <c r="CM254" s="186">
        <f>I254</f>
        <v>965</v>
      </c>
      <c r="CN254" s="163"/>
      <c r="CO254" s="163"/>
      <c r="CP254" s="163"/>
      <c r="CQ254" s="163"/>
      <c r="CR254" s="163"/>
      <c r="CS254" s="163" t="s">
        <v>62</v>
      </c>
      <c r="CT254" s="163">
        <v>7.9365288223839716</v>
      </c>
      <c r="CU254" s="186"/>
      <c r="CV254" s="186"/>
      <c r="CW254" s="190">
        <v>363</v>
      </c>
      <c r="CX254" s="228" t="s">
        <v>8</v>
      </c>
      <c r="CY254" s="228"/>
      <c r="CZ254" s="228"/>
      <c r="DA254" s="186">
        <f t="shared" si="40"/>
        <v>965</v>
      </c>
      <c r="DB254" s="228"/>
      <c r="DC254" s="228"/>
      <c r="DD254" s="228"/>
      <c r="DE254" s="228"/>
      <c r="DF254" s="228"/>
      <c r="DG254" s="228"/>
      <c r="DH254" s="228" t="s">
        <v>9</v>
      </c>
      <c r="DI254" s="230">
        <v>5.2485660000000003</v>
      </c>
      <c r="DJ254" s="230">
        <v>0.72933490000000001</v>
      </c>
      <c r="DK254" s="230">
        <v>4.5192311000000007</v>
      </c>
      <c r="DL254" s="230">
        <v>0.3387288</v>
      </c>
      <c r="DM254" s="230">
        <v>0.39060610000000001</v>
      </c>
      <c r="DO254" s="59" t="s">
        <v>99</v>
      </c>
      <c r="DP254" s="61" t="s">
        <v>8</v>
      </c>
      <c r="DQ254" s="160" t="s">
        <v>1163</v>
      </c>
      <c r="DR254" s="61"/>
      <c r="DS254" s="61"/>
      <c r="DT254" s="61"/>
      <c r="DU254" s="61"/>
      <c r="DV254" s="61"/>
      <c r="DW254" s="61"/>
      <c r="DX254" s="61" t="s">
        <v>62</v>
      </c>
      <c r="DY254" s="236">
        <v>0.27902638000000002</v>
      </c>
      <c r="DZ254" s="236">
        <v>2.7609759999999994E-2</v>
      </c>
      <c r="EA254" s="236">
        <v>7.256515999999999E-2</v>
      </c>
      <c r="EB254" s="236">
        <v>0.17669818000000001</v>
      </c>
      <c r="EC254" s="236">
        <v>1.8409420000000003E-2</v>
      </c>
      <c r="ED254" s="149"/>
      <c r="EE254" s="149"/>
      <c r="EN254" s="68"/>
      <c r="EO254" s="68"/>
    </row>
    <row r="255" spans="1:145" s="169" customFormat="1" x14ac:dyDescent="0.25">
      <c r="A255" s="156">
        <v>365</v>
      </c>
      <c r="B255" s="157" t="s">
        <v>1435</v>
      </c>
      <c r="C255" s="160" t="s">
        <v>1192</v>
      </c>
      <c r="D255" s="160"/>
      <c r="E255" s="156" t="s">
        <v>1371</v>
      </c>
      <c r="F255" s="157">
        <v>-20.3869492</v>
      </c>
      <c r="G255" s="157">
        <v>-42.043446852000002</v>
      </c>
      <c r="H255" s="157"/>
      <c r="I255" s="156">
        <v>1131</v>
      </c>
      <c r="J255" s="190"/>
      <c r="K255" s="190"/>
      <c r="L255" s="189" t="s">
        <v>1225</v>
      </c>
      <c r="M255" s="185">
        <v>6</v>
      </c>
      <c r="N255" s="185">
        <v>6</v>
      </c>
      <c r="O255" s="185">
        <v>6</v>
      </c>
      <c r="P255" s="185">
        <v>6.666666666666667</v>
      </c>
      <c r="Q255" s="185">
        <v>6.333333333333333</v>
      </c>
      <c r="R255" s="185">
        <v>6.166666666666667</v>
      </c>
      <c r="S255" s="185">
        <v>6</v>
      </c>
      <c r="T255" s="185">
        <v>6.166666666666667</v>
      </c>
      <c r="U255" s="191">
        <v>85.333333333333329</v>
      </c>
      <c r="V255" s="186"/>
      <c r="W255" s="190" t="s">
        <v>964</v>
      </c>
      <c r="X255" s="190">
        <v>1131</v>
      </c>
      <c r="Y255" s="192" t="s">
        <v>10</v>
      </c>
      <c r="Z255" s="192"/>
      <c r="AA255" s="175"/>
      <c r="AB255" s="175">
        <f t="shared" si="45"/>
        <v>1131</v>
      </c>
      <c r="AC255" s="175"/>
      <c r="AD255" s="175"/>
      <c r="AE255" s="192"/>
      <c r="AF255" s="193">
        <v>56.398664499999995</v>
      </c>
      <c r="AG255" s="193">
        <v>32.3179315</v>
      </c>
      <c r="AH255" s="193">
        <v>6.107256099999999</v>
      </c>
      <c r="AI255" s="193">
        <v>12.835879000000002</v>
      </c>
      <c r="AJ255" s="193">
        <v>2.1106214140622273</v>
      </c>
      <c r="AK255" s="186"/>
      <c r="AL255" s="175" t="s">
        <v>1143</v>
      </c>
      <c r="AM255" s="175"/>
      <c r="AN255" s="175" t="s">
        <v>10</v>
      </c>
      <c r="AO255" s="175"/>
      <c r="AP255" s="175"/>
      <c r="AQ255" s="175">
        <f t="shared" si="46"/>
        <v>1131</v>
      </c>
      <c r="AR255" s="175"/>
      <c r="AS255" s="175"/>
      <c r="AU255" s="175"/>
      <c r="AV255" s="175" t="s">
        <v>62</v>
      </c>
      <c r="AY255" s="176">
        <v>0.24529999999999999</v>
      </c>
      <c r="AZ255" s="176">
        <v>20</v>
      </c>
      <c r="BA255" s="177">
        <v>1.2265E-2</v>
      </c>
      <c r="BB255" s="177">
        <v>6.8450863017743551</v>
      </c>
      <c r="BC255" s="177"/>
      <c r="BD255" s="186"/>
      <c r="BE255" s="186"/>
      <c r="BF255" s="186"/>
      <c r="BG255" s="186"/>
      <c r="BJ255" s="186"/>
      <c r="BK255" s="186"/>
      <c r="BL255" s="186"/>
      <c r="BM255" s="218"/>
      <c r="BP255" s="186"/>
      <c r="BQ255" s="186"/>
      <c r="BR255" s="186"/>
      <c r="BS255" s="186"/>
      <c r="BT255" s="186"/>
      <c r="BU255" s="186"/>
      <c r="BV255" s="176" t="s">
        <v>427</v>
      </c>
      <c r="BW255" s="160" t="s">
        <v>1192</v>
      </c>
      <c r="BX255" s="176"/>
      <c r="BY255" s="176"/>
      <c r="BZ255" s="186">
        <f>I255</f>
        <v>1131</v>
      </c>
      <c r="CA255" s="176"/>
      <c r="CB255" s="176"/>
      <c r="CC255" s="176"/>
      <c r="CD255" s="176"/>
      <c r="CE255" s="176" t="s">
        <v>62</v>
      </c>
      <c r="CF255" s="185">
        <v>183.95408520819734</v>
      </c>
      <c r="CI255" s="186"/>
      <c r="CJ255" s="186"/>
      <c r="CK255" s="186"/>
      <c r="CL255" s="186"/>
      <c r="CM255" s="186"/>
      <c r="CN255" s="186"/>
      <c r="CO255" s="186"/>
      <c r="CP255" s="186"/>
      <c r="CQ255" s="186"/>
      <c r="CR255" s="186"/>
      <c r="CS255" s="186"/>
      <c r="CT255" s="186"/>
      <c r="CU255" s="186"/>
      <c r="CV255" s="186"/>
      <c r="CW255" s="186"/>
      <c r="CX255" s="186"/>
      <c r="CY255" s="186"/>
      <c r="CZ255" s="186"/>
      <c r="DA255" s="186"/>
      <c r="DB255" s="186"/>
      <c r="DC255" s="186"/>
      <c r="DD255" s="186"/>
      <c r="DE255" s="186"/>
      <c r="DF255" s="186"/>
      <c r="DG255" s="186"/>
      <c r="DH255" s="186"/>
      <c r="DI255" s="186"/>
      <c r="DJ255" s="186"/>
      <c r="DK255" s="186"/>
      <c r="DL255" s="186"/>
      <c r="DM255" s="186"/>
      <c r="DQ255" s="160"/>
      <c r="ED255" s="149"/>
      <c r="EE255" s="149"/>
      <c r="EN255" s="68"/>
      <c r="EO255" s="68"/>
    </row>
    <row r="256" spans="1:145" s="169" customFormat="1" x14ac:dyDescent="0.25">
      <c r="A256" s="156">
        <v>367</v>
      </c>
      <c r="B256" s="157" t="s">
        <v>1436</v>
      </c>
      <c r="C256" s="160" t="s">
        <v>1192</v>
      </c>
      <c r="D256" s="160"/>
      <c r="E256" s="157" t="s">
        <v>1392</v>
      </c>
      <c r="F256" s="157">
        <v>-20.359905325</v>
      </c>
      <c r="G256" s="157">
        <v>-42.132952418000002</v>
      </c>
      <c r="H256" s="157"/>
      <c r="I256" s="156">
        <v>922</v>
      </c>
      <c r="J256" s="190"/>
      <c r="K256" s="190"/>
      <c r="L256" s="189" t="s">
        <v>1210</v>
      </c>
      <c r="M256" s="185">
        <v>6.333333333333333</v>
      </c>
      <c r="N256" s="185">
        <v>7</v>
      </c>
      <c r="O256" s="185">
        <v>7</v>
      </c>
      <c r="P256" s="185">
        <v>6.666666666666667</v>
      </c>
      <c r="Q256" s="185">
        <v>6.666666666666667</v>
      </c>
      <c r="R256" s="185">
        <v>7</v>
      </c>
      <c r="S256" s="185">
        <v>6.333333333333333</v>
      </c>
      <c r="T256" s="185">
        <v>6.666666666666667</v>
      </c>
      <c r="U256" s="191">
        <v>89.666666666666671</v>
      </c>
      <c r="V256" s="186"/>
      <c r="W256" s="190" t="s">
        <v>966</v>
      </c>
      <c r="X256" s="190">
        <v>922</v>
      </c>
      <c r="Y256" s="192" t="s">
        <v>10</v>
      </c>
      <c r="Z256" s="192"/>
      <c r="AA256" s="175"/>
      <c r="AB256" s="175">
        <f t="shared" si="45"/>
        <v>922</v>
      </c>
      <c r="AC256" s="175"/>
      <c r="AD256" s="175"/>
      <c r="AE256" s="192"/>
      <c r="AF256" s="193">
        <v>46.312899499999993</v>
      </c>
      <c r="AG256" s="193">
        <v>29.125704499999994</v>
      </c>
      <c r="AH256" s="193">
        <v>5.5419403499999991</v>
      </c>
      <c r="AI256" s="193">
        <v>11.373613749999999</v>
      </c>
      <c r="AJ256" s="193">
        <v>2.0734756512261474</v>
      </c>
      <c r="AK256" s="186"/>
      <c r="AL256" s="175" t="s">
        <v>181</v>
      </c>
      <c r="AM256" s="175"/>
      <c r="AN256" s="175" t="s">
        <v>10</v>
      </c>
      <c r="AO256" s="175"/>
      <c r="AP256" s="175"/>
      <c r="AQ256" s="175">
        <f t="shared" si="46"/>
        <v>922</v>
      </c>
      <c r="AR256" s="175"/>
      <c r="AS256" s="175"/>
      <c r="AU256" s="175"/>
      <c r="AV256" s="175" t="s">
        <v>62</v>
      </c>
      <c r="AY256" s="176">
        <v>0.22939999999999999</v>
      </c>
      <c r="AZ256" s="176">
        <v>20</v>
      </c>
      <c r="BA256" s="177">
        <v>1.1469999999999999E-2</v>
      </c>
      <c r="BB256" s="177">
        <v>5.9538829087590264</v>
      </c>
      <c r="BC256" s="177"/>
      <c r="BD256" s="194" t="s">
        <v>181</v>
      </c>
      <c r="BE256" s="194" t="s">
        <v>10</v>
      </c>
      <c r="BF256" s="194"/>
      <c r="BG256" s="194"/>
      <c r="BH256" s="169">
        <f>I256</f>
        <v>922</v>
      </c>
      <c r="BJ256" s="194"/>
      <c r="BK256" s="194"/>
      <c r="BL256" s="194"/>
      <c r="BM256" s="217">
        <v>922.26369999999997</v>
      </c>
      <c r="BP256" s="194"/>
      <c r="BQ256" s="195">
        <v>3292.833333</v>
      </c>
      <c r="BR256" s="195"/>
      <c r="BS256" s="195"/>
      <c r="BT256" s="195"/>
      <c r="BU256" s="186"/>
      <c r="BV256" s="176" t="s">
        <v>428</v>
      </c>
      <c r="BW256" s="160" t="s">
        <v>1192</v>
      </c>
      <c r="BX256" s="176"/>
      <c r="BY256" s="176"/>
      <c r="BZ256" s="186">
        <f>I256</f>
        <v>922</v>
      </c>
      <c r="CA256" s="176"/>
      <c r="CB256" s="176"/>
      <c r="CC256" s="176"/>
      <c r="CD256" s="176"/>
      <c r="CE256" s="176" t="s">
        <v>62</v>
      </c>
      <c r="CF256" s="185">
        <v>205.93303971545583</v>
      </c>
      <c r="CI256" s="163">
        <v>367</v>
      </c>
      <c r="CJ256" s="163" t="s">
        <v>10</v>
      </c>
      <c r="CK256" s="163"/>
      <c r="CL256" s="163"/>
      <c r="CM256" s="186">
        <f>I256</f>
        <v>922</v>
      </c>
      <c r="CN256" s="163"/>
      <c r="CO256" s="163"/>
      <c r="CP256" s="163"/>
      <c r="CQ256" s="163"/>
      <c r="CR256" s="163"/>
      <c r="CS256" s="163" t="s">
        <v>62</v>
      </c>
      <c r="CT256" s="163">
        <v>7.3380827050804553</v>
      </c>
      <c r="CU256" s="186"/>
      <c r="CV256" s="186"/>
      <c r="CW256" s="163">
        <v>367</v>
      </c>
      <c r="CX256" s="163" t="s">
        <v>10</v>
      </c>
      <c r="CY256" s="163"/>
      <c r="CZ256" s="163"/>
      <c r="DA256" s="186">
        <f t="shared" si="40"/>
        <v>922</v>
      </c>
      <c r="DB256" s="163"/>
      <c r="DC256" s="163"/>
      <c r="DD256" s="163"/>
      <c r="DE256" s="163"/>
      <c r="DF256" s="163"/>
      <c r="DG256" s="163"/>
      <c r="DH256" s="176" t="s">
        <v>9</v>
      </c>
      <c r="DI256" s="233">
        <v>5.8227890000000002</v>
      </c>
      <c r="DJ256" s="233">
        <v>0.63366869999999997</v>
      </c>
      <c r="DK256" s="177">
        <f>DI256-DJ256</f>
        <v>5.1891202999999999</v>
      </c>
      <c r="DL256" s="230">
        <v>0.34789789999999998</v>
      </c>
      <c r="DM256" s="230">
        <v>0.28577079999999999</v>
      </c>
      <c r="DO256" s="61" t="s">
        <v>181</v>
      </c>
      <c r="DP256" s="61" t="s">
        <v>10</v>
      </c>
      <c r="DQ256" s="160" t="s">
        <v>1192</v>
      </c>
      <c r="DR256" s="61"/>
      <c r="DS256" s="61"/>
      <c r="DT256" s="61"/>
      <c r="DU256" s="61"/>
      <c r="DV256" s="61"/>
      <c r="DW256" s="61"/>
      <c r="DX256" s="61" t="s">
        <v>62</v>
      </c>
      <c r="DY256" s="68">
        <v>0.19759326000000002</v>
      </c>
      <c r="DZ256" s="68">
        <v>2.1510160000000004E-2</v>
      </c>
      <c r="EA256" s="68">
        <v>4.7728300000000001E-2</v>
      </c>
      <c r="EB256" s="68">
        <v>0.12522875999999999</v>
      </c>
      <c r="EC256" s="68">
        <v>1.2084399999999999E-2</v>
      </c>
      <c r="ED256" s="149"/>
      <c r="EE256" s="149"/>
      <c r="EN256" s="68"/>
      <c r="EO256" s="68"/>
    </row>
    <row r="257" spans="1:145" s="169" customFormat="1" x14ac:dyDescent="0.25">
      <c r="A257" s="156">
        <v>368</v>
      </c>
      <c r="B257" s="157" t="s">
        <v>1437</v>
      </c>
      <c r="C257" s="160" t="s">
        <v>1192</v>
      </c>
      <c r="D257" s="160"/>
      <c r="E257" s="157" t="s">
        <v>1392</v>
      </c>
      <c r="F257" s="157">
        <v>-20.465452679999999</v>
      </c>
      <c r="G257" s="157">
        <v>-42.149333925999997</v>
      </c>
      <c r="H257" s="157"/>
      <c r="I257" s="156">
        <v>1043</v>
      </c>
      <c r="J257" s="190"/>
      <c r="K257" s="190"/>
      <c r="L257" s="189" t="s">
        <v>1210</v>
      </c>
      <c r="M257" s="185">
        <v>6.333333333333333</v>
      </c>
      <c r="N257" s="185">
        <v>6.166666666666667</v>
      </c>
      <c r="O257" s="185">
        <v>6.833333333333333</v>
      </c>
      <c r="P257" s="185">
        <v>6.333333333333333</v>
      </c>
      <c r="Q257" s="185">
        <v>6.5</v>
      </c>
      <c r="R257" s="185">
        <v>6.666666666666667</v>
      </c>
      <c r="S257" s="185">
        <v>6.333333333333333</v>
      </c>
      <c r="T257" s="185">
        <v>6.5</v>
      </c>
      <c r="U257" s="191">
        <v>87.333333333333329</v>
      </c>
      <c r="V257" s="186"/>
      <c r="W257" s="190" t="s">
        <v>967</v>
      </c>
      <c r="X257" s="190">
        <v>1043</v>
      </c>
      <c r="Y257" s="192" t="s">
        <v>10</v>
      </c>
      <c r="Z257" s="192"/>
      <c r="AA257" s="175"/>
      <c r="AB257" s="175">
        <f t="shared" si="45"/>
        <v>1043</v>
      </c>
      <c r="AC257" s="175"/>
      <c r="AD257" s="175"/>
      <c r="AE257" s="192"/>
      <c r="AF257" s="193">
        <v>52.734285999999997</v>
      </c>
      <c r="AG257" s="193">
        <v>31.077796999999997</v>
      </c>
      <c r="AH257" s="193">
        <v>5.8103549000000001</v>
      </c>
      <c r="AI257" s="193">
        <v>12.266398999999996</v>
      </c>
      <c r="AJ257" s="193">
        <v>2.1220472874801173</v>
      </c>
      <c r="AK257" s="186"/>
      <c r="AL257" s="175" t="s">
        <v>100</v>
      </c>
      <c r="AM257" s="175"/>
      <c r="AN257" s="175" t="s">
        <v>10</v>
      </c>
      <c r="AO257" s="175"/>
      <c r="AP257" s="175"/>
      <c r="AQ257" s="175">
        <f t="shared" si="46"/>
        <v>1043</v>
      </c>
      <c r="AR257" s="175"/>
      <c r="AS257" s="175"/>
      <c r="AU257" s="175"/>
      <c r="AV257" s="175" t="s">
        <v>62</v>
      </c>
      <c r="AY257" s="176">
        <v>0.2031</v>
      </c>
      <c r="AZ257" s="176">
        <v>20</v>
      </c>
      <c r="BA257" s="177">
        <v>1.0155000000000001E-2</v>
      </c>
      <c r="BB257" s="177">
        <v>5.5217029500979784</v>
      </c>
      <c r="BC257" s="177"/>
      <c r="BD257" s="194" t="s">
        <v>100</v>
      </c>
      <c r="BE257" s="194" t="s">
        <v>10</v>
      </c>
      <c r="BF257" s="194"/>
      <c r="BG257" s="194"/>
      <c r="BH257" s="169">
        <f>I257</f>
        <v>1043</v>
      </c>
      <c r="BJ257" s="194"/>
      <c r="BK257" s="194"/>
      <c r="BL257" s="194"/>
      <c r="BM257" s="217">
        <v>1043.1479999999999</v>
      </c>
      <c r="BP257" s="194"/>
      <c r="BQ257" s="195">
        <v>3697.166667</v>
      </c>
      <c r="BR257" s="195"/>
      <c r="BS257" s="195"/>
      <c r="BT257" s="195"/>
      <c r="BU257" s="186"/>
      <c r="BV257" s="176" t="s">
        <v>429</v>
      </c>
      <c r="BW257" s="160" t="s">
        <v>1192</v>
      </c>
      <c r="BX257" s="176"/>
      <c r="BY257" s="176"/>
      <c r="BZ257" s="186">
        <f>I257</f>
        <v>1043</v>
      </c>
      <c r="CA257" s="176"/>
      <c r="CB257" s="176"/>
      <c r="CC257" s="176"/>
      <c r="CD257" s="176"/>
      <c r="CE257" s="176" t="s">
        <v>62</v>
      </c>
      <c r="CF257" s="185">
        <v>167.91645353816997</v>
      </c>
      <c r="CI257" s="163">
        <v>368</v>
      </c>
      <c r="CJ257" s="163" t="s">
        <v>10</v>
      </c>
      <c r="CK257" s="163"/>
      <c r="CL257" s="163"/>
      <c r="CM257" s="186">
        <f>I257</f>
        <v>1043</v>
      </c>
      <c r="CN257" s="163"/>
      <c r="CO257" s="163"/>
      <c r="CP257" s="163"/>
      <c r="CQ257" s="163"/>
      <c r="CR257" s="163"/>
      <c r="CS257" s="163" t="s">
        <v>62</v>
      </c>
      <c r="CT257" s="163">
        <v>7.4810935502950073</v>
      </c>
      <c r="CU257" s="186"/>
      <c r="CV257" s="186"/>
      <c r="CW257" s="186"/>
      <c r="CX257" s="186"/>
      <c r="CY257" s="186"/>
      <c r="CZ257" s="186"/>
      <c r="DA257" s="186"/>
      <c r="DB257" s="186"/>
      <c r="DC257" s="186"/>
      <c r="DD257" s="186"/>
      <c r="DE257" s="186"/>
      <c r="DF257" s="186"/>
      <c r="DG257" s="186"/>
      <c r="DH257" s="171"/>
      <c r="DI257" s="171"/>
      <c r="DJ257" s="171"/>
      <c r="DK257" s="171"/>
      <c r="DL257" s="186"/>
      <c r="DM257" s="186"/>
      <c r="DO257" s="59" t="s">
        <v>100</v>
      </c>
      <c r="DP257" s="238" t="s">
        <v>10</v>
      </c>
      <c r="DQ257" s="242" t="s">
        <v>1192</v>
      </c>
      <c r="DR257" s="61"/>
      <c r="DS257" s="61"/>
      <c r="DT257" s="61"/>
      <c r="DU257" s="61"/>
      <c r="DV257" s="61"/>
      <c r="DW257" s="61"/>
      <c r="DX257" s="61" t="s">
        <v>62</v>
      </c>
      <c r="DY257" s="236">
        <v>0.27902638000000002</v>
      </c>
      <c r="DZ257" s="236">
        <v>2.7609759999999994E-2</v>
      </c>
      <c r="EA257" s="236">
        <v>6.4926899999999996E-2</v>
      </c>
      <c r="EB257" s="236">
        <v>0.17669818000000001</v>
      </c>
      <c r="EC257" s="236">
        <v>1.8409420000000003E-2</v>
      </c>
      <c r="ED257" s="149"/>
      <c r="EE257" s="149"/>
      <c r="EN257" s="68"/>
      <c r="EO257" s="68"/>
    </row>
    <row r="258" spans="1:145" s="169" customFormat="1" x14ac:dyDescent="0.25">
      <c r="A258" s="156">
        <v>369</v>
      </c>
      <c r="B258" s="157" t="s">
        <v>1438</v>
      </c>
      <c r="C258" s="160" t="s">
        <v>1173</v>
      </c>
      <c r="D258" s="160"/>
      <c r="E258" s="157" t="s">
        <v>1392</v>
      </c>
      <c r="F258" s="157">
        <v>-20.363636948</v>
      </c>
      <c r="G258" s="157">
        <v>-42.142459842999997</v>
      </c>
      <c r="H258" s="157"/>
      <c r="I258" s="156">
        <v>863</v>
      </c>
      <c r="J258" s="190"/>
      <c r="K258" s="190"/>
      <c r="L258" s="189" t="s">
        <v>1225</v>
      </c>
      <c r="M258" s="185">
        <v>6</v>
      </c>
      <c r="N258" s="185">
        <v>6.333333333333333</v>
      </c>
      <c r="O258" s="185">
        <v>6.666666666666667</v>
      </c>
      <c r="P258" s="185">
        <v>6.333333333333333</v>
      </c>
      <c r="Q258" s="185">
        <v>6.333333333333333</v>
      </c>
      <c r="R258" s="185">
        <v>6.5</v>
      </c>
      <c r="S258" s="185">
        <v>6.333333333333333</v>
      </c>
      <c r="T258" s="185">
        <v>6.166666666666667</v>
      </c>
      <c r="U258" s="191">
        <v>86.666666666666671</v>
      </c>
      <c r="V258" s="186"/>
      <c r="W258" s="190" t="s">
        <v>863</v>
      </c>
      <c r="X258" s="190">
        <v>863</v>
      </c>
      <c r="Y258" s="192" t="s">
        <v>286</v>
      </c>
      <c r="Z258" s="192"/>
      <c r="AA258" s="175"/>
      <c r="AB258" s="175">
        <f t="shared" si="45"/>
        <v>863</v>
      </c>
      <c r="AC258" s="175"/>
      <c r="AD258" s="175"/>
      <c r="AE258" s="192"/>
      <c r="AF258" s="193">
        <v>43.590922000000006</v>
      </c>
      <c r="AG258" s="193">
        <v>28.538383499999998</v>
      </c>
      <c r="AH258" s="193">
        <v>5.2691626500000011</v>
      </c>
      <c r="AI258" s="193">
        <v>11.857328949999999</v>
      </c>
      <c r="AJ258" s="193">
        <v>2.2445909865272058</v>
      </c>
      <c r="AK258" s="186"/>
      <c r="AL258" s="175" t="s">
        <v>1100</v>
      </c>
      <c r="AM258" s="175"/>
      <c r="AN258" s="175" t="s">
        <v>286</v>
      </c>
      <c r="AO258" s="175"/>
      <c r="AP258" s="175"/>
      <c r="AQ258" s="175">
        <f t="shared" si="46"/>
        <v>863</v>
      </c>
      <c r="AR258" s="175"/>
      <c r="AS258" s="175"/>
      <c r="AU258" s="175"/>
      <c r="AV258" s="175" t="s">
        <v>440</v>
      </c>
      <c r="AY258" s="176">
        <v>0.22090000000000001</v>
      </c>
      <c r="AZ258" s="176">
        <v>19</v>
      </c>
      <c r="BA258" s="177">
        <v>1.1626315789473684E-2</v>
      </c>
      <c r="BB258" s="177">
        <v>6.3130348476495106</v>
      </c>
      <c r="BC258" s="177"/>
      <c r="BD258" s="186"/>
      <c r="BE258" s="186"/>
      <c r="BF258" s="186"/>
      <c r="BG258" s="186"/>
      <c r="BJ258" s="186"/>
      <c r="BK258" s="186"/>
      <c r="BL258" s="186"/>
      <c r="BM258" s="218"/>
      <c r="BP258" s="186"/>
      <c r="BQ258" s="186"/>
      <c r="BR258" s="186"/>
      <c r="BS258" s="186"/>
      <c r="BT258" s="186"/>
      <c r="BU258" s="186"/>
      <c r="BV258" s="186"/>
      <c r="BW258" s="160"/>
      <c r="BX258" s="186"/>
      <c r="BY258" s="186"/>
      <c r="BZ258" s="186"/>
      <c r="CA258" s="186"/>
      <c r="CB258" s="186"/>
      <c r="CC258" s="186"/>
      <c r="CD258" s="186"/>
      <c r="CE258" s="186"/>
      <c r="CF258" s="197"/>
      <c r="CI258" s="186"/>
      <c r="CJ258" s="186"/>
      <c r="CK258" s="186"/>
      <c r="CL258" s="186"/>
      <c r="CM258" s="186"/>
      <c r="CN258" s="186"/>
      <c r="CO258" s="186"/>
      <c r="CP258" s="186"/>
      <c r="CQ258" s="186"/>
      <c r="CR258" s="186"/>
      <c r="CS258" s="186"/>
      <c r="CT258" s="186"/>
      <c r="CU258" s="186"/>
      <c r="CV258" s="186"/>
      <c r="CW258" s="186"/>
      <c r="CX258" s="186"/>
      <c r="CY258" s="186"/>
      <c r="CZ258" s="186"/>
      <c r="DA258" s="186"/>
      <c r="DB258" s="186"/>
      <c r="DC258" s="186"/>
      <c r="DD258" s="186"/>
      <c r="DE258" s="186"/>
      <c r="DF258" s="186"/>
      <c r="DG258" s="186"/>
      <c r="DH258" s="171"/>
      <c r="DI258" s="171"/>
      <c r="DJ258" s="171"/>
      <c r="DK258" s="171"/>
      <c r="DL258" s="186"/>
      <c r="DM258" s="186"/>
      <c r="DQ258" s="160"/>
      <c r="ED258" s="149"/>
      <c r="EE258" s="149"/>
      <c r="EN258" s="68"/>
      <c r="EO258" s="68"/>
    </row>
    <row r="259" spans="1:145" s="169" customFormat="1" x14ac:dyDescent="0.25">
      <c r="A259" s="156">
        <v>371</v>
      </c>
      <c r="B259" s="157" t="s">
        <v>1439</v>
      </c>
      <c r="C259" s="160" t="s">
        <v>1194</v>
      </c>
      <c r="D259" s="160"/>
      <c r="E259" s="157" t="s">
        <v>1392</v>
      </c>
      <c r="F259" s="157">
        <v>-20.359792840000001</v>
      </c>
      <c r="G259" s="157">
        <v>-42.129070423999998</v>
      </c>
      <c r="H259" s="157"/>
      <c r="I259" s="156">
        <v>1004</v>
      </c>
      <c r="J259" s="190"/>
      <c r="K259" s="190"/>
      <c r="L259" s="189" t="s">
        <v>1225</v>
      </c>
      <c r="M259" s="185">
        <v>6</v>
      </c>
      <c r="N259" s="185">
        <v>6.333333333333333</v>
      </c>
      <c r="O259" s="185">
        <v>6.5</v>
      </c>
      <c r="P259" s="185">
        <v>6.166666666666667</v>
      </c>
      <c r="Q259" s="185">
        <v>6.333333333333333</v>
      </c>
      <c r="R259" s="185">
        <v>6.166666666666667</v>
      </c>
      <c r="S259" s="185">
        <v>6.333333333333333</v>
      </c>
      <c r="T259" s="185">
        <v>6.166666666666667</v>
      </c>
      <c r="U259" s="191">
        <v>86</v>
      </c>
      <c r="V259" s="186"/>
      <c r="W259" s="190" t="s">
        <v>791</v>
      </c>
      <c r="X259" s="190">
        <v>1004</v>
      </c>
      <c r="Y259" s="192" t="s">
        <v>201</v>
      </c>
      <c r="Z259" s="192"/>
      <c r="AA259" s="175"/>
      <c r="AB259" s="175">
        <f t="shared" si="45"/>
        <v>1004</v>
      </c>
      <c r="AC259" s="175"/>
      <c r="AD259" s="175"/>
      <c r="AE259" s="192"/>
      <c r="AF259" s="193">
        <v>55.553604499999992</v>
      </c>
      <c r="AG259" s="193">
        <v>32.449877000000001</v>
      </c>
      <c r="AH259" s="193">
        <v>5.9780253999999999</v>
      </c>
      <c r="AI259" s="193">
        <v>12.936007999999998</v>
      </c>
      <c r="AJ259" s="193">
        <v>2.1767755658398813</v>
      </c>
      <c r="AK259" s="186"/>
      <c r="AL259" s="175" t="s">
        <v>1072</v>
      </c>
      <c r="AM259" s="175"/>
      <c r="AN259" s="175" t="s">
        <v>201</v>
      </c>
      <c r="AO259" s="175"/>
      <c r="AP259" s="175"/>
      <c r="AQ259" s="175">
        <f t="shared" si="46"/>
        <v>1004</v>
      </c>
      <c r="AR259" s="175"/>
      <c r="AS259" s="175"/>
      <c r="AU259" s="175"/>
      <c r="AV259" s="175" t="s">
        <v>62</v>
      </c>
      <c r="AY259" s="176">
        <v>0.20050000000000001</v>
      </c>
      <c r="AZ259" s="176">
        <v>20</v>
      </c>
      <c r="BA259" s="177">
        <v>1.0025000000000001E-2</v>
      </c>
      <c r="BB259" s="177">
        <v>5.1901860252865548</v>
      </c>
      <c r="BC259" s="177"/>
      <c r="BD259" s="186"/>
      <c r="BE259" s="186"/>
      <c r="BF259" s="186"/>
      <c r="BG259" s="186"/>
      <c r="BJ259" s="186"/>
      <c r="BK259" s="186"/>
      <c r="BL259" s="186"/>
      <c r="BM259" s="218"/>
      <c r="BP259" s="186"/>
      <c r="BQ259" s="186"/>
      <c r="BR259" s="186"/>
      <c r="BS259" s="186"/>
      <c r="BT259" s="186"/>
      <c r="BU259" s="186"/>
      <c r="BV259" s="186"/>
      <c r="BW259" s="160"/>
      <c r="BX259" s="186"/>
      <c r="BY259" s="186"/>
      <c r="BZ259" s="186"/>
      <c r="CA259" s="186"/>
      <c r="CB259" s="186"/>
      <c r="CC259" s="186"/>
      <c r="CD259" s="186"/>
      <c r="CE259" s="186"/>
      <c r="CF259" s="197"/>
      <c r="CI259" s="186"/>
      <c r="CJ259" s="186"/>
      <c r="CK259" s="186"/>
      <c r="CL259" s="186"/>
      <c r="CM259" s="186"/>
      <c r="CN259" s="186"/>
      <c r="CO259" s="186"/>
      <c r="CP259" s="186"/>
      <c r="CQ259" s="186"/>
      <c r="CR259" s="186"/>
      <c r="CS259" s="186"/>
      <c r="CT259" s="186"/>
      <c r="CU259" s="186"/>
      <c r="CV259" s="186"/>
      <c r="CW259" s="186"/>
      <c r="CX259" s="186"/>
      <c r="CY259" s="186"/>
      <c r="CZ259" s="186"/>
      <c r="DA259" s="186"/>
      <c r="DB259" s="186"/>
      <c r="DC259" s="186"/>
      <c r="DD259" s="186"/>
      <c r="DE259" s="186"/>
      <c r="DF259" s="186"/>
      <c r="DG259" s="186"/>
      <c r="DH259" s="171"/>
      <c r="DI259" s="171"/>
      <c r="DJ259" s="171"/>
      <c r="DK259" s="171"/>
      <c r="DL259" s="186"/>
      <c r="DM259" s="186"/>
      <c r="DO259" s="61">
        <v>371</v>
      </c>
      <c r="DP259" s="61" t="s">
        <v>201</v>
      </c>
      <c r="DQ259" s="160" t="s">
        <v>1194</v>
      </c>
      <c r="DR259" s="61"/>
      <c r="DS259" s="61"/>
      <c r="DT259" s="61"/>
      <c r="DU259" s="61"/>
      <c r="DV259" s="61"/>
      <c r="DW259" s="61"/>
      <c r="DX259" s="61" t="s">
        <v>62</v>
      </c>
      <c r="DY259" s="68">
        <v>0.29509226</v>
      </c>
      <c r="DZ259" s="68">
        <v>2.5378639999999997E-2</v>
      </c>
      <c r="EA259" s="68">
        <v>7.7490440000000008E-2</v>
      </c>
      <c r="EB259" s="68">
        <v>0.17354593999999998</v>
      </c>
      <c r="EC259" s="68">
        <v>2.1225520000000001E-2</v>
      </c>
      <c r="ED259" s="149"/>
      <c r="EE259" s="149"/>
      <c r="EN259" s="68"/>
      <c r="EO259" s="68"/>
    </row>
    <row r="260" spans="1:145" s="169" customFormat="1" x14ac:dyDescent="0.25">
      <c r="A260" s="156">
        <v>372</v>
      </c>
      <c r="B260" s="157" t="s">
        <v>1440</v>
      </c>
      <c r="C260" s="160" t="s">
        <v>1173</v>
      </c>
      <c r="D260" s="160"/>
      <c r="E260" s="167" t="s">
        <v>1392</v>
      </c>
      <c r="F260" s="157">
        <v>-20.31481823</v>
      </c>
      <c r="G260" s="157">
        <v>-42.127736611000003</v>
      </c>
      <c r="H260" s="157"/>
      <c r="I260" s="156">
        <v>956</v>
      </c>
      <c r="J260" s="190"/>
      <c r="K260" s="190"/>
      <c r="L260" s="189" t="s">
        <v>1225</v>
      </c>
      <c r="M260" s="190">
        <v>6</v>
      </c>
      <c r="N260" s="185">
        <v>5.666666666666667</v>
      </c>
      <c r="O260" s="190">
        <v>6</v>
      </c>
      <c r="P260" s="190">
        <v>6</v>
      </c>
      <c r="Q260" s="185">
        <v>5.666666666666667</v>
      </c>
      <c r="R260" s="185">
        <v>5.333333333333333</v>
      </c>
      <c r="S260" s="190">
        <v>6</v>
      </c>
      <c r="T260" s="190">
        <v>6</v>
      </c>
      <c r="U260" s="191">
        <v>82.666666666666671</v>
      </c>
      <c r="V260" s="186"/>
      <c r="W260" s="190" t="s">
        <v>864</v>
      </c>
      <c r="X260" s="190">
        <v>956</v>
      </c>
      <c r="Y260" s="192" t="s">
        <v>286</v>
      </c>
      <c r="Z260" s="192"/>
      <c r="AA260" s="175"/>
      <c r="AB260" s="175">
        <f t="shared" si="45"/>
        <v>956</v>
      </c>
      <c r="AC260" s="175"/>
      <c r="AD260" s="175"/>
      <c r="AE260" s="192"/>
      <c r="AF260" s="193">
        <v>56.485406499999996</v>
      </c>
      <c r="AG260" s="193">
        <v>32.894686499999992</v>
      </c>
      <c r="AH260" s="193">
        <v>5.9003618999999992</v>
      </c>
      <c r="AI260" s="193">
        <v>13.0967375</v>
      </c>
      <c r="AJ260" s="193">
        <v>2.2315403694617708</v>
      </c>
      <c r="AK260" s="186"/>
      <c r="AL260" s="175" t="s">
        <v>232</v>
      </c>
      <c r="AM260" s="175"/>
      <c r="AN260" s="175" t="s">
        <v>286</v>
      </c>
      <c r="AO260" s="175"/>
      <c r="AP260" s="175"/>
      <c r="AQ260" s="175">
        <f t="shared" si="46"/>
        <v>956</v>
      </c>
      <c r="AR260" s="175"/>
      <c r="AS260" s="175"/>
      <c r="AU260" s="175"/>
      <c r="AV260" s="175" t="s">
        <v>62</v>
      </c>
      <c r="AY260" s="176">
        <v>0.20649999999999999</v>
      </c>
      <c r="AZ260" s="176">
        <v>20</v>
      </c>
      <c r="BA260" s="177">
        <v>1.0324999999999999E-2</v>
      </c>
      <c r="BB260" s="177">
        <v>5.1566316806700128</v>
      </c>
      <c r="BC260" s="177"/>
      <c r="BD260" s="186"/>
      <c r="BE260" s="186"/>
      <c r="BF260" s="186"/>
      <c r="BG260" s="186"/>
      <c r="BJ260" s="186"/>
      <c r="BK260" s="186"/>
      <c r="BL260" s="186"/>
      <c r="BM260" s="218"/>
      <c r="BP260" s="186"/>
      <c r="BQ260" s="186"/>
      <c r="BR260" s="186"/>
      <c r="BS260" s="186"/>
      <c r="BT260" s="186"/>
      <c r="BU260" s="186"/>
      <c r="BV260" s="186"/>
      <c r="BW260" s="160"/>
      <c r="BX260" s="186"/>
      <c r="BY260" s="186"/>
      <c r="BZ260" s="186"/>
      <c r="CA260" s="186"/>
      <c r="CB260" s="186"/>
      <c r="CC260" s="186"/>
      <c r="CD260" s="186"/>
      <c r="CE260" s="186"/>
      <c r="CF260" s="197"/>
      <c r="CI260" s="186"/>
      <c r="CJ260" s="186"/>
      <c r="CK260" s="186"/>
      <c r="CL260" s="186"/>
      <c r="CM260" s="186"/>
      <c r="CN260" s="186"/>
      <c r="CO260" s="186"/>
      <c r="CP260" s="186"/>
      <c r="CQ260" s="186"/>
      <c r="CR260" s="186"/>
      <c r="CS260" s="186"/>
      <c r="CT260" s="186"/>
      <c r="CU260" s="186"/>
      <c r="CV260" s="186"/>
      <c r="CW260" s="186"/>
      <c r="CX260" s="186"/>
      <c r="CY260" s="186"/>
      <c r="CZ260" s="186"/>
      <c r="DA260" s="186"/>
      <c r="DB260" s="186"/>
      <c r="DC260" s="186"/>
      <c r="DD260" s="186"/>
      <c r="DE260" s="186"/>
      <c r="DF260" s="186"/>
      <c r="DG260" s="186"/>
      <c r="DH260" s="171"/>
      <c r="DI260" s="171"/>
      <c r="DJ260" s="171"/>
      <c r="DK260" s="171"/>
      <c r="DL260" s="186"/>
      <c r="DM260" s="186"/>
      <c r="DO260" s="61" t="s">
        <v>232</v>
      </c>
      <c r="DP260" s="61" t="s">
        <v>286</v>
      </c>
      <c r="DQ260" s="160" t="s">
        <v>1173</v>
      </c>
      <c r="DR260" s="61"/>
      <c r="DS260" s="61"/>
      <c r="DT260" s="61"/>
      <c r="DU260" s="61"/>
      <c r="DV260" s="61"/>
      <c r="DW260" s="61"/>
      <c r="DX260" s="61" t="s">
        <v>62</v>
      </c>
      <c r="DY260" s="68">
        <v>0.2615267</v>
      </c>
      <c r="DZ260" s="68">
        <v>2.6816039999999996E-2</v>
      </c>
      <c r="EA260" s="68">
        <v>6.8252599999999997E-2</v>
      </c>
      <c r="EB260" s="68">
        <v>0.1498041</v>
      </c>
      <c r="EC260" s="68">
        <v>1.8341260000000002E-2</v>
      </c>
      <c r="ED260" s="149"/>
      <c r="EE260" s="149"/>
      <c r="EN260" s="68"/>
      <c r="EO260" s="68"/>
    </row>
    <row r="261" spans="1:145" s="169" customFormat="1" x14ac:dyDescent="0.25">
      <c r="A261" s="156">
        <v>373</v>
      </c>
      <c r="B261" s="157" t="s">
        <v>1440</v>
      </c>
      <c r="C261" s="160" t="s">
        <v>1192</v>
      </c>
      <c r="D261" s="160"/>
      <c r="E261" s="157" t="s">
        <v>1392</v>
      </c>
      <c r="F261" s="157">
        <v>-20.308351087999998</v>
      </c>
      <c r="G261" s="157">
        <v>-42.145908913</v>
      </c>
      <c r="H261" s="157"/>
      <c r="I261" s="156">
        <v>811</v>
      </c>
      <c r="J261" s="190"/>
      <c r="K261" s="190"/>
      <c r="L261" s="189" t="s">
        <v>1210</v>
      </c>
      <c r="M261" s="185">
        <v>6.333333333333333</v>
      </c>
      <c r="N261" s="185">
        <v>6.666666666666667</v>
      </c>
      <c r="O261" s="185">
        <v>6.333333333333333</v>
      </c>
      <c r="P261" s="185">
        <v>6</v>
      </c>
      <c r="Q261" s="185">
        <v>6.5</v>
      </c>
      <c r="R261" s="185">
        <v>6.5</v>
      </c>
      <c r="S261" s="185">
        <v>6.333333333333333</v>
      </c>
      <c r="T261" s="185">
        <v>6</v>
      </c>
      <c r="U261" s="191">
        <v>86.666666666666671</v>
      </c>
      <c r="V261" s="186"/>
      <c r="W261" s="186"/>
      <c r="X261" s="186"/>
      <c r="Y261" s="186"/>
      <c r="Z261" s="186"/>
      <c r="AA261" s="186"/>
      <c r="AB261" s="175"/>
      <c r="AC261" s="175"/>
      <c r="AD261" s="175"/>
      <c r="AE261" s="186"/>
      <c r="AF261" s="193"/>
      <c r="AG261" s="193"/>
      <c r="AH261" s="193"/>
      <c r="AI261" s="193"/>
      <c r="AJ261" s="193"/>
      <c r="AK261" s="186"/>
      <c r="AL261" s="186"/>
      <c r="AM261" s="186"/>
      <c r="AN261" s="186"/>
      <c r="AO261" s="186"/>
      <c r="AP261" s="186"/>
      <c r="AQ261" s="175"/>
      <c r="AR261" s="175"/>
      <c r="AS261" s="175"/>
      <c r="AU261" s="175"/>
      <c r="AV261" s="186"/>
      <c r="AY261" s="186"/>
      <c r="AZ261" s="186"/>
      <c r="BA261" s="186"/>
      <c r="BB261" s="186"/>
      <c r="BC261" s="186"/>
      <c r="BD261" s="186"/>
      <c r="BE261" s="186"/>
      <c r="BF261" s="186"/>
      <c r="BG261" s="186"/>
      <c r="BJ261" s="186"/>
      <c r="BK261" s="186"/>
      <c r="BL261" s="186"/>
      <c r="BM261" s="218"/>
      <c r="BP261" s="186"/>
      <c r="BQ261" s="186"/>
      <c r="BR261" s="186"/>
      <c r="BS261" s="186"/>
      <c r="BT261" s="186"/>
      <c r="BU261" s="186"/>
      <c r="BV261" s="176" t="s">
        <v>509</v>
      </c>
      <c r="BW261" s="160" t="s">
        <v>1192</v>
      </c>
      <c r="BX261" s="176"/>
      <c r="BY261" s="176"/>
      <c r="BZ261" s="186">
        <f>I261</f>
        <v>811</v>
      </c>
      <c r="CA261" s="176"/>
      <c r="CB261" s="176"/>
      <c r="CC261" s="176"/>
      <c r="CD261" s="176"/>
      <c r="CE261" s="176" t="s">
        <v>440</v>
      </c>
      <c r="CF261" s="185">
        <v>184.23268386108512</v>
      </c>
      <c r="CI261" s="186"/>
      <c r="CJ261" s="186"/>
      <c r="CK261" s="186"/>
      <c r="CL261" s="186"/>
      <c r="CM261" s="186"/>
      <c r="CN261" s="186"/>
      <c r="CO261" s="186"/>
      <c r="CP261" s="186"/>
      <c r="CQ261" s="186"/>
      <c r="CR261" s="186"/>
      <c r="CS261" s="186"/>
      <c r="CT261" s="186"/>
      <c r="CU261" s="186"/>
      <c r="CV261" s="186"/>
      <c r="CW261" s="186"/>
      <c r="CX261" s="186"/>
      <c r="CY261" s="186"/>
      <c r="CZ261" s="186"/>
      <c r="DA261" s="186"/>
      <c r="DB261" s="186"/>
      <c r="DC261" s="186"/>
      <c r="DD261" s="186"/>
      <c r="DE261" s="186"/>
      <c r="DF261" s="186"/>
      <c r="DG261" s="186"/>
      <c r="DH261" s="171"/>
      <c r="DI261" s="171"/>
      <c r="DJ261" s="171"/>
      <c r="DK261" s="171"/>
      <c r="DL261" s="186"/>
      <c r="DM261" s="186"/>
      <c r="DQ261" s="160"/>
      <c r="ED261" s="149"/>
      <c r="EE261" s="149"/>
      <c r="EN261" s="68"/>
      <c r="EO261" s="68"/>
    </row>
    <row r="262" spans="1:145" s="169" customFormat="1" x14ac:dyDescent="0.25">
      <c r="A262" s="156">
        <v>374</v>
      </c>
      <c r="B262" s="157" t="s">
        <v>1441</v>
      </c>
      <c r="C262" s="160" t="s">
        <v>1163</v>
      </c>
      <c r="D262" s="160"/>
      <c r="E262" s="157" t="s">
        <v>1392</v>
      </c>
      <c r="F262" s="157">
        <v>-20.396528290999999</v>
      </c>
      <c r="G262" s="157">
        <v>-42.155686738</v>
      </c>
      <c r="H262" s="157"/>
      <c r="I262" s="156">
        <v>843</v>
      </c>
      <c r="J262" s="190"/>
      <c r="K262" s="190"/>
      <c r="L262" s="189" t="s">
        <v>1210</v>
      </c>
      <c r="M262" s="185">
        <v>6</v>
      </c>
      <c r="N262" s="185">
        <v>5.666666666666667</v>
      </c>
      <c r="O262" s="185">
        <v>6</v>
      </c>
      <c r="P262" s="185">
        <v>6</v>
      </c>
      <c r="Q262" s="185">
        <v>6.333333333333333</v>
      </c>
      <c r="R262" s="185">
        <v>6.333333333333333</v>
      </c>
      <c r="S262" s="185">
        <v>6.333333333333333</v>
      </c>
      <c r="T262" s="185">
        <v>6</v>
      </c>
      <c r="U262" s="191">
        <v>84.666666666666671</v>
      </c>
      <c r="V262" s="186"/>
      <c r="W262" s="190" t="s">
        <v>710</v>
      </c>
      <c r="X262" s="190">
        <v>843</v>
      </c>
      <c r="Y262" s="192" t="s">
        <v>8</v>
      </c>
      <c r="Z262" s="192"/>
      <c r="AA262" s="175"/>
      <c r="AB262" s="175">
        <f t="shared" ref="AB262:AB274" si="47">I262</f>
        <v>843</v>
      </c>
      <c r="AC262" s="175"/>
      <c r="AD262" s="175"/>
      <c r="AE262" s="192"/>
      <c r="AF262" s="193">
        <v>52.669132500000003</v>
      </c>
      <c r="AG262" s="193">
        <v>31.375277499999992</v>
      </c>
      <c r="AH262" s="193">
        <v>5.7076647000000005</v>
      </c>
      <c r="AI262" s="193">
        <v>12.591365999999999</v>
      </c>
      <c r="AJ262" s="193">
        <v>2.224008459436936</v>
      </c>
      <c r="AK262" s="186"/>
      <c r="AL262" s="175" t="s">
        <v>536</v>
      </c>
      <c r="AM262" s="175"/>
      <c r="AN262" s="175" t="s">
        <v>8</v>
      </c>
      <c r="AO262" s="175"/>
      <c r="AP262" s="175"/>
      <c r="AQ262" s="175">
        <f t="shared" ref="AQ262:AQ274" si="48">X262</f>
        <v>843</v>
      </c>
      <c r="AR262" s="175"/>
      <c r="AS262" s="175"/>
      <c r="AU262" s="175"/>
      <c r="AV262" s="175" t="s">
        <v>440</v>
      </c>
      <c r="AY262" s="176">
        <v>0.2122</v>
      </c>
      <c r="AZ262" s="176">
        <v>20</v>
      </c>
      <c r="BA262" s="177">
        <v>1.061E-2</v>
      </c>
      <c r="BB262" s="177">
        <v>5.5270716452366253</v>
      </c>
      <c r="BC262" s="177"/>
      <c r="BD262" s="194" t="s">
        <v>536</v>
      </c>
      <c r="BE262" s="194" t="s">
        <v>8</v>
      </c>
      <c r="BF262" s="194"/>
      <c r="BG262" s="194"/>
      <c r="BH262" s="169">
        <f>I262</f>
        <v>843</v>
      </c>
      <c r="BJ262" s="194"/>
      <c r="BK262" s="194"/>
      <c r="BL262" s="194"/>
      <c r="BM262" s="217">
        <v>842.71510000000001</v>
      </c>
      <c r="BP262" s="194"/>
      <c r="BQ262" s="195">
        <v>4255.2883330000004</v>
      </c>
      <c r="BR262" s="195"/>
      <c r="BS262" s="195"/>
      <c r="BT262" s="195"/>
      <c r="BU262" s="186"/>
      <c r="BV262" s="186"/>
      <c r="BW262" s="160"/>
      <c r="BX262" s="186"/>
      <c r="BY262" s="186"/>
      <c r="BZ262" s="186"/>
      <c r="CA262" s="186"/>
      <c r="CB262" s="186"/>
      <c r="CC262" s="186"/>
      <c r="CD262" s="186"/>
      <c r="CE262" s="186"/>
      <c r="CF262" s="197"/>
      <c r="CI262" s="186"/>
      <c r="CJ262" s="186"/>
      <c r="CK262" s="186"/>
      <c r="CL262" s="186"/>
      <c r="CM262" s="186"/>
      <c r="CN262" s="186"/>
      <c r="CO262" s="186"/>
      <c r="CP262" s="186"/>
      <c r="CQ262" s="186"/>
      <c r="CR262" s="186"/>
      <c r="CS262" s="186"/>
      <c r="CT262" s="186"/>
      <c r="CU262" s="186"/>
      <c r="CV262" s="186"/>
      <c r="CW262" s="186"/>
      <c r="CX262" s="186"/>
      <c r="CY262" s="186"/>
      <c r="CZ262" s="186"/>
      <c r="DA262" s="186"/>
      <c r="DB262" s="186"/>
      <c r="DC262" s="186"/>
      <c r="DD262" s="186"/>
      <c r="DE262" s="186"/>
      <c r="DF262" s="186"/>
      <c r="DG262" s="186"/>
      <c r="DH262" s="171"/>
      <c r="DI262" s="171"/>
      <c r="DJ262" s="171"/>
      <c r="DK262" s="171"/>
      <c r="DL262" s="186"/>
      <c r="DM262" s="186"/>
      <c r="DQ262" s="160"/>
      <c r="ED262" s="149"/>
      <c r="EE262" s="149"/>
      <c r="EN262" s="68"/>
      <c r="EO262" s="68"/>
    </row>
    <row r="263" spans="1:145" s="169" customFormat="1" x14ac:dyDescent="0.25">
      <c r="A263" s="156">
        <v>375</v>
      </c>
      <c r="B263" s="157" t="s">
        <v>1442</v>
      </c>
      <c r="C263" s="160" t="s">
        <v>1173</v>
      </c>
      <c r="D263" s="160"/>
      <c r="E263" s="157" t="s">
        <v>1392</v>
      </c>
      <c r="F263" s="157">
        <v>-20.318103516000001</v>
      </c>
      <c r="G263" s="157">
        <v>-42.179750175999999</v>
      </c>
      <c r="H263" s="157"/>
      <c r="I263" s="156">
        <v>848</v>
      </c>
      <c r="J263" s="190"/>
      <c r="K263" s="190"/>
      <c r="L263" s="189" t="s">
        <v>1225</v>
      </c>
      <c r="M263" s="185">
        <v>6.5</v>
      </c>
      <c r="N263" s="185">
        <v>7</v>
      </c>
      <c r="O263" s="185">
        <v>7</v>
      </c>
      <c r="P263" s="185">
        <v>7</v>
      </c>
      <c r="Q263" s="185">
        <v>7</v>
      </c>
      <c r="R263" s="185">
        <v>7</v>
      </c>
      <c r="S263" s="185">
        <v>6.5</v>
      </c>
      <c r="T263" s="185">
        <v>6.5</v>
      </c>
      <c r="U263" s="191">
        <v>89.666666666666671</v>
      </c>
      <c r="V263" s="186"/>
      <c r="W263" s="190" t="s">
        <v>865</v>
      </c>
      <c r="X263" s="190">
        <v>848</v>
      </c>
      <c r="Y263" s="192" t="s">
        <v>286</v>
      </c>
      <c r="Z263" s="192"/>
      <c r="AA263" s="175"/>
      <c r="AB263" s="175">
        <f t="shared" si="47"/>
        <v>848</v>
      </c>
      <c r="AC263" s="175"/>
      <c r="AD263" s="175"/>
      <c r="AE263" s="192"/>
      <c r="AF263" s="193">
        <v>37.733424000000007</v>
      </c>
      <c r="AG263" s="193">
        <v>26.302978499999995</v>
      </c>
      <c r="AH263" s="193">
        <v>5.0215483000000001</v>
      </c>
      <c r="AI263" s="193">
        <v>10.184852850000002</v>
      </c>
      <c r="AJ263" s="193">
        <v>2.0315046988651386</v>
      </c>
      <c r="AK263" s="186"/>
      <c r="AL263" s="175" t="s">
        <v>1099</v>
      </c>
      <c r="AM263" s="175"/>
      <c r="AN263" s="175" t="s">
        <v>286</v>
      </c>
      <c r="AO263" s="175"/>
      <c r="AP263" s="175"/>
      <c r="AQ263" s="175">
        <f t="shared" si="48"/>
        <v>848</v>
      </c>
      <c r="AR263" s="175"/>
      <c r="AS263" s="175"/>
      <c r="AU263" s="175"/>
      <c r="AV263" s="175" t="s">
        <v>440</v>
      </c>
      <c r="AY263" s="176">
        <v>0.24890000000000001</v>
      </c>
      <c r="AZ263" s="176">
        <v>20</v>
      </c>
      <c r="BA263" s="177">
        <v>1.2445000000000001E-2</v>
      </c>
      <c r="BB263" s="177">
        <v>6.3001637452017301</v>
      </c>
      <c r="BC263" s="177"/>
      <c r="BD263" s="186"/>
      <c r="BE263" s="186"/>
      <c r="BF263" s="186"/>
      <c r="BG263" s="186"/>
      <c r="BJ263" s="186"/>
      <c r="BK263" s="186"/>
      <c r="BL263" s="186"/>
      <c r="BM263" s="218"/>
      <c r="BP263" s="186"/>
      <c r="BQ263" s="186"/>
      <c r="BR263" s="186"/>
      <c r="BS263" s="186"/>
      <c r="BT263" s="186"/>
      <c r="BU263" s="186"/>
      <c r="BV263" s="186"/>
      <c r="BW263" s="160"/>
      <c r="BX263" s="186"/>
      <c r="BY263" s="186"/>
      <c r="BZ263" s="186"/>
      <c r="CA263" s="186"/>
      <c r="CB263" s="186"/>
      <c r="CC263" s="186"/>
      <c r="CD263" s="186"/>
      <c r="CE263" s="186"/>
      <c r="CF263" s="197"/>
      <c r="CI263" s="186"/>
      <c r="CJ263" s="186"/>
      <c r="CK263" s="186"/>
      <c r="CL263" s="186"/>
      <c r="CM263" s="186"/>
      <c r="CN263" s="186"/>
      <c r="CO263" s="186"/>
      <c r="CP263" s="186"/>
      <c r="CQ263" s="186"/>
      <c r="CR263" s="186"/>
      <c r="CS263" s="186"/>
      <c r="CT263" s="186"/>
      <c r="CU263" s="186"/>
      <c r="CV263" s="186"/>
      <c r="CW263" s="186"/>
      <c r="CX263" s="186"/>
      <c r="CY263" s="186"/>
      <c r="CZ263" s="186"/>
      <c r="DA263" s="186"/>
      <c r="DB263" s="186"/>
      <c r="DC263" s="186"/>
      <c r="DD263" s="186"/>
      <c r="DE263" s="186"/>
      <c r="DF263" s="186"/>
      <c r="DG263" s="186"/>
      <c r="DH263" s="171"/>
      <c r="DI263" s="171"/>
      <c r="DJ263" s="171"/>
      <c r="DK263" s="171"/>
      <c r="DL263" s="186"/>
      <c r="DM263" s="186"/>
      <c r="DQ263" s="160"/>
      <c r="ED263" s="149"/>
      <c r="EE263" s="149"/>
      <c r="EN263" s="68"/>
      <c r="EO263" s="68"/>
    </row>
    <row r="264" spans="1:145" s="169" customFormat="1" x14ac:dyDescent="0.25">
      <c r="A264" s="156">
        <v>377</v>
      </c>
      <c r="B264" s="157" t="s">
        <v>1443</v>
      </c>
      <c r="C264" s="160" t="s">
        <v>1163</v>
      </c>
      <c r="D264" s="160"/>
      <c r="E264" s="167" t="s">
        <v>1392</v>
      </c>
      <c r="F264" s="157">
        <v>-20.457708221000001</v>
      </c>
      <c r="G264" s="157">
        <v>-42.157588005000001</v>
      </c>
      <c r="H264" s="157"/>
      <c r="I264" s="156">
        <v>945</v>
      </c>
      <c r="J264" s="190"/>
      <c r="K264" s="190"/>
      <c r="L264" s="189" t="s">
        <v>1210</v>
      </c>
      <c r="M264" s="190">
        <v>6</v>
      </c>
      <c r="N264" s="185">
        <v>5.666666666666667</v>
      </c>
      <c r="O264" s="185">
        <v>5.833333333333333</v>
      </c>
      <c r="P264" s="190">
        <v>6.5</v>
      </c>
      <c r="Q264" s="185">
        <v>6.333333333333333</v>
      </c>
      <c r="R264" s="185">
        <v>6.166666666666667</v>
      </c>
      <c r="S264" s="190">
        <v>6</v>
      </c>
      <c r="T264" s="185">
        <v>6.166666666666667</v>
      </c>
      <c r="U264" s="191">
        <v>84.333333333333329</v>
      </c>
      <c r="V264" s="186"/>
      <c r="W264" s="190" t="s">
        <v>712</v>
      </c>
      <c r="X264" s="190">
        <v>945</v>
      </c>
      <c r="Y264" s="192" t="s">
        <v>8</v>
      </c>
      <c r="Z264" s="192"/>
      <c r="AA264" s="175"/>
      <c r="AB264" s="175">
        <f t="shared" si="47"/>
        <v>945</v>
      </c>
      <c r="AC264" s="175"/>
      <c r="AD264" s="175"/>
      <c r="AE264" s="192"/>
      <c r="AF264" s="193">
        <v>55.389313999999999</v>
      </c>
      <c r="AG264" s="193">
        <v>31.991064000000001</v>
      </c>
      <c r="AH264" s="193">
        <v>5.9281491499999994</v>
      </c>
      <c r="AI264" s="193">
        <v>13.3094885</v>
      </c>
      <c r="AJ264" s="193">
        <v>2.2450599855128175</v>
      </c>
      <c r="AK264" s="186"/>
      <c r="AL264" s="175" t="s">
        <v>102</v>
      </c>
      <c r="AM264" s="175"/>
      <c r="AN264" s="175" t="s">
        <v>8</v>
      </c>
      <c r="AO264" s="175"/>
      <c r="AP264" s="175"/>
      <c r="AQ264" s="175">
        <f t="shared" si="48"/>
        <v>945</v>
      </c>
      <c r="AR264" s="175"/>
      <c r="AS264" s="175"/>
      <c r="AU264" s="175"/>
      <c r="AV264" s="175" t="s">
        <v>62</v>
      </c>
      <c r="AY264" s="176">
        <v>0.2223</v>
      </c>
      <c r="AZ264" s="176">
        <v>20</v>
      </c>
      <c r="BA264" s="177">
        <v>1.1115E-2</v>
      </c>
      <c r="BB264" s="177">
        <v>5.5337825141599346</v>
      </c>
      <c r="BC264" s="177"/>
      <c r="BD264" s="194" t="s">
        <v>102</v>
      </c>
      <c r="BE264" s="194" t="s">
        <v>8</v>
      </c>
      <c r="BF264" s="194"/>
      <c r="BG264" s="194"/>
      <c r="BH264" s="169">
        <f>I264</f>
        <v>945</v>
      </c>
      <c r="BJ264" s="194"/>
      <c r="BK264" s="194"/>
      <c r="BL264" s="194"/>
      <c r="BM264" s="217">
        <v>944.61379999999997</v>
      </c>
      <c r="BP264" s="194"/>
      <c r="BQ264" s="195">
        <v>3688.833333</v>
      </c>
      <c r="BR264" s="195"/>
      <c r="BS264" s="195"/>
      <c r="BT264" s="195"/>
      <c r="BU264" s="186"/>
      <c r="BV264" s="176" t="s">
        <v>368</v>
      </c>
      <c r="BW264" s="160" t="s">
        <v>1163</v>
      </c>
      <c r="BX264" s="176"/>
      <c r="BY264" s="176"/>
      <c r="BZ264" s="186">
        <f>I264</f>
        <v>945</v>
      </c>
      <c r="CA264" s="176"/>
      <c r="CB264" s="176"/>
      <c r="CC264" s="176"/>
      <c r="CD264" s="176"/>
      <c r="CE264" s="176" t="s">
        <v>62</v>
      </c>
      <c r="CF264" s="185">
        <v>168.679393264124</v>
      </c>
      <c r="CI264" s="163">
        <v>377</v>
      </c>
      <c r="CJ264" s="163" t="s">
        <v>8</v>
      </c>
      <c r="CK264" s="163"/>
      <c r="CL264" s="163"/>
      <c r="CM264" s="186">
        <f>I264</f>
        <v>945</v>
      </c>
      <c r="CN264" s="163"/>
      <c r="CO264" s="163"/>
      <c r="CP264" s="163"/>
      <c r="CQ264" s="163"/>
      <c r="CR264" s="163"/>
      <c r="CS264" s="163" t="s">
        <v>62</v>
      </c>
      <c r="CT264" s="163">
        <v>8.0361642919418959</v>
      </c>
      <c r="CU264" s="186"/>
      <c r="CV264" s="186"/>
      <c r="CW264" s="190">
        <v>377</v>
      </c>
      <c r="CX264" s="228" t="s">
        <v>8</v>
      </c>
      <c r="CY264" s="228"/>
      <c r="CZ264" s="228"/>
      <c r="DA264" s="186">
        <f t="shared" ref="DA264:DA322" si="49">I264</f>
        <v>945</v>
      </c>
      <c r="DB264" s="228"/>
      <c r="DC264" s="228"/>
      <c r="DD264" s="228"/>
      <c r="DE264" s="228"/>
      <c r="DF264" s="228"/>
      <c r="DG264" s="228"/>
      <c r="DH264" s="228" t="s">
        <v>9</v>
      </c>
      <c r="DI264" s="230">
        <v>4.9711509999999999</v>
      </c>
      <c r="DJ264" s="230">
        <v>0.62780230000000004</v>
      </c>
      <c r="DK264" s="230">
        <v>4.3433487</v>
      </c>
      <c r="DL264" s="230">
        <v>0.28204080000000004</v>
      </c>
      <c r="DM264" s="230">
        <v>0.3457615</v>
      </c>
      <c r="DO264" s="59" t="s">
        <v>102</v>
      </c>
      <c r="DP264" s="61" t="s">
        <v>8</v>
      </c>
      <c r="DQ264" s="160" t="s">
        <v>1163</v>
      </c>
      <c r="DR264" s="61"/>
      <c r="DS264" s="61"/>
      <c r="DT264" s="61"/>
      <c r="DU264" s="61"/>
      <c r="DV264" s="61"/>
      <c r="DW264" s="61"/>
      <c r="DX264" s="61" t="s">
        <v>62</v>
      </c>
      <c r="DY264" s="236">
        <v>0.26145534000000004</v>
      </c>
      <c r="DZ264" s="236">
        <v>2.73721E-2</v>
      </c>
      <c r="EA264" s="236">
        <v>6.879070000000001E-2</v>
      </c>
      <c r="EB264" s="236">
        <v>0.15445178000000001</v>
      </c>
      <c r="EC264" s="236">
        <v>1.667542E-2</v>
      </c>
      <c r="ED264" s="149"/>
      <c r="EE264" s="149"/>
      <c r="EN264" s="68"/>
      <c r="EO264" s="68"/>
    </row>
    <row r="265" spans="1:145" s="169" customFormat="1" x14ac:dyDescent="0.25">
      <c r="A265" s="156">
        <v>378</v>
      </c>
      <c r="B265" s="157" t="s">
        <v>1444</v>
      </c>
      <c r="C265" s="160" t="s">
        <v>1173</v>
      </c>
      <c r="D265" s="160"/>
      <c r="E265" s="167" t="s">
        <v>1392</v>
      </c>
      <c r="F265" s="157">
        <v>-20.462182899999998</v>
      </c>
      <c r="G265" s="157">
        <v>-42.146509057000003</v>
      </c>
      <c r="H265" s="157"/>
      <c r="I265" s="156">
        <v>1019</v>
      </c>
      <c r="J265" s="190"/>
      <c r="K265" s="190"/>
      <c r="L265" s="189" t="s">
        <v>1225</v>
      </c>
      <c r="M265" s="185">
        <v>6.333333333333333</v>
      </c>
      <c r="N265" s="190">
        <v>7</v>
      </c>
      <c r="O265" s="185">
        <v>6.666666666666667</v>
      </c>
      <c r="P265" s="185">
        <v>6.333333333333333</v>
      </c>
      <c r="Q265" s="190">
        <v>7</v>
      </c>
      <c r="R265" s="185">
        <v>6.666666666666667</v>
      </c>
      <c r="S265" s="185">
        <v>6.666666666666667</v>
      </c>
      <c r="T265" s="185">
        <v>6.333333333333333</v>
      </c>
      <c r="U265" s="196">
        <v>89</v>
      </c>
      <c r="V265" s="186"/>
      <c r="W265" s="190" t="s">
        <v>866</v>
      </c>
      <c r="X265" s="190">
        <v>1019</v>
      </c>
      <c r="Y265" s="192" t="s">
        <v>286</v>
      </c>
      <c r="Z265" s="192"/>
      <c r="AA265" s="175"/>
      <c r="AB265" s="175">
        <f t="shared" si="47"/>
        <v>1019</v>
      </c>
      <c r="AC265" s="175"/>
      <c r="AD265" s="175"/>
      <c r="AE265" s="192"/>
      <c r="AF265" s="193">
        <v>51.524677000000011</v>
      </c>
      <c r="AG265" s="193">
        <v>31.248944500000004</v>
      </c>
      <c r="AH265" s="193">
        <v>6.2035591000000005</v>
      </c>
      <c r="AI265" s="193">
        <v>11.57455165</v>
      </c>
      <c r="AJ265" s="193">
        <v>1.9131769610459592</v>
      </c>
      <c r="AK265" s="186"/>
      <c r="AL265" s="175" t="s">
        <v>233</v>
      </c>
      <c r="AM265" s="175"/>
      <c r="AN265" s="175" t="s">
        <v>286</v>
      </c>
      <c r="AO265" s="175"/>
      <c r="AP265" s="175"/>
      <c r="AQ265" s="175">
        <f t="shared" si="48"/>
        <v>1019</v>
      </c>
      <c r="AR265" s="175"/>
      <c r="AS265" s="175"/>
      <c r="AU265" s="175"/>
      <c r="AV265" s="175" t="s">
        <v>62</v>
      </c>
      <c r="AY265" s="176">
        <v>0.21</v>
      </c>
      <c r="AZ265" s="176">
        <v>20</v>
      </c>
      <c r="BA265" s="177">
        <v>1.0499999999999999E-2</v>
      </c>
      <c r="BB265" s="177">
        <v>5.5176764287439939</v>
      </c>
      <c r="BC265" s="177"/>
      <c r="BD265" s="186"/>
      <c r="BE265" s="186"/>
      <c r="BF265" s="186"/>
      <c r="BG265" s="186"/>
      <c r="BJ265" s="186"/>
      <c r="BK265" s="186"/>
      <c r="BL265" s="186"/>
      <c r="BM265" s="218"/>
      <c r="BP265" s="186"/>
      <c r="BQ265" s="186"/>
      <c r="BR265" s="186"/>
      <c r="BS265" s="186"/>
      <c r="BT265" s="186"/>
      <c r="BU265" s="186"/>
      <c r="BV265" s="186"/>
      <c r="BW265" s="160"/>
      <c r="BX265" s="186"/>
      <c r="BY265" s="186"/>
      <c r="BZ265" s="186"/>
      <c r="CA265" s="186"/>
      <c r="CB265" s="186"/>
      <c r="CC265" s="186"/>
      <c r="CD265" s="186"/>
      <c r="CE265" s="186"/>
      <c r="CF265" s="197"/>
      <c r="CI265" s="186"/>
      <c r="CJ265" s="186"/>
      <c r="CK265" s="186"/>
      <c r="CL265" s="186"/>
      <c r="CM265" s="186"/>
      <c r="CN265" s="186"/>
      <c r="CO265" s="186"/>
      <c r="CP265" s="186"/>
      <c r="CQ265" s="186"/>
      <c r="CR265" s="186"/>
      <c r="CS265" s="186"/>
      <c r="CT265" s="186"/>
      <c r="CU265" s="186"/>
      <c r="CV265" s="186"/>
      <c r="CW265" s="190">
        <v>378</v>
      </c>
      <c r="CX265" s="228" t="s">
        <v>8</v>
      </c>
      <c r="CY265" s="228"/>
      <c r="CZ265" s="228"/>
      <c r="DA265" s="186">
        <f t="shared" si="49"/>
        <v>1019</v>
      </c>
      <c r="DB265" s="228"/>
      <c r="DC265" s="228"/>
      <c r="DD265" s="228"/>
      <c r="DE265" s="228"/>
      <c r="DF265" s="228"/>
      <c r="DG265" s="228"/>
      <c r="DH265" s="228" t="s">
        <v>9</v>
      </c>
      <c r="DI265" s="230">
        <v>8.9492089999999997</v>
      </c>
      <c r="DJ265" s="230">
        <v>1.0176883999999999</v>
      </c>
      <c r="DK265" s="230">
        <v>7.9315205999999998</v>
      </c>
      <c r="DL265" s="230">
        <v>0.57506930000000001</v>
      </c>
      <c r="DM265" s="230">
        <v>0.44261909999999999</v>
      </c>
      <c r="DO265" s="61" t="s">
        <v>233</v>
      </c>
      <c r="DP265" s="61" t="s">
        <v>286</v>
      </c>
      <c r="DQ265" s="160" t="s">
        <v>1173</v>
      </c>
      <c r="DR265" s="61"/>
      <c r="DS265" s="61"/>
      <c r="DT265" s="61"/>
      <c r="DU265" s="61"/>
      <c r="DV265" s="61"/>
      <c r="DW265" s="61"/>
      <c r="DX265" s="61" t="s">
        <v>62</v>
      </c>
      <c r="DY265" s="68">
        <v>0.34000338000000008</v>
      </c>
      <c r="DZ265" s="68">
        <v>2.844754E-2</v>
      </c>
      <c r="EA265" s="68">
        <v>5.1929740000000002E-2</v>
      </c>
      <c r="EB265" s="68">
        <v>0.24223059999999999</v>
      </c>
      <c r="EC265" s="68">
        <v>1.6363540000000003E-2</v>
      </c>
      <c r="ED265" s="149"/>
      <c r="EE265" s="149"/>
      <c r="EN265" s="68"/>
      <c r="EO265" s="68"/>
    </row>
    <row r="266" spans="1:145" s="169" customFormat="1" x14ac:dyDescent="0.25">
      <c r="A266" s="156">
        <v>379</v>
      </c>
      <c r="B266" s="157" t="s">
        <v>1445</v>
      </c>
      <c r="C266" s="160" t="s">
        <v>1163</v>
      </c>
      <c r="D266" s="160"/>
      <c r="E266" s="156" t="s">
        <v>1287</v>
      </c>
      <c r="F266" s="157">
        <v>-20.267697600999998</v>
      </c>
      <c r="G266" s="157">
        <v>-42.081382423999997</v>
      </c>
      <c r="H266" s="157"/>
      <c r="I266" s="156">
        <v>697</v>
      </c>
      <c r="J266" s="190"/>
      <c r="K266" s="190"/>
      <c r="L266" s="189" t="s">
        <v>1210</v>
      </c>
      <c r="M266" s="185">
        <v>6</v>
      </c>
      <c r="N266" s="185">
        <v>6</v>
      </c>
      <c r="O266" s="185">
        <v>6.333333333333333</v>
      </c>
      <c r="P266" s="185">
        <v>6</v>
      </c>
      <c r="Q266" s="185">
        <v>6.333333333333333</v>
      </c>
      <c r="R266" s="185">
        <v>6.333333333333333</v>
      </c>
      <c r="S266" s="185">
        <v>6</v>
      </c>
      <c r="T266" s="185">
        <v>6</v>
      </c>
      <c r="U266" s="191">
        <v>85</v>
      </c>
      <c r="V266" s="186"/>
      <c r="W266" s="190" t="s">
        <v>713</v>
      </c>
      <c r="X266" s="190">
        <v>697</v>
      </c>
      <c r="Y266" s="192" t="s">
        <v>8</v>
      </c>
      <c r="Z266" s="192"/>
      <c r="AA266" s="175"/>
      <c r="AB266" s="175">
        <f t="shared" si="47"/>
        <v>697</v>
      </c>
      <c r="AC266" s="175"/>
      <c r="AD266" s="175"/>
      <c r="AE266" s="192"/>
      <c r="AF266" s="193">
        <v>59.291282000000002</v>
      </c>
      <c r="AG266" s="193">
        <v>33.494622000000007</v>
      </c>
      <c r="AH266" s="193">
        <v>6.2716985499999991</v>
      </c>
      <c r="AI266" s="193">
        <v>13.1165366</v>
      </c>
      <c r="AJ266" s="193">
        <v>2.0998389828072521</v>
      </c>
      <c r="AK266" s="186"/>
      <c r="AL266" s="175" t="s">
        <v>50</v>
      </c>
      <c r="AM266" s="175"/>
      <c r="AN266" s="175" t="s">
        <v>8</v>
      </c>
      <c r="AO266" s="175"/>
      <c r="AP266" s="175"/>
      <c r="AQ266" s="175">
        <f t="shared" si="48"/>
        <v>697</v>
      </c>
      <c r="AR266" s="175"/>
      <c r="AS266" s="175"/>
      <c r="AU266" s="175"/>
      <c r="AV266" s="176" t="s">
        <v>20</v>
      </c>
      <c r="AY266" s="176">
        <v>0.1822</v>
      </c>
      <c r="AZ266" s="176">
        <v>19</v>
      </c>
      <c r="BA266" s="177">
        <v>9.5894736842105262E-3</v>
      </c>
      <c r="BB266" s="177">
        <v>5.3251651780629317</v>
      </c>
      <c r="BC266" s="177"/>
      <c r="BD266" s="186"/>
      <c r="BE266" s="186"/>
      <c r="BF266" s="186"/>
      <c r="BG266" s="186"/>
      <c r="BJ266" s="186"/>
      <c r="BK266" s="186"/>
      <c r="BL266" s="186"/>
      <c r="BM266" s="218"/>
      <c r="BP266" s="186"/>
      <c r="BQ266" s="186"/>
      <c r="BR266" s="186"/>
      <c r="BS266" s="186"/>
      <c r="BT266" s="186"/>
      <c r="BU266" s="186"/>
      <c r="BV266" s="176" t="s">
        <v>268</v>
      </c>
      <c r="BW266" s="160" t="s">
        <v>1163</v>
      </c>
      <c r="BX266" s="176"/>
      <c r="BY266" s="176"/>
      <c r="BZ266" s="186">
        <f>I266</f>
        <v>697</v>
      </c>
      <c r="CA266" s="176"/>
      <c r="CB266" s="176"/>
      <c r="CC266" s="176"/>
      <c r="CD266" s="176"/>
      <c r="CE266" s="176" t="s">
        <v>20</v>
      </c>
      <c r="CF266" s="185">
        <v>188.64446416900705</v>
      </c>
      <c r="CI266" s="163">
        <v>379</v>
      </c>
      <c r="CJ266" s="163" t="s">
        <v>8</v>
      </c>
      <c r="CK266" s="163"/>
      <c r="CL266" s="163"/>
      <c r="CM266" s="186">
        <f>I266</f>
        <v>697</v>
      </c>
      <c r="CN266" s="163"/>
      <c r="CO266" s="163"/>
      <c r="CP266" s="163"/>
      <c r="CQ266" s="163"/>
      <c r="CR266" s="163"/>
      <c r="CS266" s="163" t="s">
        <v>20</v>
      </c>
      <c r="CT266" s="163">
        <v>6.6866606673080238</v>
      </c>
      <c r="CU266" s="186"/>
      <c r="CV266" s="186"/>
      <c r="CW266" s="186"/>
      <c r="CX266" s="186"/>
      <c r="CY266" s="186"/>
      <c r="CZ266" s="186"/>
      <c r="DA266" s="186"/>
      <c r="DB266" s="186"/>
      <c r="DC266" s="186"/>
      <c r="DD266" s="186"/>
      <c r="DE266" s="186"/>
      <c r="DF266" s="186"/>
      <c r="DG266" s="186"/>
      <c r="DH266" s="171"/>
      <c r="DI266" s="171"/>
      <c r="DJ266" s="171"/>
      <c r="DK266" s="171"/>
      <c r="DL266" s="186"/>
      <c r="DM266" s="186"/>
      <c r="DO266" s="61" t="s">
        <v>50</v>
      </c>
      <c r="DP266" s="61" t="s">
        <v>8</v>
      </c>
      <c r="DQ266" s="160" t="s">
        <v>1163</v>
      </c>
      <c r="DR266" s="61"/>
      <c r="DS266" s="61"/>
      <c r="DT266" s="61"/>
      <c r="DU266" s="61"/>
      <c r="DV266" s="61"/>
      <c r="DW266" s="61"/>
      <c r="DX266" s="61" t="s">
        <v>20</v>
      </c>
      <c r="DY266" s="68">
        <v>0.26063761999999996</v>
      </c>
      <c r="DZ266" s="68">
        <v>2.6318579999999998E-2</v>
      </c>
      <c r="EA266" s="68">
        <v>5.7966840000000006E-2</v>
      </c>
      <c r="EB266" s="68">
        <v>0.16553272000000002</v>
      </c>
      <c r="EC266" s="68">
        <v>1.7425039999999999E-2</v>
      </c>
      <c r="ED266" s="149"/>
      <c r="EE266" s="149"/>
      <c r="EN266" s="68"/>
      <c r="EO266" s="68"/>
    </row>
    <row r="267" spans="1:145" s="169" customFormat="1" x14ac:dyDescent="0.25">
      <c r="A267" s="156">
        <v>381</v>
      </c>
      <c r="B267" s="157" t="s">
        <v>1446</v>
      </c>
      <c r="C267" s="160" t="s">
        <v>1163</v>
      </c>
      <c r="D267" s="160"/>
      <c r="E267" s="156" t="s">
        <v>1287</v>
      </c>
      <c r="F267" s="157">
        <v>-20.267369282000001</v>
      </c>
      <c r="G267" s="157">
        <v>-42.187806275</v>
      </c>
      <c r="H267" s="157"/>
      <c r="I267" s="156">
        <v>826</v>
      </c>
      <c r="J267" s="190"/>
      <c r="K267" s="190"/>
      <c r="L267" s="189" t="s">
        <v>1225</v>
      </c>
      <c r="M267" s="190">
        <v>5.5</v>
      </c>
      <c r="N267" s="190">
        <v>6.5</v>
      </c>
      <c r="O267" s="185">
        <v>5.75</v>
      </c>
      <c r="P267" s="185">
        <v>5.75</v>
      </c>
      <c r="Q267" s="190">
        <v>6.5</v>
      </c>
      <c r="R267" s="190">
        <v>5.5</v>
      </c>
      <c r="S267" s="190">
        <v>6</v>
      </c>
      <c r="T267" s="190">
        <v>6</v>
      </c>
      <c r="U267" s="191">
        <v>83.333333333333329</v>
      </c>
      <c r="V267" s="186"/>
      <c r="W267" s="190" t="s">
        <v>714</v>
      </c>
      <c r="X267" s="190">
        <v>826</v>
      </c>
      <c r="Y267" s="192" t="s">
        <v>8</v>
      </c>
      <c r="Z267" s="192"/>
      <c r="AA267" s="175"/>
      <c r="AB267" s="175">
        <f t="shared" si="47"/>
        <v>826</v>
      </c>
      <c r="AC267" s="175"/>
      <c r="AD267" s="175"/>
      <c r="AE267" s="192"/>
      <c r="AF267" s="193">
        <v>58.711491000000002</v>
      </c>
      <c r="AG267" s="193">
        <v>33.052599499999999</v>
      </c>
      <c r="AH267" s="193">
        <v>6.3027121499999996</v>
      </c>
      <c r="AI267" s="193">
        <v>12.783513750000003</v>
      </c>
      <c r="AJ267" s="193">
        <v>2.0259816437767233</v>
      </c>
      <c r="AK267" s="186"/>
      <c r="AL267" s="175" t="s">
        <v>1026</v>
      </c>
      <c r="AM267" s="175"/>
      <c r="AN267" s="175" t="s">
        <v>8</v>
      </c>
      <c r="AO267" s="175"/>
      <c r="AP267" s="175"/>
      <c r="AQ267" s="175">
        <f t="shared" si="48"/>
        <v>826</v>
      </c>
      <c r="AR267" s="175"/>
      <c r="AS267" s="175"/>
      <c r="AU267" s="175"/>
      <c r="AV267" s="175" t="s">
        <v>440</v>
      </c>
      <c r="AY267" s="176">
        <v>0.2321</v>
      </c>
      <c r="AZ267" s="176">
        <v>20</v>
      </c>
      <c r="BA267" s="177">
        <v>1.1605000000000001E-2</v>
      </c>
      <c r="BB267" s="177">
        <v>6.2867420073551132</v>
      </c>
      <c r="BC267" s="177"/>
      <c r="BD267" s="186"/>
      <c r="BE267" s="186"/>
      <c r="BF267" s="186"/>
      <c r="BG267" s="186"/>
      <c r="BJ267" s="186"/>
      <c r="BK267" s="186"/>
      <c r="BL267" s="186"/>
      <c r="BM267" s="218"/>
      <c r="BP267" s="186"/>
      <c r="BQ267" s="186"/>
      <c r="BR267" s="186"/>
      <c r="BS267" s="186"/>
      <c r="BT267" s="186"/>
      <c r="BU267" s="186"/>
      <c r="BV267" s="186"/>
      <c r="BW267" s="160"/>
      <c r="BX267" s="186"/>
      <c r="BY267" s="186"/>
      <c r="BZ267" s="186"/>
      <c r="CA267" s="186"/>
      <c r="CB267" s="186"/>
      <c r="CC267" s="186"/>
      <c r="CD267" s="186"/>
      <c r="CE267" s="186"/>
      <c r="CF267" s="197"/>
      <c r="CI267" s="186"/>
      <c r="CJ267" s="186"/>
      <c r="CK267" s="186"/>
      <c r="CL267" s="186"/>
      <c r="CM267" s="186"/>
      <c r="CN267" s="186"/>
      <c r="CO267" s="186"/>
      <c r="CP267" s="186"/>
      <c r="CQ267" s="186"/>
      <c r="CR267" s="186"/>
      <c r="CS267" s="186"/>
      <c r="CT267" s="186"/>
      <c r="CU267" s="186"/>
      <c r="CV267" s="186"/>
      <c r="CW267" s="186"/>
      <c r="CX267" s="186"/>
      <c r="CY267" s="186"/>
      <c r="CZ267" s="186"/>
      <c r="DA267" s="186"/>
      <c r="DB267" s="186"/>
      <c r="DC267" s="186"/>
      <c r="DD267" s="186"/>
      <c r="DE267" s="186"/>
      <c r="DF267" s="186"/>
      <c r="DG267" s="186"/>
      <c r="DH267" s="171"/>
      <c r="DI267" s="171"/>
      <c r="DJ267" s="171"/>
      <c r="DK267" s="171"/>
      <c r="DL267" s="186"/>
      <c r="DM267" s="186"/>
      <c r="DQ267" s="160"/>
      <c r="ED267" s="149"/>
      <c r="EE267" s="149"/>
      <c r="EN267" s="68"/>
      <c r="EO267" s="68"/>
    </row>
    <row r="268" spans="1:145" s="169" customFormat="1" x14ac:dyDescent="0.25">
      <c r="A268" s="156">
        <v>382</v>
      </c>
      <c r="B268" s="157" t="s">
        <v>1447</v>
      </c>
      <c r="C268" s="160" t="s">
        <v>1192</v>
      </c>
      <c r="D268" s="160"/>
      <c r="E268" s="156" t="s">
        <v>1287</v>
      </c>
      <c r="F268" s="157">
        <v>-20.282100225000001</v>
      </c>
      <c r="G268" s="157">
        <v>-42.179292439999998</v>
      </c>
      <c r="H268" s="157"/>
      <c r="I268" s="156">
        <v>838</v>
      </c>
      <c r="J268" s="190"/>
      <c r="K268" s="190"/>
      <c r="L268" s="189" t="s">
        <v>1225</v>
      </c>
      <c r="M268" s="185">
        <v>6.333333333333333</v>
      </c>
      <c r="N268" s="185">
        <v>6</v>
      </c>
      <c r="O268" s="185">
        <v>6</v>
      </c>
      <c r="P268" s="185">
        <v>6.333333333333333</v>
      </c>
      <c r="Q268" s="185">
        <v>7</v>
      </c>
      <c r="R268" s="185">
        <v>6</v>
      </c>
      <c r="S268" s="185">
        <v>6.333333333333333</v>
      </c>
      <c r="T268" s="185">
        <v>6.333333333333333</v>
      </c>
      <c r="U268" s="191">
        <v>86.333333333333329</v>
      </c>
      <c r="V268" s="186"/>
      <c r="W268" s="190" t="s">
        <v>970</v>
      </c>
      <c r="X268" s="190">
        <v>838</v>
      </c>
      <c r="Y268" s="192" t="s">
        <v>10</v>
      </c>
      <c r="Z268" s="192"/>
      <c r="AA268" s="175"/>
      <c r="AB268" s="175">
        <f t="shared" si="47"/>
        <v>838</v>
      </c>
      <c r="AC268" s="175"/>
      <c r="AD268" s="175"/>
      <c r="AE268" s="192"/>
      <c r="AF268" s="193">
        <v>46.3521985</v>
      </c>
      <c r="AG268" s="193">
        <v>29.9162985</v>
      </c>
      <c r="AH268" s="193">
        <v>5.4440016999999994</v>
      </c>
      <c r="AI268" s="193">
        <v>11.837470700000001</v>
      </c>
      <c r="AJ268" s="193">
        <v>2.173891277599628</v>
      </c>
      <c r="AK268" s="186"/>
      <c r="AL268" s="175" t="s">
        <v>1124</v>
      </c>
      <c r="AM268" s="175"/>
      <c r="AN268" s="175" t="s">
        <v>10</v>
      </c>
      <c r="AO268" s="175"/>
      <c r="AP268" s="175"/>
      <c r="AQ268" s="175">
        <f t="shared" si="48"/>
        <v>838</v>
      </c>
      <c r="AR268" s="175"/>
      <c r="AS268" s="175"/>
      <c r="AU268" s="175"/>
      <c r="AV268" s="175" t="s">
        <v>440</v>
      </c>
      <c r="AY268" s="176">
        <v>0.23480000000000001</v>
      </c>
      <c r="AZ268" s="176">
        <v>20</v>
      </c>
      <c r="BA268" s="177">
        <v>1.174E-2</v>
      </c>
      <c r="BB268" s="177">
        <v>6.3270072208949619</v>
      </c>
      <c r="BC268" s="177"/>
      <c r="BD268" s="186"/>
      <c r="BE268" s="186"/>
      <c r="BF268" s="186"/>
      <c r="BG268" s="186"/>
      <c r="BJ268" s="186"/>
      <c r="BK268" s="186"/>
      <c r="BL268" s="186"/>
      <c r="BM268" s="218"/>
      <c r="BP268" s="186"/>
      <c r="BQ268" s="186"/>
      <c r="BR268" s="186"/>
      <c r="BS268" s="186"/>
      <c r="BT268" s="186"/>
      <c r="BU268" s="186"/>
      <c r="BV268" s="186"/>
      <c r="BW268" s="160"/>
      <c r="BX268" s="186"/>
      <c r="BY268" s="186"/>
      <c r="BZ268" s="186"/>
      <c r="CA268" s="186"/>
      <c r="CB268" s="186"/>
      <c r="CC268" s="186"/>
      <c r="CD268" s="186"/>
      <c r="CE268" s="186"/>
      <c r="CF268" s="197"/>
      <c r="CI268" s="186"/>
      <c r="CJ268" s="186"/>
      <c r="CK268" s="186"/>
      <c r="CL268" s="186"/>
      <c r="CM268" s="186"/>
      <c r="CN268" s="186"/>
      <c r="CO268" s="186"/>
      <c r="CP268" s="186"/>
      <c r="CQ268" s="186"/>
      <c r="CR268" s="186"/>
      <c r="CS268" s="186"/>
      <c r="CT268" s="186"/>
      <c r="CU268" s="186"/>
      <c r="CV268" s="186"/>
      <c r="CW268" s="186"/>
      <c r="CX268" s="186"/>
      <c r="CY268" s="186"/>
      <c r="CZ268" s="186"/>
      <c r="DA268" s="186"/>
      <c r="DB268" s="186"/>
      <c r="DC268" s="186"/>
      <c r="DD268" s="186"/>
      <c r="DE268" s="186"/>
      <c r="DF268" s="186"/>
      <c r="DG268" s="186"/>
      <c r="DH268" s="171"/>
      <c r="DI268" s="171"/>
      <c r="DJ268" s="171"/>
      <c r="DK268" s="171"/>
      <c r="DL268" s="186"/>
      <c r="DM268" s="186"/>
      <c r="DQ268" s="160"/>
      <c r="ED268" s="149"/>
      <c r="EE268" s="149"/>
      <c r="EN268" s="68"/>
      <c r="EO268" s="68"/>
    </row>
    <row r="269" spans="1:145" s="169" customFormat="1" x14ac:dyDescent="0.25">
      <c r="A269" s="156">
        <v>385</v>
      </c>
      <c r="B269" s="157" t="s">
        <v>1448</v>
      </c>
      <c r="C269" s="160" t="s">
        <v>1173</v>
      </c>
      <c r="D269" s="160"/>
      <c r="E269" s="156" t="s">
        <v>1449</v>
      </c>
      <c r="F269" s="157">
        <v>-20.301758385999999</v>
      </c>
      <c r="G269" s="157">
        <v>-41.886655558000001</v>
      </c>
      <c r="H269" s="157"/>
      <c r="I269" s="156">
        <v>936</v>
      </c>
      <c r="J269" s="190"/>
      <c r="K269" s="190"/>
      <c r="L269" s="189" t="s">
        <v>1225</v>
      </c>
      <c r="M269" s="185">
        <v>5.666666666666667</v>
      </c>
      <c r="N269" s="185">
        <v>5.666666666666667</v>
      </c>
      <c r="O269" s="185">
        <v>5.666666666666667</v>
      </c>
      <c r="P269" s="190">
        <v>6</v>
      </c>
      <c r="Q269" s="185">
        <v>5.666666666666667</v>
      </c>
      <c r="R269" s="185">
        <v>5.333333333333333</v>
      </c>
      <c r="S269" s="185">
        <v>5.666666666666667</v>
      </c>
      <c r="T269" s="185">
        <v>5.666666666666667</v>
      </c>
      <c r="U269" s="191">
        <v>81.333333333333329</v>
      </c>
      <c r="V269" s="186"/>
      <c r="W269" s="190" t="s">
        <v>868</v>
      </c>
      <c r="X269" s="190">
        <v>936</v>
      </c>
      <c r="Y269" s="192" t="s">
        <v>286</v>
      </c>
      <c r="Z269" s="192"/>
      <c r="AA269" s="175"/>
      <c r="AB269" s="175">
        <f t="shared" si="47"/>
        <v>936</v>
      </c>
      <c r="AC269" s="175"/>
      <c r="AD269" s="175"/>
      <c r="AE269" s="192"/>
      <c r="AF269" s="193">
        <v>53.861935999999993</v>
      </c>
      <c r="AG269" s="193">
        <v>31.531329499999998</v>
      </c>
      <c r="AH269" s="193">
        <v>5.6917585999999991</v>
      </c>
      <c r="AI269" s="193">
        <v>13.024042700000001</v>
      </c>
      <c r="AJ269" s="193">
        <v>2.3186640866039321</v>
      </c>
      <c r="AK269" s="186"/>
      <c r="AL269" s="175" t="s">
        <v>570</v>
      </c>
      <c r="AM269" s="175"/>
      <c r="AN269" s="175" t="s">
        <v>286</v>
      </c>
      <c r="AO269" s="175"/>
      <c r="AP269" s="175"/>
      <c r="AQ269" s="175">
        <f t="shared" si="48"/>
        <v>936</v>
      </c>
      <c r="AR269" s="175"/>
      <c r="AS269" s="175"/>
      <c r="AU269" s="175"/>
      <c r="AV269" s="175" t="s">
        <v>62</v>
      </c>
      <c r="AY269" s="176">
        <v>0.22270000000000001</v>
      </c>
      <c r="AZ269" s="176">
        <v>20</v>
      </c>
      <c r="BA269" s="177">
        <v>1.1135000000000001E-2</v>
      </c>
      <c r="BB269" s="177">
        <v>6.179650667484216</v>
      </c>
      <c r="BC269" s="177"/>
      <c r="BD269" s="194" t="s">
        <v>570</v>
      </c>
      <c r="BE269" s="194" t="s">
        <v>286</v>
      </c>
      <c r="BF269" s="194"/>
      <c r="BG269" s="194"/>
      <c r="BH269" s="169">
        <f>I269</f>
        <v>936</v>
      </c>
      <c r="BJ269" s="194"/>
      <c r="BK269" s="194"/>
      <c r="BL269" s="194"/>
      <c r="BM269" s="217">
        <v>936.20240000000001</v>
      </c>
      <c r="BP269" s="194"/>
      <c r="BQ269" s="195">
        <v>525.01883299999997</v>
      </c>
      <c r="BR269" s="195"/>
      <c r="BS269" s="195"/>
      <c r="BT269" s="195"/>
      <c r="BU269" s="186"/>
      <c r="BV269" s="186"/>
      <c r="BW269" s="160"/>
      <c r="BX269" s="186"/>
      <c r="BY269" s="186"/>
      <c r="BZ269" s="186"/>
      <c r="CA269" s="186"/>
      <c r="CB269" s="186"/>
      <c r="CC269" s="186"/>
      <c r="CD269" s="186"/>
      <c r="CE269" s="186"/>
      <c r="CF269" s="197"/>
      <c r="CI269" s="186"/>
      <c r="CJ269" s="186"/>
      <c r="CK269" s="186"/>
      <c r="CL269" s="186"/>
      <c r="CM269" s="186"/>
      <c r="CN269" s="186"/>
      <c r="CO269" s="186"/>
      <c r="CP269" s="186"/>
      <c r="CQ269" s="186"/>
      <c r="CR269" s="186"/>
      <c r="CS269" s="186"/>
      <c r="CT269" s="186"/>
      <c r="CU269" s="186"/>
      <c r="CV269" s="186"/>
      <c r="CW269" s="186"/>
      <c r="CX269" s="186"/>
      <c r="CY269" s="186"/>
      <c r="CZ269" s="186"/>
      <c r="DA269" s="186"/>
      <c r="DB269" s="186"/>
      <c r="DC269" s="186"/>
      <c r="DD269" s="186"/>
      <c r="DE269" s="186"/>
      <c r="DF269" s="186"/>
      <c r="DG269" s="186"/>
      <c r="DH269" s="171"/>
      <c r="DI269" s="171"/>
      <c r="DJ269" s="171"/>
      <c r="DK269" s="171"/>
      <c r="DL269" s="186"/>
      <c r="DM269" s="186"/>
      <c r="DQ269" s="160"/>
      <c r="ED269" s="149"/>
      <c r="EE269" s="149"/>
      <c r="EN269" s="68"/>
      <c r="EO269" s="68"/>
    </row>
    <row r="270" spans="1:145" s="169" customFormat="1" x14ac:dyDescent="0.25">
      <c r="A270" s="156">
        <v>386</v>
      </c>
      <c r="B270" s="157" t="s">
        <v>1450</v>
      </c>
      <c r="C270" s="160" t="s">
        <v>1192</v>
      </c>
      <c r="D270" s="160"/>
      <c r="E270" s="156" t="s">
        <v>1449</v>
      </c>
      <c r="F270" s="157">
        <v>-20.302339419999999</v>
      </c>
      <c r="G270" s="157">
        <v>-41.874457542000002</v>
      </c>
      <c r="H270" s="157"/>
      <c r="I270" s="156">
        <v>1014</v>
      </c>
      <c r="J270" s="190"/>
      <c r="K270" s="190"/>
      <c r="L270" s="189" t="s">
        <v>1225</v>
      </c>
      <c r="M270" s="185">
        <v>6</v>
      </c>
      <c r="N270" s="185">
        <v>6</v>
      </c>
      <c r="O270" s="185">
        <v>5.5</v>
      </c>
      <c r="P270" s="185">
        <v>6</v>
      </c>
      <c r="Q270" s="185">
        <v>6</v>
      </c>
      <c r="R270" s="185">
        <v>5.5</v>
      </c>
      <c r="S270" s="185">
        <v>6</v>
      </c>
      <c r="T270" s="185">
        <v>5.5</v>
      </c>
      <c r="U270" s="191">
        <v>82.333333333333329</v>
      </c>
      <c r="V270" s="186"/>
      <c r="W270" s="190" t="s">
        <v>971</v>
      </c>
      <c r="X270" s="190">
        <v>1014</v>
      </c>
      <c r="Y270" s="192" t="s">
        <v>10</v>
      </c>
      <c r="Z270" s="192"/>
      <c r="AA270" s="175"/>
      <c r="AB270" s="175">
        <f t="shared" si="47"/>
        <v>1014</v>
      </c>
      <c r="AC270" s="175"/>
      <c r="AD270" s="175"/>
      <c r="AE270" s="192"/>
      <c r="AF270" s="193">
        <v>45.886406000000001</v>
      </c>
      <c r="AG270" s="193">
        <v>29.243716499999998</v>
      </c>
      <c r="AH270" s="193">
        <v>5.2638342499999986</v>
      </c>
      <c r="AI270" s="193">
        <v>11.796914950000001</v>
      </c>
      <c r="AJ270" s="193">
        <v>2.2558578309571189</v>
      </c>
      <c r="AK270" s="186"/>
      <c r="AL270" s="175" t="s">
        <v>182</v>
      </c>
      <c r="AM270" s="175"/>
      <c r="AN270" s="175" t="s">
        <v>10</v>
      </c>
      <c r="AO270" s="175"/>
      <c r="AP270" s="175"/>
      <c r="AQ270" s="175">
        <f t="shared" si="48"/>
        <v>1014</v>
      </c>
      <c r="AR270" s="175"/>
      <c r="AS270" s="175"/>
      <c r="AU270" s="175"/>
      <c r="AV270" s="175" t="s">
        <v>62</v>
      </c>
      <c r="AY270" s="176">
        <v>0.21290000000000001</v>
      </c>
      <c r="AZ270" s="176">
        <v>20</v>
      </c>
      <c r="BA270" s="177">
        <v>1.0645E-2</v>
      </c>
      <c r="BB270" s="177">
        <v>5.438488175448958</v>
      </c>
      <c r="BC270" s="177"/>
      <c r="BD270" s="194" t="s">
        <v>182</v>
      </c>
      <c r="BE270" s="194" t="s">
        <v>10</v>
      </c>
      <c r="BF270" s="194"/>
      <c r="BG270" s="194"/>
      <c r="BH270" s="169">
        <f>I270</f>
        <v>1014</v>
      </c>
      <c r="BJ270" s="194"/>
      <c r="BK270" s="194"/>
      <c r="BL270" s="194"/>
      <c r="BM270" s="217">
        <v>1013.588</v>
      </c>
      <c r="BP270" s="194"/>
      <c r="BQ270" s="195">
        <v>3399.333333</v>
      </c>
      <c r="BR270" s="195"/>
      <c r="BS270" s="195"/>
      <c r="BT270" s="195"/>
      <c r="BU270" s="186"/>
      <c r="BV270" s="176" t="s">
        <v>430</v>
      </c>
      <c r="BW270" s="160" t="s">
        <v>1192</v>
      </c>
      <c r="BX270" s="176"/>
      <c r="BY270" s="176"/>
      <c r="BZ270" s="186">
        <f t="shared" ref="BZ270:BZ278" si="50">I270</f>
        <v>1014</v>
      </c>
      <c r="CA270" s="176"/>
      <c r="CB270" s="176"/>
      <c r="CC270" s="176"/>
      <c r="CD270" s="176"/>
      <c r="CE270" s="176" t="s">
        <v>62</v>
      </c>
      <c r="CF270" s="185">
        <v>162.83729563813245</v>
      </c>
      <c r="CI270" s="163">
        <v>386</v>
      </c>
      <c r="CJ270" s="163" t="s">
        <v>10</v>
      </c>
      <c r="CK270" s="163"/>
      <c r="CL270" s="163"/>
      <c r="CM270" s="186">
        <f t="shared" ref="CM270:CM278" si="51">I270</f>
        <v>1014</v>
      </c>
      <c r="CN270" s="163"/>
      <c r="CO270" s="163"/>
      <c r="CP270" s="163"/>
      <c r="CQ270" s="163"/>
      <c r="CR270" s="163"/>
      <c r="CS270" s="163" t="s">
        <v>62</v>
      </c>
      <c r="CT270" s="163">
        <v>7.0535228418914659</v>
      </c>
      <c r="CU270" s="186"/>
      <c r="CV270" s="186"/>
      <c r="CW270" s="163">
        <v>386</v>
      </c>
      <c r="CX270" s="163" t="s">
        <v>10</v>
      </c>
      <c r="CY270" s="163"/>
      <c r="CZ270" s="163"/>
      <c r="DA270" s="186">
        <f t="shared" si="49"/>
        <v>1014</v>
      </c>
      <c r="DB270" s="163"/>
      <c r="DC270" s="163"/>
      <c r="DD270" s="163"/>
      <c r="DE270" s="163"/>
      <c r="DF270" s="163"/>
      <c r="DG270" s="163"/>
      <c r="DH270" s="176" t="s">
        <v>9</v>
      </c>
      <c r="DI270" s="233">
        <v>4.394158</v>
      </c>
      <c r="DJ270" s="233">
        <v>0.59413939999999998</v>
      </c>
      <c r="DK270" s="177">
        <f>DI270-DJ270</f>
        <v>3.8000186</v>
      </c>
      <c r="DL270" s="230">
        <v>0.34910750000000002</v>
      </c>
      <c r="DM270" s="230">
        <v>0.2450319</v>
      </c>
      <c r="DO270" s="61" t="s">
        <v>182</v>
      </c>
      <c r="DP270" s="61" t="s">
        <v>10</v>
      </c>
      <c r="DQ270" s="160" t="s">
        <v>1192</v>
      </c>
      <c r="DR270" s="61"/>
      <c r="DS270" s="61"/>
      <c r="DT270" s="61"/>
      <c r="DU270" s="61"/>
      <c r="DV270" s="61"/>
      <c r="DW270" s="61"/>
      <c r="DX270" s="61" t="s">
        <v>62</v>
      </c>
      <c r="DY270" s="68">
        <v>0.1986204</v>
      </c>
      <c r="DZ270" s="68">
        <v>1.7946919999999998E-2</v>
      </c>
      <c r="EA270" s="68">
        <v>5.1063900000000002E-2</v>
      </c>
      <c r="EB270" s="68">
        <v>0.13046749999999999</v>
      </c>
      <c r="EC270" s="68">
        <v>1.5764359999999998E-2</v>
      </c>
      <c r="ED270" s="149"/>
      <c r="EE270" s="149"/>
      <c r="EN270" s="68"/>
      <c r="EO270" s="68"/>
    </row>
    <row r="271" spans="1:145" s="169" customFormat="1" x14ac:dyDescent="0.25">
      <c r="A271" s="156">
        <v>387</v>
      </c>
      <c r="B271" s="157" t="s">
        <v>1351</v>
      </c>
      <c r="C271" s="160" t="s">
        <v>1163</v>
      </c>
      <c r="D271" s="160"/>
      <c r="E271" s="156" t="s">
        <v>1352</v>
      </c>
      <c r="F271" s="157">
        <v>-20.136686945000001</v>
      </c>
      <c r="G271" s="157">
        <v>-41.832730165000001</v>
      </c>
      <c r="H271" s="157"/>
      <c r="I271" s="156">
        <v>724</v>
      </c>
      <c r="J271" s="190"/>
      <c r="K271" s="190"/>
      <c r="L271" s="189" t="s">
        <v>1451</v>
      </c>
      <c r="M271" s="185">
        <v>5.333333333333333</v>
      </c>
      <c r="N271" s="185">
        <v>5.333333333333333</v>
      </c>
      <c r="O271" s="185">
        <v>5.333333333333333</v>
      </c>
      <c r="P271" s="185">
        <v>6</v>
      </c>
      <c r="Q271" s="185">
        <v>5.333333333333333</v>
      </c>
      <c r="R271" s="185">
        <v>5.666666666666667</v>
      </c>
      <c r="S271" s="185">
        <v>5.333333333333333</v>
      </c>
      <c r="T271" s="185">
        <v>5</v>
      </c>
      <c r="U271" s="191">
        <v>78.666666666666671</v>
      </c>
      <c r="V271" s="186"/>
      <c r="W271" s="190" t="s">
        <v>716</v>
      </c>
      <c r="X271" s="190">
        <v>724</v>
      </c>
      <c r="Y271" s="192" t="s">
        <v>8</v>
      </c>
      <c r="Z271" s="192"/>
      <c r="AA271" s="175"/>
      <c r="AB271" s="175">
        <f t="shared" si="47"/>
        <v>724</v>
      </c>
      <c r="AC271" s="175"/>
      <c r="AD271" s="175"/>
      <c r="AE271" s="192"/>
      <c r="AF271" s="193">
        <v>52.632038000000001</v>
      </c>
      <c r="AG271" s="193">
        <v>30.916495500000003</v>
      </c>
      <c r="AH271" s="193">
        <v>5.79730145</v>
      </c>
      <c r="AI271" s="193">
        <v>12.890058449999998</v>
      </c>
      <c r="AJ271" s="193">
        <v>2.2299550740341489</v>
      </c>
      <c r="AK271" s="186"/>
      <c r="AL271" s="175" t="s">
        <v>51</v>
      </c>
      <c r="AM271" s="175"/>
      <c r="AN271" s="175" t="s">
        <v>8</v>
      </c>
      <c r="AO271" s="175"/>
      <c r="AP271" s="175"/>
      <c r="AQ271" s="175">
        <f t="shared" si="48"/>
        <v>724</v>
      </c>
      <c r="AR271" s="175"/>
      <c r="AS271" s="175"/>
      <c r="AU271" s="175"/>
      <c r="AV271" s="176" t="s">
        <v>20</v>
      </c>
      <c r="AY271" s="176">
        <v>0.24</v>
      </c>
      <c r="AZ271" s="176">
        <v>20</v>
      </c>
      <c r="BA271" s="177">
        <v>1.2E-2</v>
      </c>
      <c r="BB271" s="177">
        <v>6.4961211177623284</v>
      </c>
      <c r="BC271" s="177"/>
      <c r="BD271" s="186"/>
      <c r="BE271" s="186"/>
      <c r="BF271" s="186"/>
      <c r="BG271" s="186"/>
      <c r="BJ271" s="186"/>
      <c r="BK271" s="186"/>
      <c r="BL271" s="186"/>
      <c r="BM271" s="218"/>
      <c r="BP271" s="186"/>
      <c r="BQ271" s="186"/>
      <c r="BR271" s="186"/>
      <c r="BS271" s="186"/>
      <c r="BT271" s="186"/>
      <c r="BU271" s="186"/>
      <c r="BV271" s="176" t="s">
        <v>269</v>
      </c>
      <c r="BW271" s="160" t="s">
        <v>1163</v>
      </c>
      <c r="BX271" s="176"/>
      <c r="BY271" s="176"/>
      <c r="BZ271" s="186">
        <f t="shared" si="50"/>
        <v>724</v>
      </c>
      <c r="CA271" s="176"/>
      <c r="CB271" s="176"/>
      <c r="CC271" s="176"/>
      <c r="CD271" s="176"/>
      <c r="CE271" s="176" t="s">
        <v>20</v>
      </c>
      <c r="CF271" s="185">
        <v>167.48687025065169</v>
      </c>
      <c r="CI271" s="163">
        <v>387</v>
      </c>
      <c r="CJ271" s="163" t="s">
        <v>8</v>
      </c>
      <c r="CK271" s="163"/>
      <c r="CL271" s="163"/>
      <c r="CM271" s="186">
        <f t="shared" si="51"/>
        <v>724</v>
      </c>
      <c r="CN271" s="163"/>
      <c r="CO271" s="163"/>
      <c r="CP271" s="163"/>
      <c r="CQ271" s="163"/>
      <c r="CR271" s="163"/>
      <c r="CS271" s="163" t="s">
        <v>20</v>
      </c>
      <c r="CT271" s="163">
        <v>7.4310887223397346</v>
      </c>
      <c r="CU271" s="186"/>
      <c r="CV271" s="186"/>
      <c r="CW271" s="186"/>
      <c r="CX271" s="186"/>
      <c r="CY271" s="186"/>
      <c r="CZ271" s="186"/>
      <c r="DA271" s="186"/>
      <c r="DB271" s="186"/>
      <c r="DC271" s="186"/>
      <c r="DD271" s="186"/>
      <c r="DE271" s="186"/>
      <c r="DF271" s="186"/>
      <c r="DG271" s="186"/>
      <c r="DH271" s="171"/>
      <c r="DI271" s="171"/>
      <c r="DJ271" s="171"/>
      <c r="DK271" s="171"/>
      <c r="DL271" s="186"/>
      <c r="DM271" s="186"/>
      <c r="DO271" s="61" t="s">
        <v>51</v>
      </c>
      <c r="DP271" s="61" t="s">
        <v>8</v>
      </c>
      <c r="DQ271" s="160" t="s">
        <v>1163</v>
      </c>
      <c r="DR271" s="61"/>
      <c r="DS271" s="61"/>
      <c r="DT271" s="61"/>
      <c r="DU271" s="61"/>
      <c r="DV271" s="61"/>
      <c r="DW271" s="61"/>
      <c r="DX271" s="61" t="s">
        <v>20</v>
      </c>
      <c r="DY271" s="68">
        <v>0.26530366</v>
      </c>
      <c r="DZ271" s="68">
        <v>2.7940320000000001E-2</v>
      </c>
      <c r="EA271" s="68">
        <v>5.4812800000000002E-2</v>
      </c>
      <c r="EB271" s="68">
        <v>0.16968945999999999</v>
      </c>
      <c r="EC271" s="68">
        <v>1.7527620000000001E-2</v>
      </c>
      <c r="ED271" s="149"/>
      <c r="EE271" s="149"/>
      <c r="EN271" s="68"/>
      <c r="EO271" s="68"/>
    </row>
    <row r="272" spans="1:145" s="169" customFormat="1" x14ac:dyDescent="0.25">
      <c r="A272" s="156">
        <v>388</v>
      </c>
      <c r="B272" s="157" t="s">
        <v>1452</v>
      </c>
      <c r="C272" s="160" t="s">
        <v>1163</v>
      </c>
      <c r="D272" s="160"/>
      <c r="E272" s="156" t="s">
        <v>1352</v>
      </c>
      <c r="F272" s="157">
        <v>-20.15576927</v>
      </c>
      <c r="G272" s="157">
        <v>-41.811277941</v>
      </c>
      <c r="H272" s="157"/>
      <c r="I272" s="156">
        <v>657</v>
      </c>
      <c r="J272" s="190"/>
      <c r="K272" s="190"/>
      <c r="L272" s="189" t="s">
        <v>1225</v>
      </c>
      <c r="M272" s="185">
        <v>5.666666666666667</v>
      </c>
      <c r="N272" s="185">
        <v>5.666666666666667</v>
      </c>
      <c r="O272" s="185">
        <v>6</v>
      </c>
      <c r="P272" s="185">
        <v>6</v>
      </c>
      <c r="Q272" s="185">
        <v>6</v>
      </c>
      <c r="R272" s="185">
        <v>6.166666666666667</v>
      </c>
      <c r="S272" s="185">
        <v>6.333333333333333</v>
      </c>
      <c r="T272" s="185">
        <v>6.166666666666667</v>
      </c>
      <c r="U272" s="191">
        <v>84</v>
      </c>
      <c r="V272" s="186"/>
      <c r="W272" s="190" t="s">
        <v>717</v>
      </c>
      <c r="X272" s="190">
        <v>657</v>
      </c>
      <c r="Y272" s="192" t="s">
        <v>8</v>
      </c>
      <c r="Z272" s="192"/>
      <c r="AA272" s="175"/>
      <c r="AB272" s="175">
        <f t="shared" si="47"/>
        <v>657</v>
      </c>
      <c r="AC272" s="175"/>
      <c r="AD272" s="175"/>
      <c r="AE272" s="192"/>
      <c r="AF272" s="193">
        <v>44.575524499999993</v>
      </c>
      <c r="AG272" s="193">
        <v>27.883248000000002</v>
      </c>
      <c r="AH272" s="193">
        <v>5.1912568500000003</v>
      </c>
      <c r="AI272" s="193">
        <v>11.613310299999998</v>
      </c>
      <c r="AJ272" s="193">
        <v>2.2545760993386086</v>
      </c>
      <c r="AK272" s="186"/>
      <c r="AL272" s="175" t="s">
        <v>52</v>
      </c>
      <c r="AM272" s="175"/>
      <c r="AN272" s="175" t="s">
        <v>8</v>
      </c>
      <c r="AO272" s="175"/>
      <c r="AP272" s="175"/>
      <c r="AQ272" s="175">
        <f t="shared" si="48"/>
        <v>657</v>
      </c>
      <c r="AR272" s="175"/>
      <c r="AS272" s="175"/>
      <c r="AU272" s="175"/>
      <c r="AV272" s="176" t="s">
        <v>20</v>
      </c>
      <c r="AY272" s="176">
        <v>0.25419999999999998</v>
      </c>
      <c r="AZ272" s="176">
        <v>20</v>
      </c>
      <c r="BA272" s="177">
        <v>1.2709999999999999E-2</v>
      </c>
      <c r="BB272" s="177">
        <v>6.4182750382519522</v>
      </c>
      <c r="BC272" s="177"/>
      <c r="BD272" s="186"/>
      <c r="BE272" s="186"/>
      <c r="BF272" s="186"/>
      <c r="BG272" s="186"/>
      <c r="BJ272" s="186"/>
      <c r="BK272" s="186"/>
      <c r="BL272" s="186"/>
      <c r="BM272" s="218"/>
      <c r="BP272" s="186"/>
      <c r="BQ272" s="186"/>
      <c r="BR272" s="186"/>
      <c r="BS272" s="186"/>
      <c r="BT272" s="186"/>
      <c r="BU272" s="186"/>
      <c r="BV272" s="176" t="s">
        <v>270</v>
      </c>
      <c r="BW272" s="160" t="s">
        <v>1163</v>
      </c>
      <c r="BX272" s="176"/>
      <c r="BY272" s="176"/>
      <c r="BZ272" s="186">
        <f t="shared" si="50"/>
        <v>657</v>
      </c>
      <c r="CA272" s="176"/>
      <c r="CB272" s="176"/>
      <c r="CC272" s="176"/>
      <c r="CD272" s="176"/>
      <c r="CE272" s="176" t="s">
        <v>20</v>
      </c>
      <c r="CF272" s="185">
        <v>115.75402363321241</v>
      </c>
      <c r="CI272" s="163">
        <v>388</v>
      </c>
      <c r="CJ272" s="163" t="s">
        <v>8</v>
      </c>
      <c r="CK272" s="163"/>
      <c r="CL272" s="163"/>
      <c r="CM272" s="186">
        <f t="shared" si="51"/>
        <v>657</v>
      </c>
      <c r="CN272" s="163"/>
      <c r="CO272" s="163"/>
      <c r="CP272" s="163"/>
      <c r="CQ272" s="163"/>
      <c r="CR272" s="163"/>
      <c r="CS272" s="163" t="s">
        <v>20</v>
      </c>
      <c r="CT272" s="163">
        <v>6.4474435879135585</v>
      </c>
      <c r="CU272" s="186"/>
      <c r="CV272" s="186"/>
      <c r="CW272" s="186"/>
      <c r="CX272" s="186"/>
      <c r="CY272" s="186"/>
      <c r="CZ272" s="186"/>
      <c r="DA272" s="186"/>
      <c r="DB272" s="186"/>
      <c r="DC272" s="186"/>
      <c r="DD272" s="186"/>
      <c r="DE272" s="186"/>
      <c r="DF272" s="186"/>
      <c r="DG272" s="186"/>
      <c r="DH272" s="171"/>
      <c r="DI272" s="171"/>
      <c r="DJ272" s="171"/>
      <c r="DK272" s="171"/>
      <c r="DL272" s="186"/>
      <c r="DM272" s="186"/>
      <c r="DQ272" s="160"/>
      <c r="ED272" s="149"/>
      <c r="EE272" s="149"/>
      <c r="EN272" s="68"/>
      <c r="EO272" s="68"/>
    </row>
    <row r="273" spans="1:151" s="169" customFormat="1" x14ac:dyDescent="0.25">
      <c r="A273" s="156">
        <v>389</v>
      </c>
      <c r="B273" s="157" t="s">
        <v>1453</v>
      </c>
      <c r="C273" s="160" t="s">
        <v>1192</v>
      </c>
      <c r="D273" s="160"/>
      <c r="E273" s="156" t="s">
        <v>1352</v>
      </c>
      <c r="F273" s="157">
        <v>-20.142614292000001</v>
      </c>
      <c r="G273" s="157">
        <v>-41.836581398</v>
      </c>
      <c r="H273" s="157"/>
      <c r="I273" s="156">
        <v>673</v>
      </c>
      <c r="J273" s="190"/>
      <c r="K273" s="190"/>
      <c r="L273" s="189" t="s">
        <v>1225</v>
      </c>
      <c r="M273" s="185">
        <v>6.333333333333333</v>
      </c>
      <c r="N273" s="185">
        <v>6.666666666666667</v>
      </c>
      <c r="O273" s="185">
        <v>6.333333333333333</v>
      </c>
      <c r="P273" s="185">
        <v>6.666666666666667</v>
      </c>
      <c r="Q273" s="185">
        <v>6.666666666666667</v>
      </c>
      <c r="R273" s="185">
        <v>6.5</v>
      </c>
      <c r="S273" s="185">
        <v>6</v>
      </c>
      <c r="T273" s="185">
        <v>6.5</v>
      </c>
      <c r="U273" s="191">
        <v>87.666666666666671</v>
      </c>
      <c r="V273" s="186"/>
      <c r="W273" s="190" t="s">
        <v>972</v>
      </c>
      <c r="X273" s="190">
        <v>673</v>
      </c>
      <c r="Y273" s="192" t="s">
        <v>10</v>
      </c>
      <c r="Z273" s="192"/>
      <c r="AA273" s="175"/>
      <c r="AB273" s="175">
        <f t="shared" si="47"/>
        <v>673</v>
      </c>
      <c r="AC273" s="175"/>
      <c r="AD273" s="175"/>
      <c r="AE273" s="192"/>
      <c r="AF273" s="193">
        <v>29.291963500000001</v>
      </c>
      <c r="AG273" s="193">
        <v>22.420893999999997</v>
      </c>
      <c r="AH273" s="193">
        <v>4.4404396999999998</v>
      </c>
      <c r="AI273" s="193">
        <v>9.3465773999999975</v>
      </c>
      <c r="AJ273" s="193">
        <v>2.1171933086929546</v>
      </c>
      <c r="AK273" s="186"/>
      <c r="AL273" s="175" t="s">
        <v>138</v>
      </c>
      <c r="AM273" s="175"/>
      <c r="AN273" s="175" t="s">
        <v>10</v>
      </c>
      <c r="AO273" s="175"/>
      <c r="AP273" s="175"/>
      <c r="AQ273" s="175">
        <f t="shared" si="48"/>
        <v>673</v>
      </c>
      <c r="AR273" s="175"/>
      <c r="AS273" s="175"/>
      <c r="AU273" s="175"/>
      <c r="AV273" s="176" t="s">
        <v>20</v>
      </c>
      <c r="AY273" s="176">
        <v>0.26829999999999998</v>
      </c>
      <c r="AZ273" s="176">
        <v>20</v>
      </c>
      <c r="BA273" s="177">
        <v>1.3415E-2</v>
      </c>
      <c r="BB273" s="177">
        <v>7.2061310498483344</v>
      </c>
      <c r="BC273" s="177"/>
      <c r="BD273" s="186"/>
      <c r="BE273" s="186"/>
      <c r="BF273" s="186"/>
      <c r="BG273" s="186"/>
      <c r="BJ273" s="186"/>
      <c r="BK273" s="186"/>
      <c r="BL273" s="186"/>
      <c r="BM273" s="218"/>
      <c r="BP273" s="186"/>
      <c r="BQ273" s="186"/>
      <c r="BR273" s="186"/>
      <c r="BS273" s="186"/>
      <c r="BT273" s="186"/>
      <c r="BU273" s="186"/>
      <c r="BV273" s="176" t="s">
        <v>321</v>
      </c>
      <c r="BW273" s="160" t="s">
        <v>1192</v>
      </c>
      <c r="BX273" s="176"/>
      <c r="BY273" s="176"/>
      <c r="BZ273" s="186">
        <f t="shared" si="50"/>
        <v>673</v>
      </c>
      <c r="CA273" s="176"/>
      <c r="CB273" s="176"/>
      <c r="CC273" s="176"/>
      <c r="CD273" s="176"/>
      <c r="CE273" s="176" t="s">
        <v>20</v>
      </c>
      <c r="CF273" s="185">
        <v>207.27560115657744</v>
      </c>
      <c r="CI273" s="163">
        <v>389</v>
      </c>
      <c r="CJ273" s="163" t="s">
        <v>10</v>
      </c>
      <c r="CK273" s="163"/>
      <c r="CL273" s="163"/>
      <c r="CM273" s="186">
        <f t="shared" si="51"/>
        <v>673</v>
      </c>
      <c r="CN273" s="163"/>
      <c r="CO273" s="163"/>
      <c r="CP273" s="163"/>
      <c r="CQ273" s="163"/>
      <c r="CR273" s="163"/>
      <c r="CS273" s="163" t="s">
        <v>20</v>
      </c>
      <c r="CT273" s="163">
        <v>7.1367026713223414</v>
      </c>
      <c r="CU273" s="171"/>
      <c r="CV273" s="171"/>
      <c r="CW273" s="190">
        <v>389</v>
      </c>
      <c r="CX273" s="228" t="s">
        <v>10</v>
      </c>
      <c r="CY273" s="228"/>
      <c r="CZ273" s="228"/>
      <c r="DA273" s="186">
        <f t="shared" si="49"/>
        <v>673</v>
      </c>
      <c r="DB273" s="228"/>
      <c r="DC273" s="228"/>
      <c r="DD273" s="228"/>
      <c r="DE273" s="228"/>
      <c r="DF273" s="228"/>
      <c r="DG273" s="228"/>
      <c r="DH273" s="228" t="s">
        <v>11</v>
      </c>
      <c r="DI273" s="231">
        <v>4.7581689999999996</v>
      </c>
      <c r="DJ273" s="230">
        <v>0.60737130000000006</v>
      </c>
      <c r="DK273" s="230">
        <f>DI273-DJ273</f>
        <v>4.1507977</v>
      </c>
      <c r="DL273" s="230">
        <v>0.29802380000000006</v>
      </c>
      <c r="DM273" s="230">
        <v>0.3093475</v>
      </c>
      <c r="DO273" s="61" t="s">
        <v>138</v>
      </c>
      <c r="DP273" s="61" t="s">
        <v>10</v>
      </c>
      <c r="DQ273" s="160" t="s">
        <v>1192</v>
      </c>
      <c r="DR273" s="61"/>
      <c r="DS273" s="61"/>
      <c r="DT273" s="61"/>
      <c r="DU273" s="61"/>
      <c r="DV273" s="61"/>
      <c r="DW273" s="61"/>
      <c r="DX273" s="61" t="s">
        <v>20</v>
      </c>
      <c r="DY273" s="68">
        <v>0.21338056</v>
      </c>
      <c r="DZ273" s="68">
        <v>2.6943299999999996E-2</v>
      </c>
      <c r="EA273" s="68">
        <v>4.7394459999999999E-2</v>
      </c>
      <c r="EB273" s="68">
        <v>0.12739925999999999</v>
      </c>
      <c r="EC273" s="68">
        <v>1.9916139999999999E-2</v>
      </c>
      <c r="ED273" s="149"/>
      <c r="EE273" s="149"/>
      <c r="EN273" s="68"/>
      <c r="EO273" s="68"/>
      <c r="EP273" s="61"/>
      <c r="EQ273" s="61"/>
      <c r="ER273" s="61"/>
      <c r="ES273" s="68"/>
      <c r="ET273" s="68"/>
      <c r="EU273" s="68"/>
    </row>
    <row r="274" spans="1:151" s="169" customFormat="1" x14ac:dyDescent="0.25">
      <c r="A274" s="156">
        <v>391</v>
      </c>
      <c r="B274" s="157" t="s">
        <v>1456</v>
      </c>
      <c r="C274" s="160" t="s">
        <v>1192</v>
      </c>
      <c r="D274" s="160"/>
      <c r="E274" s="156" t="s">
        <v>1449</v>
      </c>
      <c r="F274" s="157">
        <v>-20.301975644999999</v>
      </c>
      <c r="G274" s="157">
        <v>-41.869776080999998</v>
      </c>
      <c r="H274" s="157"/>
      <c r="I274" s="156">
        <v>1013</v>
      </c>
      <c r="J274" s="190"/>
      <c r="K274" s="190"/>
      <c r="L274" s="189" t="s">
        <v>1225</v>
      </c>
      <c r="M274" s="185">
        <v>5.666666666666667</v>
      </c>
      <c r="N274" s="185">
        <v>6</v>
      </c>
      <c r="O274" s="185">
        <v>6.333333333333333</v>
      </c>
      <c r="P274" s="185">
        <v>6.333333333333333</v>
      </c>
      <c r="Q274" s="185">
        <v>6.333333333333333</v>
      </c>
      <c r="R274" s="185">
        <v>6</v>
      </c>
      <c r="S274" s="185">
        <v>6</v>
      </c>
      <c r="T274" s="185">
        <v>6</v>
      </c>
      <c r="U274" s="191">
        <v>84.666666666666671</v>
      </c>
      <c r="V274" s="186"/>
      <c r="W274" s="190" t="s">
        <v>973</v>
      </c>
      <c r="X274" s="190">
        <v>1013</v>
      </c>
      <c r="Y274" s="192" t="s">
        <v>10</v>
      </c>
      <c r="Z274" s="192"/>
      <c r="AA274" s="175"/>
      <c r="AB274" s="175">
        <f t="shared" si="47"/>
        <v>1013</v>
      </c>
      <c r="AC274" s="175"/>
      <c r="AD274" s="175"/>
      <c r="AE274" s="192"/>
      <c r="AF274" s="193">
        <v>56.555529499999999</v>
      </c>
      <c r="AG274" s="193">
        <v>32.368851499999998</v>
      </c>
      <c r="AH274" s="193">
        <v>5.8957645999999997</v>
      </c>
      <c r="AI274" s="193">
        <v>13.423269999999999</v>
      </c>
      <c r="AJ274" s="193">
        <v>2.2904682308301396</v>
      </c>
      <c r="AK274" s="186"/>
      <c r="AL274" s="175" t="s">
        <v>183</v>
      </c>
      <c r="AM274" s="175"/>
      <c r="AN274" s="175" t="s">
        <v>10</v>
      </c>
      <c r="AO274" s="175"/>
      <c r="AP274" s="175"/>
      <c r="AQ274" s="175">
        <f t="shared" si="48"/>
        <v>1013</v>
      </c>
      <c r="AR274" s="175"/>
      <c r="AS274" s="175"/>
      <c r="AU274" s="175"/>
      <c r="AV274" s="175" t="s">
        <v>62</v>
      </c>
      <c r="AY274" s="176">
        <v>0.21010000000000001</v>
      </c>
      <c r="AZ274" s="176">
        <v>20</v>
      </c>
      <c r="BA274" s="177">
        <v>1.0505E-2</v>
      </c>
      <c r="BB274" s="177">
        <v>5.9309953136942699</v>
      </c>
      <c r="BC274" s="177"/>
      <c r="BD274" s="194" t="s">
        <v>183</v>
      </c>
      <c r="BE274" s="194" t="s">
        <v>10</v>
      </c>
      <c r="BF274" s="194"/>
      <c r="BG274" s="194"/>
      <c r="BH274" s="169">
        <f>I274</f>
        <v>1013</v>
      </c>
      <c r="BJ274" s="194"/>
      <c r="BK274" s="194"/>
      <c r="BL274" s="194"/>
      <c r="BM274" s="217">
        <v>1012.627</v>
      </c>
      <c r="BP274" s="194"/>
      <c r="BQ274" s="195">
        <v>3680.6881669999998</v>
      </c>
      <c r="BR274" s="195"/>
      <c r="BS274" s="195"/>
      <c r="BT274" s="195"/>
      <c r="BU274" s="186"/>
      <c r="BV274" s="176" t="s">
        <v>431</v>
      </c>
      <c r="BW274" s="160" t="s">
        <v>1192</v>
      </c>
      <c r="BX274" s="176"/>
      <c r="BY274" s="176"/>
      <c r="BZ274" s="186">
        <f t="shared" si="50"/>
        <v>1013</v>
      </c>
      <c r="CA274" s="176"/>
      <c r="CB274" s="176"/>
      <c r="CC274" s="176"/>
      <c r="CD274" s="176"/>
      <c r="CE274" s="176" t="s">
        <v>62</v>
      </c>
      <c r="CF274" s="185">
        <v>153.1190205529353</v>
      </c>
      <c r="CI274" s="163">
        <v>391</v>
      </c>
      <c r="CJ274" s="163" t="s">
        <v>10</v>
      </c>
      <c r="CK274" s="163"/>
      <c r="CL274" s="163"/>
      <c r="CM274" s="186">
        <f t="shared" si="51"/>
        <v>1013</v>
      </c>
      <c r="CN274" s="163"/>
      <c r="CO274" s="163"/>
      <c r="CP274" s="163"/>
      <c r="CQ274" s="163"/>
      <c r="CR274" s="163"/>
      <c r="CS274" s="163" t="s">
        <v>62</v>
      </c>
      <c r="CT274" s="163">
        <v>6.8176377906333583</v>
      </c>
      <c r="CU274" s="171"/>
      <c r="CV274" s="171"/>
      <c r="CW274" s="163">
        <v>391</v>
      </c>
      <c r="CX274" s="163" t="s">
        <v>10</v>
      </c>
      <c r="CY274" s="163"/>
      <c r="CZ274" s="163"/>
      <c r="DA274" s="186">
        <f t="shared" si="49"/>
        <v>1013</v>
      </c>
      <c r="DB274" s="163"/>
      <c r="DC274" s="163"/>
      <c r="DD274" s="163"/>
      <c r="DE274" s="163"/>
      <c r="DF274" s="163"/>
      <c r="DG274" s="163"/>
      <c r="DH274" s="176" t="s">
        <v>9</v>
      </c>
      <c r="DI274" s="233">
        <v>5.3956480000000004</v>
      </c>
      <c r="DJ274" s="233">
        <v>0.70101859999999994</v>
      </c>
      <c r="DK274" s="177">
        <f>DI274-DJ274</f>
        <v>4.6946294000000002</v>
      </c>
      <c r="DL274" s="230">
        <v>0.40425999999999995</v>
      </c>
      <c r="DM274" s="230">
        <v>0.29675859999999998</v>
      </c>
      <c r="DO274" s="61" t="s">
        <v>183</v>
      </c>
      <c r="DP274" s="61" t="s">
        <v>10</v>
      </c>
      <c r="DQ274" s="160" t="s">
        <v>1192</v>
      </c>
      <c r="DR274" s="61"/>
      <c r="DS274" s="61"/>
      <c r="DT274" s="61"/>
      <c r="DU274" s="61"/>
      <c r="DV274" s="61"/>
      <c r="DW274" s="61"/>
      <c r="DX274" s="61" t="s">
        <v>62</v>
      </c>
      <c r="DY274" s="68">
        <v>0.19489633999999997</v>
      </c>
      <c r="DZ274" s="68">
        <v>2.0161579999999998E-2</v>
      </c>
      <c r="EA274" s="68">
        <v>4.1881799999999997E-2</v>
      </c>
      <c r="EB274" s="68">
        <v>0.11361972000000001</v>
      </c>
      <c r="EC274" s="68">
        <v>1.3066120000000001E-2</v>
      </c>
      <c r="ED274" s="149"/>
      <c r="EE274" s="149"/>
      <c r="EN274" s="68"/>
      <c r="EO274" s="68"/>
    </row>
    <row r="275" spans="1:151" s="169" customFormat="1" x14ac:dyDescent="0.25">
      <c r="A275" s="156">
        <v>392</v>
      </c>
      <c r="B275" s="157" t="s">
        <v>1457</v>
      </c>
      <c r="C275" s="160" t="s">
        <v>1192</v>
      </c>
      <c r="D275" s="160"/>
      <c r="E275" s="156" t="s">
        <v>1449</v>
      </c>
      <c r="F275" s="157">
        <v>-20.303165539999998</v>
      </c>
      <c r="G275" s="157">
        <v>-41.882339465000001</v>
      </c>
      <c r="H275" s="157"/>
      <c r="I275" s="156">
        <v>895</v>
      </c>
      <c r="J275" s="190"/>
      <c r="K275" s="190"/>
      <c r="L275" s="189" t="s">
        <v>1225</v>
      </c>
      <c r="M275" s="185">
        <v>6</v>
      </c>
      <c r="N275" s="185">
        <v>6.333333333333333</v>
      </c>
      <c r="O275" s="185">
        <v>6</v>
      </c>
      <c r="P275" s="185">
        <v>6.166666666666667</v>
      </c>
      <c r="Q275" s="185">
        <v>6</v>
      </c>
      <c r="R275" s="185">
        <v>6.166666666666667</v>
      </c>
      <c r="S275" s="185">
        <v>6</v>
      </c>
      <c r="T275" s="185">
        <v>6</v>
      </c>
      <c r="U275" s="191">
        <v>84.666666666666671</v>
      </c>
      <c r="V275" s="186"/>
      <c r="W275" s="186"/>
      <c r="X275" s="186"/>
      <c r="Y275" s="186"/>
      <c r="Z275" s="186"/>
      <c r="AA275" s="186"/>
      <c r="AB275" s="175"/>
      <c r="AC275" s="175"/>
      <c r="AD275" s="175"/>
      <c r="AE275" s="186"/>
      <c r="AF275" s="193"/>
      <c r="AG275" s="193"/>
      <c r="AH275" s="193"/>
      <c r="AI275" s="193"/>
      <c r="AJ275" s="193"/>
      <c r="AK275" s="186"/>
      <c r="AL275" s="186"/>
      <c r="AM275" s="186"/>
      <c r="AN275" s="186"/>
      <c r="AO275" s="186"/>
      <c r="AP275" s="186"/>
      <c r="AQ275" s="175"/>
      <c r="AR275" s="175"/>
      <c r="AS275" s="175"/>
      <c r="AU275" s="175"/>
      <c r="AV275" s="186"/>
      <c r="AY275" s="186"/>
      <c r="AZ275" s="186"/>
      <c r="BA275" s="186"/>
      <c r="BB275" s="186"/>
      <c r="BC275" s="186"/>
      <c r="BD275" s="194" t="s">
        <v>587</v>
      </c>
      <c r="BE275" s="194" t="s">
        <v>10</v>
      </c>
      <c r="BF275" s="194"/>
      <c r="BG275" s="194"/>
      <c r="BH275" s="169">
        <f>I275</f>
        <v>895</v>
      </c>
      <c r="BJ275" s="194"/>
      <c r="BK275" s="194"/>
      <c r="BL275" s="194"/>
      <c r="BM275" s="217">
        <v>894.86620000000005</v>
      </c>
      <c r="BP275" s="194"/>
      <c r="BQ275" s="195">
        <v>3831.333333</v>
      </c>
      <c r="BR275" s="195"/>
      <c r="BS275" s="195"/>
      <c r="BT275" s="195"/>
      <c r="BU275" s="186"/>
      <c r="BV275" s="176" t="s">
        <v>432</v>
      </c>
      <c r="BW275" s="160" t="s">
        <v>1192</v>
      </c>
      <c r="BX275" s="176"/>
      <c r="BY275" s="176"/>
      <c r="BZ275" s="186">
        <f t="shared" si="50"/>
        <v>895</v>
      </c>
      <c r="CA275" s="176"/>
      <c r="CB275" s="176"/>
      <c r="CC275" s="176"/>
      <c r="CD275" s="176"/>
      <c r="CE275" s="176" t="s">
        <v>62</v>
      </c>
      <c r="CF275" s="185">
        <v>208.62429653330122</v>
      </c>
      <c r="CI275" s="163">
        <v>392</v>
      </c>
      <c r="CJ275" s="163" t="s">
        <v>10</v>
      </c>
      <c r="CK275" s="163"/>
      <c r="CL275" s="163"/>
      <c r="CM275" s="186">
        <f t="shared" si="51"/>
        <v>895</v>
      </c>
      <c r="CN275" s="163"/>
      <c r="CO275" s="163"/>
      <c r="CP275" s="163"/>
      <c r="CQ275" s="163"/>
      <c r="CR275" s="163"/>
      <c r="CS275" s="163" t="s">
        <v>62</v>
      </c>
      <c r="CT275" s="163">
        <v>8.7314815266891088</v>
      </c>
      <c r="CU275" s="171"/>
      <c r="CV275" s="171"/>
      <c r="CW275" s="163">
        <v>392</v>
      </c>
      <c r="CX275" s="163" t="s">
        <v>10</v>
      </c>
      <c r="CY275" s="163"/>
      <c r="CZ275" s="163"/>
      <c r="DA275" s="186">
        <f t="shared" si="49"/>
        <v>895</v>
      </c>
      <c r="DB275" s="163"/>
      <c r="DC275" s="163"/>
      <c r="DD275" s="163"/>
      <c r="DE275" s="163"/>
      <c r="DF275" s="163"/>
      <c r="DG275" s="163"/>
      <c r="DH275" s="176" t="s">
        <v>9</v>
      </c>
      <c r="DI275" s="233">
        <v>5.1385719999999999</v>
      </c>
      <c r="DJ275" s="233">
        <v>0.52990130000000002</v>
      </c>
      <c r="DK275" s="177">
        <f>DI275-DJ275</f>
        <v>4.6086707000000002</v>
      </c>
      <c r="DL275" s="230">
        <v>0.27923049999999999</v>
      </c>
      <c r="DM275" s="230">
        <v>0.25067080000000003</v>
      </c>
      <c r="DQ275" s="160"/>
      <c r="ED275" s="149"/>
      <c r="EE275" s="149"/>
      <c r="EN275" s="68"/>
      <c r="EO275" s="68"/>
    </row>
    <row r="276" spans="1:151" s="169" customFormat="1" x14ac:dyDescent="0.25">
      <c r="A276" s="156">
        <v>393</v>
      </c>
      <c r="B276" s="157" t="s">
        <v>1458</v>
      </c>
      <c r="C276" s="160" t="s">
        <v>1192</v>
      </c>
      <c r="D276" s="160"/>
      <c r="E276" s="156" t="s">
        <v>1449</v>
      </c>
      <c r="F276" s="157">
        <v>-20.30087661</v>
      </c>
      <c r="G276" s="157">
        <v>-41.848131744</v>
      </c>
      <c r="H276" s="157"/>
      <c r="I276" s="156">
        <v>1114</v>
      </c>
      <c r="J276" s="190"/>
      <c r="K276" s="190"/>
      <c r="L276" s="189" t="s">
        <v>1210</v>
      </c>
      <c r="M276" s="185">
        <v>7</v>
      </c>
      <c r="N276" s="185">
        <v>7.5</v>
      </c>
      <c r="O276" s="185">
        <v>7</v>
      </c>
      <c r="P276" s="185">
        <v>7</v>
      </c>
      <c r="Q276" s="185">
        <v>7.166666666666667</v>
      </c>
      <c r="R276" s="185">
        <v>7.333333333333333</v>
      </c>
      <c r="S276" s="185">
        <v>7</v>
      </c>
      <c r="T276" s="185">
        <v>7</v>
      </c>
      <c r="U276" s="191">
        <v>93</v>
      </c>
      <c r="V276" s="186"/>
      <c r="W276" s="190" t="s">
        <v>974</v>
      </c>
      <c r="X276" s="190">
        <v>1114</v>
      </c>
      <c r="Y276" s="192" t="s">
        <v>10</v>
      </c>
      <c r="Z276" s="192"/>
      <c r="AA276" s="175"/>
      <c r="AB276" s="175">
        <f>I276</f>
        <v>1114</v>
      </c>
      <c r="AC276" s="175"/>
      <c r="AD276" s="175"/>
      <c r="AE276" s="192"/>
      <c r="AF276" s="193">
        <v>70.123700499999998</v>
      </c>
      <c r="AG276" s="193">
        <v>36.260148000000001</v>
      </c>
      <c r="AH276" s="193">
        <v>6.8294201499999989</v>
      </c>
      <c r="AI276" s="193">
        <v>14.9891255</v>
      </c>
      <c r="AJ276" s="193">
        <v>2.1981370412316497</v>
      </c>
      <c r="AK276" s="186"/>
      <c r="AL276" s="175" t="s">
        <v>588</v>
      </c>
      <c r="AM276" s="175"/>
      <c r="AN276" s="175" t="s">
        <v>10</v>
      </c>
      <c r="AO276" s="175"/>
      <c r="AP276" s="175"/>
      <c r="AQ276" s="175">
        <f>X276</f>
        <v>1114</v>
      </c>
      <c r="AR276" s="175"/>
      <c r="AS276" s="175"/>
      <c r="AU276" s="175"/>
      <c r="AV276" s="175" t="s">
        <v>62</v>
      </c>
      <c r="AY276" s="176">
        <v>0.21110000000000001</v>
      </c>
      <c r="AZ276" s="176">
        <v>20</v>
      </c>
      <c r="BA276" s="177">
        <v>1.0555E-2</v>
      </c>
      <c r="BB276" s="177">
        <v>5.6867903256113612</v>
      </c>
      <c r="BC276" s="177"/>
      <c r="BD276" s="194" t="s">
        <v>588</v>
      </c>
      <c r="BE276" s="194" t="s">
        <v>10</v>
      </c>
      <c r="BF276" s="194"/>
      <c r="BG276" s="194"/>
      <c r="BH276" s="169">
        <f>I276</f>
        <v>1114</v>
      </c>
      <c r="BJ276" s="194"/>
      <c r="BK276" s="194"/>
      <c r="BL276" s="194"/>
      <c r="BM276" s="217">
        <v>1099.1980000000001</v>
      </c>
      <c r="BP276" s="194"/>
      <c r="BQ276" s="195">
        <v>681.79100000000005</v>
      </c>
      <c r="BR276" s="195"/>
      <c r="BS276" s="195"/>
      <c r="BT276" s="195"/>
      <c r="BU276" s="186"/>
      <c r="BV276" s="176" t="s">
        <v>433</v>
      </c>
      <c r="BW276" s="160" t="s">
        <v>1192</v>
      </c>
      <c r="BX276" s="176"/>
      <c r="BY276" s="176"/>
      <c r="BZ276" s="186">
        <f t="shared" si="50"/>
        <v>1114</v>
      </c>
      <c r="CA276" s="176"/>
      <c r="CB276" s="176"/>
      <c r="CC276" s="176"/>
      <c r="CD276" s="176"/>
      <c r="CE276" s="176" t="s">
        <v>62</v>
      </c>
      <c r="CF276" s="185">
        <v>155.83368511928791</v>
      </c>
      <c r="CI276" s="163">
        <v>393</v>
      </c>
      <c r="CJ276" s="163" t="s">
        <v>10</v>
      </c>
      <c r="CK276" s="163"/>
      <c r="CL276" s="163"/>
      <c r="CM276" s="186">
        <f t="shared" si="51"/>
        <v>1114</v>
      </c>
      <c r="CN276" s="163"/>
      <c r="CO276" s="163"/>
      <c r="CP276" s="163"/>
      <c r="CQ276" s="163"/>
      <c r="CR276" s="163"/>
      <c r="CS276" s="163" t="s">
        <v>62</v>
      </c>
      <c r="CT276" s="163">
        <v>6.3129637713603026</v>
      </c>
      <c r="CU276" s="171"/>
      <c r="CV276" s="171"/>
      <c r="CW276" s="163">
        <v>393</v>
      </c>
      <c r="CX276" s="163" t="s">
        <v>10</v>
      </c>
      <c r="CY276" s="163"/>
      <c r="CZ276" s="163"/>
      <c r="DA276" s="186">
        <f t="shared" si="49"/>
        <v>1114</v>
      </c>
      <c r="DB276" s="163"/>
      <c r="DC276" s="163"/>
      <c r="DD276" s="163"/>
      <c r="DE276" s="163"/>
      <c r="DF276" s="163"/>
      <c r="DG276" s="163"/>
      <c r="DH276" s="176" t="s">
        <v>9</v>
      </c>
      <c r="DI276" s="233">
        <v>3.9803790000000001</v>
      </c>
      <c r="DJ276" s="233">
        <v>0.46480750000000004</v>
      </c>
      <c r="DK276" s="177">
        <f>DI276-DJ276</f>
        <v>3.5155715000000001</v>
      </c>
      <c r="DL276" s="230">
        <v>0.25294870000000003</v>
      </c>
      <c r="DM276" s="230">
        <v>0.21185880000000001</v>
      </c>
      <c r="DQ276" s="160"/>
      <c r="ED276" s="149"/>
      <c r="EE276" s="149"/>
      <c r="EN276" s="68"/>
      <c r="EO276" s="68"/>
    </row>
    <row r="277" spans="1:151" s="169" customFormat="1" x14ac:dyDescent="0.25">
      <c r="A277" s="156">
        <v>396</v>
      </c>
      <c r="B277" s="157" t="s">
        <v>1459</v>
      </c>
      <c r="C277" s="160" t="s">
        <v>1163</v>
      </c>
      <c r="D277" s="160"/>
      <c r="E277" s="156" t="s">
        <v>1284</v>
      </c>
      <c r="F277" s="157">
        <v>-20.206660833000001</v>
      </c>
      <c r="G277" s="157">
        <v>-41.887045399999998</v>
      </c>
      <c r="H277" s="157"/>
      <c r="I277" s="156">
        <v>762</v>
      </c>
      <c r="J277" s="190"/>
      <c r="K277" s="190"/>
      <c r="L277" s="189" t="s">
        <v>1210</v>
      </c>
      <c r="M277" s="185">
        <v>5.333333333333333</v>
      </c>
      <c r="N277" s="185">
        <v>5.666666666666667</v>
      </c>
      <c r="O277" s="185">
        <v>5.333333333333333</v>
      </c>
      <c r="P277" s="185">
        <v>6</v>
      </c>
      <c r="Q277" s="185">
        <v>5.333333333333333</v>
      </c>
      <c r="R277" s="185">
        <v>5.666666666666667</v>
      </c>
      <c r="S277" s="185">
        <v>5.666666666666667</v>
      </c>
      <c r="T277" s="185">
        <v>6</v>
      </c>
      <c r="U277" s="191">
        <v>80.666666666666671</v>
      </c>
      <c r="V277" s="186"/>
      <c r="W277" s="186"/>
      <c r="X277" s="186"/>
      <c r="Y277" s="186"/>
      <c r="Z277" s="186"/>
      <c r="AA277" s="186"/>
      <c r="AB277" s="175"/>
      <c r="AC277" s="175"/>
      <c r="AD277" s="175"/>
      <c r="AE277" s="186"/>
      <c r="AF277" s="193"/>
      <c r="AG277" s="193"/>
      <c r="AH277" s="193"/>
      <c r="AI277" s="193"/>
      <c r="AJ277" s="193"/>
      <c r="AK277" s="186"/>
      <c r="AL277" s="186"/>
      <c r="AM277" s="186"/>
      <c r="AN277" s="186"/>
      <c r="AO277" s="186"/>
      <c r="AP277" s="186"/>
      <c r="AQ277" s="175"/>
      <c r="AR277" s="175"/>
      <c r="AS277" s="175"/>
      <c r="AU277" s="175"/>
      <c r="AV277" s="186"/>
      <c r="AY277" s="186"/>
      <c r="AZ277" s="186"/>
      <c r="BA277" s="186"/>
      <c r="BB277" s="186"/>
      <c r="BC277" s="186"/>
      <c r="BD277" s="186"/>
      <c r="BE277" s="186"/>
      <c r="BF277" s="186"/>
      <c r="BG277" s="186"/>
      <c r="BJ277" s="186"/>
      <c r="BK277" s="186"/>
      <c r="BL277" s="186"/>
      <c r="BM277" s="218"/>
      <c r="BP277" s="186"/>
      <c r="BQ277" s="186"/>
      <c r="BR277" s="186"/>
      <c r="BS277" s="186"/>
      <c r="BT277" s="186"/>
      <c r="BU277" s="186"/>
      <c r="BV277" s="176" t="s">
        <v>457</v>
      </c>
      <c r="BW277" s="160" t="s">
        <v>1163</v>
      </c>
      <c r="BX277" s="176"/>
      <c r="BY277" s="176"/>
      <c r="BZ277" s="186">
        <f t="shared" si="50"/>
        <v>762</v>
      </c>
      <c r="CA277" s="176"/>
      <c r="CB277" s="176"/>
      <c r="CC277" s="176"/>
      <c r="CD277" s="176"/>
      <c r="CE277" s="176" t="s">
        <v>440</v>
      </c>
      <c r="CF277" s="185">
        <v>157.4198448162829</v>
      </c>
      <c r="CI277" s="163">
        <v>396</v>
      </c>
      <c r="CJ277" s="163" t="s">
        <v>8</v>
      </c>
      <c r="CK277" s="163"/>
      <c r="CL277" s="163"/>
      <c r="CM277" s="186">
        <f t="shared" si="51"/>
        <v>762</v>
      </c>
      <c r="CN277" s="163"/>
      <c r="CO277" s="163"/>
      <c r="CP277" s="163"/>
      <c r="CQ277" s="163"/>
      <c r="CR277" s="163"/>
      <c r="CS277" s="163" t="s">
        <v>20</v>
      </c>
      <c r="CT277" s="163">
        <v>7.9773133646374648</v>
      </c>
      <c r="CU277" s="171"/>
      <c r="CV277" s="171"/>
      <c r="CW277" s="171"/>
      <c r="CX277" s="171"/>
      <c r="CY277" s="171"/>
      <c r="CZ277" s="171"/>
      <c r="DA277" s="186"/>
      <c r="DB277" s="171"/>
      <c r="DC277" s="171"/>
      <c r="DD277" s="171"/>
      <c r="DE277" s="171"/>
      <c r="DF277" s="171"/>
      <c r="DG277" s="171"/>
      <c r="DH277" s="171"/>
      <c r="DI277" s="171"/>
      <c r="DJ277" s="171"/>
      <c r="DK277" s="171"/>
      <c r="DL277" s="186"/>
      <c r="DM277" s="186"/>
      <c r="DQ277" s="160"/>
      <c r="ED277" s="149"/>
      <c r="EE277" s="149"/>
      <c r="EN277" s="68"/>
      <c r="EO277" s="68"/>
      <c r="EP277" s="173"/>
      <c r="EQ277" s="173"/>
      <c r="ER277" s="173"/>
      <c r="ES277" s="173"/>
      <c r="ET277" s="173"/>
      <c r="EU277" s="173"/>
    </row>
    <row r="278" spans="1:151" s="169" customFormat="1" x14ac:dyDescent="0.25">
      <c r="A278" s="156">
        <v>397</v>
      </c>
      <c r="B278" s="157" t="s">
        <v>1460</v>
      </c>
      <c r="C278" s="160" t="s">
        <v>1163</v>
      </c>
      <c r="D278" s="160"/>
      <c r="E278" s="156" t="s">
        <v>1449</v>
      </c>
      <c r="F278" s="157">
        <v>-20.27600172</v>
      </c>
      <c r="G278" s="157">
        <v>-41.860290198000001</v>
      </c>
      <c r="H278" s="157"/>
      <c r="I278" s="156">
        <v>750</v>
      </c>
      <c r="J278" s="190"/>
      <c r="K278" s="190"/>
      <c r="L278" s="189" t="s">
        <v>1225</v>
      </c>
      <c r="M278" s="185">
        <v>5.666666666666667</v>
      </c>
      <c r="N278" s="185">
        <v>5.666666666666667</v>
      </c>
      <c r="O278" s="185">
        <v>5.666666666666667</v>
      </c>
      <c r="P278" s="185">
        <v>6</v>
      </c>
      <c r="Q278" s="185">
        <v>5.333333333333333</v>
      </c>
      <c r="R278" s="185">
        <v>5</v>
      </c>
      <c r="S278" s="185">
        <v>5.666666666666667</v>
      </c>
      <c r="T278" s="185">
        <v>5.666666666666667</v>
      </c>
      <c r="U278" s="191">
        <v>80.666666666666671</v>
      </c>
      <c r="V278" s="186"/>
      <c r="W278" s="190" t="s">
        <v>718</v>
      </c>
      <c r="X278" s="190">
        <v>750</v>
      </c>
      <c r="Y278" s="192" t="s">
        <v>8</v>
      </c>
      <c r="Z278" s="192"/>
      <c r="AA278" s="175"/>
      <c r="AB278" s="175">
        <f>I278</f>
        <v>750</v>
      </c>
      <c r="AC278" s="175"/>
      <c r="AD278" s="175"/>
      <c r="AE278" s="192"/>
      <c r="AF278" s="193">
        <v>58.241596999999999</v>
      </c>
      <c r="AG278" s="193">
        <v>33.247791499999998</v>
      </c>
      <c r="AH278" s="193">
        <v>6.1409367499999998</v>
      </c>
      <c r="AI278" s="193">
        <v>13.677883400000002</v>
      </c>
      <c r="AJ278" s="193">
        <v>2.2239129967656699</v>
      </c>
      <c r="AK278" s="186"/>
      <c r="AL278" s="175" t="s">
        <v>55</v>
      </c>
      <c r="AM278" s="175"/>
      <c r="AN278" s="175" t="s">
        <v>8</v>
      </c>
      <c r="AO278" s="175"/>
      <c r="AP278" s="175"/>
      <c r="AQ278" s="175">
        <f>X278</f>
        <v>750</v>
      </c>
      <c r="AR278" s="175"/>
      <c r="AS278" s="175"/>
      <c r="AU278" s="175"/>
      <c r="AV278" s="176" t="s">
        <v>20</v>
      </c>
      <c r="AY278" s="176">
        <v>0.22800000000000001</v>
      </c>
      <c r="AZ278" s="176">
        <v>20</v>
      </c>
      <c r="BA278" s="177">
        <v>1.14E-2</v>
      </c>
      <c r="BB278" s="177">
        <v>6.0666255066706043</v>
      </c>
      <c r="BC278" s="177"/>
      <c r="BD278" s="194" t="s">
        <v>55</v>
      </c>
      <c r="BE278" s="194" t="s">
        <v>8</v>
      </c>
      <c r="BF278" s="194"/>
      <c r="BG278" s="194"/>
      <c r="BH278" s="169">
        <f>I278</f>
        <v>750</v>
      </c>
      <c r="BJ278" s="194"/>
      <c r="BK278" s="194"/>
      <c r="BL278" s="194"/>
      <c r="BM278" s="217">
        <v>738.91800000000001</v>
      </c>
      <c r="BP278" s="194"/>
      <c r="BQ278" s="195">
        <v>3733.5</v>
      </c>
      <c r="BR278" s="195"/>
      <c r="BS278" s="195"/>
      <c r="BT278" s="195"/>
      <c r="BU278" s="186"/>
      <c r="BV278" s="176" t="s">
        <v>272</v>
      </c>
      <c r="BW278" s="160" t="s">
        <v>1163</v>
      </c>
      <c r="BX278" s="176"/>
      <c r="BY278" s="176"/>
      <c r="BZ278" s="186">
        <f t="shared" si="50"/>
        <v>750</v>
      </c>
      <c r="CA278" s="176"/>
      <c r="CB278" s="176"/>
      <c r="CC278" s="176"/>
      <c r="CD278" s="176"/>
      <c r="CE278" s="176" t="s">
        <v>20</v>
      </c>
      <c r="CF278" s="185">
        <v>179.76839570316696</v>
      </c>
      <c r="CI278" s="163">
        <v>397</v>
      </c>
      <c r="CJ278" s="163" t="s">
        <v>8</v>
      </c>
      <c r="CK278" s="163"/>
      <c r="CL278" s="163"/>
      <c r="CM278" s="186">
        <f t="shared" si="51"/>
        <v>750</v>
      </c>
      <c r="CN278" s="163"/>
      <c r="CO278" s="163"/>
      <c r="CP278" s="163"/>
      <c r="CQ278" s="163"/>
      <c r="CR278" s="163"/>
      <c r="CS278" s="163" t="s">
        <v>20</v>
      </c>
      <c r="CT278" s="163">
        <v>7.4027892891085516</v>
      </c>
      <c r="CU278" s="171"/>
      <c r="CV278" s="171"/>
      <c r="CW278" s="171"/>
      <c r="CX278" s="171"/>
      <c r="CY278" s="171"/>
      <c r="CZ278" s="171"/>
      <c r="DA278" s="186"/>
      <c r="DB278" s="171"/>
      <c r="DC278" s="171"/>
      <c r="DD278" s="171"/>
      <c r="DE278" s="171"/>
      <c r="DF278" s="171"/>
      <c r="DG278" s="171"/>
      <c r="DH278" s="171"/>
      <c r="DI278" s="171"/>
      <c r="DJ278" s="171"/>
      <c r="DK278" s="171"/>
      <c r="DL278" s="186"/>
      <c r="DM278" s="186"/>
      <c r="DO278" s="61" t="s">
        <v>55</v>
      </c>
      <c r="DP278" s="61" t="s">
        <v>8</v>
      </c>
      <c r="DQ278" s="160" t="s">
        <v>1163</v>
      </c>
      <c r="DR278" s="61"/>
      <c r="DS278" s="61"/>
      <c r="DT278" s="61"/>
      <c r="DU278" s="61"/>
      <c r="DV278" s="61"/>
      <c r="DW278" s="61"/>
      <c r="DX278" s="61" t="s">
        <v>20</v>
      </c>
      <c r="DY278" s="68">
        <v>0.27209027999999996</v>
      </c>
      <c r="DZ278" s="68">
        <v>2.4634640000000003E-2</v>
      </c>
      <c r="EA278" s="68">
        <v>5.4448319999999995E-2</v>
      </c>
      <c r="EB278" s="68">
        <v>0.18430001999999998</v>
      </c>
      <c r="EC278" s="68">
        <v>1.7246340000000002E-2</v>
      </c>
      <c r="ED278" s="149"/>
      <c r="EE278" s="149"/>
      <c r="EN278" s="68"/>
      <c r="EO278" s="68"/>
      <c r="EP278" s="173"/>
      <c r="EQ278" s="173"/>
      <c r="ER278" s="173"/>
      <c r="ES278" s="173"/>
      <c r="ET278" s="173"/>
      <c r="EU278" s="173"/>
    </row>
    <row r="279" spans="1:151" s="169" customFormat="1" x14ac:dyDescent="0.25">
      <c r="A279" s="156">
        <v>398</v>
      </c>
      <c r="B279" s="157" t="s">
        <v>1461</v>
      </c>
      <c r="C279" s="160" t="s">
        <v>1192</v>
      </c>
      <c r="D279" s="160"/>
      <c r="E279" s="156" t="s">
        <v>1449</v>
      </c>
      <c r="F279" s="157">
        <v>-20.260154475</v>
      </c>
      <c r="G279" s="157">
        <v>-41.842558029999999</v>
      </c>
      <c r="H279" s="157"/>
      <c r="I279" s="156">
        <v>788</v>
      </c>
      <c r="J279" s="190"/>
      <c r="K279" s="190"/>
      <c r="L279" s="189" t="s">
        <v>1225</v>
      </c>
      <c r="M279" s="185">
        <v>6</v>
      </c>
      <c r="N279" s="185">
        <v>5.666666666666667</v>
      </c>
      <c r="O279" s="185">
        <v>6</v>
      </c>
      <c r="P279" s="185">
        <v>6.333333333333333</v>
      </c>
      <c r="Q279" s="185">
        <v>6</v>
      </c>
      <c r="R279" s="185">
        <v>6.333333333333333</v>
      </c>
      <c r="S279" s="185">
        <v>6</v>
      </c>
      <c r="T279" s="185">
        <v>6</v>
      </c>
      <c r="U279" s="191">
        <v>84.333333333333329</v>
      </c>
      <c r="V279" s="186"/>
      <c r="W279" s="186"/>
      <c r="X279" s="186"/>
      <c r="Y279" s="186"/>
      <c r="Z279" s="186"/>
      <c r="AA279" s="186"/>
      <c r="AB279" s="175"/>
      <c r="AC279" s="175"/>
      <c r="AD279" s="175"/>
      <c r="AE279" s="186"/>
      <c r="AF279" s="193"/>
      <c r="AG279" s="193"/>
      <c r="AH279" s="193"/>
      <c r="AI279" s="193"/>
      <c r="AJ279" s="193"/>
      <c r="AK279" s="186"/>
      <c r="AL279" s="186"/>
      <c r="AM279" s="186"/>
      <c r="AN279" s="186"/>
      <c r="AO279" s="186"/>
      <c r="AP279" s="186"/>
      <c r="AQ279" s="175"/>
      <c r="AR279" s="175"/>
      <c r="AS279" s="175"/>
      <c r="AU279" s="175"/>
      <c r="AV279" s="186"/>
      <c r="AY279" s="186"/>
      <c r="AZ279" s="186"/>
      <c r="BA279" s="186"/>
      <c r="BB279" s="186"/>
      <c r="BC279" s="186"/>
      <c r="BD279" s="194" t="s">
        <v>589</v>
      </c>
      <c r="BE279" s="194" t="s">
        <v>10</v>
      </c>
      <c r="BF279" s="194"/>
      <c r="BG279" s="194"/>
      <c r="BH279" s="169">
        <f>I279</f>
        <v>788</v>
      </c>
      <c r="BJ279" s="194"/>
      <c r="BK279" s="194"/>
      <c r="BL279" s="194"/>
      <c r="BM279" s="217">
        <v>773.14099999999996</v>
      </c>
      <c r="BP279" s="194"/>
      <c r="BQ279" s="195">
        <v>2524.833333</v>
      </c>
      <c r="BR279" s="195"/>
      <c r="BS279" s="195"/>
      <c r="BT279" s="195"/>
      <c r="BU279" s="186"/>
      <c r="BV279" s="186"/>
      <c r="BW279" s="160"/>
      <c r="BX279" s="186"/>
      <c r="BY279" s="186"/>
      <c r="BZ279" s="186"/>
      <c r="CA279" s="186"/>
      <c r="CB279" s="186"/>
      <c r="CC279" s="186"/>
      <c r="CD279" s="186"/>
      <c r="CE279" s="186"/>
      <c r="CF279" s="197"/>
      <c r="CI279" s="186"/>
      <c r="CJ279" s="186"/>
      <c r="CK279" s="186"/>
      <c r="CL279" s="186"/>
      <c r="CM279" s="186"/>
      <c r="CN279" s="186"/>
      <c r="CO279" s="186"/>
      <c r="CP279" s="186"/>
      <c r="CQ279" s="186"/>
      <c r="CR279" s="186"/>
      <c r="CS279" s="186"/>
      <c r="CT279" s="186"/>
      <c r="CU279" s="171"/>
      <c r="CV279" s="171"/>
      <c r="CW279" s="171"/>
      <c r="CX279" s="171"/>
      <c r="CY279" s="171"/>
      <c r="CZ279" s="171"/>
      <c r="DA279" s="186"/>
      <c r="DB279" s="171"/>
      <c r="DC279" s="171"/>
      <c r="DD279" s="171"/>
      <c r="DE279" s="171"/>
      <c r="DF279" s="171"/>
      <c r="DG279" s="171"/>
      <c r="DH279" s="171"/>
      <c r="DI279" s="171"/>
      <c r="DJ279" s="171"/>
      <c r="DK279" s="171"/>
      <c r="DL279" s="186"/>
      <c r="DM279" s="186"/>
      <c r="DQ279" s="160"/>
      <c r="ED279" s="149"/>
      <c r="EE279" s="149"/>
      <c r="EN279" s="68"/>
      <c r="EO279" s="68"/>
      <c r="EP279" s="173"/>
      <c r="EQ279" s="173"/>
      <c r="ER279" s="173"/>
      <c r="ES279" s="173"/>
      <c r="ET279" s="173"/>
      <c r="EU279" s="173"/>
    </row>
    <row r="280" spans="1:151" s="169" customFormat="1" x14ac:dyDescent="0.25">
      <c r="A280" s="156">
        <v>399</v>
      </c>
      <c r="B280" s="157" t="s">
        <v>1462</v>
      </c>
      <c r="C280" s="160" t="s">
        <v>1192</v>
      </c>
      <c r="D280" s="160"/>
      <c r="E280" s="156" t="s">
        <v>1284</v>
      </c>
      <c r="F280" s="157">
        <v>-20.249828054000002</v>
      </c>
      <c r="G280" s="157">
        <v>-41.902302558999999</v>
      </c>
      <c r="H280" s="157"/>
      <c r="I280" s="156">
        <v>872</v>
      </c>
      <c r="J280" s="190"/>
      <c r="K280" s="190"/>
      <c r="L280" s="189" t="s">
        <v>1225</v>
      </c>
      <c r="M280" s="185">
        <v>5.666666666666667</v>
      </c>
      <c r="N280" s="185">
        <v>6</v>
      </c>
      <c r="O280" s="185">
        <v>6</v>
      </c>
      <c r="P280" s="185">
        <v>6.333333333333333</v>
      </c>
      <c r="Q280" s="185">
        <v>5.666666666666667</v>
      </c>
      <c r="R280" s="185">
        <v>5.666666666666667</v>
      </c>
      <c r="S280" s="185">
        <v>6</v>
      </c>
      <c r="T280" s="185">
        <v>6</v>
      </c>
      <c r="U280" s="191">
        <v>83</v>
      </c>
      <c r="V280" s="186"/>
      <c r="W280" s="186"/>
      <c r="X280" s="186"/>
      <c r="Y280" s="186"/>
      <c r="Z280" s="186"/>
      <c r="AA280" s="186"/>
      <c r="AB280" s="175"/>
      <c r="AC280" s="175"/>
      <c r="AD280" s="175"/>
      <c r="AE280" s="186"/>
      <c r="AF280" s="193"/>
      <c r="AG280" s="193"/>
      <c r="AH280" s="193"/>
      <c r="AI280" s="193"/>
      <c r="AJ280" s="193"/>
      <c r="AK280" s="186"/>
      <c r="AL280" s="186"/>
      <c r="AM280" s="186"/>
      <c r="AN280" s="186"/>
      <c r="AO280" s="186"/>
      <c r="AP280" s="186"/>
      <c r="AQ280" s="175"/>
      <c r="AR280" s="175"/>
      <c r="AS280" s="175"/>
      <c r="AU280" s="175"/>
      <c r="AV280" s="186"/>
      <c r="AY280" s="186"/>
      <c r="AZ280" s="186"/>
      <c r="BA280" s="186"/>
      <c r="BB280" s="186"/>
      <c r="BC280" s="186"/>
      <c r="BD280" s="186"/>
      <c r="BE280" s="186"/>
      <c r="BF280" s="186"/>
      <c r="BG280" s="186"/>
      <c r="BJ280" s="186"/>
      <c r="BK280" s="186"/>
      <c r="BL280" s="186"/>
      <c r="BM280" s="218"/>
      <c r="BP280" s="186"/>
      <c r="BQ280" s="186"/>
      <c r="BR280" s="186"/>
      <c r="BS280" s="186"/>
      <c r="BT280" s="186"/>
      <c r="BU280" s="186"/>
      <c r="BV280" s="176" t="s">
        <v>510</v>
      </c>
      <c r="BW280" s="160" t="s">
        <v>1192</v>
      </c>
      <c r="BX280" s="176"/>
      <c r="BY280" s="176"/>
      <c r="BZ280" s="186">
        <f>I280</f>
        <v>872</v>
      </c>
      <c r="CA280" s="176"/>
      <c r="CB280" s="176"/>
      <c r="CC280" s="176"/>
      <c r="CD280" s="176"/>
      <c r="CE280" s="176" t="s">
        <v>440</v>
      </c>
      <c r="CF280" s="185">
        <v>234.63943724319074</v>
      </c>
      <c r="CI280" s="186"/>
      <c r="CJ280" s="186"/>
      <c r="CK280" s="186"/>
      <c r="CL280" s="186"/>
      <c r="CM280" s="186"/>
      <c r="CN280" s="186"/>
      <c r="CO280" s="186"/>
      <c r="CP280" s="186"/>
      <c r="CQ280" s="186"/>
      <c r="CR280" s="186"/>
      <c r="CS280" s="186"/>
      <c r="CT280" s="186"/>
      <c r="CU280" s="171"/>
      <c r="CV280" s="171"/>
      <c r="CW280" s="171"/>
      <c r="CX280" s="171"/>
      <c r="CY280" s="171"/>
      <c r="CZ280" s="171"/>
      <c r="DA280" s="186"/>
      <c r="DB280" s="171"/>
      <c r="DC280" s="171"/>
      <c r="DD280" s="171"/>
      <c r="DE280" s="171"/>
      <c r="DF280" s="171"/>
      <c r="DG280" s="171"/>
      <c r="DH280" s="171"/>
      <c r="DI280" s="171"/>
      <c r="DJ280" s="171"/>
      <c r="DK280" s="171"/>
      <c r="DL280" s="186"/>
      <c r="DM280" s="186"/>
      <c r="DQ280" s="160"/>
      <c r="ED280" s="149"/>
      <c r="EE280" s="149"/>
      <c r="EN280" s="68"/>
      <c r="EO280" s="68"/>
      <c r="EP280" s="173"/>
      <c r="EQ280" s="173"/>
      <c r="ER280" s="173"/>
      <c r="ES280" s="173"/>
      <c r="ET280" s="173"/>
      <c r="EU280" s="173"/>
    </row>
    <row r="281" spans="1:151" s="169" customFormat="1" x14ac:dyDescent="0.25">
      <c r="A281" s="156">
        <v>400</v>
      </c>
      <c r="B281" s="157" t="s">
        <v>1463</v>
      </c>
      <c r="C281" s="160" t="s">
        <v>1163</v>
      </c>
      <c r="D281" s="160"/>
      <c r="E281" s="156" t="s">
        <v>1352</v>
      </c>
      <c r="F281" s="157">
        <v>-20.211559050000002</v>
      </c>
      <c r="G281" s="157">
        <v>-41.814652410999997</v>
      </c>
      <c r="H281" s="157"/>
      <c r="I281" s="156">
        <v>858</v>
      </c>
      <c r="J281" s="190"/>
      <c r="K281" s="190"/>
      <c r="L281" s="189" t="s">
        <v>1225</v>
      </c>
      <c r="M281" s="185">
        <v>5.666666666666667</v>
      </c>
      <c r="N281" s="185">
        <v>6.333333333333333</v>
      </c>
      <c r="O281" s="185">
        <v>6.333333333333333</v>
      </c>
      <c r="P281" s="185">
        <v>6</v>
      </c>
      <c r="Q281" s="185">
        <v>6.333333333333333</v>
      </c>
      <c r="R281" s="185">
        <v>5.666666666666667</v>
      </c>
      <c r="S281" s="185">
        <v>6.333333333333333</v>
      </c>
      <c r="T281" s="185">
        <v>6</v>
      </c>
      <c r="U281" s="191">
        <v>84.333333333333329</v>
      </c>
      <c r="V281" s="186"/>
      <c r="W281" s="190" t="s">
        <v>719</v>
      </c>
      <c r="X281" s="190">
        <v>858</v>
      </c>
      <c r="Y281" s="192" t="s">
        <v>8</v>
      </c>
      <c r="Z281" s="192"/>
      <c r="AA281" s="175"/>
      <c r="AB281" s="175">
        <f>I281</f>
        <v>858</v>
      </c>
      <c r="AC281" s="175"/>
      <c r="AD281" s="175"/>
      <c r="AE281" s="192"/>
      <c r="AF281" s="193">
        <v>47.056236999999996</v>
      </c>
      <c r="AG281" s="193">
        <v>29.643417499999998</v>
      </c>
      <c r="AH281" s="193">
        <v>5.315143599999999</v>
      </c>
      <c r="AI281" s="193">
        <v>12.583365500000001</v>
      </c>
      <c r="AJ281" s="193">
        <v>2.4067656947114795</v>
      </c>
      <c r="AK281" s="186"/>
      <c r="AL281" s="175" t="s">
        <v>1033</v>
      </c>
      <c r="AM281" s="175"/>
      <c r="AN281" s="175" t="s">
        <v>8</v>
      </c>
      <c r="AO281" s="175"/>
      <c r="AP281" s="175"/>
      <c r="AQ281" s="175">
        <f>X281</f>
        <v>858</v>
      </c>
      <c r="AR281" s="175"/>
      <c r="AS281" s="175"/>
      <c r="AU281" s="175"/>
      <c r="AV281" s="175" t="s">
        <v>440</v>
      </c>
      <c r="AY281" s="176">
        <v>0.2515</v>
      </c>
      <c r="AZ281" s="176">
        <v>20</v>
      </c>
      <c r="BA281" s="177">
        <v>1.2574999999999999E-2</v>
      </c>
      <c r="BB281" s="177">
        <v>6.4115641693286456</v>
      </c>
      <c r="BC281" s="177"/>
      <c r="BD281" s="186"/>
      <c r="BE281" s="186"/>
      <c r="BF281" s="186"/>
      <c r="BG281" s="186"/>
      <c r="BJ281" s="186"/>
      <c r="BK281" s="186"/>
      <c r="BL281" s="186"/>
      <c r="BM281" s="218"/>
      <c r="BP281" s="186"/>
      <c r="BQ281" s="186"/>
      <c r="BR281" s="186"/>
      <c r="BS281" s="186"/>
      <c r="BT281" s="186"/>
      <c r="BU281" s="186"/>
      <c r="BV281" s="186"/>
      <c r="BW281" s="160"/>
      <c r="BX281" s="186"/>
      <c r="BY281" s="186"/>
      <c r="BZ281" s="186"/>
      <c r="CA281" s="186"/>
      <c r="CB281" s="186"/>
      <c r="CC281" s="186"/>
      <c r="CD281" s="186"/>
      <c r="CE281" s="186"/>
      <c r="CF281" s="197"/>
      <c r="CI281" s="186"/>
      <c r="CJ281" s="186"/>
      <c r="CK281" s="186"/>
      <c r="CL281" s="186"/>
      <c r="CM281" s="186"/>
      <c r="CN281" s="186"/>
      <c r="CO281" s="186"/>
      <c r="CP281" s="186"/>
      <c r="CQ281" s="186"/>
      <c r="CR281" s="186"/>
      <c r="CS281" s="186"/>
      <c r="CT281" s="186"/>
      <c r="CU281" s="171"/>
      <c r="CV281" s="171"/>
      <c r="CW281" s="171"/>
      <c r="CX281" s="171"/>
      <c r="CY281" s="171"/>
      <c r="CZ281" s="171"/>
      <c r="DA281" s="186"/>
      <c r="DB281" s="171"/>
      <c r="DC281" s="171"/>
      <c r="DD281" s="171"/>
      <c r="DE281" s="171"/>
      <c r="DF281" s="171"/>
      <c r="DG281" s="171"/>
      <c r="DH281" s="171"/>
      <c r="DI281" s="171"/>
      <c r="DJ281" s="171"/>
      <c r="DK281" s="171"/>
      <c r="DL281" s="186"/>
      <c r="DM281" s="186"/>
      <c r="DQ281" s="160"/>
      <c r="ED281" s="149"/>
      <c r="EE281" s="149"/>
      <c r="EN281" s="68"/>
      <c r="EO281" s="68"/>
      <c r="EP281" s="173"/>
      <c r="EQ281" s="173"/>
      <c r="ER281" s="173"/>
      <c r="ES281" s="173"/>
      <c r="ET281" s="173"/>
      <c r="EU281" s="173"/>
    </row>
    <row r="282" spans="1:151" s="169" customFormat="1" x14ac:dyDescent="0.25">
      <c r="A282" s="156">
        <v>401</v>
      </c>
      <c r="B282" s="157" t="s">
        <v>1463</v>
      </c>
      <c r="C282" s="160" t="s">
        <v>1194</v>
      </c>
      <c r="D282" s="160"/>
      <c r="E282" s="156" t="s">
        <v>1352</v>
      </c>
      <c r="F282" s="157">
        <v>-20.211438014999999</v>
      </c>
      <c r="G282" s="157">
        <v>-41.817307630999998</v>
      </c>
      <c r="H282" s="157"/>
      <c r="I282" s="156">
        <v>928</v>
      </c>
      <c r="J282" s="190"/>
      <c r="K282" s="190"/>
      <c r="L282" s="189" t="s">
        <v>1225</v>
      </c>
      <c r="M282" s="190">
        <v>6</v>
      </c>
      <c r="N282" s="185">
        <v>6.333333333333333</v>
      </c>
      <c r="O282" s="190">
        <v>6</v>
      </c>
      <c r="P282" s="190">
        <v>6</v>
      </c>
      <c r="Q282" s="190">
        <v>6</v>
      </c>
      <c r="R282" s="190">
        <v>6</v>
      </c>
      <c r="S282" s="185">
        <v>6.333333333333333</v>
      </c>
      <c r="T282" s="190">
        <v>6</v>
      </c>
      <c r="U282" s="191">
        <v>84.333333333333329</v>
      </c>
      <c r="V282" s="186"/>
      <c r="W282" s="190" t="s">
        <v>792</v>
      </c>
      <c r="X282" s="190">
        <v>928</v>
      </c>
      <c r="Y282" s="192" t="s">
        <v>201</v>
      </c>
      <c r="Z282" s="192"/>
      <c r="AA282" s="175"/>
      <c r="AB282" s="175">
        <f>I282</f>
        <v>928</v>
      </c>
      <c r="AC282" s="175"/>
      <c r="AD282" s="175"/>
      <c r="AE282" s="192"/>
      <c r="AF282" s="193">
        <v>42.789377500000015</v>
      </c>
      <c r="AG282" s="193">
        <v>27.739909000000001</v>
      </c>
      <c r="AH282" s="193">
        <v>5.1598631999999993</v>
      </c>
      <c r="AI282" s="193">
        <v>11.5613767</v>
      </c>
      <c r="AJ282" s="193">
        <v>2.2572791469496001</v>
      </c>
      <c r="AK282" s="186"/>
      <c r="AL282" s="175" t="s">
        <v>1068</v>
      </c>
      <c r="AM282" s="175"/>
      <c r="AN282" s="175" t="s">
        <v>201</v>
      </c>
      <c r="AO282" s="175"/>
      <c r="AP282" s="175"/>
      <c r="AQ282" s="175">
        <f>X282</f>
        <v>928</v>
      </c>
      <c r="AR282" s="175"/>
      <c r="AS282" s="175"/>
      <c r="AU282" s="175"/>
      <c r="AV282" s="175" t="s">
        <v>62</v>
      </c>
      <c r="AY282" s="176">
        <v>0.2389</v>
      </c>
      <c r="AZ282" s="176">
        <v>20</v>
      </c>
      <c r="BA282" s="177">
        <v>1.1945000000000001E-2</v>
      </c>
      <c r="BB282" s="177">
        <v>6.3001637452017301</v>
      </c>
      <c r="BC282" s="177"/>
      <c r="BD282" s="186"/>
      <c r="BE282" s="186"/>
      <c r="BF282" s="186"/>
      <c r="BG282" s="186"/>
      <c r="BJ282" s="186"/>
      <c r="BK282" s="186"/>
      <c r="BL282" s="186"/>
      <c r="BM282" s="218"/>
      <c r="BP282" s="186"/>
      <c r="BQ282" s="186"/>
      <c r="BR282" s="186"/>
      <c r="BS282" s="186"/>
      <c r="BT282" s="186"/>
      <c r="BU282" s="186"/>
      <c r="BV282" s="186"/>
      <c r="BW282" s="160"/>
      <c r="BX282" s="186"/>
      <c r="BY282" s="186"/>
      <c r="BZ282" s="186"/>
      <c r="CA282" s="186"/>
      <c r="CB282" s="186"/>
      <c r="CC282" s="186"/>
      <c r="CD282" s="186"/>
      <c r="CE282" s="186"/>
      <c r="CF282" s="197"/>
      <c r="CI282" s="186"/>
      <c r="CJ282" s="186"/>
      <c r="CK282" s="186"/>
      <c r="CL282" s="186"/>
      <c r="CM282" s="186"/>
      <c r="CN282" s="186"/>
      <c r="CO282" s="186"/>
      <c r="CP282" s="186"/>
      <c r="CQ282" s="186"/>
      <c r="CR282" s="186"/>
      <c r="CS282" s="186"/>
      <c r="CT282" s="186"/>
      <c r="CU282" s="171"/>
      <c r="CV282" s="171"/>
      <c r="CW282" s="171"/>
      <c r="CX282" s="171"/>
      <c r="CY282" s="171"/>
      <c r="CZ282" s="171"/>
      <c r="DA282" s="186"/>
      <c r="DB282" s="171"/>
      <c r="DC282" s="171"/>
      <c r="DD282" s="171"/>
      <c r="DE282" s="171"/>
      <c r="DF282" s="171"/>
      <c r="DG282" s="171"/>
      <c r="DH282" s="171"/>
      <c r="DI282" s="171"/>
      <c r="DJ282" s="171"/>
      <c r="DK282" s="171"/>
      <c r="DL282" s="186"/>
      <c r="DM282" s="186"/>
      <c r="DO282" s="61">
        <v>401</v>
      </c>
      <c r="DP282" s="61" t="s">
        <v>201</v>
      </c>
      <c r="DQ282" s="160" t="s">
        <v>1194</v>
      </c>
      <c r="DR282" s="61"/>
      <c r="DS282" s="61"/>
      <c r="DT282" s="61"/>
      <c r="DU282" s="61"/>
      <c r="DV282" s="61"/>
      <c r="DW282" s="61"/>
      <c r="DX282" s="61" t="s">
        <v>62</v>
      </c>
      <c r="DY282" s="68">
        <v>0.29730756000000003</v>
      </c>
      <c r="DZ282" s="68">
        <v>2.5559520000000002E-2</v>
      </c>
      <c r="EA282" s="68">
        <v>6.2117679999999995E-2</v>
      </c>
      <c r="EB282" s="68">
        <v>0.19239260000000002</v>
      </c>
      <c r="EC282" s="68">
        <v>1.9403419999999998E-2</v>
      </c>
      <c r="ED282" s="149"/>
      <c r="EE282" s="149"/>
      <c r="EN282" s="68"/>
      <c r="EO282" s="68"/>
    </row>
    <row r="283" spans="1:151" s="169" customFormat="1" x14ac:dyDescent="0.25">
      <c r="A283" s="156">
        <v>403</v>
      </c>
      <c r="B283" s="157" t="s">
        <v>1464</v>
      </c>
      <c r="C283" s="160" t="s">
        <v>1192</v>
      </c>
      <c r="D283" s="160"/>
      <c r="E283" s="156" t="s">
        <v>1352</v>
      </c>
      <c r="F283" s="157">
        <v>-20.168837075999999</v>
      </c>
      <c r="G283" s="157">
        <v>-41.821257602000003</v>
      </c>
      <c r="H283" s="157"/>
      <c r="I283" s="156">
        <v>663</v>
      </c>
      <c r="J283" s="190"/>
      <c r="K283" s="190"/>
      <c r="L283" s="189" t="s">
        <v>1225</v>
      </c>
      <c r="M283" s="185">
        <v>6</v>
      </c>
      <c r="N283" s="185">
        <v>6.5</v>
      </c>
      <c r="O283" s="185">
        <v>6.166666666666667</v>
      </c>
      <c r="P283" s="185">
        <v>6.666666666666667</v>
      </c>
      <c r="Q283" s="185">
        <v>6.833333333333333</v>
      </c>
      <c r="R283" s="185">
        <v>6.666666666666667</v>
      </c>
      <c r="S283" s="185">
        <v>6</v>
      </c>
      <c r="T283" s="185">
        <v>6.166666666666667</v>
      </c>
      <c r="U283" s="191">
        <v>87</v>
      </c>
      <c r="V283" s="186"/>
      <c r="W283" s="190" t="s">
        <v>976</v>
      </c>
      <c r="X283" s="190">
        <v>663</v>
      </c>
      <c r="Y283" s="192" t="s">
        <v>10</v>
      </c>
      <c r="Z283" s="192"/>
      <c r="AA283" s="175"/>
      <c r="AB283" s="175">
        <f>I283</f>
        <v>663</v>
      </c>
      <c r="AC283" s="175"/>
      <c r="AD283" s="175"/>
      <c r="AE283" s="192"/>
      <c r="AF283" s="193">
        <v>38.9297185</v>
      </c>
      <c r="AG283" s="193">
        <v>27.045460500000001</v>
      </c>
      <c r="AH283" s="193">
        <v>5.3754176000000005</v>
      </c>
      <c r="AI283" s="193">
        <v>10.374966099999998</v>
      </c>
      <c r="AJ283" s="193">
        <v>2.0243485035891262</v>
      </c>
      <c r="AK283" s="186"/>
      <c r="AL283" s="175" t="s">
        <v>140</v>
      </c>
      <c r="AM283" s="175"/>
      <c r="AN283" s="175" t="s">
        <v>10</v>
      </c>
      <c r="AO283" s="175"/>
      <c r="AP283" s="175"/>
      <c r="AQ283" s="175">
        <f>X283</f>
        <v>663</v>
      </c>
      <c r="AR283" s="175"/>
      <c r="AS283" s="175"/>
      <c r="AU283" s="175"/>
      <c r="AV283" s="176" t="s">
        <v>20</v>
      </c>
      <c r="AY283" s="176">
        <v>0.2145</v>
      </c>
      <c r="AZ283" s="176">
        <v>20</v>
      </c>
      <c r="BA283" s="177">
        <v>1.0725E-2</v>
      </c>
      <c r="BB283" s="177">
        <v>5.9726733417442892</v>
      </c>
      <c r="BC283" s="177"/>
      <c r="BD283" s="186"/>
      <c r="BE283" s="186"/>
      <c r="BF283" s="186"/>
      <c r="BG283" s="186"/>
      <c r="BJ283" s="186"/>
      <c r="BK283" s="186"/>
      <c r="BL283" s="186"/>
      <c r="BM283" s="218"/>
      <c r="BP283" s="186"/>
      <c r="BQ283" s="186"/>
      <c r="BR283" s="186"/>
      <c r="BS283" s="186"/>
      <c r="BT283" s="186"/>
      <c r="BU283" s="186"/>
      <c r="BV283" s="176" t="s">
        <v>322</v>
      </c>
      <c r="BW283" s="160" t="s">
        <v>1192</v>
      </c>
      <c r="BX283" s="176"/>
      <c r="BY283" s="176"/>
      <c r="BZ283" s="186">
        <f>I283</f>
        <v>663</v>
      </c>
      <c r="CA283" s="176"/>
      <c r="CB283" s="176"/>
      <c r="CC283" s="176"/>
      <c r="CD283" s="176"/>
      <c r="CE283" s="176" t="s">
        <v>20</v>
      </c>
      <c r="CF283" s="185">
        <v>158.87646499576536</v>
      </c>
      <c r="CI283" s="163">
        <v>403</v>
      </c>
      <c r="CJ283" s="163" t="s">
        <v>10</v>
      </c>
      <c r="CK283" s="163"/>
      <c r="CL283" s="163"/>
      <c r="CM283" s="186">
        <f>I283</f>
        <v>663</v>
      </c>
      <c r="CN283" s="163"/>
      <c r="CO283" s="163"/>
      <c r="CP283" s="163"/>
      <c r="CQ283" s="163"/>
      <c r="CR283" s="163"/>
      <c r="CS283" s="163" t="s">
        <v>20</v>
      </c>
      <c r="CT283" s="163">
        <v>8.3869104560195815</v>
      </c>
      <c r="CU283" s="171"/>
      <c r="CV283" s="171"/>
      <c r="CW283" s="190">
        <v>403</v>
      </c>
      <c r="CX283" s="228" t="s">
        <v>10</v>
      </c>
      <c r="CY283" s="228"/>
      <c r="CZ283" s="228"/>
      <c r="DA283" s="186">
        <f t="shared" si="49"/>
        <v>663</v>
      </c>
      <c r="DB283" s="228"/>
      <c r="DC283" s="228"/>
      <c r="DD283" s="228"/>
      <c r="DE283" s="228"/>
      <c r="DF283" s="228"/>
      <c r="DG283" s="228"/>
      <c r="DH283" s="228" t="s">
        <v>11</v>
      </c>
      <c r="DI283" s="230">
        <v>2.988572</v>
      </c>
      <c r="DJ283" s="230">
        <v>0.29965510000000001</v>
      </c>
      <c r="DK283" s="230">
        <f>DI283-DJ283</f>
        <v>2.6889169000000002</v>
      </c>
      <c r="DL283" s="230">
        <v>0.13669729999999999</v>
      </c>
      <c r="DM283" s="230">
        <v>0.16295780000000001</v>
      </c>
      <c r="DO283" s="61" t="s">
        <v>140</v>
      </c>
      <c r="DP283" s="61" t="s">
        <v>10</v>
      </c>
      <c r="DQ283" s="160" t="s">
        <v>1192</v>
      </c>
      <c r="DR283" s="61"/>
      <c r="DS283" s="61"/>
      <c r="DT283" s="61"/>
      <c r="DU283" s="61"/>
      <c r="DV283" s="61"/>
      <c r="DW283" s="61"/>
      <c r="DX283" s="61" t="s">
        <v>20</v>
      </c>
      <c r="DY283" s="68">
        <v>0.22981705999999996</v>
      </c>
      <c r="DZ283" s="68">
        <v>2.7809259999999995E-2</v>
      </c>
      <c r="EA283" s="68">
        <v>5.3727440000000001E-2</v>
      </c>
      <c r="EB283" s="68">
        <v>0.13752771999999999</v>
      </c>
      <c r="EC283" s="68">
        <v>1.999182E-2</v>
      </c>
      <c r="ED283" s="149"/>
      <c r="EE283" s="149"/>
      <c r="EN283" s="68"/>
      <c r="EO283" s="68"/>
    </row>
    <row r="284" spans="1:151" s="169" customFormat="1" x14ac:dyDescent="0.25">
      <c r="A284" s="156">
        <v>405</v>
      </c>
      <c r="B284" s="157" t="s">
        <v>1465</v>
      </c>
      <c r="C284" s="160" t="s">
        <v>1194</v>
      </c>
      <c r="D284" s="160"/>
      <c r="E284" s="156" t="s">
        <v>1352</v>
      </c>
      <c r="F284" s="157">
        <v>-20.213749493000002</v>
      </c>
      <c r="G284" s="157">
        <v>-41.829865566000002</v>
      </c>
      <c r="H284" s="157"/>
      <c r="I284" s="156">
        <v>760</v>
      </c>
      <c r="J284" s="190"/>
      <c r="K284" s="190"/>
      <c r="L284" s="189" t="s">
        <v>1225</v>
      </c>
      <c r="M284" s="185">
        <v>6</v>
      </c>
      <c r="N284" s="185">
        <v>5.666666666666667</v>
      </c>
      <c r="O284" s="185">
        <v>6</v>
      </c>
      <c r="P284" s="185">
        <v>5.666666666666667</v>
      </c>
      <c r="Q284" s="185">
        <v>5.666666666666667</v>
      </c>
      <c r="R284" s="185">
        <v>5.666666666666667</v>
      </c>
      <c r="S284" s="185">
        <v>5.666666666666667</v>
      </c>
      <c r="T284" s="185">
        <v>5.666666666666667</v>
      </c>
      <c r="U284" s="191">
        <v>82</v>
      </c>
      <c r="V284" s="186"/>
      <c r="W284" s="190" t="s">
        <v>794</v>
      </c>
      <c r="X284" s="190">
        <v>760</v>
      </c>
      <c r="Y284" s="192" t="s">
        <v>201</v>
      </c>
      <c r="Z284" s="192"/>
      <c r="AA284" s="175"/>
      <c r="AB284" s="175">
        <f>I284</f>
        <v>760</v>
      </c>
      <c r="AC284" s="175"/>
      <c r="AD284" s="175"/>
      <c r="AE284" s="192"/>
      <c r="AF284" s="193">
        <v>39.891299999999987</v>
      </c>
      <c r="AG284" s="193">
        <v>27.071924500000002</v>
      </c>
      <c r="AH284" s="193">
        <v>5.0175092999999986</v>
      </c>
      <c r="AI284" s="193">
        <v>11.524234400000001</v>
      </c>
      <c r="AJ284" s="193">
        <v>2.3342676864310432</v>
      </c>
      <c r="AK284" s="186"/>
      <c r="AL284" s="175" t="s">
        <v>1046</v>
      </c>
      <c r="AM284" s="175"/>
      <c r="AN284" s="175" t="s">
        <v>201</v>
      </c>
      <c r="AO284" s="175"/>
      <c r="AP284" s="175"/>
      <c r="AQ284" s="175">
        <f>X284</f>
        <v>760</v>
      </c>
      <c r="AR284" s="175"/>
      <c r="AS284" s="175"/>
      <c r="AU284" s="175"/>
      <c r="AV284" s="176" t="s">
        <v>20</v>
      </c>
      <c r="AY284" s="176">
        <v>0.27650000000000002</v>
      </c>
      <c r="AZ284" s="176">
        <v>20</v>
      </c>
      <c r="BA284" s="177">
        <v>1.3825E-2</v>
      </c>
      <c r="BB284" s="177">
        <v>7.0759401927361569</v>
      </c>
      <c r="BC284" s="177"/>
      <c r="BD284" s="186"/>
      <c r="BE284" s="186"/>
      <c r="BF284" s="186"/>
      <c r="BG284" s="186"/>
      <c r="BJ284" s="186"/>
      <c r="BK284" s="186"/>
      <c r="BL284" s="186"/>
      <c r="BM284" s="218"/>
      <c r="BP284" s="186"/>
      <c r="BQ284" s="186"/>
      <c r="BR284" s="186"/>
      <c r="BS284" s="186"/>
      <c r="BT284" s="186"/>
      <c r="BU284" s="186"/>
      <c r="BV284" s="176" t="s">
        <v>282</v>
      </c>
      <c r="BW284" s="160" t="s">
        <v>1194</v>
      </c>
      <c r="BX284" s="176"/>
      <c r="BY284" s="176"/>
      <c r="BZ284" s="186">
        <f>I284</f>
        <v>760</v>
      </c>
      <c r="CA284" s="176"/>
      <c r="CB284" s="176"/>
      <c r="CC284" s="176"/>
      <c r="CD284" s="176"/>
      <c r="CE284" s="176" t="s">
        <v>20</v>
      </c>
      <c r="CF284" s="185">
        <v>216.40201768743918</v>
      </c>
      <c r="CI284" s="186"/>
      <c r="CJ284" s="186"/>
      <c r="CK284" s="186"/>
      <c r="CL284" s="186"/>
      <c r="CM284" s="186"/>
      <c r="CN284" s="186"/>
      <c r="CO284" s="186"/>
      <c r="CP284" s="186"/>
      <c r="CQ284" s="186"/>
      <c r="CR284" s="186"/>
      <c r="CS284" s="186"/>
      <c r="CT284" s="186"/>
      <c r="CU284" s="171"/>
      <c r="CV284" s="171"/>
      <c r="CW284" s="171"/>
      <c r="CX284" s="171"/>
      <c r="CY284" s="171"/>
      <c r="CZ284" s="171"/>
      <c r="DA284" s="186"/>
      <c r="DB284" s="171"/>
      <c r="DC284" s="171"/>
      <c r="DD284" s="171"/>
      <c r="DE284" s="171"/>
      <c r="DF284" s="171"/>
      <c r="DG284" s="171"/>
      <c r="DH284" s="171"/>
      <c r="DI284" s="171"/>
      <c r="DJ284" s="171"/>
      <c r="DK284" s="171"/>
      <c r="DL284" s="186"/>
      <c r="DM284" s="186"/>
      <c r="DQ284" s="160"/>
      <c r="ED284" s="149"/>
      <c r="EE284" s="149"/>
      <c r="EN284" s="68"/>
      <c r="EO284" s="68"/>
    </row>
    <row r="285" spans="1:151" s="169" customFormat="1" x14ac:dyDescent="0.25">
      <c r="A285" s="156">
        <v>406</v>
      </c>
      <c r="B285" s="168" t="s">
        <v>1466</v>
      </c>
      <c r="C285" s="160" t="s">
        <v>1163</v>
      </c>
      <c r="D285" s="160"/>
      <c r="E285" s="156" t="s">
        <v>1352</v>
      </c>
      <c r="F285" s="157">
        <v>-20.179046318000001</v>
      </c>
      <c r="G285" s="157">
        <v>-41.813597297000001</v>
      </c>
      <c r="H285" s="157"/>
      <c r="I285" s="156">
        <v>712</v>
      </c>
      <c r="J285" s="190"/>
      <c r="K285" s="190"/>
      <c r="L285" s="189" t="s">
        <v>1225</v>
      </c>
      <c r="M285" s="190">
        <v>5</v>
      </c>
      <c r="N285" s="185">
        <v>5.333333333333333</v>
      </c>
      <c r="O285" s="185">
        <v>5.333333333333333</v>
      </c>
      <c r="P285" s="185">
        <v>5.666666666666667</v>
      </c>
      <c r="Q285" s="190">
        <v>5</v>
      </c>
      <c r="R285" s="185">
        <v>5.333333333333333</v>
      </c>
      <c r="S285" s="185">
        <v>5.333333333333333</v>
      </c>
      <c r="T285" s="190">
        <v>5</v>
      </c>
      <c r="U285" s="196">
        <v>78</v>
      </c>
      <c r="V285" s="186"/>
      <c r="W285" s="190" t="s">
        <v>720</v>
      </c>
      <c r="X285" s="190">
        <v>712</v>
      </c>
      <c r="Y285" s="192" t="s">
        <v>8</v>
      </c>
      <c r="Z285" s="192"/>
      <c r="AA285" s="175"/>
      <c r="AB285" s="175">
        <f>I285</f>
        <v>712</v>
      </c>
      <c r="AC285" s="175"/>
      <c r="AD285" s="175"/>
      <c r="AE285" s="192"/>
      <c r="AF285" s="193">
        <v>60.613566000000013</v>
      </c>
      <c r="AG285" s="193">
        <v>33.368977999999998</v>
      </c>
      <c r="AH285" s="193">
        <v>6.1615782499999998</v>
      </c>
      <c r="AI285" s="193">
        <v>13.9933155</v>
      </c>
      <c r="AJ285" s="193">
        <v>2.2780864279364632</v>
      </c>
      <c r="AK285" s="186"/>
      <c r="AL285" s="175" t="s">
        <v>56</v>
      </c>
      <c r="AM285" s="175"/>
      <c r="AN285" s="175" t="s">
        <v>8</v>
      </c>
      <c r="AO285" s="175"/>
      <c r="AP285" s="175"/>
      <c r="AQ285" s="175">
        <f>X285</f>
        <v>712</v>
      </c>
      <c r="AR285" s="175"/>
      <c r="AS285" s="175"/>
      <c r="AU285" s="175"/>
      <c r="AV285" s="176" t="s">
        <v>20</v>
      </c>
      <c r="AY285" s="176">
        <v>0.2732</v>
      </c>
      <c r="AZ285" s="176">
        <v>20</v>
      </c>
      <c r="BA285" s="177">
        <v>1.366E-2</v>
      </c>
      <c r="BB285" s="177">
        <v>6.9578288996859312</v>
      </c>
      <c r="BC285" s="177"/>
      <c r="BD285" s="186"/>
      <c r="BE285" s="186"/>
      <c r="BF285" s="186"/>
      <c r="BG285" s="186"/>
      <c r="BJ285" s="186"/>
      <c r="BK285" s="186"/>
      <c r="BL285" s="186"/>
      <c r="BM285" s="218"/>
      <c r="BP285" s="186"/>
      <c r="BQ285" s="186"/>
      <c r="BR285" s="186"/>
      <c r="BS285" s="186"/>
      <c r="BT285" s="186"/>
      <c r="BU285" s="186"/>
      <c r="BV285" s="176" t="s">
        <v>273</v>
      </c>
      <c r="BW285" s="160" t="s">
        <v>1163</v>
      </c>
      <c r="BX285" s="176"/>
      <c r="BY285" s="176"/>
      <c r="BZ285" s="186">
        <f>I285</f>
        <v>712</v>
      </c>
      <c r="CA285" s="176"/>
      <c r="CB285" s="176"/>
      <c r="CC285" s="176"/>
      <c r="CD285" s="176"/>
      <c r="CE285" s="176" t="s">
        <v>20</v>
      </c>
      <c r="CF285" s="185">
        <v>141.56491324966854</v>
      </c>
      <c r="CI285" s="163">
        <v>406</v>
      </c>
      <c r="CJ285" s="163" t="s">
        <v>8</v>
      </c>
      <c r="CK285" s="163"/>
      <c r="CL285" s="163"/>
      <c r="CM285" s="186">
        <f>I285</f>
        <v>712</v>
      </c>
      <c r="CN285" s="163"/>
      <c r="CO285" s="163"/>
      <c r="CP285" s="163"/>
      <c r="CQ285" s="163"/>
      <c r="CR285" s="163"/>
      <c r="CS285" s="163" t="s">
        <v>20</v>
      </c>
      <c r="CT285" s="163">
        <v>7.1904557344210946</v>
      </c>
      <c r="CU285" s="171"/>
      <c r="CV285" s="171"/>
      <c r="CW285" s="171"/>
      <c r="CX285" s="171"/>
      <c r="CY285" s="171"/>
      <c r="CZ285" s="171"/>
      <c r="DA285" s="186"/>
      <c r="DB285" s="171"/>
      <c r="DC285" s="171"/>
      <c r="DD285" s="171"/>
      <c r="DE285" s="171"/>
      <c r="DF285" s="171"/>
      <c r="DG285" s="171"/>
      <c r="DH285" s="171"/>
      <c r="DI285" s="171"/>
      <c r="DJ285" s="171"/>
      <c r="DK285" s="171"/>
      <c r="DL285" s="186"/>
      <c r="DM285" s="186"/>
      <c r="DO285" s="61" t="s">
        <v>56</v>
      </c>
      <c r="DP285" s="61" t="s">
        <v>8</v>
      </c>
      <c r="DQ285" s="160" t="s">
        <v>1163</v>
      </c>
      <c r="DR285" s="61"/>
      <c r="DS285" s="61"/>
      <c r="DT285" s="61"/>
      <c r="DU285" s="61"/>
      <c r="DV285" s="61"/>
      <c r="DW285" s="61"/>
      <c r="DX285" s="61" t="s">
        <v>20</v>
      </c>
      <c r="DY285" s="68">
        <v>0.28629720000000003</v>
      </c>
      <c r="DZ285" s="68">
        <v>3.3918219999999999E-2</v>
      </c>
      <c r="EA285" s="68">
        <v>6.7756999999999998E-2</v>
      </c>
      <c r="EB285" s="68">
        <v>0.1746954</v>
      </c>
      <c r="EC285" s="68">
        <v>2.2475080000000001E-2</v>
      </c>
      <c r="ED285" s="149"/>
      <c r="EE285" s="149"/>
      <c r="EN285" s="68"/>
      <c r="EO285" s="68"/>
    </row>
    <row r="286" spans="1:151" s="169" customFormat="1" x14ac:dyDescent="0.25">
      <c r="A286" s="156">
        <v>407</v>
      </c>
      <c r="B286" s="157" t="s">
        <v>1467</v>
      </c>
      <c r="C286" s="160" t="s">
        <v>1163</v>
      </c>
      <c r="D286" s="160"/>
      <c r="E286" s="156" t="s">
        <v>1449</v>
      </c>
      <c r="F286" s="157">
        <v>-20.258108955000001</v>
      </c>
      <c r="G286" s="157">
        <v>-41.774983042999999</v>
      </c>
      <c r="H286" s="157"/>
      <c r="I286" s="156">
        <v>528</v>
      </c>
      <c r="J286" s="190"/>
      <c r="K286" s="190"/>
      <c r="L286" s="189" t="s">
        <v>1225</v>
      </c>
      <c r="M286" s="185">
        <v>6</v>
      </c>
      <c r="N286" s="185">
        <v>6</v>
      </c>
      <c r="O286" s="185">
        <v>6.166666666666667</v>
      </c>
      <c r="P286" s="185">
        <v>5.666666666666667</v>
      </c>
      <c r="Q286" s="185">
        <v>5.666666666666667</v>
      </c>
      <c r="R286" s="185">
        <v>5.833333333333333</v>
      </c>
      <c r="S286" s="185">
        <v>6.333333333333333</v>
      </c>
      <c r="T286" s="185">
        <v>5.666666666666667</v>
      </c>
      <c r="U286" s="191">
        <v>83.333333333333329</v>
      </c>
      <c r="V286" s="186"/>
      <c r="W286" s="186"/>
      <c r="X286" s="186"/>
      <c r="Y286" s="186"/>
      <c r="Z286" s="186"/>
      <c r="AA286" s="186"/>
      <c r="AB286" s="175"/>
      <c r="AC286" s="175"/>
      <c r="AD286" s="175"/>
      <c r="AE286" s="186"/>
      <c r="AF286" s="193"/>
      <c r="AG286" s="193"/>
      <c r="AH286" s="193"/>
      <c r="AI286" s="193"/>
      <c r="AJ286" s="193"/>
      <c r="AK286" s="186"/>
      <c r="AL286" s="186"/>
      <c r="AM286" s="186"/>
      <c r="AN286" s="186"/>
      <c r="AO286" s="186"/>
      <c r="AP286" s="186"/>
      <c r="AQ286" s="175"/>
      <c r="AR286" s="175"/>
      <c r="AS286" s="175"/>
      <c r="AU286" s="175"/>
      <c r="AV286" s="186"/>
      <c r="AY286" s="186"/>
      <c r="AZ286" s="186"/>
      <c r="BA286" s="186"/>
      <c r="BB286" s="186"/>
      <c r="BC286" s="186"/>
      <c r="BD286" s="194" t="s">
        <v>57</v>
      </c>
      <c r="BE286" s="194" t="s">
        <v>8</v>
      </c>
      <c r="BF286" s="194"/>
      <c r="BG286" s="194"/>
      <c r="BH286" s="169">
        <f>I286</f>
        <v>528</v>
      </c>
      <c r="BJ286" s="194"/>
      <c r="BK286" s="194"/>
      <c r="BL286" s="194"/>
      <c r="BM286" s="217">
        <v>528.12599999999998</v>
      </c>
      <c r="BP286" s="194"/>
      <c r="BQ286" s="195">
        <v>6346.6666670000004</v>
      </c>
      <c r="BR286" s="195"/>
      <c r="BS286" s="195"/>
      <c r="BT286" s="195"/>
      <c r="BU286" s="186"/>
      <c r="BV286" s="176" t="s">
        <v>274</v>
      </c>
      <c r="BW286" s="160" t="s">
        <v>1163</v>
      </c>
      <c r="BX286" s="176"/>
      <c r="BY286" s="176"/>
      <c r="BZ286" s="186">
        <f>I286</f>
        <v>528</v>
      </c>
      <c r="CA286" s="176"/>
      <c r="CB286" s="176"/>
      <c r="CC286" s="176"/>
      <c r="CD286" s="176"/>
      <c r="CE286" s="176" t="s">
        <v>20</v>
      </c>
      <c r="CF286" s="185">
        <v>114.91909615777135</v>
      </c>
      <c r="CI286" s="163">
        <v>407</v>
      </c>
      <c r="CJ286" s="163" t="s">
        <v>8</v>
      </c>
      <c r="CK286" s="163"/>
      <c r="CL286" s="163"/>
      <c r="CM286" s="186">
        <f>I286</f>
        <v>528</v>
      </c>
      <c r="CN286" s="163"/>
      <c r="CO286" s="163"/>
      <c r="CP286" s="163"/>
      <c r="CQ286" s="163"/>
      <c r="CR286" s="163"/>
      <c r="CS286" s="163" t="s">
        <v>20</v>
      </c>
      <c r="CT286" s="163">
        <v>6.0800780795758911</v>
      </c>
      <c r="CU286" s="171"/>
      <c r="CV286" s="171"/>
      <c r="CW286" s="171"/>
      <c r="CX286" s="171"/>
      <c r="CY286" s="171"/>
      <c r="CZ286" s="171"/>
      <c r="DA286" s="186"/>
      <c r="DB286" s="171"/>
      <c r="DC286" s="171"/>
      <c r="DD286" s="171"/>
      <c r="DE286" s="171"/>
      <c r="DF286" s="171"/>
      <c r="DG286" s="171"/>
      <c r="DH286" s="171"/>
      <c r="DI286" s="171"/>
      <c r="DJ286" s="171"/>
      <c r="DK286" s="171"/>
      <c r="DL286" s="186"/>
      <c r="DM286" s="186"/>
      <c r="DO286" s="61" t="s">
        <v>57</v>
      </c>
      <c r="DP286" s="61" t="s">
        <v>8</v>
      </c>
      <c r="DQ286" s="160" t="s">
        <v>1163</v>
      </c>
      <c r="DR286" s="61"/>
      <c r="DS286" s="61"/>
      <c r="DT286" s="61"/>
      <c r="DU286" s="61"/>
      <c r="DV286" s="61"/>
      <c r="DW286" s="61"/>
      <c r="DX286" s="61" t="s">
        <v>20</v>
      </c>
      <c r="DY286" s="68">
        <v>0.29535664000000006</v>
      </c>
      <c r="DZ286" s="68">
        <v>2.8950179999999999E-2</v>
      </c>
      <c r="EA286" s="68">
        <v>4.6774319999999994E-2</v>
      </c>
      <c r="EB286" s="68">
        <v>0.21053014</v>
      </c>
      <c r="EC286" s="68">
        <v>2.2997179999999999E-2</v>
      </c>
      <c r="ED286" s="149"/>
      <c r="EE286" s="149"/>
      <c r="EN286" s="68"/>
      <c r="EO286" s="68"/>
    </row>
    <row r="287" spans="1:151" s="169" customFormat="1" x14ac:dyDescent="0.25">
      <c r="A287" s="156">
        <v>409</v>
      </c>
      <c r="B287" s="157" t="s">
        <v>1351</v>
      </c>
      <c r="C287" s="160" t="s">
        <v>1192</v>
      </c>
      <c r="D287" s="160"/>
      <c r="E287" s="156" t="s">
        <v>1352</v>
      </c>
      <c r="F287" s="157">
        <v>-20.152627983999999</v>
      </c>
      <c r="G287" s="157">
        <v>-41.833987450000002</v>
      </c>
      <c r="H287" s="157"/>
      <c r="I287" s="156">
        <v>875</v>
      </c>
      <c r="J287" s="190"/>
      <c r="K287" s="190"/>
      <c r="L287" s="189" t="s">
        <v>1225</v>
      </c>
      <c r="M287" s="185">
        <v>6</v>
      </c>
      <c r="N287" s="185">
        <v>5.666666666666667</v>
      </c>
      <c r="O287" s="185">
        <v>6</v>
      </c>
      <c r="P287" s="185">
        <v>6</v>
      </c>
      <c r="Q287" s="185">
        <v>5.666666666666667</v>
      </c>
      <c r="R287" s="185">
        <v>5.333333333333333</v>
      </c>
      <c r="S287" s="185">
        <v>5.333333333333333</v>
      </c>
      <c r="T287" s="185">
        <v>6</v>
      </c>
      <c r="U287" s="191">
        <v>82</v>
      </c>
      <c r="V287" s="186"/>
      <c r="W287" s="190" t="s">
        <v>977</v>
      </c>
      <c r="X287" s="190">
        <v>875</v>
      </c>
      <c r="Y287" s="192" t="s">
        <v>10</v>
      </c>
      <c r="Z287" s="192"/>
      <c r="AA287" s="175"/>
      <c r="AB287" s="175">
        <f t="shared" ref="AB287:AB303" si="52">I287</f>
        <v>875</v>
      </c>
      <c r="AC287" s="175"/>
      <c r="AD287" s="175"/>
      <c r="AE287" s="192"/>
      <c r="AF287" s="193">
        <v>43.519638499999999</v>
      </c>
      <c r="AG287" s="193">
        <v>27.743281000000003</v>
      </c>
      <c r="AH287" s="193">
        <v>5.2633521999999999</v>
      </c>
      <c r="AI287" s="193">
        <v>11.3350346</v>
      </c>
      <c r="AJ287" s="193">
        <v>2.1644674654357399</v>
      </c>
      <c r="AK287" s="186"/>
      <c r="AL287" s="175" t="s">
        <v>1138</v>
      </c>
      <c r="AM287" s="175"/>
      <c r="AN287" s="175" t="s">
        <v>10</v>
      </c>
      <c r="AO287" s="175"/>
      <c r="AP287" s="175"/>
      <c r="AQ287" s="175">
        <f t="shared" ref="AQ287:AQ303" si="53">X287</f>
        <v>875</v>
      </c>
      <c r="AR287" s="175"/>
      <c r="AS287" s="175"/>
      <c r="AU287" s="175"/>
      <c r="AV287" s="175" t="s">
        <v>440</v>
      </c>
      <c r="AY287" s="176">
        <v>0.2223</v>
      </c>
      <c r="AZ287" s="176">
        <v>20</v>
      </c>
      <c r="BA287" s="177">
        <v>1.1115E-2</v>
      </c>
      <c r="BB287" s="177">
        <v>5.845166832201433</v>
      </c>
      <c r="BC287" s="177"/>
      <c r="BD287" s="186"/>
      <c r="BE287" s="186"/>
      <c r="BF287" s="186"/>
      <c r="BG287" s="186"/>
      <c r="BJ287" s="186"/>
      <c r="BK287" s="186"/>
      <c r="BL287" s="186"/>
      <c r="BM287" s="218"/>
      <c r="BP287" s="186"/>
      <c r="BQ287" s="186"/>
      <c r="BR287" s="186"/>
      <c r="BS287" s="186"/>
      <c r="BT287" s="186"/>
      <c r="BU287" s="186"/>
      <c r="BV287" s="186"/>
      <c r="BW287" s="160"/>
      <c r="BX287" s="186"/>
      <c r="BY287" s="186"/>
      <c r="BZ287" s="186"/>
      <c r="CA287" s="186"/>
      <c r="CB287" s="186"/>
      <c r="CC287" s="186"/>
      <c r="CD287" s="186"/>
      <c r="CE287" s="186"/>
      <c r="CF287" s="197"/>
      <c r="CI287" s="186"/>
      <c r="CJ287" s="186"/>
      <c r="CK287" s="186"/>
      <c r="CL287" s="186"/>
      <c r="CM287" s="186"/>
      <c r="CN287" s="186"/>
      <c r="CO287" s="186"/>
      <c r="CP287" s="186"/>
      <c r="CQ287" s="186"/>
      <c r="CR287" s="186"/>
      <c r="CS287" s="186"/>
      <c r="CT287" s="186"/>
      <c r="CU287" s="171"/>
      <c r="CV287" s="171"/>
      <c r="CW287" s="171"/>
      <c r="CX287" s="171"/>
      <c r="CY287" s="171"/>
      <c r="CZ287" s="171"/>
      <c r="DA287" s="186"/>
      <c r="DB287" s="171"/>
      <c r="DC287" s="171"/>
      <c r="DD287" s="171"/>
      <c r="DE287" s="171"/>
      <c r="DF287" s="171"/>
      <c r="DG287" s="171"/>
      <c r="DH287" s="171"/>
      <c r="DI287" s="171"/>
      <c r="DJ287" s="171"/>
      <c r="DK287" s="171"/>
      <c r="DL287" s="186"/>
      <c r="DM287" s="186"/>
      <c r="DQ287" s="160"/>
      <c r="ED287" s="149"/>
      <c r="EE287" s="149"/>
      <c r="EN287" s="68"/>
      <c r="EO287" s="68"/>
    </row>
    <row r="288" spans="1:151" s="169" customFormat="1" x14ac:dyDescent="0.25">
      <c r="A288" s="156">
        <v>410</v>
      </c>
      <c r="B288" s="157" t="s">
        <v>1468</v>
      </c>
      <c r="C288" s="160" t="s">
        <v>1192</v>
      </c>
      <c r="D288" s="160"/>
      <c r="E288" s="156" t="s">
        <v>1284</v>
      </c>
      <c r="F288" s="157">
        <v>-20.272512249999998</v>
      </c>
      <c r="G288" s="157">
        <v>-41.923015751000001</v>
      </c>
      <c r="H288" s="157"/>
      <c r="I288" s="156">
        <v>705</v>
      </c>
      <c r="J288" s="190"/>
      <c r="K288" s="190"/>
      <c r="L288" s="189" t="s">
        <v>1225</v>
      </c>
      <c r="M288" s="185">
        <v>6.166666666666667</v>
      </c>
      <c r="N288" s="185">
        <v>6.5</v>
      </c>
      <c r="O288" s="185">
        <v>6</v>
      </c>
      <c r="P288" s="185">
        <v>6.333333333333333</v>
      </c>
      <c r="Q288" s="185">
        <v>6.5</v>
      </c>
      <c r="R288" s="185">
        <v>6.666666666666667</v>
      </c>
      <c r="S288" s="185">
        <v>6.333333333333333</v>
      </c>
      <c r="T288" s="185">
        <v>6.166666666666667</v>
      </c>
      <c r="U288" s="191">
        <v>86.666666666666671</v>
      </c>
      <c r="V288" s="186"/>
      <c r="W288" s="190" t="s">
        <v>978</v>
      </c>
      <c r="X288" s="190">
        <v>705</v>
      </c>
      <c r="Y288" s="192" t="s">
        <v>10</v>
      </c>
      <c r="Z288" s="192"/>
      <c r="AA288" s="175"/>
      <c r="AB288" s="175">
        <f t="shared" si="52"/>
        <v>705</v>
      </c>
      <c r="AC288" s="175"/>
      <c r="AD288" s="175"/>
      <c r="AE288" s="192"/>
      <c r="AF288" s="193">
        <v>50.823111999999995</v>
      </c>
      <c r="AG288" s="193">
        <v>32.012856499999998</v>
      </c>
      <c r="AH288" s="193">
        <v>5.6731489000000002</v>
      </c>
      <c r="AI288" s="193">
        <v>12.87124</v>
      </c>
      <c r="AJ288" s="193">
        <v>2.2709444706701243</v>
      </c>
      <c r="AK288" s="186"/>
      <c r="AL288" s="175" t="s">
        <v>141</v>
      </c>
      <c r="AM288" s="175"/>
      <c r="AN288" s="175" t="s">
        <v>10</v>
      </c>
      <c r="AO288" s="175"/>
      <c r="AP288" s="175"/>
      <c r="AQ288" s="175">
        <f t="shared" si="53"/>
        <v>705</v>
      </c>
      <c r="AR288" s="175"/>
      <c r="AS288" s="175"/>
      <c r="AU288" s="175"/>
      <c r="AV288" s="176" t="s">
        <v>20</v>
      </c>
      <c r="AY288" s="176">
        <v>0.23119999999999999</v>
      </c>
      <c r="AZ288" s="176">
        <v>20</v>
      </c>
      <c r="BA288" s="177">
        <v>1.1559999999999999E-2</v>
      </c>
      <c r="BB288" s="177">
        <v>6.1726572356588729</v>
      </c>
      <c r="BC288" s="177"/>
      <c r="BD288" s="186"/>
      <c r="BE288" s="186"/>
      <c r="BF288" s="186"/>
      <c r="BG288" s="186"/>
      <c r="BJ288" s="186"/>
      <c r="BK288" s="186"/>
      <c r="BL288" s="186"/>
      <c r="BM288" s="218"/>
      <c r="BP288" s="186"/>
      <c r="BQ288" s="186"/>
      <c r="BR288" s="186"/>
      <c r="BS288" s="186"/>
      <c r="BT288" s="186"/>
      <c r="BU288" s="186"/>
      <c r="BV288" s="176" t="s">
        <v>323</v>
      </c>
      <c r="BW288" s="160" t="s">
        <v>1192</v>
      </c>
      <c r="BX288" s="176"/>
      <c r="BY288" s="176"/>
      <c r="BZ288" s="186">
        <f>I288</f>
        <v>705</v>
      </c>
      <c r="CA288" s="176"/>
      <c r="CB288" s="176"/>
      <c r="CC288" s="176"/>
      <c r="CD288" s="176"/>
      <c r="CE288" s="176" t="s">
        <v>20</v>
      </c>
      <c r="CF288" s="185">
        <v>160.25890693482069</v>
      </c>
      <c r="CI288" s="163">
        <v>410</v>
      </c>
      <c r="CJ288" s="163" t="s">
        <v>10</v>
      </c>
      <c r="CK288" s="163"/>
      <c r="CL288" s="163"/>
      <c r="CM288" s="186">
        <f>I288</f>
        <v>705</v>
      </c>
      <c r="CN288" s="163"/>
      <c r="CO288" s="163"/>
      <c r="CP288" s="163"/>
      <c r="CQ288" s="163"/>
      <c r="CR288" s="163"/>
      <c r="CS288" s="163" t="s">
        <v>20</v>
      </c>
      <c r="CT288" s="163">
        <v>6.5707971750175078</v>
      </c>
      <c r="CU288" s="171"/>
      <c r="CV288" s="171"/>
      <c r="CW288" s="171"/>
      <c r="CX288" s="171"/>
      <c r="CY288" s="171"/>
      <c r="CZ288" s="171"/>
      <c r="DA288" s="186"/>
      <c r="DB288" s="171"/>
      <c r="DC288" s="171"/>
      <c r="DD288" s="171"/>
      <c r="DE288" s="171"/>
      <c r="DF288" s="171"/>
      <c r="DG288" s="171"/>
      <c r="DH288" s="171"/>
      <c r="DI288" s="171"/>
      <c r="DJ288" s="171"/>
      <c r="DK288" s="171"/>
      <c r="DL288" s="186"/>
      <c r="DM288" s="186"/>
      <c r="DO288" s="61" t="s">
        <v>141</v>
      </c>
      <c r="DP288" s="61" t="s">
        <v>10</v>
      </c>
      <c r="DQ288" s="160" t="s">
        <v>1192</v>
      </c>
      <c r="DR288" s="61"/>
      <c r="DS288" s="61"/>
      <c r="DT288" s="61"/>
      <c r="DU288" s="61"/>
      <c r="DV288" s="61"/>
      <c r="DW288" s="61"/>
      <c r="DX288" s="61" t="s">
        <v>20</v>
      </c>
      <c r="DY288" s="61">
        <v>0.32733758000000002</v>
      </c>
      <c r="DZ288" s="68">
        <v>2.9355900000000001E-2</v>
      </c>
      <c r="EA288" s="68">
        <v>7.2787619999999997E-2</v>
      </c>
      <c r="EB288" s="68">
        <v>0.21533738000000002</v>
      </c>
      <c r="EC288" s="68">
        <v>2.3479659999999999E-2</v>
      </c>
      <c r="ED288" s="149"/>
      <c r="EE288" s="149"/>
      <c r="EN288" s="68"/>
      <c r="EO288" s="68"/>
    </row>
    <row r="289" spans="1:145" s="169" customFormat="1" x14ac:dyDescent="0.25">
      <c r="A289" s="156">
        <v>411</v>
      </c>
      <c r="B289" s="157" t="s">
        <v>1469</v>
      </c>
      <c r="C289" s="160" t="s">
        <v>1194</v>
      </c>
      <c r="D289" s="160"/>
      <c r="E289" s="156" t="s">
        <v>1470</v>
      </c>
      <c r="F289" s="157">
        <v>-20.129613121999999</v>
      </c>
      <c r="G289" s="157">
        <v>-41.595756831000003</v>
      </c>
      <c r="H289" s="157"/>
      <c r="I289" s="156">
        <v>638</v>
      </c>
      <c r="J289" s="190"/>
      <c r="K289" s="190"/>
      <c r="L289" s="189" t="s">
        <v>1225</v>
      </c>
      <c r="M289" s="185">
        <v>6</v>
      </c>
      <c r="N289" s="185">
        <v>5.333333333333333</v>
      </c>
      <c r="O289" s="185">
        <v>5.333333333333333</v>
      </c>
      <c r="P289" s="185">
        <v>5.333333333333333</v>
      </c>
      <c r="Q289" s="185">
        <v>5.666666666666667</v>
      </c>
      <c r="R289" s="185">
        <v>5.333333333333333</v>
      </c>
      <c r="S289" s="185">
        <v>6.333333333333333</v>
      </c>
      <c r="T289" s="185">
        <v>6</v>
      </c>
      <c r="U289" s="191">
        <v>81.333333333333329</v>
      </c>
      <c r="V289" s="186"/>
      <c r="W289" s="190" t="s">
        <v>795</v>
      </c>
      <c r="X289" s="190">
        <v>638</v>
      </c>
      <c r="Y289" s="192" t="s">
        <v>201</v>
      </c>
      <c r="Z289" s="192"/>
      <c r="AA289" s="175"/>
      <c r="AB289" s="175">
        <f t="shared" si="52"/>
        <v>638</v>
      </c>
      <c r="AC289" s="175"/>
      <c r="AD289" s="175"/>
      <c r="AE289" s="192"/>
      <c r="AF289" s="193">
        <v>58.736463499999992</v>
      </c>
      <c r="AG289" s="193">
        <v>32.245370999999999</v>
      </c>
      <c r="AH289" s="193">
        <v>5.9963006499999993</v>
      </c>
      <c r="AI289" s="193">
        <v>13.601246099999997</v>
      </c>
      <c r="AJ289" s="193">
        <v>2.2613641591209417</v>
      </c>
      <c r="AK289" s="186"/>
      <c r="AL289" s="175" t="s">
        <v>193</v>
      </c>
      <c r="AM289" s="175"/>
      <c r="AN289" s="175" t="s">
        <v>201</v>
      </c>
      <c r="AO289" s="175"/>
      <c r="AP289" s="175"/>
      <c r="AQ289" s="175">
        <f t="shared" si="53"/>
        <v>638</v>
      </c>
      <c r="AR289" s="175"/>
      <c r="AS289" s="175"/>
      <c r="AU289" s="175"/>
      <c r="AV289" s="176" t="s">
        <v>20</v>
      </c>
      <c r="AY289" s="176">
        <v>0.20580000000000001</v>
      </c>
      <c r="AZ289" s="176">
        <v>20</v>
      </c>
      <c r="BA289" s="177">
        <v>1.0290000000000001E-2</v>
      </c>
      <c r="BB289" s="177">
        <v>5.4358038278796341</v>
      </c>
      <c r="BC289" s="177"/>
      <c r="BD289" s="186"/>
      <c r="BE289" s="186"/>
      <c r="BF289" s="186"/>
      <c r="BG289" s="186"/>
      <c r="BJ289" s="186"/>
      <c r="BK289" s="186"/>
      <c r="BL289" s="186"/>
      <c r="BM289" s="218"/>
      <c r="BP289" s="186"/>
      <c r="BQ289" s="186"/>
      <c r="BR289" s="186"/>
      <c r="BS289" s="186"/>
      <c r="BT289" s="186"/>
      <c r="BU289" s="186"/>
      <c r="BV289" s="186"/>
      <c r="BW289" s="160"/>
      <c r="BX289" s="186"/>
      <c r="BY289" s="186"/>
      <c r="BZ289" s="186"/>
      <c r="CA289" s="186"/>
      <c r="CB289" s="186"/>
      <c r="CC289" s="186"/>
      <c r="CD289" s="186"/>
      <c r="CE289" s="186"/>
      <c r="CF289" s="197"/>
      <c r="CI289" s="186"/>
      <c r="CJ289" s="186"/>
      <c r="CK289" s="186"/>
      <c r="CL289" s="186"/>
      <c r="CM289" s="186"/>
      <c r="CN289" s="186"/>
      <c r="CO289" s="186"/>
      <c r="CP289" s="186"/>
      <c r="CQ289" s="186"/>
      <c r="CR289" s="186"/>
      <c r="CS289" s="186"/>
      <c r="CT289" s="186"/>
      <c r="CU289" s="171"/>
      <c r="CV289" s="171"/>
      <c r="CW289" s="171"/>
      <c r="CX289" s="171"/>
      <c r="CY289" s="171"/>
      <c r="CZ289" s="171"/>
      <c r="DA289" s="186"/>
      <c r="DB289" s="171"/>
      <c r="DC289" s="171"/>
      <c r="DD289" s="171"/>
      <c r="DE289" s="171"/>
      <c r="DF289" s="171"/>
      <c r="DG289" s="171"/>
      <c r="DH289" s="171"/>
      <c r="DI289" s="171"/>
      <c r="DJ289" s="171"/>
      <c r="DK289" s="171"/>
      <c r="DL289" s="186"/>
      <c r="DM289" s="186"/>
      <c r="DO289" s="61" t="s">
        <v>193</v>
      </c>
      <c r="DP289" s="238" t="s">
        <v>201</v>
      </c>
      <c r="DQ289" s="242" t="s">
        <v>1194</v>
      </c>
      <c r="DR289" s="61"/>
      <c r="DS289" s="61"/>
      <c r="DT289" s="61"/>
      <c r="DU289" s="61"/>
      <c r="DV289" s="61"/>
      <c r="DW289" s="61"/>
      <c r="DX289" s="61" t="s">
        <v>20</v>
      </c>
      <c r="DY289" s="68">
        <v>0.23302255999999999</v>
      </c>
      <c r="DZ289" s="68">
        <v>2.2672220000000003E-2</v>
      </c>
      <c r="EA289" s="68">
        <v>6.9186919999999999E-2</v>
      </c>
      <c r="EB289" s="68">
        <v>0.12750946000000002</v>
      </c>
      <c r="EC289" s="68">
        <v>1.8021780000000001E-2</v>
      </c>
      <c r="ED289" s="149"/>
      <c r="EE289" s="149"/>
      <c r="EN289" s="68"/>
      <c r="EO289" s="68"/>
    </row>
    <row r="290" spans="1:145" s="169" customFormat="1" x14ac:dyDescent="0.25">
      <c r="A290" s="156">
        <v>412</v>
      </c>
      <c r="B290" s="157" t="s">
        <v>1471</v>
      </c>
      <c r="C290" s="160" t="s">
        <v>1163</v>
      </c>
      <c r="D290" s="160"/>
      <c r="E290" s="156" t="s">
        <v>1470</v>
      </c>
      <c r="F290" s="157">
        <v>-20.119018983</v>
      </c>
      <c r="G290" s="157">
        <v>-41.599529357999998</v>
      </c>
      <c r="H290" s="157"/>
      <c r="I290" s="156">
        <v>653</v>
      </c>
      <c r="J290" s="190"/>
      <c r="K290" s="190"/>
      <c r="L290" s="189" t="s">
        <v>1210</v>
      </c>
      <c r="M290" s="185">
        <v>5.333333333333333</v>
      </c>
      <c r="N290" s="185">
        <v>5.666666666666667</v>
      </c>
      <c r="O290" s="185">
        <v>6</v>
      </c>
      <c r="P290" s="185">
        <v>5.333333333333333</v>
      </c>
      <c r="Q290" s="185">
        <v>5.333333333333333</v>
      </c>
      <c r="R290" s="185">
        <v>5</v>
      </c>
      <c r="S290" s="185">
        <v>5.666666666666667</v>
      </c>
      <c r="T290" s="185">
        <v>5.333333333333333</v>
      </c>
      <c r="U290" s="191">
        <v>79.666666666666671</v>
      </c>
      <c r="V290" s="186"/>
      <c r="W290" s="190" t="s">
        <v>721</v>
      </c>
      <c r="X290" s="190">
        <v>653</v>
      </c>
      <c r="Y290" s="192" t="s">
        <v>8</v>
      </c>
      <c r="Z290" s="192"/>
      <c r="AA290" s="175"/>
      <c r="AB290" s="175">
        <f t="shared" si="52"/>
        <v>653</v>
      </c>
      <c r="AC290" s="175"/>
      <c r="AD290" s="175"/>
      <c r="AE290" s="192"/>
      <c r="AF290" s="193">
        <v>46.258300000000006</v>
      </c>
      <c r="AG290" s="193">
        <v>28.493409999999994</v>
      </c>
      <c r="AH290" s="193">
        <v>5.3672134499999995</v>
      </c>
      <c r="AI290" s="193">
        <v>11.999476400000001</v>
      </c>
      <c r="AJ290" s="193">
        <v>2.2637694623492757</v>
      </c>
      <c r="AK290" s="186"/>
      <c r="AL290" s="175" t="s">
        <v>58</v>
      </c>
      <c r="AM290" s="175"/>
      <c r="AN290" s="175" t="s">
        <v>8</v>
      </c>
      <c r="AO290" s="175"/>
      <c r="AP290" s="175"/>
      <c r="AQ290" s="175">
        <f t="shared" si="53"/>
        <v>653</v>
      </c>
      <c r="AR290" s="175"/>
      <c r="AS290" s="175"/>
      <c r="AU290" s="175"/>
      <c r="AV290" s="176" t="s">
        <v>20</v>
      </c>
      <c r="AY290" s="176">
        <v>0.20949999999999999</v>
      </c>
      <c r="AZ290" s="176">
        <v>20</v>
      </c>
      <c r="BA290" s="177">
        <v>1.0475E-2</v>
      </c>
      <c r="BB290" s="177">
        <v>5.7968485759536135</v>
      </c>
      <c r="BC290" s="177"/>
      <c r="BD290" s="186"/>
      <c r="BE290" s="186"/>
      <c r="BF290" s="186"/>
      <c r="BG290" s="186"/>
      <c r="BJ290" s="186"/>
      <c r="BK290" s="186"/>
      <c r="BL290" s="186"/>
      <c r="BM290" s="218"/>
      <c r="BP290" s="186"/>
      <c r="BQ290" s="186"/>
      <c r="BR290" s="186"/>
      <c r="BS290" s="186"/>
      <c r="BT290" s="186"/>
      <c r="BU290" s="186"/>
      <c r="BV290" s="176" t="s">
        <v>275</v>
      </c>
      <c r="BW290" s="160" t="s">
        <v>1163</v>
      </c>
      <c r="BX290" s="176"/>
      <c r="BY290" s="176"/>
      <c r="BZ290" s="186">
        <f t="shared" ref="BZ290:BZ295" si="54">I290</f>
        <v>653</v>
      </c>
      <c r="CA290" s="176"/>
      <c r="CB290" s="176"/>
      <c r="CC290" s="176"/>
      <c r="CD290" s="176"/>
      <c r="CE290" s="176" t="s">
        <v>20</v>
      </c>
      <c r="CF290" s="185">
        <v>128.89728196450827</v>
      </c>
      <c r="CI290" s="163">
        <v>412</v>
      </c>
      <c r="CJ290" s="163" t="s">
        <v>8</v>
      </c>
      <c r="CK290" s="163"/>
      <c r="CL290" s="163"/>
      <c r="CM290" s="186">
        <f>I290</f>
        <v>653</v>
      </c>
      <c r="CN290" s="163"/>
      <c r="CO290" s="163"/>
      <c r="CP290" s="163"/>
      <c r="CQ290" s="163"/>
      <c r="CR290" s="163"/>
      <c r="CS290" s="163" t="s">
        <v>20</v>
      </c>
      <c r="CT290" s="163">
        <v>7.700740908572544</v>
      </c>
      <c r="CU290" s="186"/>
      <c r="CV290" s="171"/>
      <c r="CW290" s="171"/>
      <c r="CX290" s="171"/>
      <c r="CY290" s="171"/>
      <c r="CZ290" s="171"/>
      <c r="DA290" s="186"/>
      <c r="DB290" s="171"/>
      <c r="DC290" s="171"/>
      <c r="DD290" s="171"/>
      <c r="DE290" s="171"/>
      <c r="DF290" s="171"/>
      <c r="DG290" s="171"/>
      <c r="DH290" s="171"/>
      <c r="DI290" s="171"/>
      <c r="DJ290" s="171"/>
      <c r="DK290" s="171"/>
      <c r="DL290" s="186"/>
      <c r="DM290" s="186"/>
      <c r="DO290" s="61" t="s">
        <v>58</v>
      </c>
      <c r="DP290" s="61" t="s">
        <v>8</v>
      </c>
      <c r="DQ290" s="160" t="s">
        <v>1163</v>
      </c>
      <c r="DR290" s="61"/>
      <c r="DS290" s="61"/>
      <c r="DT290" s="61"/>
      <c r="DU290" s="61"/>
      <c r="DV290" s="61"/>
      <c r="DW290" s="61"/>
      <c r="DX290" s="61" t="s">
        <v>20</v>
      </c>
      <c r="DY290" s="68">
        <v>0.27643827999999998</v>
      </c>
      <c r="DZ290" s="68">
        <v>3.0755079999999997E-2</v>
      </c>
      <c r="EA290" s="68">
        <v>5.8508200000000003E-2</v>
      </c>
      <c r="EB290" s="68">
        <v>0.17457902</v>
      </c>
      <c r="EC290" s="68">
        <v>2.0511460000000002E-2</v>
      </c>
      <c r="ED290" s="149"/>
      <c r="EE290" s="149"/>
      <c r="EN290" s="68"/>
      <c r="EO290" s="68"/>
    </row>
    <row r="291" spans="1:145" s="169" customFormat="1" x14ac:dyDescent="0.25">
      <c r="A291" s="156">
        <v>414</v>
      </c>
      <c r="B291" s="157" t="s">
        <v>1472</v>
      </c>
      <c r="C291" s="160" t="s">
        <v>1192</v>
      </c>
      <c r="D291" s="160"/>
      <c r="E291" s="156" t="s">
        <v>1470</v>
      </c>
      <c r="F291" s="157">
        <v>-20.191427730000001</v>
      </c>
      <c r="G291" s="157">
        <v>-41.694183842999998</v>
      </c>
      <c r="H291" s="157"/>
      <c r="I291" s="156">
        <v>726</v>
      </c>
      <c r="J291" s="190"/>
      <c r="K291" s="190"/>
      <c r="L291" s="189" t="s">
        <v>1210</v>
      </c>
      <c r="M291" s="185">
        <v>6.166666666666667</v>
      </c>
      <c r="N291" s="185">
        <v>6.166666666666667</v>
      </c>
      <c r="O291" s="185">
        <v>6.5</v>
      </c>
      <c r="P291" s="185">
        <v>6.166666666666667</v>
      </c>
      <c r="Q291" s="185">
        <v>6.666666666666667</v>
      </c>
      <c r="R291" s="185">
        <v>6</v>
      </c>
      <c r="S291" s="185">
        <v>6.333333333333333</v>
      </c>
      <c r="T291" s="185">
        <v>6</v>
      </c>
      <c r="U291" s="191">
        <v>85.666666666666671</v>
      </c>
      <c r="V291" s="186"/>
      <c r="W291" s="190" t="s">
        <v>979</v>
      </c>
      <c r="X291" s="190">
        <v>726</v>
      </c>
      <c r="Y291" s="192" t="s">
        <v>10</v>
      </c>
      <c r="Z291" s="192"/>
      <c r="AA291" s="175"/>
      <c r="AB291" s="175">
        <f t="shared" si="52"/>
        <v>726</v>
      </c>
      <c r="AC291" s="175"/>
      <c r="AD291" s="175"/>
      <c r="AE291" s="192"/>
      <c r="AF291" s="193">
        <v>57.007412000000002</v>
      </c>
      <c r="AG291" s="193">
        <v>34.433523499999993</v>
      </c>
      <c r="AH291" s="193">
        <v>5.9036097999999999</v>
      </c>
      <c r="AI291" s="193">
        <v>13.481418000000005</v>
      </c>
      <c r="AJ291" s="193">
        <v>2.2867915792444213</v>
      </c>
      <c r="AK291" s="186"/>
      <c r="AL291" s="175" t="s">
        <v>143</v>
      </c>
      <c r="AM291" s="175"/>
      <c r="AN291" s="175" t="s">
        <v>10</v>
      </c>
      <c r="AO291" s="175"/>
      <c r="AP291" s="175"/>
      <c r="AQ291" s="175">
        <f t="shared" si="53"/>
        <v>726</v>
      </c>
      <c r="AR291" s="175"/>
      <c r="AS291" s="175"/>
      <c r="AU291" s="175"/>
      <c r="AV291" s="176" t="s">
        <v>20</v>
      </c>
      <c r="AY291" s="176">
        <v>0.25319999999999998</v>
      </c>
      <c r="AZ291" s="176">
        <v>20</v>
      </c>
      <c r="BA291" s="177">
        <v>1.2659999999999999E-2</v>
      </c>
      <c r="BB291" s="177">
        <v>6.9699084637478865</v>
      </c>
      <c r="BC291" s="177"/>
      <c r="BD291" s="186"/>
      <c r="BE291" s="186"/>
      <c r="BF291" s="186"/>
      <c r="BG291" s="186"/>
      <c r="BJ291" s="186"/>
      <c r="BK291" s="186"/>
      <c r="BL291" s="186"/>
      <c r="BM291" s="218"/>
      <c r="BP291" s="186"/>
      <c r="BQ291" s="186"/>
      <c r="BR291" s="186"/>
      <c r="BS291" s="186"/>
      <c r="BT291" s="186"/>
      <c r="BU291" s="186"/>
      <c r="BV291" s="176" t="s">
        <v>325</v>
      </c>
      <c r="BW291" s="160" t="s">
        <v>1192</v>
      </c>
      <c r="BX291" s="176"/>
      <c r="BY291" s="176"/>
      <c r="BZ291" s="186">
        <f t="shared" si="54"/>
        <v>726</v>
      </c>
      <c r="CA291" s="176"/>
      <c r="CB291" s="176"/>
      <c r="CC291" s="176"/>
      <c r="CD291" s="176"/>
      <c r="CE291" s="176" t="s">
        <v>20</v>
      </c>
      <c r="CF291" s="185">
        <v>176.56860378792814</v>
      </c>
      <c r="CI291" s="163">
        <v>414</v>
      </c>
      <c r="CJ291" s="163" t="s">
        <v>10</v>
      </c>
      <c r="CK291" s="163"/>
      <c r="CL291" s="163"/>
      <c r="CM291" s="186">
        <f>I291</f>
        <v>726</v>
      </c>
      <c r="CN291" s="163"/>
      <c r="CO291" s="163"/>
      <c r="CP291" s="163"/>
      <c r="CQ291" s="163"/>
      <c r="CR291" s="163"/>
      <c r="CS291" s="163" t="s">
        <v>20</v>
      </c>
      <c r="CT291" s="163">
        <v>8.3230511072403086</v>
      </c>
      <c r="CU291" s="171"/>
      <c r="CV291" s="171"/>
      <c r="CW291" s="190">
        <v>414</v>
      </c>
      <c r="CX291" s="228" t="s">
        <v>10</v>
      </c>
      <c r="CY291" s="228"/>
      <c r="CZ291" s="228"/>
      <c r="DA291" s="186">
        <f t="shared" si="49"/>
        <v>726</v>
      </c>
      <c r="DB291" s="228"/>
      <c r="DC291" s="228"/>
      <c r="DD291" s="228"/>
      <c r="DE291" s="228"/>
      <c r="DF291" s="228"/>
      <c r="DG291" s="228"/>
      <c r="DH291" s="228" t="s">
        <v>11</v>
      </c>
      <c r="DI291" s="230">
        <v>5.6263529999999999</v>
      </c>
      <c r="DJ291" s="230">
        <v>0.55707590000000007</v>
      </c>
      <c r="DK291" s="230">
        <f>DI291-DJ291</f>
        <v>5.0692770999999999</v>
      </c>
      <c r="DL291" s="230">
        <v>0.27038780000000007</v>
      </c>
      <c r="DM291" s="230">
        <v>0.2866881</v>
      </c>
      <c r="DO291" s="61" t="s">
        <v>143</v>
      </c>
      <c r="DP291" s="61" t="s">
        <v>10</v>
      </c>
      <c r="DQ291" s="160" t="s">
        <v>1192</v>
      </c>
      <c r="DR291" s="61"/>
      <c r="DS291" s="61"/>
      <c r="DT291" s="61"/>
      <c r="DU291" s="61"/>
      <c r="DV291" s="61"/>
      <c r="DW291" s="61"/>
      <c r="DX291" s="61" t="s">
        <v>20</v>
      </c>
      <c r="DY291" s="61">
        <v>0.26294834</v>
      </c>
      <c r="DZ291" s="68">
        <v>2.7651079999999995E-2</v>
      </c>
      <c r="EA291" s="68">
        <v>6.5175220000000006E-2</v>
      </c>
      <c r="EB291" s="68">
        <v>0.16267605999999998</v>
      </c>
      <c r="EC291" s="68">
        <v>1.8766120000000004E-2</v>
      </c>
      <c r="ED291" s="149"/>
      <c r="EE291" s="149"/>
      <c r="EN291" s="68"/>
      <c r="EO291" s="68"/>
    </row>
    <row r="292" spans="1:145" s="169" customFormat="1" x14ac:dyDescent="0.25">
      <c r="A292" s="156">
        <v>415</v>
      </c>
      <c r="B292" s="157" t="s">
        <v>1473</v>
      </c>
      <c r="C292" s="160" t="s">
        <v>1192</v>
      </c>
      <c r="D292" s="160"/>
      <c r="E292" s="156" t="s">
        <v>1470</v>
      </c>
      <c r="F292" s="157">
        <v>-20.095617045000001</v>
      </c>
      <c r="G292" s="157">
        <v>-41.574871223000002</v>
      </c>
      <c r="H292" s="157"/>
      <c r="I292" s="156">
        <v>695</v>
      </c>
      <c r="J292" s="190"/>
      <c r="K292" s="190"/>
      <c r="L292" s="189" t="s">
        <v>1210</v>
      </c>
      <c r="M292" s="185">
        <v>6.166666666666667</v>
      </c>
      <c r="N292" s="185">
        <v>6.166666666666667</v>
      </c>
      <c r="O292" s="185">
        <v>6</v>
      </c>
      <c r="P292" s="185">
        <v>6.333333333333333</v>
      </c>
      <c r="Q292" s="185">
        <v>6.5</v>
      </c>
      <c r="R292" s="185">
        <v>6</v>
      </c>
      <c r="S292" s="185">
        <v>6.333333333333333</v>
      </c>
      <c r="T292" s="185">
        <v>6.5</v>
      </c>
      <c r="U292" s="191">
        <v>86</v>
      </c>
      <c r="V292" s="186"/>
      <c r="W292" s="190" t="s">
        <v>980</v>
      </c>
      <c r="X292" s="190">
        <v>695</v>
      </c>
      <c r="Y292" s="192" t="s">
        <v>10</v>
      </c>
      <c r="Z292" s="192"/>
      <c r="AA292" s="175"/>
      <c r="AB292" s="175">
        <f t="shared" si="52"/>
        <v>695</v>
      </c>
      <c r="AC292" s="175"/>
      <c r="AD292" s="175"/>
      <c r="AE292" s="192"/>
      <c r="AF292" s="193">
        <v>54.959828499999993</v>
      </c>
      <c r="AG292" s="193">
        <v>31.485410000000002</v>
      </c>
      <c r="AH292" s="193">
        <v>5.8759605500000003</v>
      </c>
      <c r="AI292" s="193">
        <v>13.229379</v>
      </c>
      <c r="AJ292" s="193">
        <v>2.2762506411065173</v>
      </c>
      <c r="AK292" s="186"/>
      <c r="AL292" s="175" t="s">
        <v>144</v>
      </c>
      <c r="AM292" s="175"/>
      <c r="AN292" s="175" t="s">
        <v>10</v>
      </c>
      <c r="AO292" s="175"/>
      <c r="AP292" s="175"/>
      <c r="AQ292" s="175">
        <f t="shared" si="53"/>
        <v>695</v>
      </c>
      <c r="AR292" s="175"/>
      <c r="AS292" s="175"/>
      <c r="AU292" s="175"/>
      <c r="AV292" s="176" t="s">
        <v>20</v>
      </c>
      <c r="AY292" s="176">
        <v>0.25090000000000001</v>
      </c>
      <c r="AZ292" s="176">
        <v>20</v>
      </c>
      <c r="BA292" s="177">
        <v>1.2545000000000001E-2</v>
      </c>
      <c r="BB292" s="177">
        <v>6.6303384962284921</v>
      </c>
      <c r="BC292" s="177"/>
      <c r="BD292" s="186"/>
      <c r="BE292" s="186"/>
      <c r="BF292" s="186"/>
      <c r="BG292" s="186"/>
      <c r="BJ292" s="186"/>
      <c r="BK292" s="186"/>
      <c r="BL292" s="186"/>
      <c r="BM292" s="218"/>
      <c r="BP292" s="186"/>
      <c r="BQ292" s="186"/>
      <c r="BR292" s="186"/>
      <c r="BS292" s="186"/>
      <c r="BT292" s="186"/>
      <c r="BU292" s="186"/>
      <c r="BV292" s="176" t="s">
        <v>326</v>
      </c>
      <c r="BW292" s="160" t="s">
        <v>1192</v>
      </c>
      <c r="BX292" s="176"/>
      <c r="BY292" s="176"/>
      <c r="BZ292" s="186">
        <f t="shared" si="54"/>
        <v>695</v>
      </c>
      <c r="CA292" s="176"/>
      <c r="CB292" s="176"/>
      <c r="CC292" s="176"/>
      <c r="CD292" s="176"/>
      <c r="CE292" s="176" t="s">
        <v>20</v>
      </c>
      <c r="CF292" s="185">
        <v>181.31258499977994</v>
      </c>
      <c r="CI292" s="163">
        <v>415</v>
      </c>
      <c r="CJ292" s="163" t="s">
        <v>10</v>
      </c>
      <c r="CK292" s="163"/>
      <c r="CL292" s="163"/>
      <c r="CM292" s="186">
        <f>I292</f>
        <v>695</v>
      </c>
      <c r="CN292" s="163"/>
      <c r="CO292" s="163"/>
      <c r="CP292" s="163"/>
      <c r="CQ292" s="163"/>
      <c r="CR292" s="163"/>
      <c r="CS292" s="163" t="s">
        <v>20</v>
      </c>
      <c r="CT292" s="163">
        <v>8.0851917373103461</v>
      </c>
      <c r="CU292" s="186"/>
      <c r="CV292" s="186"/>
      <c r="CW292" s="190">
        <v>415</v>
      </c>
      <c r="CX292" s="228" t="s">
        <v>10</v>
      </c>
      <c r="CY292" s="228"/>
      <c r="CZ292" s="228"/>
      <c r="DA292" s="186">
        <f t="shared" si="49"/>
        <v>695</v>
      </c>
      <c r="DB292" s="228"/>
      <c r="DC292" s="228"/>
      <c r="DD292" s="228"/>
      <c r="DE292" s="228"/>
      <c r="DF292" s="228"/>
      <c r="DG292" s="228"/>
      <c r="DH292" s="228" t="s">
        <v>11</v>
      </c>
      <c r="DI292" s="230">
        <v>5.6647829999999999</v>
      </c>
      <c r="DJ292" s="230">
        <v>0.72306549999999992</v>
      </c>
      <c r="DK292" s="230">
        <f>DI292-DJ292</f>
        <v>4.9417175000000002</v>
      </c>
      <c r="DL292" s="230">
        <v>0.41234229999999994</v>
      </c>
      <c r="DM292" s="230">
        <v>0.31072319999999998</v>
      </c>
      <c r="DO292" s="61" t="s">
        <v>144</v>
      </c>
      <c r="DP292" s="61" t="s">
        <v>10</v>
      </c>
      <c r="DQ292" s="160" t="s">
        <v>1192</v>
      </c>
      <c r="DR292" s="61"/>
      <c r="DS292" s="61"/>
      <c r="DT292" s="61"/>
      <c r="DU292" s="61"/>
      <c r="DV292" s="61"/>
      <c r="DW292" s="61"/>
      <c r="DX292" s="61" t="s">
        <v>20</v>
      </c>
      <c r="DY292" s="68">
        <v>0.27184349999999996</v>
      </c>
      <c r="DZ292" s="68">
        <v>3.0761319999999998E-2</v>
      </c>
      <c r="EA292" s="68">
        <v>7.2330220000000001E-2</v>
      </c>
      <c r="EB292" s="68">
        <v>0.16552564</v>
      </c>
      <c r="EC292" s="68">
        <v>2.285206E-2</v>
      </c>
      <c r="ED292" s="149"/>
      <c r="EE292" s="149"/>
      <c r="EN292" s="68"/>
      <c r="EO292" s="68"/>
    </row>
    <row r="293" spans="1:145" s="169" customFormat="1" x14ac:dyDescent="0.25">
      <c r="A293" s="156">
        <v>416</v>
      </c>
      <c r="B293" s="157" t="s">
        <v>1474</v>
      </c>
      <c r="C293" s="160" t="s">
        <v>1194</v>
      </c>
      <c r="D293" s="160"/>
      <c r="E293" s="156" t="s">
        <v>1470</v>
      </c>
      <c r="F293" s="157">
        <v>-20.063961614</v>
      </c>
      <c r="G293" s="157">
        <v>-41.537574855999999</v>
      </c>
      <c r="H293" s="157"/>
      <c r="I293" s="156">
        <v>572</v>
      </c>
      <c r="J293" s="190"/>
      <c r="K293" s="190"/>
      <c r="L293" s="189" t="s">
        <v>1210</v>
      </c>
      <c r="M293" s="190">
        <v>5</v>
      </c>
      <c r="N293" s="190">
        <v>4</v>
      </c>
      <c r="O293" s="185">
        <v>4.666666666666667</v>
      </c>
      <c r="P293" s="185">
        <v>4.666666666666667</v>
      </c>
      <c r="Q293" s="185">
        <v>4.333333333333333</v>
      </c>
      <c r="R293" s="185">
        <v>4.666666666666667</v>
      </c>
      <c r="S293" s="190">
        <v>5</v>
      </c>
      <c r="T293" s="198">
        <v>4.666666666666667</v>
      </c>
      <c r="U293" s="196">
        <v>73</v>
      </c>
      <c r="V293" s="186"/>
      <c r="W293" s="190" t="s">
        <v>796</v>
      </c>
      <c r="X293" s="190">
        <v>572</v>
      </c>
      <c r="Y293" s="192" t="s">
        <v>201</v>
      </c>
      <c r="Z293" s="192"/>
      <c r="AA293" s="175"/>
      <c r="AB293" s="175">
        <f t="shared" si="52"/>
        <v>572</v>
      </c>
      <c r="AC293" s="175"/>
      <c r="AD293" s="175"/>
      <c r="AE293" s="192"/>
      <c r="AF293" s="193">
        <v>66.525334000000015</v>
      </c>
      <c r="AG293" s="193">
        <v>34.441472999999995</v>
      </c>
      <c r="AH293" s="193">
        <v>6.6315360499999993</v>
      </c>
      <c r="AI293" s="193">
        <v>14.346173500000001</v>
      </c>
      <c r="AJ293" s="193">
        <v>2.1800602126959143</v>
      </c>
      <c r="AK293" s="186"/>
      <c r="AL293" s="175" t="s">
        <v>194</v>
      </c>
      <c r="AM293" s="175"/>
      <c r="AN293" s="175" t="s">
        <v>201</v>
      </c>
      <c r="AO293" s="175"/>
      <c r="AP293" s="175"/>
      <c r="AQ293" s="175">
        <f t="shared" si="53"/>
        <v>572</v>
      </c>
      <c r="AR293" s="175"/>
      <c r="AS293" s="175"/>
      <c r="AU293" s="175"/>
      <c r="AV293" s="176" t="s">
        <v>20</v>
      </c>
      <c r="AY293" s="176">
        <v>0.17730000000000001</v>
      </c>
      <c r="AZ293" s="176">
        <v>20</v>
      </c>
      <c r="BA293" s="177">
        <v>8.8650000000000014E-3</v>
      </c>
      <c r="BB293" s="177">
        <v>4.681502160899794</v>
      </c>
      <c r="BC293" s="177"/>
      <c r="BD293" s="186"/>
      <c r="BE293" s="186"/>
      <c r="BF293" s="186"/>
      <c r="BG293" s="186"/>
      <c r="BJ293" s="186"/>
      <c r="BK293" s="186"/>
      <c r="BL293" s="186"/>
      <c r="BM293" s="218"/>
      <c r="BP293" s="186"/>
      <c r="BQ293" s="186"/>
      <c r="BR293" s="186"/>
      <c r="BS293" s="186"/>
      <c r="BT293" s="186"/>
      <c r="BU293" s="186"/>
      <c r="BV293" s="176" t="s">
        <v>283</v>
      </c>
      <c r="BW293" s="160" t="s">
        <v>1194</v>
      </c>
      <c r="BX293" s="176"/>
      <c r="BY293" s="176"/>
      <c r="BZ293" s="186">
        <f t="shared" si="54"/>
        <v>572</v>
      </c>
      <c r="CA293" s="176"/>
      <c r="CB293" s="176"/>
      <c r="CC293" s="176"/>
      <c r="CD293" s="176"/>
      <c r="CE293" s="176" t="s">
        <v>20</v>
      </c>
      <c r="CF293" s="185">
        <v>185.06725049039392</v>
      </c>
      <c r="CI293" s="186"/>
      <c r="CJ293" s="186"/>
      <c r="CK293" s="186"/>
      <c r="CL293" s="186"/>
      <c r="CM293" s="186"/>
      <c r="CN293" s="186"/>
      <c r="CO293" s="186"/>
      <c r="CP293" s="186"/>
      <c r="CQ293" s="186"/>
      <c r="CR293" s="186"/>
      <c r="CS293" s="186"/>
      <c r="CT293" s="186"/>
      <c r="CU293" s="186"/>
      <c r="CV293" s="186"/>
      <c r="CW293" s="186"/>
      <c r="CX293" s="186"/>
      <c r="CY293" s="186"/>
      <c r="CZ293" s="186"/>
      <c r="DA293" s="186"/>
      <c r="DB293" s="186"/>
      <c r="DC293" s="186"/>
      <c r="DD293" s="186"/>
      <c r="DE293" s="186"/>
      <c r="DF293" s="186"/>
      <c r="DG293" s="186"/>
      <c r="DH293" s="171"/>
      <c r="DI293" s="171"/>
      <c r="DJ293" s="171"/>
      <c r="DK293" s="171"/>
      <c r="DL293" s="186"/>
      <c r="DM293" s="186"/>
      <c r="DO293" s="61" t="s">
        <v>194</v>
      </c>
      <c r="DP293" s="61" t="s">
        <v>201</v>
      </c>
      <c r="DQ293" s="160" t="s">
        <v>1194</v>
      </c>
      <c r="DR293" s="61"/>
      <c r="DS293" s="61"/>
      <c r="DT293" s="61"/>
      <c r="DU293" s="61"/>
      <c r="DV293" s="61"/>
      <c r="DW293" s="61"/>
      <c r="DX293" s="61" t="s">
        <v>20</v>
      </c>
      <c r="DY293" s="68">
        <v>0.24018770000000003</v>
      </c>
      <c r="DZ293" s="68">
        <v>2.6254159999999999E-2</v>
      </c>
      <c r="EA293" s="68">
        <v>5.5257480000000005E-2</v>
      </c>
      <c r="EB293" s="68">
        <v>0.14367930000000001</v>
      </c>
      <c r="EC293" s="68">
        <v>1.8710720000000004E-2</v>
      </c>
      <c r="ED293" s="149"/>
      <c r="EE293" s="149"/>
      <c r="EN293" s="68"/>
      <c r="EO293" s="68"/>
    </row>
    <row r="294" spans="1:145" s="169" customFormat="1" x14ac:dyDescent="0.25">
      <c r="A294" s="156">
        <v>417</v>
      </c>
      <c r="B294" s="157" t="s">
        <v>1475</v>
      </c>
      <c r="C294" s="160" t="s">
        <v>1163</v>
      </c>
      <c r="D294" s="160"/>
      <c r="E294" s="156" t="s">
        <v>1470</v>
      </c>
      <c r="F294" s="157">
        <v>-20.059921116999998</v>
      </c>
      <c r="G294" s="157">
        <v>-41.569688274000001</v>
      </c>
      <c r="H294" s="157"/>
      <c r="I294" s="156">
        <v>937</v>
      </c>
      <c r="J294" s="190"/>
      <c r="K294" s="190"/>
      <c r="L294" s="189" t="s">
        <v>1225</v>
      </c>
      <c r="M294" s="190">
        <v>6</v>
      </c>
      <c r="N294" s="185">
        <v>6.333333333333333</v>
      </c>
      <c r="O294" s="185">
        <v>6.833333333333333</v>
      </c>
      <c r="P294" s="185">
        <v>6.5</v>
      </c>
      <c r="Q294" s="185">
        <v>6.333333333333333</v>
      </c>
      <c r="R294" s="185">
        <v>6.833333333333333</v>
      </c>
      <c r="S294" s="192">
        <v>6</v>
      </c>
      <c r="T294" s="185">
        <v>6.166666666666667</v>
      </c>
      <c r="U294" s="196">
        <v>87</v>
      </c>
      <c r="V294" s="186"/>
      <c r="W294" s="190" t="s">
        <v>722</v>
      </c>
      <c r="X294" s="190">
        <v>937</v>
      </c>
      <c r="Y294" s="192" t="s">
        <v>8</v>
      </c>
      <c r="Z294" s="192"/>
      <c r="AA294" s="175"/>
      <c r="AB294" s="175">
        <f t="shared" si="52"/>
        <v>937</v>
      </c>
      <c r="AC294" s="175"/>
      <c r="AD294" s="175"/>
      <c r="AE294" s="192"/>
      <c r="AF294" s="193">
        <v>62.021904500000005</v>
      </c>
      <c r="AG294" s="193">
        <v>33.349259000000004</v>
      </c>
      <c r="AH294" s="193">
        <v>6.4712543499999997</v>
      </c>
      <c r="AI294" s="193">
        <v>13.821294499999999</v>
      </c>
      <c r="AJ294" s="193">
        <v>2.1494417190088493</v>
      </c>
      <c r="AK294" s="186"/>
      <c r="AL294" s="175" t="s">
        <v>103</v>
      </c>
      <c r="AM294" s="175"/>
      <c r="AN294" s="175" t="s">
        <v>8</v>
      </c>
      <c r="AO294" s="175"/>
      <c r="AP294" s="175"/>
      <c r="AQ294" s="175">
        <f t="shared" si="53"/>
        <v>937</v>
      </c>
      <c r="AR294" s="175"/>
      <c r="AS294" s="175"/>
      <c r="AU294" s="175"/>
      <c r="AV294" s="175" t="s">
        <v>62</v>
      </c>
      <c r="AY294" s="176">
        <v>0.251</v>
      </c>
      <c r="AZ294" s="176">
        <v>20</v>
      </c>
      <c r="BA294" s="177">
        <v>1.255E-2</v>
      </c>
      <c r="BB294" s="177">
        <v>6.5229645934555602</v>
      </c>
      <c r="BC294" s="177"/>
      <c r="BD294" s="186"/>
      <c r="BE294" s="186"/>
      <c r="BF294" s="186"/>
      <c r="BG294" s="186"/>
      <c r="BJ294" s="186"/>
      <c r="BK294" s="186"/>
      <c r="BL294" s="186"/>
      <c r="BM294" s="218"/>
      <c r="BP294" s="186"/>
      <c r="BQ294" s="186"/>
      <c r="BR294" s="186"/>
      <c r="BS294" s="186"/>
      <c r="BT294" s="186"/>
      <c r="BU294" s="186"/>
      <c r="BV294" s="176" t="s">
        <v>369</v>
      </c>
      <c r="BW294" s="160" t="s">
        <v>1163</v>
      </c>
      <c r="BX294" s="176"/>
      <c r="BY294" s="176"/>
      <c r="BZ294" s="186">
        <f t="shared" si="54"/>
        <v>937</v>
      </c>
      <c r="CA294" s="176"/>
      <c r="CB294" s="176"/>
      <c r="CC294" s="176"/>
      <c r="CD294" s="176"/>
      <c r="CE294" s="176" t="s">
        <v>62</v>
      </c>
      <c r="CF294" s="185">
        <v>130.40529600830959</v>
      </c>
      <c r="CI294" s="163">
        <v>417</v>
      </c>
      <c r="CJ294" s="163" t="s">
        <v>8</v>
      </c>
      <c r="CK294" s="163"/>
      <c r="CL294" s="163"/>
      <c r="CM294" s="186">
        <f>I294</f>
        <v>937</v>
      </c>
      <c r="CN294" s="163"/>
      <c r="CO294" s="163"/>
      <c r="CP294" s="163"/>
      <c r="CQ294" s="163"/>
      <c r="CR294" s="163"/>
      <c r="CS294" s="163" t="s">
        <v>62</v>
      </c>
      <c r="CT294" s="163">
        <v>6.7130765313728364</v>
      </c>
      <c r="CW294" s="190">
        <v>417</v>
      </c>
      <c r="CX294" s="228" t="s">
        <v>8</v>
      </c>
      <c r="CY294" s="228"/>
      <c r="CZ294" s="228"/>
      <c r="DA294" s="186">
        <f t="shared" si="49"/>
        <v>937</v>
      </c>
      <c r="DB294" s="228"/>
      <c r="DC294" s="228"/>
      <c r="DD294" s="228"/>
      <c r="DE294" s="228"/>
      <c r="DF294" s="228"/>
      <c r="DG294" s="228"/>
      <c r="DH294" s="228" t="s">
        <v>9</v>
      </c>
      <c r="DI294" s="230">
        <v>5.78803</v>
      </c>
      <c r="DJ294" s="230">
        <v>0.65459520000000004</v>
      </c>
      <c r="DK294" s="230">
        <v>5.1334347999999999</v>
      </c>
      <c r="DL294" s="230">
        <v>0.32651300000000005</v>
      </c>
      <c r="DM294" s="230">
        <v>0.32808219999999999</v>
      </c>
      <c r="DO294" s="59" t="s">
        <v>103</v>
      </c>
      <c r="DP294" s="61" t="s">
        <v>8</v>
      </c>
      <c r="DQ294" s="160" t="s">
        <v>1163</v>
      </c>
      <c r="DR294" s="61"/>
      <c r="DS294" s="61"/>
      <c r="DT294" s="61"/>
      <c r="DU294" s="61"/>
      <c r="DV294" s="61"/>
      <c r="DW294" s="61"/>
      <c r="DX294" s="61" t="s">
        <v>62</v>
      </c>
      <c r="DY294" s="236">
        <v>0.14582564000000001</v>
      </c>
      <c r="DZ294" s="236">
        <v>1.513362E-2</v>
      </c>
      <c r="EA294" s="236">
        <v>3.11238E-2</v>
      </c>
      <c r="EB294" s="236">
        <v>9.9480800000000008E-2</v>
      </c>
      <c r="EC294" s="236">
        <v>1.0224280000000001E-2</v>
      </c>
      <c r="ED294" s="149"/>
      <c r="EE294" s="149"/>
      <c r="EN294" s="68"/>
      <c r="EO294" s="68"/>
    </row>
    <row r="295" spans="1:145" s="169" customFormat="1" x14ac:dyDescent="0.25">
      <c r="A295" s="156">
        <v>420</v>
      </c>
      <c r="B295" s="157" t="s">
        <v>1476</v>
      </c>
      <c r="C295" s="160" t="s">
        <v>1192</v>
      </c>
      <c r="D295" s="160"/>
      <c r="E295" s="156" t="s">
        <v>1470</v>
      </c>
      <c r="F295" s="157">
        <v>-20.172665846000001</v>
      </c>
      <c r="G295" s="157">
        <v>-41.450654855000003</v>
      </c>
      <c r="H295" s="157"/>
      <c r="I295" s="156">
        <v>907</v>
      </c>
      <c r="J295" s="190"/>
      <c r="K295" s="190"/>
      <c r="L295" s="189" t="s">
        <v>1225</v>
      </c>
      <c r="M295" s="185">
        <v>6.166666666666667</v>
      </c>
      <c r="N295" s="185">
        <v>6.5</v>
      </c>
      <c r="O295" s="185">
        <v>6.833333333333333</v>
      </c>
      <c r="P295" s="185">
        <v>6.166666666666667</v>
      </c>
      <c r="Q295" s="185">
        <v>6.5</v>
      </c>
      <c r="R295" s="185">
        <v>6.5</v>
      </c>
      <c r="S295" s="185">
        <v>6</v>
      </c>
      <c r="T295" s="185">
        <v>6.833333333333333</v>
      </c>
      <c r="U295" s="191">
        <v>87.333333333333329</v>
      </c>
      <c r="V295" s="186"/>
      <c r="W295" s="190" t="s">
        <v>981</v>
      </c>
      <c r="X295" s="190">
        <v>907</v>
      </c>
      <c r="Y295" s="192" t="s">
        <v>10</v>
      </c>
      <c r="Z295" s="192"/>
      <c r="AA295" s="175"/>
      <c r="AB295" s="175">
        <f t="shared" si="52"/>
        <v>907</v>
      </c>
      <c r="AC295" s="175"/>
      <c r="AD295" s="175"/>
      <c r="AE295" s="192"/>
      <c r="AF295" s="193">
        <v>54.865358999999998</v>
      </c>
      <c r="AG295" s="193">
        <v>31.773093999999997</v>
      </c>
      <c r="AH295" s="193">
        <v>5.8394971499999988</v>
      </c>
      <c r="AI295" s="193">
        <v>13.304779000000002</v>
      </c>
      <c r="AJ295" s="193">
        <v>2.2896684789024819</v>
      </c>
      <c r="AK295" s="186"/>
      <c r="AL295" s="175" t="s">
        <v>1140</v>
      </c>
      <c r="AM295" s="175"/>
      <c r="AN295" s="175" t="s">
        <v>10</v>
      </c>
      <c r="AO295" s="175"/>
      <c r="AP295" s="175"/>
      <c r="AQ295" s="175">
        <f t="shared" si="53"/>
        <v>907</v>
      </c>
      <c r="AR295" s="175"/>
      <c r="AS295" s="175"/>
      <c r="AU295" s="175"/>
      <c r="AV295" s="175" t="s">
        <v>62</v>
      </c>
      <c r="AY295" s="176">
        <v>0.2646</v>
      </c>
      <c r="AZ295" s="176">
        <v>20</v>
      </c>
      <c r="BA295" s="177">
        <v>1.323E-2</v>
      </c>
      <c r="BB295" s="177">
        <v>6.9041419482994657</v>
      </c>
      <c r="BC295" s="177"/>
      <c r="BD295" s="186"/>
      <c r="BE295" s="186"/>
      <c r="BF295" s="186"/>
      <c r="BG295" s="186"/>
      <c r="BJ295" s="186"/>
      <c r="BK295" s="186"/>
      <c r="BL295" s="186"/>
      <c r="BM295" s="218"/>
      <c r="BP295" s="186"/>
      <c r="BQ295" s="186"/>
      <c r="BR295" s="186"/>
      <c r="BS295" s="186"/>
      <c r="BT295" s="186"/>
      <c r="BU295" s="186"/>
      <c r="BV295" s="176" t="s">
        <v>434</v>
      </c>
      <c r="BW295" s="160" t="s">
        <v>1192</v>
      </c>
      <c r="BX295" s="176"/>
      <c r="BY295" s="176"/>
      <c r="BZ295" s="186">
        <f t="shared" si="54"/>
        <v>907</v>
      </c>
      <c r="CA295" s="176"/>
      <c r="CB295" s="176"/>
      <c r="CC295" s="176"/>
      <c r="CD295" s="176"/>
      <c r="CE295" s="176" t="s">
        <v>62</v>
      </c>
      <c r="CF295" s="185">
        <v>180.00874369389416</v>
      </c>
      <c r="CI295" s="163">
        <v>420</v>
      </c>
      <c r="CJ295" s="163" t="s">
        <v>10</v>
      </c>
      <c r="CK295" s="163"/>
      <c r="CL295" s="163"/>
      <c r="CM295" s="186">
        <f>I295</f>
        <v>907</v>
      </c>
      <c r="CN295" s="163"/>
      <c r="CO295" s="163"/>
      <c r="CP295" s="163"/>
      <c r="CQ295" s="163"/>
      <c r="CR295" s="163"/>
      <c r="CS295" s="163" t="s">
        <v>62</v>
      </c>
      <c r="CT295" s="163">
        <v>7.5879829020547733</v>
      </c>
      <c r="CU295" s="186"/>
      <c r="CV295" s="186"/>
      <c r="CW295" s="163">
        <v>420</v>
      </c>
      <c r="CX295" s="163" t="s">
        <v>10</v>
      </c>
      <c r="CY295" s="163"/>
      <c r="CZ295" s="163"/>
      <c r="DA295" s="186">
        <f t="shared" si="49"/>
        <v>907</v>
      </c>
      <c r="DB295" s="163"/>
      <c r="DC295" s="163"/>
      <c r="DD295" s="163"/>
      <c r="DE295" s="163"/>
      <c r="DF295" s="163"/>
      <c r="DG295" s="163"/>
      <c r="DH295" s="176" t="s">
        <v>9</v>
      </c>
      <c r="DI295" s="233">
        <v>7.5318899999999998</v>
      </c>
      <c r="DJ295" s="233">
        <v>0.76459509999999997</v>
      </c>
      <c r="DK295" s="177">
        <f>DI295-DJ295</f>
        <v>6.7672948999999996</v>
      </c>
      <c r="DL295" s="230">
        <v>0.39182819999999996</v>
      </c>
      <c r="DM295" s="230">
        <v>0.37276690000000001</v>
      </c>
      <c r="DQ295" s="160"/>
      <c r="ED295" s="149"/>
      <c r="EE295" s="149"/>
      <c r="EN295" s="68"/>
      <c r="EO295" s="68"/>
    </row>
    <row r="296" spans="1:145" s="169" customFormat="1" x14ac:dyDescent="0.25">
      <c r="A296" s="156">
        <v>421</v>
      </c>
      <c r="B296" s="157" t="s">
        <v>1477</v>
      </c>
      <c r="C296" s="160" t="s">
        <v>1163</v>
      </c>
      <c r="D296" s="160"/>
      <c r="E296" s="156" t="s">
        <v>1470</v>
      </c>
      <c r="F296" s="157">
        <v>-20.149594909000001</v>
      </c>
      <c r="G296" s="157">
        <v>-41.464911465999997</v>
      </c>
      <c r="H296" s="157"/>
      <c r="I296" s="156">
        <v>755</v>
      </c>
      <c r="J296" s="190"/>
      <c r="K296" s="190"/>
      <c r="L296" s="189" t="s">
        <v>1225</v>
      </c>
      <c r="M296" s="185">
        <v>6</v>
      </c>
      <c r="N296" s="185">
        <v>5.666666666666667</v>
      </c>
      <c r="O296" s="185">
        <v>6</v>
      </c>
      <c r="P296" s="185">
        <v>6</v>
      </c>
      <c r="Q296" s="185">
        <v>5.333333333333333</v>
      </c>
      <c r="R296" s="185">
        <v>5.666666666666667</v>
      </c>
      <c r="S296" s="185">
        <v>6</v>
      </c>
      <c r="T296" s="185">
        <v>5.666666666666667</v>
      </c>
      <c r="U296" s="191">
        <v>82.333333333333329</v>
      </c>
      <c r="V296" s="186"/>
      <c r="W296" s="190" t="s">
        <v>725</v>
      </c>
      <c r="X296" s="190">
        <v>755</v>
      </c>
      <c r="Y296" s="192" t="s">
        <v>8</v>
      </c>
      <c r="Z296" s="192"/>
      <c r="AA296" s="175"/>
      <c r="AB296" s="175">
        <f t="shared" si="52"/>
        <v>755</v>
      </c>
      <c r="AC296" s="175"/>
      <c r="AD296" s="175"/>
      <c r="AE296" s="192"/>
      <c r="AF296" s="193">
        <v>59.560676499999985</v>
      </c>
      <c r="AG296" s="193">
        <v>33.3476365</v>
      </c>
      <c r="AH296" s="193">
        <v>5.9071318499999999</v>
      </c>
      <c r="AI296" s="193">
        <v>14.075317999999996</v>
      </c>
      <c r="AJ296" s="193">
        <v>2.3890364828129074</v>
      </c>
      <c r="AK296" s="186"/>
      <c r="AL296" s="175" t="s">
        <v>1002</v>
      </c>
      <c r="AM296" s="175"/>
      <c r="AN296" s="175" t="s">
        <v>8</v>
      </c>
      <c r="AO296" s="175"/>
      <c r="AP296" s="175"/>
      <c r="AQ296" s="175">
        <f t="shared" si="53"/>
        <v>755</v>
      </c>
      <c r="AR296" s="175"/>
      <c r="AS296" s="175"/>
      <c r="AU296" s="175"/>
      <c r="AV296" s="176" t="s">
        <v>20</v>
      </c>
      <c r="AY296" s="176">
        <v>0.22109999999999999</v>
      </c>
      <c r="AZ296" s="176">
        <v>20</v>
      </c>
      <c r="BA296" s="177">
        <v>1.1054999999999999E-2</v>
      </c>
      <c r="BB296" s="177">
        <v>6.0075698601454919</v>
      </c>
      <c r="BC296" s="177"/>
      <c r="BD296" s="176"/>
      <c r="BE296" s="176"/>
      <c r="BF296" s="176"/>
      <c r="BG296" s="176"/>
      <c r="BJ296" s="176"/>
      <c r="BK296" s="176"/>
      <c r="BL296" s="176"/>
      <c r="BM296" s="219"/>
      <c r="BP296" s="176"/>
      <c r="BQ296" s="186"/>
      <c r="BR296" s="186"/>
      <c r="BS296" s="186"/>
      <c r="BT296" s="186"/>
      <c r="BU296" s="186"/>
      <c r="BV296" s="186"/>
      <c r="BW296" s="160"/>
      <c r="BX296" s="186"/>
      <c r="BY296" s="186"/>
      <c r="BZ296" s="186"/>
      <c r="CA296" s="186"/>
      <c r="CB296" s="186"/>
      <c r="CC296" s="186"/>
      <c r="CD296" s="186"/>
      <c r="CE296" s="186"/>
      <c r="CF296" s="197"/>
      <c r="CI296" s="163">
        <v>421</v>
      </c>
      <c r="CJ296" s="163" t="s">
        <v>8</v>
      </c>
      <c r="CK296" s="163"/>
      <c r="CL296" s="163"/>
      <c r="CM296" s="186">
        <f>I296</f>
        <v>755</v>
      </c>
      <c r="CN296" s="163"/>
      <c r="CO296" s="163"/>
      <c r="CP296" s="163"/>
      <c r="CQ296" s="163"/>
      <c r="CR296" s="163"/>
      <c r="CS296" s="163" t="s">
        <v>20</v>
      </c>
      <c r="CT296" s="163">
        <v>7.3863878065239579</v>
      </c>
      <c r="CU296" s="186"/>
      <c r="CV296" s="186"/>
      <c r="CW296" s="186"/>
      <c r="CX296" s="186"/>
      <c r="CY296" s="186"/>
      <c r="CZ296" s="186"/>
      <c r="DA296" s="186"/>
      <c r="DB296" s="186"/>
      <c r="DC296" s="186"/>
      <c r="DD296" s="186"/>
      <c r="DE296" s="186"/>
      <c r="DF296" s="186"/>
      <c r="DG296" s="186"/>
      <c r="DH296" s="171"/>
      <c r="DI296" s="171"/>
      <c r="DJ296" s="171"/>
      <c r="DK296" s="171"/>
      <c r="DL296" s="186"/>
      <c r="DM296" s="186"/>
      <c r="DQ296" s="160"/>
      <c r="ED296" s="149"/>
      <c r="EE296" s="149"/>
      <c r="EN296" s="68"/>
      <c r="EO296" s="68"/>
    </row>
    <row r="297" spans="1:145" s="169" customFormat="1" x14ac:dyDescent="0.25">
      <c r="A297" s="156">
        <v>423</v>
      </c>
      <c r="B297" s="157" t="s">
        <v>1478</v>
      </c>
      <c r="C297" s="160" t="s">
        <v>1163</v>
      </c>
      <c r="D297" s="160"/>
      <c r="E297" s="156" t="s">
        <v>1470</v>
      </c>
      <c r="F297" s="157">
        <v>-20.095132738</v>
      </c>
      <c r="G297" s="157">
        <v>-41.635631388</v>
      </c>
      <c r="H297" s="157"/>
      <c r="I297" s="156">
        <v>772</v>
      </c>
      <c r="J297" s="190"/>
      <c r="K297" s="190"/>
      <c r="L297" s="189" t="s">
        <v>1225</v>
      </c>
      <c r="M297" s="185">
        <v>5.666666666666667</v>
      </c>
      <c r="N297" s="185">
        <v>5.666666666666667</v>
      </c>
      <c r="O297" s="185">
        <v>6.333333333333333</v>
      </c>
      <c r="P297" s="185">
        <v>6</v>
      </c>
      <c r="Q297" s="185">
        <v>5.333333333333333</v>
      </c>
      <c r="R297" s="185">
        <v>6</v>
      </c>
      <c r="S297" s="185">
        <v>6</v>
      </c>
      <c r="T297" s="185">
        <v>6</v>
      </c>
      <c r="U297" s="191">
        <v>83</v>
      </c>
      <c r="V297" s="186"/>
      <c r="W297" s="190" t="s">
        <v>726</v>
      </c>
      <c r="X297" s="190">
        <v>772</v>
      </c>
      <c r="Y297" s="192" t="s">
        <v>8</v>
      </c>
      <c r="Z297" s="192"/>
      <c r="AA297" s="175"/>
      <c r="AB297" s="175">
        <f t="shared" si="52"/>
        <v>772</v>
      </c>
      <c r="AC297" s="175"/>
      <c r="AD297" s="175"/>
      <c r="AE297" s="192"/>
      <c r="AF297" s="193">
        <v>56.568010999999991</v>
      </c>
      <c r="AG297" s="193">
        <v>32.716593999999994</v>
      </c>
      <c r="AH297" s="193">
        <v>6.1124837999999997</v>
      </c>
      <c r="AI297" s="193">
        <v>12.8900395</v>
      </c>
      <c r="AJ297" s="193">
        <v>2.118291801120523</v>
      </c>
      <c r="AK297" s="186"/>
      <c r="AL297" s="175" t="s">
        <v>1013</v>
      </c>
      <c r="AM297" s="175"/>
      <c r="AN297" s="175" t="s">
        <v>8</v>
      </c>
      <c r="AO297" s="175"/>
      <c r="AP297" s="175"/>
      <c r="AQ297" s="175">
        <f t="shared" si="53"/>
        <v>772</v>
      </c>
      <c r="AR297" s="175"/>
      <c r="AS297" s="175"/>
      <c r="AU297" s="175"/>
      <c r="AV297" s="175" t="s">
        <v>440</v>
      </c>
      <c r="AY297" s="176">
        <v>0.186</v>
      </c>
      <c r="AZ297" s="176">
        <v>20</v>
      </c>
      <c r="BA297" s="177">
        <v>9.2999999999999992E-3</v>
      </c>
      <c r="BB297" s="177">
        <v>4.9553056129707667</v>
      </c>
      <c r="BC297" s="177"/>
      <c r="BD297" s="186"/>
      <c r="BE297" s="186"/>
      <c r="BF297" s="186"/>
      <c r="BG297" s="186"/>
      <c r="BJ297" s="186"/>
      <c r="BK297" s="186"/>
      <c r="BL297" s="186"/>
      <c r="BM297" s="218"/>
      <c r="BP297" s="186"/>
      <c r="BQ297" s="186"/>
      <c r="BR297" s="186"/>
      <c r="BS297" s="186"/>
      <c r="BT297" s="186"/>
      <c r="BU297" s="186"/>
      <c r="BV297" s="186"/>
      <c r="BW297" s="160"/>
      <c r="BX297" s="186"/>
      <c r="BY297" s="186"/>
      <c r="BZ297" s="186"/>
      <c r="CA297" s="186"/>
      <c r="CB297" s="186"/>
      <c r="CC297" s="186"/>
      <c r="CD297" s="186"/>
      <c r="CE297" s="186"/>
      <c r="CF297" s="197"/>
      <c r="CI297" s="186"/>
      <c r="CJ297" s="186"/>
      <c r="CK297" s="186"/>
      <c r="CL297" s="186"/>
      <c r="CM297" s="186"/>
      <c r="CN297" s="186"/>
      <c r="CO297" s="186"/>
      <c r="CP297" s="186"/>
      <c r="CQ297" s="186"/>
      <c r="CR297" s="186"/>
      <c r="CS297" s="186"/>
      <c r="CT297" s="186"/>
      <c r="CU297" s="186"/>
      <c r="CV297" s="186"/>
      <c r="CW297" s="186"/>
      <c r="CX297" s="186"/>
      <c r="CY297" s="186"/>
      <c r="CZ297" s="186"/>
      <c r="DA297" s="186"/>
      <c r="DB297" s="186"/>
      <c r="DC297" s="186"/>
      <c r="DD297" s="186"/>
      <c r="DE297" s="186"/>
      <c r="DF297" s="186"/>
      <c r="DG297" s="186"/>
      <c r="DH297" s="171"/>
      <c r="DI297" s="171"/>
      <c r="DJ297" s="171"/>
      <c r="DK297" s="171"/>
      <c r="DL297" s="186"/>
      <c r="DM297" s="186"/>
      <c r="DQ297" s="160"/>
      <c r="ED297" s="149"/>
      <c r="EE297" s="149"/>
      <c r="EN297" s="68"/>
      <c r="EO297" s="68"/>
    </row>
    <row r="298" spans="1:145" s="169" customFormat="1" x14ac:dyDescent="0.25">
      <c r="A298" s="156">
        <v>424</v>
      </c>
      <c r="B298" s="157" t="s">
        <v>1479</v>
      </c>
      <c r="C298" s="160" t="s">
        <v>1163</v>
      </c>
      <c r="D298" s="160"/>
      <c r="E298" s="156" t="s">
        <v>1470</v>
      </c>
      <c r="F298" s="157">
        <v>-20.091758016</v>
      </c>
      <c r="G298" s="157">
        <v>-41.626462676000003</v>
      </c>
      <c r="H298" s="157"/>
      <c r="I298" s="156">
        <v>791</v>
      </c>
      <c r="J298" s="190"/>
      <c r="K298" s="190"/>
      <c r="L298" s="208" t="s">
        <v>1563</v>
      </c>
      <c r="M298" s="190">
        <v>6</v>
      </c>
      <c r="N298" s="185">
        <v>5.666666666666667</v>
      </c>
      <c r="O298" s="185">
        <v>5.666666666666667</v>
      </c>
      <c r="P298" s="190">
        <v>6</v>
      </c>
      <c r="Q298" s="185">
        <v>6.333333333333333</v>
      </c>
      <c r="R298" s="185">
        <v>5.666666666666667</v>
      </c>
      <c r="S298" s="190">
        <v>6</v>
      </c>
      <c r="T298" s="190">
        <v>6</v>
      </c>
      <c r="U298" s="191">
        <v>83.333333333333329</v>
      </c>
      <c r="V298" s="186"/>
      <c r="W298" s="190" t="s">
        <v>727</v>
      </c>
      <c r="X298" s="190">
        <v>791</v>
      </c>
      <c r="Y298" s="192" t="s">
        <v>8</v>
      </c>
      <c r="Z298" s="192"/>
      <c r="AA298" s="175"/>
      <c r="AB298" s="175">
        <f t="shared" si="52"/>
        <v>791</v>
      </c>
      <c r="AC298" s="175"/>
      <c r="AD298" s="175"/>
      <c r="AE298" s="192"/>
      <c r="AF298" s="193">
        <v>43.107052499999995</v>
      </c>
      <c r="AG298" s="193">
        <v>29.895582999999998</v>
      </c>
      <c r="AH298" s="193">
        <v>5.0707680000000002</v>
      </c>
      <c r="AI298" s="193">
        <v>11.921069850000002</v>
      </c>
      <c r="AJ298" s="193">
        <v>2.351465411530353</v>
      </c>
      <c r="AK298" s="186"/>
      <c r="AL298" s="175" t="s">
        <v>1008</v>
      </c>
      <c r="AM298" s="175"/>
      <c r="AN298" s="175" t="s">
        <v>8</v>
      </c>
      <c r="AO298" s="175"/>
      <c r="AP298" s="175"/>
      <c r="AQ298" s="175">
        <f t="shared" si="53"/>
        <v>791</v>
      </c>
      <c r="AR298" s="175"/>
      <c r="AS298" s="175"/>
      <c r="AU298" s="175"/>
      <c r="AV298" s="175" t="s">
        <v>440</v>
      </c>
      <c r="AY298" s="176">
        <v>0.25800000000000001</v>
      </c>
      <c r="AZ298" s="176">
        <v>20</v>
      </c>
      <c r="BA298" s="177">
        <v>1.29E-2</v>
      </c>
      <c r="BB298" s="177">
        <v>6.208895927844738</v>
      </c>
      <c r="BC298" s="177"/>
      <c r="BD298" s="176"/>
      <c r="BE298" s="176"/>
      <c r="BF298" s="176"/>
      <c r="BG298" s="176"/>
      <c r="BJ298" s="176"/>
      <c r="BK298" s="176"/>
      <c r="BL298" s="176"/>
      <c r="BM298" s="219"/>
      <c r="BP298" s="176"/>
      <c r="BQ298" s="186"/>
      <c r="BR298" s="186"/>
      <c r="BS298" s="186"/>
      <c r="BT298" s="186"/>
      <c r="BU298" s="186"/>
      <c r="BV298" s="176" t="s">
        <v>459</v>
      </c>
      <c r="BW298" s="160" t="s">
        <v>1163</v>
      </c>
      <c r="BX298" s="176"/>
      <c r="BY298" s="176"/>
      <c r="BZ298" s="186">
        <f>I298</f>
        <v>791</v>
      </c>
      <c r="CA298" s="176"/>
      <c r="CB298" s="176"/>
      <c r="CC298" s="176"/>
      <c r="CD298" s="176"/>
      <c r="CE298" s="176" t="s">
        <v>440</v>
      </c>
      <c r="CF298" s="185">
        <v>178.71263818758752</v>
      </c>
      <c r="CI298" s="186"/>
      <c r="CJ298" s="186"/>
      <c r="CK298" s="186"/>
      <c r="CL298" s="186"/>
      <c r="CM298" s="186"/>
      <c r="CN298" s="186"/>
      <c r="CO298" s="186"/>
      <c r="CP298" s="186"/>
      <c r="CQ298" s="186"/>
      <c r="CR298" s="186"/>
      <c r="CS298" s="186"/>
      <c r="CT298" s="186"/>
      <c r="CU298" s="186"/>
      <c r="CV298" s="186"/>
      <c r="CW298" s="186"/>
      <c r="CX298" s="186"/>
      <c r="CY298" s="186"/>
      <c r="CZ298" s="186"/>
      <c r="DA298" s="186"/>
      <c r="DB298" s="186"/>
      <c r="DC298" s="186"/>
      <c r="DD298" s="186"/>
      <c r="DE298" s="186"/>
      <c r="DF298" s="186"/>
      <c r="DG298" s="186"/>
      <c r="DH298" s="171"/>
      <c r="DI298" s="171"/>
      <c r="DJ298" s="171"/>
      <c r="DK298" s="171"/>
      <c r="DL298" s="186"/>
      <c r="DM298" s="186"/>
      <c r="DQ298" s="160"/>
      <c r="ED298" s="149"/>
      <c r="EE298" s="149"/>
      <c r="EN298" s="68"/>
      <c r="EO298" s="68"/>
    </row>
    <row r="299" spans="1:145" s="169" customFormat="1" x14ac:dyDescent="0.25">
      <c r="A299" s="156">
        <v>426</v>
      </c>
      <c r="B299" s="157" t="s">
        <v>1481</v>
      </c>
      <c r="C299" s="160" t="s">
        <v>1163</v>
      </c>
      <c r="D299" s="160"/>
      <c r="E299" s="156" t="s">
        <v>1470</v>
      </c>
      <c r="F299" s="157">
        <v>-20.076922048</v>
      </c>
      <c r="G299" s="157">
        <v>-41.609704569000002</v>
      </c>
      <c r="H299" s="157"/>
      <c r="I299" s="156">
        <v>867</v>
      </c>
      <c r="J299" s="190"/>
      <c r="K299" s="190"/>
      <c r="L299" s="189" t="s">
        <v>1225</v>
      </c>
      <c r="M299" s="185">
        <v>5.333333333333333</v>
      </c>
      <c r="N299" s="185">
        <v>5.666666666666667</v>
      </c>
      <c r="O299" s="185">
        <v>5.666666666666667</v>
      </c>
      <c r="P299" s="192">
        <v>6</v>
      </c>
      <c r="Q299" s="185">
        <v>5.333333333333333</v>
      </c>
      <c r="R299" s="185">
        <v>5.333333333333333</v>
      </c>
      <c r="S299" s="185">
        <v>5.333333333333333</v>
      </c>
      <c r="T299" s="185">
        <v>5.666666666666667</v>
      </c>
      <c r="U299" s="191">
        <v>80.333333333333329</v>
      </c>
      <c r="V299" s="186"/>
      <c r="W299" s="190" t="s">
        <v>728</v>
      </c>
      <c r="X299" s="190">
        <v>867</v>
      </c>
      <c r="Y299" s="192" t="s">
        <v>8</v>
      </c>
      <c r="Z299" s="192"/>
      <c r="AA299" s="175"/>
      <c r="AB299" s="175">
        <f t="shared" si="52"/>
        <v>867</v>
      </c>
      <c r="AC299" s="175"/>
      <c r="AD299" s="175"/>
      <c r="AE299" s="192"/>
      <c r="AF299" s="193">
        <v>62.882358499999988</v>
      </c>
      <c r="AG299" s="193">
        <v>35.196342999999999</v>
      </c>
      <c r="AH299" s="193">
        <v>6.1770919499999994</v>
      </c>
      <c r="AI299" s="193">
        <v>14.116463000000001</v>
      </c>
      <c r="AJ299" s="193">
        <v>2.2900841301989376</v>
      </c>
      <c r="AK299" s="186"/>
      <c r="AL299" s="175" t="s">
        <v>1038</v>
      </c>
      <c r="AM299" s="175"/>
      <c r="AN299" s="175" t="s">
        <v>8</v>
      </c>
      <c r="AO299" s="175"/>
      <c r="AP299" s="175"/>
      <c r="AQ299" s="175">
        <f t="shared" si="53"/>
        <v>867</v>
      </c>
      <c r="AR299" s="175"/>
      <c r="AS299" s="175"/>
      <c r="AU299" s="175"/>
      <c r="AV299" s="175" t="s">
        <v>440</v>
      </c>
      <c r="AY299" s="176">
        <v>0.2084</v>
      </c>
      <c r="AZ299" s="176">
        <v>20</v>
      </c>
      <c r="BA299" s="177">
        <v>1.042E-2</v>
      </c>
      <c r="BB299" s="177">
        <v>6.1646041929509048</v>
      </c>
      <c r="BC299" s="177"/>
      <c r="BD299" s="176"/>
      <c r="BE299" s="176"/>
      <c r="BF299" s="176"/>
      <c r="BG299" s="176"/>
      <c r="BJ299" s="176"/>
      <c r="BK299" s="176"/>
      <c r="BL299" s="176"/>
      <c r="BM299" s="219"/>
      <c r="BP299" s="176"/>
      <c r="BQ299" s="186"/>
      <c r="BR299" s="186"/>
      <c r="BS299" s="186"/>
      <c r="BT299" s="186"/>
      <c r="BU299" s="186"/>
      <c r="BV299" s="186"/>
      <c r="BW299" s="160"/>
      <c r="BX299" s="186"/>
      <c r="BY299" s="186"/>
      <c r="BZ299" s="186"/>
      <c r="CA299" s="186"/>
      <c r="CB299" s="186"/>
      <c r="CC299" s="186"/>
      <c r="CD299" s="186"/>
      <c r="CE299" s="186"/>
      <c r="CF299" s="197"/>
      <c r="CI299" s="186"/>
      <c r="CJ299" s="186"/>
      <c r="CK299" s="186"/>
      <c r="CL299" s="186"/>
      <c r="CM299" s="186"/>
      <c r="CN299" s="186"/>
      <c r="CO299" s="186"/>
      <c r="CP299" s="186"/>
      <c r="CQ299" s="186"/>
      <c r="CR299" s="186"/>
      <c r="CS299" s="186"/>
      <c r="CT299" s="186"/>
      <c r="CU299" s="186"/>
      <c r="CV299" s="186"/>
      <c r="CW299" s="186"/>
      <c r="CX299" s="186"/>
      <c r="CY299" s="186"/>
      <c r="CZ299" s="186"/>
      <c r="DA299" s="186"/>
      <c r="DB299" s="186"/>
      <c r="DC299" s="186"/>
      <c r="DD299" s="186"/>
      <c r="DE299" s="186"/>
      <c r="DF299" s="186"/>
      <c r="DG299" s="186"/>
      <c r="DH299" s="171"/>
      <c r="DI299" s="171"/>
      <c r="DJ299" s="171"/>
      <c r="DK299" s="171"/>
      <c r="DL299" s="186"/>
      <c r="DM299" s="186"/>
      <c r="DQ299" s="160"/>
      <c r="ED299" s="149"/>
      <c r="EE299" s="149"/>
      <c r="EN299" s="68"/>
      <c r="EO299" s="68"/>
    </row>
    <row r="300" spans="1:145" s="169" customFormat="1" x14ac:dyDescent="0.25">
      <c r="A300" s="156">
        <v>429</v>
      </c>
      <c r="B300" s="157" t="s">
        <v>1485</v>
      </c>
      <c r="C300" s="160" t="s">
        <v>1163</v>
      </c>
      <c r="D300" s="160"/>
      <c r="E300" s="156" t="s">
        <v>1470</v>
      </c>
      <c r="F300" s="157">
        <v>-20.165653713000001</v>
      </c>
      <c r="G300" s="157">
        <v>-41.573355188999997</v>
      </c>
      <c r="H300" s="157"/>
      <c r="I300" s="156">
        <v>873</v>
      </c>
      <c r="J300" s="190"/>
      <c r="K300" s="190"/>
      <c r="L300" s="189" t="s">
        <v>1210</v>
      </c>
      <c r="M300" s="185">
        <v>6</v>
      </c>
      <c r="N300" s="185">
        <v>6</v>
      </c>
      <c r="O300" s="185">
        <v>6</v>
      </c>
      <c r="P300" s="185">
        <v>6</v>
      </c>
      <c r="Q300" s="185">
        <v>6.333333333333333</v>
      </c>
      <c r="R300" s="185">
        <v>6.333333333333333</v>
      </c>
      <c r="S300" s="185">
        <v>6.333333333333333</v>
      </c>
      <c r="T300" s="185">
        <v>6</v>
      </c>
      <c r="U300" s="191">
        <v>85</v>
      </c>
      <c r="V300" s="186"/>
      <c r="W300" s="190" t="s">
        <v>729</v>
      </c>
      <c r="X300" s="190">
        <v>873</v>
      </c>
      <c r="Y300" s="192" t="s">
        <v>8</v>
      </c>
      <c r="Z300" s="192"/>
      <c r="AA300" s="175"/>
      <c r="AB300" s="175">
        <f t="shared" si="52"/>
        <v>873</v>
      </c>
      <c r="AC300" s="175"/>
      <c r="AD300" s="175"/>
      <c r="AE300" s="192"/>
      <c r="AF300" s="193">
        <v>36.740893999999997</v>
      </c>
      <c r="AG300" s="193">
        <v>26.249184500000002</v>
      </c>
      <c r="AH300" s="193">
        <v>4.8061839499999994</v>
      </c>
      <c r="AI300" s="193">
        <v>11.174512400000001</v>
      </c>
      <c r="AJ300" s="193">
        <v>2.3445625872875078</v>
      </c>
      <c r="AK300" s="186"/>
      <c r="AL300" s="175" t="s">
        <v>1037</v>
      </c>
      <c r="AM300" s="175"/>
      <c r="AN300" s="175" t="s">
        <v>8</v>
      </c>
      <c r="AO300" s="175"/>
      <c r="AP300" s="175"/>
      <c r="AQ300" s="175">
        <f t="shared" si="53"/>
        <v>873</v>
      </c>
      <c r="AR300" s="175"/>
      <c r="AS300" s="175"/>
      <c r="AU300" s="175"/>
      <c r="AV300" s="175" t="s">
        <v>440</v>
      </c>
      <c r="AY300" s="176">
        <v>0.24410000000000001</v>
      </c>
      <c r="AZ300" s="176">
        <v>20</v>
      </c>
      <c r="BA300" s="177">
        <v>1.2205000000000001E-2</v>
      </c>
      <c r="BB300" s="177">
        <v>6.5001476391163129</v>
      </c>
      <c r="BC300" s="177"/>
      <c r="BD300" s="186"/>
      <c r="BE300" s="186"/>
      <c r="BF300" s="186"/>
      <c r="BG300" s="186"/>
      <c r="BJ300" s="186"/>
      <c r="BK300" s="186"/>
      <c r="BL300" s="186"/>
      <c r="BM300" s="218"/>
      <c r="BP300" s="186"/>
      <c r="BQ300" s="186"/>
      <c r="BR300" s="186"/>
      <c r="BS300" s="186"/>
      <c r="BT300" s="186"/>
      <c r="BU300" s="186"/>
      <c r="BV300" s="176" t="s">
        <v>460</v>
      </c>
      <c r="BW300" s="160" t="s">
        <v>1163</v>
      </c>
      <c r="BX300" s="176"/>
      <c r="BY300" s="176"/>
      <c r="BZ300" s="186">
        <f>I300</f>
        <v>873</v>
      </c>
      <c r="CA300" s="176"/>
      <c r="CB300" s="176"/>
      <c r="CC300" s="176"/>
      <c r="CD300" s="176"/>
      <c r="CE300" s="176" t="s">
        <v>440</v>
      </c>
      <c r="CF300" s="185">
        <v>176.07014964246486</v>
      </c>
      <c r="CI300" s="186"/>
      <c r="CJ300" s="186"/>
      <c r="CK300" s="186"/>
      <c r="CL300" s="186"/>
      <c r="CM300" s="186"/>
      <c r="CN300" s="186"/>
      <c r="CO300" s="186"/>
      <c r="CP300" s="186"/>
      <c r="CQ300" s="186"/>
      <c r="CR300" s="186"/>
      <c r="CS300" s="186"/>
      <c r="CT300" s="186"/>
      <c r="CU300" s="186"/>
      <c r="CV300" s="186"/>
      <c r="CW300" s="186"/>
      <c r="CX300" s="186"/>
      <c r="CY300" s="186"/>
      <c r="CZ300" s="186"/>
      <c r="DA300" s="186"/>
      <c r="DB300" s="186"/>
      <c r="DC300" s="186"/>
      <c r="DD300" s="186"/>
      <c r="DE300" s="186"/>
      <c r="DF300" s="186"/>
      <c r="DG300" s="186"/>
      <c r="DH300" s="171"/>
      <c r="DI300" s="171"/>
      <c r="DJ300" s="171"/>
      <c r="DK300" s="171"/>
      <c r="DL300" s="186"/>
      <c r="DM300" s="186"/>
      <c r="DQ300" s="160"/>
      <c r="ED300" s="149"/>
      <c r="EE300" s="149"/>
      <c r="EN300" s="68"/>
      <c r="EO300" s="68"/>
    </row>
    <row r="301" spans="1:145" s="169" customFormat="1" x14ac:dyDescent="0.25">
      <c r="A301" s="156">
        <v>431</v>
      </c>
      <c r="B301" s="157" t="s">
        <v>1486</v>
      </c>
      <c r="C301" s="160" t="s">
        <v>1163</v>
      </c>
      <c r="D301" s="160"/>
      <c r="E301" s="156" t="s">
        <v>1470</v>
      </c>
      <c r="F301" s="157">
        <v>-20.133483214000002</v>
      </c>
      <c r="G301" s="157">
        <v>-41.544950763000003</v>
      </c>
      <c r="H301" s="157"/>
      <c r="I301" s="156">
        <v>790</v>
      </c>
      <c r="J301" s="190"/>
      <c r="K301" s="190"/>
      <c r="L301" s="189" t="s">
        <v>1210</v>
      </c>
      <c r="M301" s="190">
        <v>6</v>
      </c>
      <c r="N301" s="185">
        <v>5.666666666666667</v>
      </c>
      <c r="O301" s="190">
        <v>6</v>
      </c>
      <c r="P301" s="190">
        <v>6</v>
      </c>
      <c r="Q301" s="185">
        <v>5.666666666666667</v>
      </c>
      <c r="R301" s="190">
        <v>6</v>
      </c>
      <c r="S301" s="190">
        <v>6</v>
      </c>
      <c r="T301" s="190">
        <v>6</v>
      </c>
      <c r="U301" s="191">
        <v>83.333333333333329</v>
      </c>
      <c r="V301" s="186"/>
      <c r="W301" s="190" t="s">
        <v>730</v>
      </c>
      <c r="X301" s="190">
        <v>790</v>
      </c>
      <c r="Y301" s="192" t="s">
        <v>8</v>
      </c>
      <c r="Z301" s="192"/>
      <c r="AA301" s="175"/>
      <c r="AB301" s="175">
        <f t="shared" si="52"/>
        <v>790</v>
      </c>
      <c r="AC301" s="175"/>
      <c r="AD301" s="175"/>
      <c r="AE301" s="192"/>
      <c r="AF301" s="193">
        <v>62.606880000000004</v>
      </c>
      <c r="AG301" s="193">
        <v>36.426568499999995</v>
      </c>
      <c r="AH301" s="193">
        <v>6.2895002</v>
      </c>
      <c r="AI301" s="193">
        <v>13.6927425</v>
      </c>
      <c r="AJ301" s="193">
        <v>2.18635951046056</v>
      </c>
      <c r="AK301" s="186"/>
      <c r="AL301" s="175" t="s">
        <v>1010</v>
      </c>
      <c r="AM301" s="175"/>
      <c r="AN301" s="175" t="s">
        <v>8</v>
      </c>
      <c r="AO301" s="175"/>
      <c r="AP301" s="175"/>
      <c r="AQ301" s="175">
        <f t="shared" si="53"/>
        <v>790</v>
      </c>
      <c r="AR301" s="175"/>
      <c r="AS301" s="175"/>
      <c r="AU301" s="175"/>
      <c r="AV301" s="175" t="s">
        <v>440</v>
      </c>
      <c r="AY301" s="176">
        <v>0.21149999999999999</v>
      </c>
      <c r="AZ301" s="176">
        <v>20</v>
      </c>
      <c r="BA301" s="177">
        <v>1.0574999999999999E-2</v>
      </c>
      <c r="BB301" s="177">
        <v>5.4653316511421899</v>
      </c>
      <c r="BC301" s="177"/>
      <c r="BD301" s="176"/>
      <c r="BE301" s="176"/>
      <c r="BF301" s="176"/>
      <c r="BG301" s="176"/>
      <c r="BJ301" s="176"/>
      <c r="BK301" s="176"/>
      <c r="BL301" s="176"/>
      <c r="BM301" s="219"/>
      <c r="BP301" s="176"/>
      <c r="BQ301" s="186"/>
      <c r="BR301" s="186"/>
      <c r="BS301" s="186"/>
      <c r="BT301" s="186"/>
      <c r="BU301" s="186"/>
      <c r="BV301" s="186"/>
      <c r="BW301" s="160"/>
      <c r="BX301" s="186"/>
      <c r="BY301" s="186"/>
      <c r="BZ301" s="186"/>
      <c r="CA301" s="186"/>
      <c r="CB301" s="186"/>
      <c r="CC301" s="186"/>
      <c r="CD301" s="186"/>
      <c r="CE301" s="186"/>
      <c r="CF301" s="197"/>
      <c r="CI301" s="186"/>
      <c r="CJ301" s="186"/>
      <c r="CK301" s="186"/>
      <c r="CL301" s="186"/>
      <c r="CM301" s="186"/>
      <c r="CN301" s="186"/>
      <c r="CO301" s="186"/>
      <c r="CP301" s="186"/>
      <c r="CQ301" s="186"/>
      <c r="CR301" s="186"/>
      <c r="CS301" s="186"/>
      <c r="CT301" s="186"/>
      <c r="CU301" s="186"/>
      <c r="CV301" s="186"/>
      <c r="CW301" s="186"/>
      <c r="CX301" s="186"/>
      <c r="CY301" s="186"/>
      <c r="CZ301" s="186"/>
      <c r="DA301" s="186"/>
      <c r="DB301" s="186"/>
      <c r="DC301" s="186"/>
      <c r="DD301" s="186"/>
      <c r="DE301" s="186"/>
      <c r="DF301" s="186"/>
      <c r="DG301" s="186"/>
      <c r="DH301" s="171"/>
      <c r="DI301" s="171"/>
      <c r="DJ301" s="171"/>
      <c r="DK301" s="171"/>
      <c r="DL301" s="186"/>
      <c r="DM301" s="186"/>
      <c r="DQ301" s="160"/>
      <c r="ED301" s="149"/>
      <c r="EE301" s="149"/>
      <c r="EN301" s="68"/>
      <c r="EO301" s="68"/>
    </row>
    <row r="302" spans="1:145" s="169" customFormat="1" x14ac:dyDescent="0.25">
      <c r="A302" s="156">
        <v>434</v>
      </c>
      <c r="B302" s="157" t="s">
        <v>1487</v>
      </c>
      <c r="C302" s="160" t="s">
        <v>1194</v>
      </c>
      <c r="D302" s="160"/>
      <c r="E302" s="156" t="s">
        <v>1449</v>
      </c>
      <c r="F302" s="157">
        <v>-20.238772994000001</v>
      </c>
      <c r="G302" s="157">
        <v>-41.860569986000002</v>
      </c>
      <c r="H302" s="157"/>
      <c r="I302" s="156">
        <v>732</v>
      </c>
      <c r="J302" s="190"/>
      <c r="K302" s="190"/>
      <c r="L302" s="189" t="s">
        <v>1225</v>
      </c>
      <c r="M302" s="185">
        <v>6.5</v>
      </c>
      <c r="N302" s="185">
        <v>6.166666666666667</v>
      </c>
      <c r="O302" s="185">
        <v>7</v>
      </c>
      <c r="P302" s="185">
        <v>6</v>
      </c>
      <c r="Q302" s="185">
        <v>6.666666666666667</v>
      </c>
      <c r="R302" s="185">
        <v>6</v>
      </c>
      <c r="S302" s="185">
        <v>6.666666666666667</v>
      </c>
      <c r="T302" s="185">
        <v>6.333333333333333</v>
      </c>
      <c r="U302" s="191">
        <v>87.333333333333329</v>
      </c>
      <c r="V302" s="186"/>
      <c r="W302" s="190" t="s">
        <v>797</v>
      </c>
      <c r="X302" s="190">
        <v>732</v>
      </c>
      <c r="Y302" s="192" t="s">
        <v>201</v>
      </c>
      <c r="Z302" s="192"/>
      <c r="AA302" s="175"/>
      <c r="AB302" s="175">
        <f t="shared" si="52"/>
        <v>732</v>
      </c>
      <c r="AC302" s="175"/>
      <c r="AD302" s="175"/>
      <c r="AE302" s="192"/>
      <c r="AF302" s="193">
        <v>44.242072499999999</v>
      </c>
      <c r="AG302" s="193">
        <v>29.617323000000006</v>
      </c>
      <c r="AH302" s="193">
        <v>5.2966290000000003</v>
      </c>
      <c r="AI302" s="193">
        <v>11.764481350000001</v>
      </c>
      <c r="AJ302" s="193">
        <v>2.2421322138661894</v>
      </c>
      <c r="AK302" s="186"/>
      <c r="AL302" s="175" t="s">
        <v>195</v>
      </c>
      <c r="AM302" s="175"/>
      <c r="AN302" s="175" t="s">
        <v>201</v>
      </c>
      <c r="AO302" s="175"/>
      <c r="AP302" s="175"/>
      <c r="AQ302" s="175">
        <f t="shared" si="53"/>
        <v>732</v>
      </c>
      <c r="AR302" s="175"/>
      <c r="AS302" s="175"/>
      <c r="AU302" s="175"/>
      <c r="AV302" s="176" t="s">
        <v>20</v>
      </c>
      <c r="AY302" s="176">
        <v>0.24410000000000001</v>
      </c>
      <c r="AZ302" s="176">
        <v>20</v>
      </c>
      <c r="BA302" s="177">
        <v>1.2205000000000001E-2</v>
      </c>
      <c r="BB302" s="177">
        <v>6.2357394035379707</v>
      </c>
      <c r="BC302" s="177"/>
      <c r="BD302" s="186"/>
      <c r="BE302" s="186"/>
      <c r="BF302" s="186"/>
      <c r="BG302" s="186"/>
      <c r="BJ302" s="186"/>
      <c r="BK302" s="186"/>
      <c r="BL302" s="186"/>
      <c r="BM302" s="218"/>
      <c r="BP302" s="186"/>
      <c r="BQ302" s="186"/>
      <c r="BR302" s="186"/>
      <c r="BS302" s="186"/>
      <c r="BT302" s="186"/>
      <c r="BU302" s="186"/>
      <c r="BV302" s="186"/>
      <c r="BW302" s="160"/>
      <c r="BX302" s="186"/>
      <c r="BY302" s="186"/>
      <c r="BZ302" s="186"/>
      <c r="CA302" s="186"/>
      <c r="CB302" s="186"/>
      <c r="CC302" s="186"/>
      <c r="CD302" s="186"/>
      <c r="CE302" s="186"/>
      <c r="CF302" s="197"/>
      <c r="CI302" s="186"/>
      <c r="CJ302" s="186"/>
      <c r="CK302" s="186"/>
      <c r="CL302" s="186"/>
      <c r="CM302" s="186"/>
      <c r="CN302" s="186"/>
      <c r="CO302" s="186"/>
      <c r="CP302" s="186"/>
      <c r="CQ302" s="186"/>
      <c r="CR302" s="186"/>
      <c r="CS302" s="186"/>
      <c r="CT302" s="186"/>
      <c r="CU302" s="186"/>
      <c r="CV302" s="186"/>
      <c r="CW302" s="186"/>
      <c r="CX302" s="186"/>
      <c r="CY302" s="186"/>
      <c r="CZ302" s="186"/>
      <c r="DA302" s="186"/>
      <c r="DB302" s="186"/>
      <c r="DC302" s="186"/>
      <c r="DD302" s="186"/>
      <c r="DE302" s="186"/>
      <c r="DF302" s="186"/>
      <c r="DG302" s="186"/>
      <c r="DH302" s="171"/>
      <c r="DI302" s="171"/>
      <c r="DJ302" s="171"/>
      <c r="DK302" s="171"/>
      <c r="DL302" s="186"/>
      <c r="DM302" s="186"/>
      <c r="DO302" s="61" t="s">
        <v>195</v>
      </c>
      <c r="DP302" s="238" t="s">
        <v>201</v>
      </c>
      <c r="DQ302" s="242" t="s">
        <v>1194</v>
      </c>
      <c r="DR302" s="61"/>
      <c r="DS302" s="61"/>
      <c r="DT302" s="61"/>
      <c r="DU302" s="61"/>
      <c r="DV302" s="61"/>
      <c r="DW302" s="61"/>
      <c r="DX302" s="61" t="s">
        <v>20</v>
      </c>
      <c r="DY302" s="68">
        <v>0.24004247999999997</v>
      </c>
      <c r="DZ302" s="68">
        <v>2.2662580000000005E-2</v>
      </c>
      <c r="EA302" s="68">
        <v>4.7305820000000005E-2</v>
      </c>
      <c r="EB302" s="68">
        <v>0.14948001999999999</v>
      </c>
      <c r="EC302" s="68">
        <v>1.6184179999999999E-2</v>
      </c>
      <c r="ED302" s="149"/>
      <c r="EE302" s="149"/>
      <c r="EN302" s="68"/>
      <c r="EO302" s="68"/>
    </row>
    <row r="303" spans="1:145" s="169" customFormat="1" x14ac:dyDescent="0.25">
      <c r="A303" s="156">
        <v>435</v>
      </c>
      <c r="B303" s="157" t="s">
        <v>1562</v>
      </c>
      <c r="C303" s="160" t="s">
        <v>1192</v>
      </c>
      <c r="D303" s="160"/>
      <c r="E303" s="156" t="s">
        <v>1449</v>
      </c>
      <c r="F303" s="157">
        <v>-20.246047983</v>
      </c>
      <c r="G303" s="157">
        <v>-41.829845114000001</v>
      </c>
      <c r="H303" s="157"/>
      <c r="I303" s="156">
        <v>816</v>
      </c>
      <c r="J303" s="190"/>
      <c r="K303" s="190"/>
      <c r="L303" s="189" t="s">
        <v>1225</v>
      </c>
      <c r="M303" s="185">
        <v>6</v>
      </c>
      <c r="N303" s="185">
        <v>5.666666666666667</v>
      </c>
      <c r="O303" s="185">
        <v>6.666666666666667</v>
      </c>
      <c r="P303" s="185">
        <v>6.666666666666667</v>
      </c>
      <c r="Q303" s="185">
        <v>6</v>
      </c>
      <c r="R303" s="185">
        <v>6.333333333333333</v>
      </c>
      <c r="S303" s="185">
        <v>6</v>
      </c>
      <c r="T303" s="185">
        <v>6</v>
      </c>
      <c r="U303" s="191">
        <v>85.333333333333329</v>
      </c>
      <c r="V303" s="186"/>
      <c r="W303" s="190" t="s">
        <v>985</v>
      </c>
      <c r="X303" s="190">
        <v>816</v>
      </c>
      <c r="Y303" s="192" t="s">
        <v>10</v>
      </c>
      <c r="Z303" s="192"/>
      <c r="AA303" s="175"/>
      <c r="AB303" s="175">
        <f t="shared" si="52"/>
        <v>816</v>
      </c>
      <c r="AC303" s="175"/>
      <c r="AD303" s="175"/>
      <c r="AE303" s="192"/>
      <c r="AF303" s="193">
        <v>54.656579000000001</v>
      </c>
      <c r="AG303" s="193">
        <v>33.020561999999998</v>
      </c>
      <c r="AH303" s="193">
        <v>6.3144891000000003</v>
      </c>
      <c r="AI303" s="193">
        <v>12.40525205</v>
      </c>
      <c r="AJ303" s="193">
        <v>1.960940848443262</v>
      </c>
      <c r="AK303" s="186"/>
      <c r="AL303" s="175" t="s">
        <v>590</v>
      </c>
      <c r="AM303" s="175"/>
      <c r="AN303" s="175" t="s">
        <v>10</v>
      </c>
      <c r="AO303" s="175"/>
      <c r="AP303" s="175"/>
      <c r="AQ303" s="175">
        <f t="shared" si="53"/>
        <v>816</v>
      </c>
      <c r="AR303" s="175"/>
      <c r="AS303" s="175"/>
      <c r="AU303" s="175"/>
      <c r="AV303" s="175" t="s">
        <v>440</v>
      </c>
      <c r="AY303" s="176">
        <v>0.21260000000000001</v>
      </c>
      <c r="AZ303" s="176">
        <v>20</v>
      </c>
      <c r="BA303" s="177">
        <v>1.0630000000000001E-2</v>
      </c>
      <c r="BB303" s="177">
        <v>5.8679837865406812</v>
      </c>
      <c r="BC303" s="177"/>
      <c r="BD303" s="194" t="s">
        <v>590</v>
      </c>
      <c r="BE303" s="194" t="s">
        <v>10</v>
      </c>
      <c r="BF303" s="194"/>
      <c r="BG303" s="194"/>
      <c r="BH303" s="169">
        <f>I303</f>
        <v>816</v>
      </c>
      <c r="BJ303" s="194"/>
      <c r="BK303" s="194"/>
      <c r="BL303" s="194"/>
      <c r="BM303" s="217">
        <v>795.33</v>
      </c>
      <c r="BP303" s="194"/>
      <c r="BQ303" s="195">
        <v>3440</v>
      </c>
      <c r="BR303" s="195"/>
      <c r="BS303" s="195"/>
      <c r="BT303" s="195"/>
      <c r="BU303" s="186"/>
      <c r="BV303" s="186"/>
      <c r="BW303" s="160"/>
      <c r="BX303" s="186"/>
      <c r="BY303" s="186"/>
      <c r="BZ303" s="186"/>
      <c r="CA303" s="186"/>
      <c r="CB303" s="186"/>
      <c r="CC303" s="186"/>
      <c r="CD303" s="186"/>
      <c r="CE303" s="186"/>
      <c r="CF303" s="197"/>
      <c r="CI303" s="186"/>
      <c r="CJ303" s="186"/>
      <c r="CK303" s="186"/>
      <c r="CL303" s="186"/>
      <c r="CM303" s="186"/>
      <c r="CN303" s="186"/>
      <c r="CO303" s="186"/>
      <c r="CP303" s="186"/>
      <c r="CQ303" s="186"/>
      <c r="CR303" s="186"/>
      <c r="CS303" s="186"/>
      <c r="CT303" s="186"/>
      <c r="CU303" s="186"/>
      <c r="CV303" s="186"/>
      <c r="CW303" s="186"/>
      <c r="CX303" s="186"/>
      <c r="CY303" s="186"/>
      <c r="CZ303" s="186"/>
      <c r="DA303" s="186"/>
      <c r="DB303" s="186"/>
      <c r="DC303" s="186"/>
      <c r="DD303" s="186"/>
      <c r="DE303" s="186"/>
      <c r="DF303" s="186"/>
      <c r="DG303" s="186"/>
      <c r="DH303" s="171"/>
      <c r="DI303" s="171"/>
      <c r="DJ303" s="171"/>
      <c r="DK303" s="171"/>
      <c r="DL303" s="186"/>
      <c r="DM303" s="186"/>
      <c r="DQ303" s="160"/>
      <c r="ED303" s="149"/>
      <c r="EE303" s="149"/>
      <c r="EN303" s="68"/>
      <c r="EO303" s="68"/>
    </row>
    <row r="304" spans="1:145" s="169" customFormat="1" x14ac:dyDescent="0.25">
      <c r="A304" s="156">
        <v>436</v>
      </c>
      <c r="B304" s="157" t="s">
        <v>1489</v>
      </c>
      <c r="C304" s="160" t="s">
        <v>1163</v>
      </c>
      <c r="D304" s="160"/>
      <c r="E304" s="156" t="s">
        <v>1449</v>
      </c>
      <c r="F304" s="157">
        <v>-20.226406920999999</v>
      </c>
      <c r="G304" s="157">
        <v>-41.872678567000001</v>
      </c>
      <c r="H304" s="157"/>
      <c r="I304" s="156">
        <v>819</v>
      </c>
      <c r="J304" s="190"/>
      <c r="K304" s="190"/>
      <c r="L304" s="189" t="s">
        <v>1210</v>
      </c>
      <c r="M304" s="185">
        <v>5.333333333333333</v>
      </c>
      <c r="N304" s="185">
        <v>5.666666666666667</v>
      </c>
      <c r="O304" s="185">
        <v>6</v>
      </c>
      <c r="P304" s="185">
        <v>5.666666666666667</v>
      </c>
      <c r="Q304" s="185">
        <v>5</v>
      </c>
      <c r="R304" s="185">
        <v>5.666666666666667</v>
      </c>
      <c r="S304" s="185">
        <v>5.666666666666667</v>
      </c>
      <c r="T304" s="185">
        <v>6</v>
      </c>
      <c r="U304" s="191">
        <v>80.666666666666671</v>
      </c>
      <c r="V304" s="186"/>
      <c r="W304" s="186"/>
      <c r="X304" s="186"/>
      <c r="Y304" s="186"/>
      <c r="Z304" s="186"/>
      <c r="AA304" s="186"/>
      <c r="AB304" s="175"/>
      <c r="AC304" s="175"/>
      <c r="AD304" s="175"/>
      <c r="AE304" s="186"/>
      <c r="AF304" s="193"/>
      <c r="AG304" s="193"/>
      <c r="AH304" s="193"/>
      <c r="AI304" s="193"/>
      <c r="AJ304" s="193"/>
      <c r="AK304" s="186"/>
      <c r="AL304" s="186"/>
      <c r="AM304" s="186"/>
      <c r="AN304" s="186"/>
      <c r="AO304" s="186"/>
      <c r="AP304" s="186"/>
      <c r="AQ304" s="175"/>
      <c r="AR304" s="175"/>
      <c r="AS304" s="175"/>
      <c r="AU304" s="175"/>
      <c r="AV304" s="186"/>
      <c r="AY304" s="186"/>
      <c r="AZ304" s="186"/>
      <c r="BA304" s="186"/>
      <c r="BB304" s="186"/>
      <c r="BC304" s="186"/>
      <c r="BD304" s="186"/>
      <c r="BE304" s="186"/>
      <c r="BF304" s="186"/>
      <c r="BG304" s="186"/>
      <c r="BJ304" s="186"/>
      <c r="BK304" s="186"/>
      <c r="BL304" s="186"/>
      <c r="BM304" s="218"/>
      <c r="BP304" s="186"/>
      <c r="BQ304" s="186"/>
      <c r="BR304" s="186"/>
      <c r="BS304" s="186"/>
      <c r="BT304" s="186"/>
      <c r="BU304" s="186"/>
      <c r="BV304" s="186"/>
      <c r="BW304" s="160"/>
      <c r="BX304" s="186"/>
      <c r="BY304" s="186"/>
      <c r="BZ304" s="186"/>
      <c r="CA304" s="186"/>
      <c r="CB304" s="186"/>
      <c r="CC304" s="186"/>
      <c r="CD304" s="186"/>
      <c r="CE304" s="186"/>
      <c r="CF304" s="197"/>
      <c r="CI304" s="186"/>
      <c r="CJ304" s="186"/>
      <c r="CK304" s="186"/>
      <c r="CL304" s="186"/>
      <c r="CM304" s="186"/>
      <c r="CN304" s="186"/>
      <c r="CO304" s="186"/>
      <c r="CP304" s="186"/>
      <c r="CQ304" s="186"/>
      <c r="CR304" s="186"/>
      <c r="CS304" s="186"/>
      <c r="CT304" s="186"/>
      <c r="CU304" s="186"/>
      <c r="CV304" s="186"/>
      <c r="CW304" s="186"/>
      <c r="CX304" s="186"/>
      <c r="CY304" s="186"/>
      <c r="CZ304" s="186"/>
      <c r="DA304" s="186"/>
      <c r="DB304" s="186"/>
      <c r="DC304" s="186"/>
      <c r="DD304" s="186"/>
      <c r="DE304" s="186"/>
      <c r="DF304" s="186"/>
      <c r="DG304" s="186"/>
      <c r="DH304" s="171"/>
      <c r="DI304" s="171"/>
      <c r="DJ304" s="171"/>
      <c r="DK304" s="171"/>
      <c r="DL304" s="186"/>
      <c r="DM304" s="186"/>
      <c r="DQ304" s="160"/>
      <c r="ED304" s="149"/>
      <c r="EE304" s="149"/>
      <c r="EN304" s="68"/>
      <c r="EO304" s="68"/>
    </row>
    <row r="305" spans="1:145" s="169" customFormat="1" x14ac:dyDescent="0.25">
      <c r="A305" s="156">
        <v>437</v>
      </c>
      <c r="B305" s="157" t="s">
        <v>1490</v>
      </c>
      <c r="C305" s="160" t="s">
        <v>1194</v>
      </c>
      <c r="D305" s="160"/>
      <c r="E305" s="156" t="s">
        <v>1449</v>
      </c>
      <c r="F305" s="157">
        <v>-20.239402642000002</v>
      </c>
      <c r="G305" s="157">
        <v>-41.861482103999997</v>
      </c>
      <c r="H305" s="157"/>
      <c r="I305" s="156">
        <v>710</v>
      </c>
      <c r="J305" s="190"/>
      <c r="K305" s="190"/>
      <c r="L305" s="189" t="s">
        <v>1210</v>
      </c>
      <c r="M305" s="185">
        <v>6</v>
      </c>
      <c r="N305" s="185">
        <v>5.666666666666667</v>
      </c>
      <c r="O305" s="185">
        <v>6</v>
      </c>
      <c r="P305" s="185">
        <v>6.333333333333333</v>
      </c>
      <c r="Q305" s="185">
        <v>6.333333333333333</v>
      </c>
      <c r="R305" s="185">
        <v>6.666666666666667</v>
      </c>
      <c r="S305" s="185">
        <v>6.333333333333333</v>
      </c>
      <c r="T305" s="185">
        <v>6</v>
      </c>
      <c r="U305" s="191">
        <v>84.666666666666671</v>
      </c>
      <c r="V305" s="186"/>
      <c r="W305" s="186"/>
      <c r="X305" s="186"/>
      <c r="Y305" s="186"/>
      <c r="Z305" s="186"/>
      <c r="AA305" s="186"/>
      <c r="AB305" s="175"/>
      <c r="AC305" s="175"/>
      <c r="AD305" s="175"/>
      <c r="AE305" s="186"/>
      <c r="AF305" s="193"/>
      <c r="AG305" s="193"/>
      <c r="AH305" s="193"/>
      <c r="AI305" s="193"/>
      <c r="AJ305" s="193"/>
      <c r="AK305" s="186"/>
      <c r="AL305" s="186"/>
      <c r="AM305" s="186"/>
      <c r="AN305" s="186"/>
      <c r="AO305" s="186"/>
      <c r="AP305" s="186"/>
      <c r="AQ305" s="175"/>
      <c r="AR305" s="175"/>
      <c r="AS305" s="175"/>
      <c r="AU305" s="175"/>
      <c r="AV305" s="186"/>
      <c r="AY305" s="186"/>
      <c r="AZ305" s="186"/>
      <c r="BA305" s="186"/>
      <c r="BB305" s="186"/>
      <c r="BC305" s="186"/>
      <c r="BD305" s="186"/>
      <c r="BE305" s="186"/>
      <c r="BF305" s="186"/>
      <c r="BG305" s="186"/>
      <c r="BJ305" s="186"/>
      <c r="BK305" s="186"/>
      <c r="BL305" s="186"/>
      <c r="BM305" s="218"/>
      <c r="BP305" s="186"/>
      <c r="BQ305" s="186"/>
      <c r="BR305" s="186"/>
      <c r="BS305" s="186"/>
      <c r="BT305" s="186"/>
      <c r="BU305" s="186"/>
      <c r="BV305" s="186"/>
      <c r="BW305" s="160"/>
      <c r="BX305" s="186"/>
      <c r="BY305" s="186"/>
      <c r="BZ305" s="186"/>
      <c r="CA305" s="186"/>
      <c r="CB305" s="186"/>
      <c r="CC305" s="186"/>
      <c r="CD305" s="186"/>
      <c r="CE305" s="186"/>
      <c r="CF305" s="197"/>
      <c r="CI305" s="186"/>
      <c r="CJ305" s="186"/>
      <c r="CK305" s="186"/>
      <c r="CL305" s="186"/>
      <c r="CM305" s="186"/>
      <c r="CN305" s="186"/>
      <c r="CO305" s="186"/>
      <c r="CP305" s="186"/>
      <c r="CQ305" s="186"/>
      <c r="CR305" s="186"/>
      <c r="CS305" s="186"/>
      <c r="CT305" s="186"/>
      <c r="CU305" s="186"/>
      <c r="CV305" s="186"/>
      <c r="CW305" s="186"/>
      <c r="CX305" s="186"/>
      <c r="CY305" s="186"/>
      <c r="CZ305" s="186"/>
      <c r="DA305" s="186"/>
      <c r="DB305" s="186"/>
      <c r="DC305" s="186"/>
      <c r="DD305" s="186"/>
      <c r="DE305" s="186"/>
      <c r="DF305" s="186"/>
      <c r="DG305" s="186"/>
      <c r="DH305" s="171"/>
      <c r="DI305" s="171"/>
      <c r="DJ305" s="171"/>
      <c r="DK305" s="171"/>
      <c r="DL305" s="186"/>
      <c r="DM305" s="186"/>
      <c r="DO305" s="61" t="s">
        <v>196</v>
      </c>
      <c r="DP305" s="238" t="s">
        <v>201</v>
      </c>
      <c r="DQ305" s="242" t="s">
        <v>1194</v>
      </c>
      <c r="DR305" s="61"/>
      <c r="DS305" s="61"/>
      <c r="DT305" s="61"/>
      <c r="DU305" s="61"/>
      <c r="DV305" s="61"/>
      <c r="DW305" s="61"/>
      <c r="DX305" s="61" t="s">
        <v>20</v>
      </c>
      <c r="DY305" s="68">
        <v>0.24687427999999997</v>
      </c>
      <c r="DZ305" s="68">
        <v>2.3567660000000001E-2</v>
      </c>
      <c r="EA305" s="68">
        <v>5.4521520000000004E-2</v>
      </c>
      <c r="EB305" s="68">
        <v>0.13198496000000001</v>
      </c>
      <c r="EC305" s="68">
        <v>1.6429300000000001E-2</v>
      </c>
      <c r="ED305" s="149"/>
      <c r="EE305" s="149"/>
      <c r="EN305" s="68"/>
      <c r="EO305" s="68"/>
    </row>
    <row r="306" spans="1:145" s="169" customFormat="1" x14ac:dyDescent="0.25">
      <c r="A306" s="156">
        <v>438</v>
      </c>
      <c r="B306" s="157" t="s">
        <v>1491</v>
      </c>
      <c r="C306" s="160" t="s">
        <v>1163</v>
      </c>
      <c r="D306" s="160"/>
      <c r="E306" s="156" t="s">
        <v>1284</v>
      </c>
      <c r="F306" s="157">
        <v>-20.291709405999999</v>
      </c>
      <c r="G306" s="157">
        <v>-41.903471834999998</v>
      </c>
      <c r="H306" s="157"/>
      <c r="I306" s="156">
        <v>790</v>
      </c>
      <c r="J306" s="190"/>
      <c r="K306" s="190"/>
      <c r="L306" s="189" t="s">
        <v>1210</v>
      </c>
      <c r="M306" s="185">
        <v>5.666666666666667</v>
      </c>
      <c r="N306" s="185">
        <v>6</v>
      </c>
      <c r="O306" s="185">
        <v>6</v>
      </c>
      <c r="P306" s="185">
        <v>6</v>
      </c>
      <c r="Q306" s="185">
        <v>5.666666666666667</v>
      </c>
      <c r="R306" s="185">
        <v>6</v>
      </c>
      <c r="S306" s="185">
        <v>5.666666666666667</v>
      </c>
      <c r="T306" s="185">
        <v>6</v>
      </c>
      <c r="U306" s="191">
        <v>83</v>
      </c>
      <c r="V306" s="186"/>
      <c r="W306" s="190" t="s">
        <v>731</v>
      </c>
      <c r="X306" s="190">
        <v>790</v>
      </c>
      <c r="Y306" s="192" t="s">
        <v>8</v>
      </c>
      <c r="Z306" s="192"/>
      <c r="AA306" s="175"/>
      <c r="AB306" s="175">
        <f t="shared" ref="AB306:AB325" si="55">I306</f>
        <v>790</v>
      </c>
      <c r="AC306" s="175"/>
      <c r="AD306" s="175"/>
      <c r="AE306" s="192"/>
      <c r="AF306" s="193">
        <v>76.810513500000013</v>
      </c>
      <c r="AG306" s="193">
        <v>39.104337999999998</v>
      </c>
      <c r="AH306" s="193">
        <v>6.8587918999999999</v>
      </c>
      <c r="AI306" s="193">
        <v>15.510464500000001</v>
      </c>
      <c r="AJ306" s="193">
        <v>2.2659542854279699</v>
      </c>
      <c r="AK306" s="186"/>
      <c r="AL306" s="175" t="s">
        <v>1014</v>
      </c>
      <c r="AM306" s="175"/>
      <c r="AN306" s="175" t="s">
        <v>8</v>
      </c>
      <c r="AO306" s="175"/>
      <c r="AP306" s="175"/>
      <c r="AQ306" s="175">
        <f t="shared" ref="AQ306:AQ325" si="56">X306</f>
        <v>790</v>
      </c>
      <c r="AR306" s="175"/>
      <c r="AS306" s="175"/>
      <c r="AU306" s="175"/>
      <c r="AV306" s="175" t="s">
        <v>440</v>
      </c>
      <c r="AY306" s="176">
        <v>0.23619999999999999</v>
      </c>
      <c r="AZ306" s="176">
        <v>20</v>
      </c>
      <c r="BA306" s="177">
        <v>1.1809999999999999E-2</v>
      </c>
      <c r="BB306" s="177">
        <v>6.3511663490188699</v>
      </c>
      <c r="BC306" s="177"/>
      <c r="BD306" s="186"/>
      <c r="BE306" s="186"/>
      <c r="BF306" s="186"/>
      <c r="BG306" s="186"/>
      <c r="BJ306" s="186"/>
      <c r="BK306" s="186"/>
      <c r="BL306" s="186"/>
      <c r="BM306" s="218"/>
      <c r="BP306" s="186"/>
      <c r="BQ306" s="186"/>
      <c r="BR306" s="186"/>
      <c r="BS306" s="186"/>
      <c r="BT306" s="186"/>
      <c r="BU306" s="186"/>
      <c r="BV306" s="176" t="s">
        <v>461</v>
      </c>
      <c r="BW306" s="160" t="s">
        <v>1163</v>
      </c>
      <c r="BX306" s="176"/>
      <c r="BY306" s="176"/>
      <c r="BZ306" s="186">
        <f>I306</f>
        <v>790</v>
      </c>
      <c r="CA306" s="176"/>
      <c r="CB306" s="176"/>
      <c r="CC306" s="176"/>
      <c r="CD306" s="176"/>
      <c r="CE306" s="176" t="s">
        <v>440</v>
      </c>
      <c r="CF306" s="185">
        <v>128.03687548397718</v>
      </c>
      <c r="CI306" s="186"/>
      <c r="CJ306" s="186"/>
      <c r="CK306" s="186"/>
      <c r="CL306" s="186"/>
      <c r="CM306" s="186"/>
      <c r="CN306" s="186"/>
      <c r="CO306" s="186"/>
      <c r="CP306" s="186"/>
      <c r="CQ306" s="186"/>
      <c r="CR306" s="186"/>
      <c r="CS306" s="186"/>
      <c r="CT306" s="186"/>
      <c r="CU306" s="186"/>
      <c r="CV306" s="186"/>
      <c r="CW306" s="186"/>
      <c r="CX306" s="186"/>
      <c r="CY306" s="186"/>
      <c r="CZ306" s="186"/>
      <c r="DA306" s="186"/>
      <c r="DB306" s="186"/>
      <c r="DC306" s="186"/>
      <c r="DD306" s="186"/>
      <c r="DE306" s="186"/>
      <c r="DF306" s="186"/>
      <c r="DG306" s="186"/>
      <c r="DH306" s="171"/>
      <c r="DI306" s="171"/>
      <c r="DJ306" s="171"/>
      <c r="DK306" s="171"/>
      <c r="DL306" s="186"/>
      <c r="DM306" s="186"/>
      <c r="DQ306" s="160"/>
      <c r="ED306" s="149"/>
      <c r="EE306" s="149"/>
      <c r="EN306" s="68"/>
      <c r="EO306" s="68"/>
    </row>
    <row r="307" spans="1:145" s="169" customFormat="1" x14ac:dyDescent="0.25">
      <c r="A307" s="156">
        <v>439</v>
      </c>
      <c r="B307" s="157" t="s">
        <v>1492</v>
      </c>
      <c r="C307" s="160" t="s">
        <v>1163</v>
      </c>
      <c r="D307" s="160"/>
      <c r="E307" s="156" t="s">
        <v>1317</v>
      </c>
      <c r="F307" s="157">
        <v>-20.524303027999999</v>
      </c>
      <c r="G307" s="157">
        <v>-42.024207115000003</v>
      </c>
      <c r="H307" s="157"/>
      <c r="I307" s="156">
        <v>1134</v>
      </c>
      <c r="J307" s="190"/>
      <c r="K307" s="190"/>
      <c r="L307" s="189" t="s">
        <v>1225</v>
      </c>
      <c r="M307" s="185">
        <v>6.333333333333333</v>
      </c>
      <c r="N307" s="185">
        <v>6.666666666666667</v>
      </c>
      <c r="O307" s="185">
        <v>6.666666666666667</v>
      </c>
      <c r="P307" s="185">
        <v>6.666666666666667</v>
      </c>
      <c r="Q307" s="185">
        <v>7</v>
      </c>
      <c r="R307" s="185">
        <v>7</v>
      </c>
      <c r="S307" s="185">
        <v>6.333333333333333</v>
      </c>
      <c r="T307" s="185">
        <v>6.333333333333333</v>
      </c>
      <c r="U307" s="191">
        <v>89</v>
      </c>
      <c r="V307" s="186"/>
      <c r="W307" s="190" t="s">
        <v>732</v>
      </c>
      <c r="X307" s="190">
        <v>1134</v>
      </c>
      <c r="Y307" s="192" t="s">
        <v>8</v>
      </c>
      <c r="Z307" s="192"/>
      <c r="AA307" s="175"/>
      <c r="AB307" s="175">
        <f t="shared" si="55"/>
        <v>1134</v>
      </c>
      <c r="AC307" s="175"/>
      <c r="AD307" s="175"/>
      <c r="AE307" s="192"/>
      <c r="AF307" s="193">
        <v>37.946191499999991</v>
      </c>
      <c r="AG307" s="193">
        <v>26.225181499999998</v>
      </c>
      <c r="AH307" s="193">
        <v>4.8500837500000005</v>
      </c>
      <c r="AI307" s="193">
        <v>10.972639150000003</v>
      </c>
      <c r="AJ307" s="193">
        <v>2.2798901416608999</v>
      </c>
      <c r="AK307" s="186"/>
      <c r="AL307" s="175" t="s">
        <v>104</v>
      </c>
      <c r="AM307" s="175"/>
      <c r="AN307" s="175" t="s">
        <v>8</v>
      </c>
      <c r="AO307" s="175"/>
      <c r="AP307" s="175"/>
      <c r="AQ307" s="175">
        <f t="shared" si="56"/>
        <v>1134</v>
      </c>
      <c r="AR307" s="175"/>
      <c r="AS307" s="175"/>
      <c r="AU307" s="175"/>
      <c r="AV307" s="175" t="s">
        <v>62</v>
      </c>
      <c r="AY307" s="176">
        <v>0.2697</v>
      </c>
      <c r="AZ307" s="176">
        <v>20</v>
      </c>
      <c r="BA307" s="177">
        <v>1.3485E-2</v>
      </c>
      <c r="BB307" s="177">
        <v>7.3779292942850248</v>
      </c>
      <c r="BC307" s="177"/>
      <c r="BD307" s="186"/>
      <c r="BE307" s="186"/>
      <c r="BF307" s="186"/>
      <c r="BG307" s="186"/>
      <c r="BJ307" s="186"/>
      <c r="BK307" s="186"/>
      <c r="BL307" s="186"/>
      <c r="BM307" s="218"/>
      <c r="BP307" s="186"/>
      <c r="BQ307" s="186"/>
      <c r="BR307" s="186"/>
      <c r="BS307" s="186"/>
      <c r="BT307" s="186"/>
      <c r="BU307" s="186"/>
      <c r="BV307" s="176" t="s">
        <v>370</v>
      </c>
      <c r="BW307" s="160" t="s">
        <v>1163</v>
      </c>
      <c r="BX307" s="176"/>
      <c r="BY307" s="176"/>
      <c r="BZ307" s="186">
        <f>I307</f>
        <v>1134</v>
      </c>
      <c r="CA307" s="176"/>
      <c r="CB307" s="176"/>
      <c r="CC307" s="176"/>
      <c r="CD307" s="176"/>
      <c r="CE307" s="176" t="s">
        <v>62</v>
      </c>
      <c r="CF307" s="185">
        <v>215.42043260960253</v>
      </c>
      <c r="CI307" s="186"/>
      <c r="CJ307" s="186"/>
      <c r="CK307" s="186"/>
      <c r="CL307" s="186"/>
      <c r="CM307" s="186"/>
      <c r="CN307" s="186"/>
      <c r="CO307" s="186"/>
      <c r="CP307" s="186"/>
      <c r="CQ307" s="186"/>
      <c r="CR307" s="186"/>
      <c r="CS307" s="186"/>
      <c r="CT307" s="186"/>
      <c r="CU307" s="186"/>
      <c r="CV307" s="186"/>
      <c r="CW307" s="190">
        <v>439</v>
      </c>
      <c r="CX307" s="228" t="s">
        <v>8</v>
      </c>
      <c r="CY307" s="228"/>
      <c r="CZ307" s="228"/>
      <c r="DA307" s="186">
        <f t="shared" si="49"/>
        <v>1134</v>
      </c>
      <c r="DB307" s="228"/>
      <c r="DC307" s="228"/>
      <c r="DD307" s="228"/>
      <c r="DE307" s="228"/>
      <c r="DF307" s="228"/>
      <c r="DG307" s="228"/>
      <c r="DH307" s="228" t="s">
        <v>9</v>
      </c>
      <c r="DI307" s="230">
        <v>4.5521669999999999</v>
      </c>
      <c r="DJ307" s="230">
        <v>0.71091690000000007</v>
      </c>
      <c r="DK307" s="230">
        <v>3.8412500999999999</v>
      </c>
      <c r="DL307" s="230">
        <v>0.3407632000000001</v>
      </c>
      <c r="DM307" s="230">
        <v>0.37015369999999997</v>
      </c>
      <c r="DO307" s="59" t="s">
        <v>104</v>
      </c>
      <c r="DP307" s="61" t="s">
        <v>8</v>
      </c>
      <c r="DQ307" s="160" t="s">
        <v>1163</v>
      </c>
      <c r="DR307" s="61"/>
      <c r="DS307" s="61"/>
      <c r="DT307" s="61"/>
      <c r="DU307" s="61"/>
      <c r="DV307" s="61"/>
      <c r="DW307" s="61"/>
      <c r="DX307" s="61" t="s">
        <v>62</v>
      </c>
      <c r="DY307" s="236">
        <v>0.28336900000000004</v>
      </c>
      <c r="DZ307" s="236">
        <v>2.9234260000000001E-2</v>
      </c>
      <c r="EA307" s="236">
        <v>7.2444400000000006E-2</v>
      </c>
      <c r="EB307" s="236">
        <v>0.18115441999999998</v>
      </c>
      <c r="EC307" s="236">
        <v>1.7132420000000002E-2</v>
      </c>
      <c r="ED307" s="149"/>
      <c r="EE307" s="149"/>
      <c r="EN307" s="68"/>
      <c r="EO307" s="68"/>
    </row>
    <row r="308" spans="1:145" s="169" customFormat="1" x14ac:dyDescent="0.25">
      <c r="A308" s="156">
        <v>440</v>
      </c>
      <c r="B308" s="157" t="s">
        <v>1493</v>
      </c>
      <c r="C308" s="160" t="s">
        <v>1163</v>
      </c>
      <c r="D308" s="160"/>
      <c r="E308" s="156" t="s">
        <v>1304</v>
      </c>
      <c r="F308" s="157">
        <v>-20.374979004</v>
      </c>
      <c r="G308" s="157">
        <v>-41.861914358999996</v>
      </c>
      <c r="H308" s="157"/>
      <c r="I308" s="156">
        <v>885</v>
      </c>
      <c r="J308" s="190"/>
      <c r="K308" s="190"/>
      <c r="L308" s="189" t="s">
        <v>1225</v>
      </c>
      <c r="M308" s="185">
        <v>6</v>
      </c>
      <c r="N308" s="185">
        <v>5.333333333333333</v>
      </c>
      <c r="O308" s="185">
        <v>6</v>
      </c>
      <c r="P308" s="185">
        <v>5.666666666666667</v>
      </c>
      <c r="Q308" s="185">
        <v>5.666666666666667</v>
      </c>
      <c r="R308" s="185">
        <v>5.333333333333333</v>
      </c>
      <c r="S308" s="185">
        <v>6</v>
      </c>
      <c r="T308" s="185">
        <v>6</v>
      </c>
      <c r="U308" s="191">
        <v>82</v>
      </c>
      <c r="V308" s="186"/>
      <c r="W308" s="190" t="s">
        <v>733</v>
      </c>
      <c r="X308" s="190">
        <v>885</v>
      </c>
      <c r="Y308" s="192" t="s">
        <v>8</v>
      </c>
      <c r="Z308" s="192"/>
      <c r="AA308" s="175"/>
      <c r="AB308" s="175">
        <f t="shared" si="55"/>
        <v>885</v>
      </c>
      <c r="AC308" s="175"/>
      <c r="AD308" s="175"/>
      <c r="AE308" s="192"/>
      <c r="AF308" s="193">
        <v>67.345058999999992</v>
      </c>
      <c r="AG308" s="193">
        <v>35.101739500000001</v>
      </c>
      <c r="AH308" s="193">
        <v>6.4190743999999995</v>
      </c>
      <c r="AI308" s="193">
        <v>14.493850999999998</v>
      </c>
      <c r="AJ308" s="193">
        <v>2.2606640321143638</v>
      </c>
      <c r="AK308" s="186"/>
      <c r="AL308" s="175" t="s">
        <v>537</v>
      </c>
      <c r="AM308" s="175"/>
      <c r="AN308" s="175" t="s">
        <v>8</v>
      </c>
      <c r="AO308" s="175"/>
      <c r="AP308" s="175"/>
      <c r="AQ308" s="175">
        <f t="shared" si="56"/>
        <v>885</v>
      </c>
      <c r="AR308" s="175"/>
      <c r="AS308" s="175"/>
      <c r="AU308" s="175"/>
      <c r="AV308" s="175" t="s">
        <v>440</v>
      </c>
      <c r="AY308" s="176">
        <v>0.2127</v>
      </c>
      <c r="AZ308" s="176">
        <v>20</v>
      </c>
      <c r="BA308" s="177">
        <v>1.0635E-2</v>
      </c>
      <c r="BB308" s="177">
        <v>5.8706681341100051</v>
      </c>
      <c r="BC308" s="177"/>
      <c r="BD308" s="194" t="s">
        <v>537</v>
      </c>
      <c r="BE308" s="194" t="s">
        <v>8</v>
      </c>
      <c r="BF308" s="194"/>
      <c r="BG308" s="194"/>
      <c r="BH308" s="169">
        <f>I308</f>
        <v>885</v>
      </c>
      <c r="BJ308" s="194"/>
      <c r="BK308" s="194"/>
      <c r="BL308" s="194"/>
      <c r="BM308" s="217">
        <v>873.03</v>
      </c>
      <c r="BP308" s="194"/>
      <c r="BQ308" s="195">
        <v>5946.3333329999996</v>
      </c>
      <c r="BR308" s="195"/>
      <c r="BS308" s="195"/>
      <c r="BT308" s="195"/>
      <c r="BU308" s="186"/>
      <c r="BV308" s="186"/>
      <c r="BW308" s="160"/>
      <c r="BX308" s="186"/>
      <c r="BY308" s="186"/>
      <c r="BZ308" s="186"/>
      <c r="CA308" s="186"/>
      <c r="CB308" s="186"/>
      <c r="CC308" s="186"/>
      <c r="CD308" s="186"/>
      <c r="CE308" s="186"/>
      <c r="CF308" s="197"/>
      <c r="CI308" s="163">
        <v>440</v>
      </c>
      <c r="CJ308" s="163" t="s">
        <v>8</v>
      </c>
      <c r="CK308" s="163"/>
      <c r="CL308" s="163"/>
      <c r="CM308" s="186">
        <f>I308</f>
        <v>885</v>
      </c>
      <c r="CN308" s="163"/>
      <c r="CO308" s="163"/>
      <c r="CP308" s="163"/>
      <c r="CQ308" s="163"/>
      <c r="CR308" s="163"/>
      <c r="CS308" s="163" t="s">
        <v>62</v>
      </c>
      <c r="CT308" s="163">
        <v>7.8563094046380773</v>
      </c>
      <c r="CU308" s="186"/>
      <c r="CV308" s="186"/>
      <c r="CW308" s="186"/>
      <c r="CX308" s="186"/>
      <c r="CY308" s="186"/>
      <c r="CZ308" s="186"/>
      <c r="DA308" s="186"/>
      <c r="DB308" s="186"/>
      <c r="DC308" s="186"/>
      <c r="DD308" s="186"/>
      <c r="DE308" s="186"/>
      <c r="DF308" s="186"/>
      <c r="DG308" s="186"/>
      <c r="DH308" s="171"/>
      <c r="DI308" s="171"/>
      <c r="DJ308" s="171"/>
      <c r="DK308" s="171"/>
      <c r="DL308" s="186"/>
      <c r="DM308" s="186"/>
      <c r="DQ308" s="160"/>
      <c r="ED308" s="149"/>
      <c r="EE308" s="149"/>
      <c r="EN308" s="68"/>
      <c r="EO308" s="68"/>
    </row>
    <row r="309" spans="1:145" s="169" customFormat="1" x14ac:dyDescent="0.25">
      <c r="A309" s="156">
        <v>441</v>
      </c>
      <c r="B309" s="157" t="s">
        <v>1492</v>
      </c>
      <c r="C309" s="160" t="s">
        <v>1163</v>
      </c>
      <c r="D309" s="160"/>
      <c r="E309" s="156" t="s">
        <v>1317</v>
      </c>
      <c r="F309" s="157">
        <v>-20.524018714</v>
      </c>
      <c r="G309" s="157">
        <v>-42.023402787999999</v>
      </c>
      <c r="H309" s="157"/>
      <c r="I309" s="156">
        <v>1136</v>
      </c>
      <c r="J309" s="190"/>
      <c r="K309" s="190"/>
      <c r="L309" s="189" t="s">
        <v>1210</v>
      </c>
      <c r="M309" s="185">
        <v>6.333333333333333</v>
      </c>
      <c r="N309" s="185">
        <v>6.833333333333333</v>
      </c>
      <c r="O309" s="185">
        <v>7</v>
      </c>
      <c r="P309" s="185">
        <v>6.5</v>
      </c>
      <c r="Q309" s="185">
        <v>7</v>
      </c>
      <c r="R309" s="185">
        <v>6.833333333333333</v>
      </c>
      <c r="S309" s="185">
        <v>6.666666666666667</v>
      </c>
      <c r="T309" s="185">
        <v>6.833333333333333</v>
      </c>
      <c r="U309" s="191">
        <v>90</v>
      </c>
      <c r="V309" s="186"/>
      <c r="W309" s="190" t="s">
        <v>734</v>
      </c>
      <c r="X309" s="190">
        <v>1136</v>
      </c>
      <c r="Y309" s="192" t="s">
        <v>8</v>
      </c>
      <c r="Z309" s="192"/>
      <c r="AA309" s="175"/>
      <c r="AB309" s="175">
        <f t="shared" si="55"/>
        <v>1136</v>
      </c>
      <c r="AC309" s="175"/>
      <c r="AD309" s="175"/>
      <c r="AE309" s="192"/>
      <c r="AF309" s="193">
        <v>37.943125999999999</v>
      </c>
      <c r="AG309" s="193">
        <v>27.349560000000004</v>
      </c>
      <c r="AH309" s="193">
        <v>4.8868837500000009</v>
      </c>
      <c r="AI309" s="193">
        <v>11.31091485</v>
      </c>
      <c r="AJ309" s="193">
        <v>2.3279977729025387</v>
      </c>
      <c r="AK309" s="186"/>
      <c r="AL309" s="175" t="s">
        <v>105</v>
      </c>
      <c r="AM309" s="175"/>
      <c r="AN309" s="175" t="s">
        <v>8</v>
      </c>
      <c r="AO309" s="175"/>
      <c r="AP309" s="175"/>
      <c r="AQ309" s="175">
        <f t="shared" si="56"/>
        <v>1136</v>
      </c>
      <c r="AR309" s="175"/>
      <c r="AS309" s="175"/>
      <c r="AU309" s="175"/>
      <c r="AV309" s="175" t="s">
        <v>62</v>
      </c>
      <c r="AY309" s="176">
        <v>0.27310000000000001</v>
      </c>
      <c r="AZ309" s="176">
        <v>20</v>
      </c>
      <c r="BA309" s="177">
        <v>1.3655E-2</v>
      </c>
      <c r="BB309" s="177">
        <v>6.987356722948487</v>
      </c>
      <c r="BC309" s="177"/>
      <c r="BD309" s="186"/>
      <c r="BE309" s="186"/>
      <c r="BF309" s="186"/>
      <c r="BG309" s="186"/>
      <c r="BJ309" s="186"/>
      <c r="BK309" s="186"/>
      <c r="BL309" s="186"/>
      <c r="BM309" s="218"/>
      <c r="BP309" s="186"/>
      <c r="BQ309" s="186"/>
      <c r="BR309" s="186"/>
      <c r="BS309" s="186"/>
      <c r="BT309" s="186"/>
      <c r="BU309" s="186"/>
      <c r="BV309" s="186"/>
      <c r="BW309" s="160"/>
      <c r="BX309" s="186"/>
      <c r="BY309" s="186"/>
      <c r="BZ309" s="186"/>
      <c r="CA309" s="186"/>
      <c r="CB309" s="186"/>
      <c r="CC309" s="186"/>
      <c r="CD309" s="186"/>
      <c r="CE309" s="186"/>
      <c r="CF309" s="197"/>
      <c r="CI309" s="163">
        <v>441</v>
      </c>
      <c r="CJ309" s="163" t="s">
        <v>8</v>
      </c>
      <c r="CK309" s="163"/>
      <c r="CL309" s="163"/>
      <c r="CM309" s="186">
        <f>I309</f>
        <v>1136</v>
      </c>
      <c r="CN309" s="163"/>
      <c r="CO309" s="163"/>
      <c r="CP309" s="163"/>
      <c r="CQ309" s="163"/>
      <c r="CR309" s="163"/>
      <c r="CS309" s="163" t="s">
        <v>62</v>
      </c>
      <c r="CT309" s="163">
        <v>9.1018659253575063</v>
      </c>
      <c r="CU309" s="186"/>
      <c r="CV309" s="186"/>
      <c r="CW309" s="190">
        <v>441</v>
      </c>
      <c r="CX309" s="228" t="s">
        <v>8</v>
      </c>
      <c r="CY309" s="228"/>
      <c r="CZ309" s="228"/>
      <c r="DA309" s="186">
        <f t="shared" si="49"/>
        <v>1136</v>
      </c>
      <c r="DB309" s="228"/>
      <c r="DC309" s="228"/>
      <c r="DD309" s="228"/>
      <c r="DE309" s="228"/>
      <c r="DF309" s="228"/>
      <c r="DG309" s="228"/>
      <c r="DH309" s="228" t="s">
        <v>9</v>
      </c>
      <c r="DI309" s="230">
        <v>3.598843</v>
      </c>
      <c r="DJ309" s="230">
        <v>0.45593690000000003</v>
      </c>
      <c r="DK309" s="230">
        <v>3.1429060999999998</v>
      </c>
      <c r="DL309" s="230">
        <v>0.20830400000000004</v>
      </c>
      <c r="DM309" s="230">
        <v>0.24763289999999999</v>
      </c>
      <c r="DO309" s="59" t="s">
        <v>105</v>
      </c>
      <c r="DP309" s="61" t="s">
        <v>8</v>
      </c>
      <c r="DQ309" s="160" t="s">
        <v>1163</v>
      </c>
      <c r="DR309" s="61"/>
      <c r="DS309" s="61"/>
      <c r="DT309" s="61"/>
      <c r="DU309" s="61"/>
      <c r="DV309" s="61"/>
      <c r="DW309" s="61"/>
      <c r="DX309" s="61" t="s">
        <v>62</v>
      </c>
      <c r="DY309" s="236">
        <v>0.28625490000000003</v>
      </c>
      <c r="DZ309" s="236">
        <v>2.8593560000000001E-2</v>
      </c>
      <c r="EA309" s="236">
        <v>6.9461200000000001E-2</v>
      </c>
      <c r="EB309" s="236">
        <v>0.1838303</v>
      </c>
      <c r="EC309" s="236">
        <v>1.8783720000000004E-2</v>
      </c>
      <c r="ED309" s="149"/>
      <c r="EE309" s="149"/>
      <c r="EN309" s="68"/>
      <c r="EO309" s="68"/>
    </row>
    <row r="310" spans="1:145" s="169" customFormat="1" x14ac:dyDescent="0.25">
      <c r="A310" s="156">
        <v>444</v>
      </c>
      <c r="B310" s="157" t="s">
        <v>1494</v>
      </c>
      <c r="C310" s="160" t="s">
        <v>1192</v>
      </c>
      <c r="D310" s="160"/>
      <c r="E310" s="156" t="s">
        <v>1317</v>
      </c>
      <c r="F310" s="157">
        <v>-20.529225887999999</v>
      </c>
      <c r="G310" s="157">
        <v>-42.024873225</v>
      </c>
      <c r="H310" s="157"/>
      <c r="I310" s="156">
        <v>1184</v>
      </c>
      <c r="J310" s="190"/>
      <c r="K310" s="190"/>
      <c r="L310" s="209" t="s">
        <v>1495</v>
      </c>
      <c r="M310" s="185">
        <v>6.666666666666667</v>
      </c>
      <c r="N310" s="185">
        <v>6.833333333333333</v>
      </c>
      <c r="O310" s="185">
        <v>7.333333333333333</v>
      </c>
      <c r="P310" s="185">
        <v>6.833333333333333</v>
      </c>
      <c r="Q310" s="185">
        <v>6.833333333333333</v>
      </c>
      <c r="R310" s="185">
        <v>6.666666666666667</v>
      </c>
      <c r="S310" s="185">
        <v>6.333333333333333</v>
      </c>
      <c r="T310" s="185">
        <v>6.833333333333333</v>
      </c>
      <c r="U310" s="191">
        <v>90.333333333333329</v>
      </c>
      <c r="V310" s="186"/>
      <c r="W310" s="190" t="s">
        <v>987</v>
      </c>
      <c r="X310" s="190">
        <v>1184</v>
      </c>
      <c r="Y310" s="192" t="s">
        <v>10</v>
      </c>
      <c r="Z310" s="192"/>
      <c r="AA310" s="175"/>
      <c r="AB310" s="175">
        <f t="shared" si="55"/>
        <v>1184</v>
      </c>
      <c r="AC310" s="175"/>
      <c r="AD310" s="175"/>
      <c r="AE310" s="192"/>
      <c r="AF310" s="193">
        <v>41.542730999999996</v>
      </c>
      <c r="AG310" s="193">
        <v>26.441530999999998</v>
      </c>
      <c r="AH310" s="193">
        <v>5.2534585499999995</v>
      </c>
      <c r="AI310" s="193">
        <v>11.120796049999999</v>
      </c>
      <c r="AJ310" s="193">
        <v>2.1269808343731595</v>
      </c>
      <c r="AK310" s="186"/>
      <c r="AL310" s="175" t="s">
        <v>107</v>
      </c>
      <c r="AM310" s="175"/>
      <c r="AN310" s="175" t="s">
        <v>10</v>
      </c>
      <c r="AO310" s="175"/>
      <c r="AP310" s="175"/>
      <c r="AQ310" s="175">
        <f t="shared" si="56"/>
        <v>1184</v>
      </c>
      <c r="AR310" s="175"/>
      <c r="AS310" s="175"/>
      <c r="AU310" s="175"/>
      <c r="AV310" s="175" t="s">
        <v>62</v>
      </c>
      <c r="AY310" s="176">
        <v>0.28410000000000002</v>
      </c>
      <c r="AZ310" s="176">
        <v>20</v>
      </c>
      <c r="BA310" s="177">
        <v>1.4205000000000001E-2</v>
      </c>
      <c r="BB310" s="177">
        <v>8.1094140069256184</v>
      </c>
      <c r="BC310" s="177"/>
      <c r="BD310" s="186"/>
      <c r="BE310" s="186"/>
      <c r="BF310" s="186"/>
      <c r="BG310" s="186"/>
      <c r="BJ310" s="186"/>
      <c r="BK310" s="186"/>
      <c r="BL310" s="186"/>
      <c r="BM310" s="218"/>
      <c r="BP310" s="186"/>
      <c r="BQ310" s="186"/>
      <c r="BR310" s="186"/>
      <c r="BS310" s="186"/>
      <c r="BT310" s="186"/>
      <c r="BU310" s="186"/>
      <c r="BV310" s="176" t="s">
        <v>436</v>
      </c>
      <c r="BW310" s="160" t="s">
        <v>1192</v>
      </c>
      <c r="BX310" s="176"/>
      <c r="BY310" s="176"/>
      <c r="BZ310" s="186">
        <f t="shared" ref="BZ310:BZ316" si="57">I310</f>
        <v>1184</v>
      </c>
      <c r="CA310" s="176"/>
      <c r="CB310" s="176"/>
      <c r="CC310" s="176"/>
      <c r="CD310" s="176"/>
      <c r="CE310" s="176" t="s">
        <v>62</v>
      </c>
      <c r="CF310" s="185">
        <v>245.07424229893604</v>
      </c>
      <c r="CI310" s="163">
        <v>444</v>
      </c>
      <c r="CJ310" s="163" t="s">
        <v>10</v>
      </c>
      <c r="CK310" s="163"/>
      <c r="CL310" s="163"/>
      <c r="CM310" s="186">
        <f>I310</f>
        <v>1184</v>
      </c>
      <c r="CN310" s="163"/>
      <c r="CO310" s="163"/>
      <c r="CP310" s="163"/>
      <c r="CQ310" s="163"/>
      <c r="CR310" s="163"/>
      <c r="CS310" s="163" t="s">
        <v>62</v>
      </c>
      <c r="CT310" s="163">
        <v>7.8569484208942537</v>
      </c>
      <c r="CU310" s="186"/>
      <c r="CV310" s="186"/>
      <c r="CW310" s="163">
        <v>444</v>
      </c>
      <c r="CX310" s="163" t="s">
        <v>10</v>
      </c>
      <c r="CY310" s="163"/>
      <c r="CZ310" s="163"/>
      <c r="DA310" s="186">
        <f t="shared" si="49"/>
        <v>1184</v>
      </c>
      <c r="DB310" s="163"/>
      <c r="DC310" s="163"/>
      <c r="DD310" s="163"/>
      <c r="DE310" s="163"/>
      <c r="DF310" s="163"/>
      <c r="DG310" s="163"/>
      <c r="DH310" s="176" t="s">
        <v>9</v>
      </c>
      <c r="DI310" s="233">
        <v>4.4172820000000002</v>
      </c>
      <c r="DJ310" s="233">
        <v>0.57359169999999993</v>
      </c>
      <c r="DK310" s="177">
        <f>DI310-DJ310</f>
        <v>3.8436903000000004</v>
      </c>
      <c r="DL310" s="230">
        <v>0.24508479999999994</v>
      </c>
      <c r="DM310" s="230">
        <v>0.32850689999999999</v>
      </c>
      <c r="DO310" s="59" t="s">
        <v>107</v>
      </c>
      <c r="DP310" s="238" t="s">
        <v>10</v>
      </c>
      <c r="DQ310" s="242" t="s">
        <v>1192</v>
      </c>
      <c r="DR310" s="61"/>
      <c r="DS310" s="61"/>
      <c r="DT310" s="61"/>
      <c r="DU310" s="61"/>
      <c r="DV310" s="61"/>
      <c r="DW310" s="61"/>
      <c r="DX310" s="61" t="s">
        <v>62</v>
      </c>
      <c r="DY310" s="236">
        <v>0.24968247999999998</v>
      </c>
      <c r="DZ310" s="236">
        <v>2.5440440000000002E-2</v>
      </c>
      <c r="EA310" s="236">
        <v>5.4673800000000002E-2</v>
      </c>
      <c r="EB310" s="236">
        <v>0.15218946</v>
      </c>
      <c r="EC310" s="236">
        <v>1.7789560000000003E-2</v>
      </c>
      <c r="ED310" s="149"/>
      <c r="EE310" s="149"/>
      <c r="EN310" s="68"/>
      <c r="EO310" s="68"/>
    </row>
    <row r="311" spans="1:145" s="169" customFormat="1" x14ac:dyDescent="0.25">
      <c r="A311" s="156">
        <v>445</v>
      </c>
      <c r="B311" s="157" t="s">
        <v>1496</v>
      </c>
      <c r="C311" s="160" t="s">
        <v>1163</v>
      </c>
      <c r="D311" s="160"/>
      <c r="E311" s="156" t="s">
        <v>1317</v>
      </c>
      <c r="F311" s="157">
        <v>-20.537657075999999</v>
      </c>
      <c r="G311" s="157">
        <v>-41.975455283999999</v>
      </c>
      <c r="H311" s="157"/>
      <c r="I311" s="156">
        <v>928</v>
      </c>
      <c r="J311" s="190"/>
      <c r="K311" s="190"/>
      <c r="L311" s="189" t="s">
        <v>1225</v>
      </c>
      <c r="M311" s="185">
        <v>6</v>
      </c>
      <c r="N311" s="185">
        <v>5.666666666666667</v>
      </c>
      <c r="O311" s="185">
        <v>6</v>
      </c>
      <c r="P311" s="185">
        <v>6.166666666666667</v>
      </c>
      <c r="Q311" s="185">
        <v>6</v>
      </c>
      <c r="R311" s="185">
        <v>6</v>
      </c>
      <c r="S311" s="185">
        <v>6.333333333333333</v>
      </c>
      <c r="T311" s="185">
        <v>6.166666666666667</v>
      </c>
      <c r="U311" s="191">
        <v>84.333333333333329</v>
      </c>
      <c r="V311" s="186"/>
      <c r="W311" s="190" t="s">
        <v>736</v>
      </c>
      <c r="X311" s="190">
        <v>928</v>
      </c>
      <c r="Y311" s="192" t="s">
        <v>8</v>
      </c>
      <c r="Z311" s="192"/>
      <c r="AA311" s="175"/>
      <c r="AB311" s="175">
        <f t="shared" si="55"/>
        <v>928</v>
      </c>
      <c r="AC311" s="175"/>
      <c r="AD311" s="175"/>
      <c r="AE311" s="192"/>
      <c r="AF311" s="193">
        <v>56.437001499999994</v>
      </c>
      <c r="AG311" s="193">
        <v>31.603625999999998</v>
      </c>
      <c r="AH311" s="193">
        <v>5.9672420000000006</v>
      </c>
      <c r="AI311" s="193">
        <v>13.296389</v>
      </c>
      <c r="AJ311" s="193">
        <v>2.2298811603672841</v>
      </c>
      <c r="AK311" s="186"/>
      <c r="AL311" s="175" t="s">
        <v>538</v>
      </c>
      <c r="AM311" s="175"/>
      <c r="AN311" s="175" t="s">
        <v>8</v>
      </c>
      <c r="AO311" s="175"/>
      <c r="AP311" s="175"/>
      <c r="AQ311" s="175">
        <f t="shared" si="56"/>
        <v>928</v>
      </c>
      <c r="AR311" s="175"/>
      <c r="AS311" s="175"/>
      <c r="AU311" s="175"/>
      <c r="AV311" s="175" t="s">
        <v>62</v>
      </c>
      <c r="AY311" s="176">
        <v>0.2102</v>
      </c>
      <c r="AZ311" s="176">
        <v>20</v>
      </c>
      <c r="BA311" s="177">
        <v>1.051E-2</v>
      </c>
      <c r="BB311" s="177">
        <v>5.7753737953990285</v>
      </c>
      <c r="BC311" s="177"/>
      <c r="BD311" s="194" t="s">
        <v>538</v>
      </c>
      <c r="BE311" s="194" t="s">
        <v>8</v>
      </c>
      <c r="BF311" s="194"/>
      <c r="BG311" s="194"/>
      <c r="BH311" s="169">
        <f>I311</f>
        <v>928</v>
      </c>
      <c r="BJ311" s="194"/>
      <c r="BK311" s="194"/>
      <c r="BL311" s="194"/>
      <c r="BM311" s="217">
        <v>923.73800000000006</v>
      </c>
      <c r="BP311" s="194"/>
      <c r="BQ311" s="195">
        <v>4688.8333329999996</v>
      </c>
      <c r="BR311" s="195"/>
      <c r="BS311" s="195"/>
      <c r="BT311" s="195"/>
      <c r="BU311" s="186"/>
      <c r="BV311" s="176" t="s">
        <v>371</v>
      </c>
      <c r="BW311" s="160" t="s">
        <v>1163</v>
      </c>
      <c r="BX311" s="176"/>
      <c r="BY311" s="176"/>
      <c r="BZ311" s="186">
        <f t="shared" si="57"/>
        <v>928</v>
      </c>
      <c r="CA311" s="176"/>
      <c r="CB311" s="176"/>
      <c r="CC311" s="176"/>
      <c r="CD311" s="176"/>
      <c r="CE311" s="176" t="s">
        <v>62</v>
      </c>
      <c r="CF311" s="185">
        <v>145.5478938408209</v>
      </c>
      <c r="CI311" s="186"/>
      <c r="CJ311" s="186"/>
      <c r="CK311" s="186"/>
      <c r="CL311" s="186"/>
      <c r="CM311" s="186"/>
      <c r="CN311" s="186"/>
      <c r="CO311" s="186"/>
      <c r="CP311" s="186"/>
      <c r="CQ311" s="186"/>
      <c r="CR311" s="186"/>
      <c r="CS311" s="186"/>
      <c r="CT311" s="186"/>
      <c r="CU311" s="186"/>
      <c r="CV311" s="186"/>
      <c r="CW311" s="190">
        <v>445</v>
      </c>
      <c r="CX311" s="228" t="s">
        <v>8</v>
      </c>
      <c r="CY311" s="228"/>
      <c r="CZ311" s="228"/>
      <c r="DA311" s="186">
        <f t="shared" si="49"/>
        <v>928</v>
      </c>
      <c r="DB311" s="228"/>
      <c r="DC311" s="228"/>
      <c r="DD311" s="228"/>
      <c r="DE311" s="228"/>
      <c r="DF311" s="228"/>
      <c r="DG311" s="228"/>
      <c r="DH311" s="228" t="s">
        <v>9</v>
      </c>
      <c r="DI311" s="230">
        <v>3.7454200000000002</v>
      </c>
      <c r="DJ311" s="230">
        <v>0.43448739999999997</v>
      </c>
      <c r="DK311" s="230">
        <v>3.3109326000000001</v>
      </c>
      <c r="DL311" s="230">
        <v>0.23789479999999996</v>
      </c>
      <c r="DM311" s="230">
        <v>0.19659260000000001</v>
      </c>
      <c r="DQ311" s="160"/>
      <c r="ED311" s="149"/>
      <c r="EE311" s="149"/>
      <c r="EN311" s="68"/>
      <c r="EO311" s="68"/>
    </row>
    <row r="312" spans="1:145" s="169" customFormat="1" x14ac:dyDescent="0.25">
      <c r="A312" s="156">
        <v>447</v>
      </c>
      <c r="B312" s="157" t="s">
        <v>1497</v>
      </c>
      <c r="C312" s="160" t="s">
        <v>1163</v>
      </c>
      <c r="D312" s="160"/>
      <c r="E312" s="156" t="s">
        <v>1317</v>
      </c>
      <c r="F312" s="157">
        <v>-20.531557984999999</v>
      </c>
      <c r="G312" s="157">
        <v>-41.978978366</v>
      </c>
      <c r="H312" s="157"/>
      <c r="I312" s="156">
        <v>875</v>
      </c>
      <c r="J312" s="190"/>
      <c r="K312" s="190"/>
      <c r="L312" s="189" t="s">
        <v>1225</v>
      </c>
      <c r="M312" s="185">
        <v>6.166666666666667</v>
      </c>
      <c r="N312" s="185">
        <v>6.166666666666667</v>
      </c>
      <c r="O312" s="185">
        <v>6.5</v>
      </c>
      <c r="P312" s="185">
        <v>6</v>
      </c>
      <c r="Q312" s="185">
        <v>6.5</v>
      </c>
      <c r="R312" s="185">
        <v>6.5</v>
      </c>
      <c r="S312" s="185">
        <v>6</v>
      </c>
      <c r="T312" s="185">
        <v>6.166666666666667</v>
      </c>
      <c r="U312" s="191">
        <v>86</v>
      </c>
      <c r="V312" s="186"/>
      <c r="W312" s="190" t="s">
        <v>737</v>
      </c>
      <c r="X312" s="190">
        <v>875</v>
      </c>
      <c r="Y312" s="192" t="s">
        <v>8</v>
      </c>
      <c r="Z312" s="192"/>
      <c r="AA312" s="175"/>
      <c r="AB312" s="175">
        <f t="shared" si="55"/>
        <v>875</v>
      </c>
      <c r="AC312" s="175"/>
      <c r="AD312" s="175"/>
      <c r="AE312" s="192"/>
      <c r="AF312" s="193">
        <v>47.235472999999999</v>
      </c>
      <c r="AG312" s="193">
        <v>28.754946</v>
      </c>
      <c r="AH312" s="193">
        <v>5.36670465</v>
      </c>
      <c r="AI312" s="193">
        <v>11.954732300000002</v>
      </c>
      <c r="AJ312" s="193">
        <v>2.2413451513041887</v>
      </c>
      <c r="AK312" s="186"/>
      <c r="AL312" s="175" t="s">
        <v>1040</v>
      </c>
      <c r="AM312" s="175"/>
      <c r="AN312" s="175" t="s">
        <v>8</v>
      </c>
      <c r="AO312" s="175"/>
      <c r="AP312" s="175"/>
      <c r="AQ312" s="175">
        <f t="shared" si="56"/>
        <v>875</v>
      </c>
      <c r="AR312" s="175"/>
      <c r="AS312" s="175"/>
      <c r="AU312" s="175"/>
      <c r="AV312" s="175" t="s">
        <v>440</v>
      </c>
      <c r="AY312" s="176">
        <v>0.19189999999999999</v>
      </c>
      <c r="AZ312" s="176">
        <v>20</v>
      </c>
      <c r="BA312" s="177">
        <v>9.5949999999999994E-3</v>
      </c>
      <c r="BB312" s="177">
        <v>6.1968163637827827</v>
      </c>
      <c r="BC312" s="177"/>
      <c r="BD312" s="186"/>
      <c r="BE312" s="186"/>
      <c r="BF312" s="186"/>
      <c r="BG312" s="186"/>
      <c r="BJ312" s="186"/>
      <c r="BK312" s="186"/>
      <c r="BL312" s="186"/>
      <c r="BM312" s="218"/>
      <c r="BP312" s="186"/>
      <c r="BQ312" s="186"/>
      <c r="BR312" s="186"/>
      <c r="BS312" s="186"/>
      <c r="BT312" s="186"/>
      <c r="BU312" s="186"/>
      <c r="BV312" s="176" t="s">
        <v>463</v>
      </c>
      <c r="BW312" s="160" t="s">
        <v>1163</v>
      </c>
      <c r="BX312" s="176"/>
      <c r="BY312" s="176"/>
      <c r="BZ312" s="186">
        <f t="shared" si="57"/>
        <v>875</v>
      </c>
      <c r="CA312" s="176"/>
      <c r="CB312" s="176"/>
      <c r="CC312" s="176"/>
      <c r="CD312" s="176"/>
      <c r="CE312" s="176" t="s">
        <v>440</v>
      </c>
      <c r="CF312" s="185">
        <v>189.93578139975631</v>
      </c>
      <c r="CI312" s="186"/>
      <c r="CJ312" s="186"/>
      <c r="CK312" s="186"/>
      <c r="CL312" s="186"/>
      <c r="CM312" s="186"/>
      <c r="CN312" s="186"/>
      <c r="CO312" s="186"/>
      <c r="CP312" s="186"/>
      <c r="CQ312" s="186"/>
      <c r="CR312" s="186"/>
      <c r="CS312" s="186"/>
      <c r="CT312" s="186"/>
      <c r="CU312" s="186"/>
      <c r="CV312" s="186"/>
      <c r="CW312" s="186"/>
      <c r="CX312" s="186"/>
      <c r="CY312" s="186"/>
      <c r="CZ312" s="186"/>
      <c r="DA312" s="186"/>
      <c r="DB312" s="186"/>
      <c r="DC312" s="186"/>
      <c r="DD312" s="186"/>
      <c r="DE312" s="186"/>
      <c r="DF312" s="186"/>
      <c r="DG312" s="186"/>
      <c r="DH312" s="171"/>
      <c r="DI312" s="171"/>
      <c r="DJ312" s="171"/>
      <c r="DK312" s="171"/>
      <c r="DL312" s="186"/>
      <c r="DM312" s="186"/>
      <c r="DQ312" s="160"/>
      <c r="ED312" s="149"/>
      <c r="EE312" s="149"/>
      <c r="EN312" s="68"/>
      <c r="EO312" s="68"/>
    </row>
    <row r="313" spans="1:145" s="169" customFormat="1" x14ac:dyDescent="0.25">
      <c r="A313" s="156">
        <v>448</v>
      </c>
      <c r="B313" s="157" t="s">
        <v>1498</v>
      </c>
      <c r="C313" s="160" t="s">
        <v>1192</v>
      </c>
      <c r="D313" s="160"/>
      <c r="E313" s="156" t="s">
        <v>1317</v>
      </c>
      <c r="F313" s="157">
        <v>-20.52876899</v>
      </c>
      <c r="G313" s="157">
        <v>-42.024372657999997</v>
      </c>
      <c r="H313" s="157"/>
      <c r="I313" s="156">
        <v>1182</v>
      </c>
      <c r="J313" s="190"/>
      <c r="K313" s="190"/>
      <c r="L313" s="189" t="s">
        <v>1225</v>
      </c>
      <c r="M313" s="190">
        <v>6</v>
      </c>
      <c r="N313" s="190">
        <v>6</v>
      </c>
      <c r="O313" s="185">
        <v>6.666666666666667</v>
      </c>
      <c r="P313" s="185">
        <v>6.333333333333333</v>
      </c>
      <c r="Q313" s="185">
        <v>6.5</v>
      </c>
      <c r="R313" s="185">
        <v>6.833333333333333</v>
      </c>
      <c r="S313" s="185">
        <v>6.166666666666667</v>
      </c>
      <c r="T313" s="185">
        <v>6.166666666666667</v>
      </c>
      <c r="U313" s="191">
        <v>86.666666666666671</v>
      </c>
      <c r="V313" s="186"/>
      <c r="W313" s="190" t="s">
        <v>989</v>
      </c>
      <c r="X313" s="190">
        <v>1182</v>
      </c>
      <c r="Y313" s="192" t="s">
        <v>10</v>
      </c>
      <c r="Z313" s="192"/>
      <c r="AA313" s="175"/>
      <c r="AB313" s="175">
        <f t="shared" si="55"/>
        <v>1182</v>
      </c>
      <c r="AC313" s="175"/>
      <c r="AD313" s="175"/>
      <c r="AE313" s="192"/>
      <c r="AF313" s="193">
        <v>37.699056999999996</v>
      </c>
      <c r="AG313" s="193">
        <v>25.913318000000004</v>
      </c>
      <c r="AH313" s="193">
        <v>4.7790579000000006</v>
      </c>
      <c r="AI313" s="193">
        <v>10.921808500000001</v>
      </c>
      <c r="AJ313" s="193">
        <v>2.3053728686025488</v>
      </c>
      <c r="AK313" s="186"/>
      <c r="AL313" s="175" t="s">
        <v>1144</v>
      </c>
      <c r="AM313" s="175"/>
      <c r="AN313" s="175" t="s">
        <v>10</v>
      </c>
      <c r="AO313" s="175"/>
      <c r="AP313" s="175"/>
      <c r="AQ313" s="175">
        <f t="shared" si="56"/>
        <v>1182</v>
      </c>
      <c r="AR313" s="175"/>
      <c r="AS313" s="175"/>
      <c r="AU313" s="175"/>
      <c r="AV313" s="175" t="s">
        <v>62</v>
      </c>
      <c r="AY313" s="176">
        <v>0.28810000000000002</v>
      </c>
      <c r="AZ313" s="176">
        <v>20</v>
      </c>
      <c r="BA313" s="177">
        <v>1.4405000000000001E-2</v>
      </c>
      <c r="BB313" s="177">
        <v>7.1833140955090862</v>
      </c>
      <c r="BC313" s="177"/>
      <c r="BD313" s="186"/>
      <c r="BE313" s="186"/>
      <c r="BF313" s="186"/>
      <c r="BG313" s="186"/>
      <c r="BJ313" s="186"/>
      <c r="BK313" s="186"/>
      <c r="BL313" s="186"/>
      <c r="BM313" s="218"/>
      <c r="BP313" s="186"/>
      <c r="BQ313" s="186"/>
      <c r="BR313" s="186"/>
      <c r="BS313" s="186"/>
      <c r="BT313" s="186"/>
      <c r="BU313" s="186"/>
      <c r="BV313" s="176" t="s">
        <v>438</v>
      </c>
      <c r="BW313" s="160" t="s">
        <v>1192</v>
      </c>
      <c r="BX313" s="176"/>
      <c r="BY313" s="176"/>
      <c r="BZ313" s="186">
        <f t="shared" si="57"/>
        <v>1182</v>
      </c>
      <c r="CA313" s="176"/>
      <c r="CB313" s="176"/>
      <c r="CC313" s="176"/>
      <c r="CD313" s="176"/>
      <c r="CE313" s="176" t="s">
        <v>62</v>
      </c>
      <c r="CF313" s="185">
        <v>218.90385481820238</v>
      </c>
      <c r="CI313" s="163">
        <v>448</v>
      </c>
      <c r="CJ313" s="163" t="s">
        <v>10</v>
      </c>
      <c r="CK313" s="163"/>
      <c r="CL313" s="163"/>
      <c r="CM313" s="186">
        <f>I313</f>
        <v>1182</v>
      </c>
      <c r="CN313" s="163"/>
      <c r="CO313" s="163"/>
      <c r="CP313" s="163"/>
      <c r="CQ313" s="163"/>
      <c r="CR313" s="163"/>
      <c r="CS313" s="163" t="s">
        <v>62</v>
      </c>
      <c r="CT313" s="163">
        <v>8.641696803853673</v>
      </c>
      <c r="CU313" s="186"/>
      <c r="CV313" s="186"/>
      <c r="CW313" s="163">
        <v>448</v>
      </c>
      <c r="CX313" s="163" t="s">
        <v>10</v>
      </c>
      <c r="CY313" s="163"/>
      <c r="CZ313" s="163"/>
      <c r="DA313" s="186">
        <f t="shared" si="49"/>
        <v>1182</v>
      </c>
      <c r="DB313" s="163"/>
      <c r="DC313" s="163"/>
      <c r="DD313" s="163"/>
      <c r="DE313" s="163"/>
      <c r="DF313" s="163"/>
      <c r="DG313" s="163"/>
      <c r="DH313" s="176" t="s">
        <v>9</v>
      </c>
      <c r="DI313" s="233">
        <v>4.8268329999999997</v>
      </c>
      <c r="DJ313" s="233">
        <v>0.5988948999999999</v>
      </c>
      <c r="DK313" s="177">
        <f>DI313-DJ313</f>
        <v>4.2279380999999994</v>
      </c>
      <c r="DL313" s="230">
        <v>0.28571249999999992</v>
      </c>
      <c r="DM313" s="230">
        <v>0.31318239999999997</v>
      </c>
      <c r="DQ313" s="160"/>
      <c r="ED313" s="149"/>
      <c r="EE313" s="149"/>
      <c r="EN313" s="68"/>
      <c r="EO313" s="68"/>
    </row>
    <row r="314" spans="1:145" s="169" customFormat="1" x14ac:dyDescent="0.25">
      <c r="A314" s="156">
        <v>451</v>
      </c>
      <c r="B314" s="157" t="s">
        <v>1499</v>
      </c>
      <c r="C314" s="160" t="s">
        <v>1163</v>
      </c>
      <c r="D314" s="160"/>
      <c r="E314" s="156" t="s">
        <v>1317</v>
      </c>
      <c r="F314" s="157">
        <v>-20.534975034999999</v>
      </c>
      <c r="G314" s="157">
        <v>-41.999946618000003</v>
      </c>
      <c r="H314" s="157"/>
      <c r="I314" s="156">
        <v>896</v>
      </c>
      <c r="J314" s="190"/>
      <c r="K314" s="190"/>
      <c r="L314" s="189" t="s">
        <v>1210</v>
      </c>
      <c r="M314" s="185">
        <v>6</v>
      </c>
      <c r="N314" s="185">
        <v>6</v>
      </c>
      <c r="O314" s="185">
        <v>6.166666666666667</v>
      </c>
      <c r="P314" s="185">
        <v>6.166666666666667</v>
      </c>
      <c r="Q314" s="185">
        <v>6</v>
      </c>
      <c r="R314" s="185">
        <v>6.5</v>
      </c>
      <c r="S314" s="185">
        <v>6</v>
      </c>
      <c r="T314" s="185">
        <v>6.166666666666667</v>
      </c>
      <c r="U314" s="191">
        <v>85</v>
      </c>
      <c r="V314" s="186"/>
      <c r="W314" s="190" t="s">
        <v>739</v>
      </c>
      <c r="X314" s="190">
        <v>896</v>
      </c>
      <c r="Y314" s="192" t="s">
        <v>8</v>
      </c>
      <c r="Z314" s="192"/>
      <c r="AA314" s="175"/>
      <c r="AB314" s="175">
        <f t="shared" si="55"/>
        <v>896</v>
      </c>
      <c r="AC314" s="175"/>
      <c r="AD314" s="175"/>
      <c r="AE314" s="192"/>
      <c r="AF314" s="193">
        <v>82.333412500000009</v>
      </c>
      <c r="AG314" s="193">
        <v>38.555831999999995</v>
      </c>
      <c r="AH314" s="193">
        <v>7.1538590999999983</v>
      </c>
      <c r="AI314" s="193">
        <v>16.049408500000002</v>
      </c>
      <c r="AJ314" s="193">
        <v>2.2995179881473953</v>
      </c>
      <c r="AK314" s="186"/>
      <c r="AL314" s="175" t="s">
        <v>109</v>
      </c>
      <c r="AM314" s="175"/>
      <c r="AN314" s="175" t="s">
        <v>8</v>
      </c>
      <c r="AO314" s="175"/>
      <c r="AP314" s="175"/>
      <c r="AQ314" s="175">
        <f t="shared" si="56"/>
        <v>896</v>
      </c>
      <c r="AR314" s="175"/>
      <c r="AS314" s="175"/>
      <c r="AU314" s="175"/>
      <c r="AV314" s="175" t="s">
        <v>62</v>
      </c>
      <c r="AY314" s="176">
        <v>0.2344</v>
      </c>
      <c r="AZ314" s="176">
        <v>19</v>
      </c>
      <c r="BA314" s="177">
        <v>1.2336842105263158E-2</v>
      </c>
      <c r="BB314" s="177">
        <v>6.3942535689777529</v>
      </c>
      <c r="BC314" s="177"/>
      <c r="BD314" s="186"/>
      <c r="BE314" s="186"/>
      <c r="BF314" s="186"/>
      <c r="BG314" s="186"/>
      <c r="BJ314" s="186"/>
      <c r="BK314" s="186"/>
      <c r="BL314" s="186"/>
      <c r="BM314" s="218"/>
      <c r="BP314" s="186"/>
      <c r="BQ314" s="186"/>
      <c r="BR314" s="186"/>
      <c r="BS314" s="186"/>
      <c r="BT314" s="186"/>
      <c r="BU314" s="186"/>
      <c r="BV314" s="176" t="s">
        <v>373</v>
      </c>
      <c r="BW314" s="160" t="s">
        <v>1163</v>
      </c>
      <c r="BX314" s="176"/>
      <c r="BY314" s="176"/>
      <c r="BZ314" s="186">
        <f t="shared" si="57"/>
        <v>896</v>
      </c>
      <c r="CA314" s="176"/>
      <c r="CB314" s="176"/>
      <c r="CC314" s="176"/>
      <c r="CD314" s="176"/>
      <c r="CE314" s="176" t="s">
        <v>62</v>
      </c>
      <c r="CF314" s="185">
        <v>113.83330415074265</v>
      </c>
      <c r="CI314" s="186"/>
      <c r="CJ314" s="186"/>
      <c r="CK314" s="186"/>
      <c r="CL314" s="186"/>
      <c r="CM314" s="186"/>
      <c r="CN314" s="186"/>
      <c r="CO314" s="186"/>
      <c r="CP314" s="186"/>
      <c r="CQ314" s="186"/>
      <c r="CR314" s="186"/>
      <c r="CS314" s="186"/>
      <c r="CT314" s="186"/>
      <c r="CU314" s="186"/>
      <c r="CV314" s="186"/>
      <c r="CW314" s="190">
        <v>451</v>
      </c>
      <c r="CX314" s="228" t="s">
        <v>8</v>
      </c>
      <c r="CY314" s="228"/>
      <c r="CZ314" s="228"/>
      <c r="DA314" s="186">
        <f t="shared" si="49"/>
        <v>896</v>
      </c>
      <c r="DB314" s="228"/>
      <c r="DC314" s="228"/>
      <c r="DD314" s="228"/>
      <c r="DE314" s="228"/>
      <c r="DF314" s="228"/>
      <c r="DG314" s="228"/>
      <c r="DH314" s="228" t="s">
        <v>9</v>
      </c>
      <c r="DI314" s="230">
        <v>5.2597110000000002</v>
      </c>
      <c r="DJ314" s="230">
        <v>0.59173589999999998</v>
      </c>
      <c r="DK314" s="230">
        <v>4.6679751000000005</v>
      </c>
      <c r="DL314" s="230">
        <v>0.32687909999999998</v>
      </c>
      <c r="DM314" s="230">
        <v>0.2648568</v>
      </c>
      <c r="DO314" s="59" t="s">
        <v>109</v>
      </c>
      <c r="DP314" s="61" t="s">
        <v>8</v>
      </c>
      <c r="DQ314" s="160" t="s">
        <v>1163</v>
      </c>
      <c r="DR314" s="61"/>
      <c r="DS314" s="61"/>
      <c r="DT314" s="61"/>
      <c r="DU314" s="61"/>
      <c r="DV314" s="61"/>
      <c r="DW314" s="61"/>
      <c r="DX314" s="61" t="s">
        <v>62</v>
      </c>
      <c r="DY314" s="236">
        <v>0.25763125999999997</v>
      </c>
      <c r="DZ314" s="236">
        <v>3.1778559999999997E-2</v>
      </c>
      <c r="EA314" s="236">
        <v>6.6262399999999999E-2</v>
      </c>
      <c r="EB314" s="236">
        <v>0.16310791999999999</v>
      </c>
      <c r="EC314" s="236">
        <v>2.1321700000000002E-2</v>
      </c>
      <c r="ED314" s="149"/>
      <c r="EE314" s="149"/>
      <c r="EN314" s="68"/>
      <c r="EO314" s="68"/>
    </row>
    <row r="315" spans="1:145" s="169" customFormat="1" x14ac:dyDescent="0.25">
      <c r="A315" s="156">
        <v>452</v>
      </c>
      <c r="B315" s="157" t="s">
        <v>1500</v>
      </c>
      <c r="C315" s="160" t="s">
        <v>1192</v>
      </c>
      <c r="D315" s="160"/>
      <c r="E315" s="156" t="s">
        <v>1317</v>
      </c>
      <c r="F315" s="157">
        <v>-20.551117574999999</v>
      </c>
      <c r="G315" s="157">
        <v>-41.980270603999998</v>
      </c>
      <c r="H315" s="157"/>
      <c r="I315" s="156">
        <v>862</v>
      </c>
      <c r="J315" s="190"/>
      <c r="K315" s="190"/>
      <c r="L315" s="189" t="s">
        <v>1225</v>
      </c>
      <c r="M315" s="185">
        <v>6</v>
      </c>
      <c r="N315" s="185">
        <v>5.666666666666667</v>
      </c>
      <c r="O315" s="185">
        <v>5.833333333333333</v>
      </c>
      <c r="P315" s="185">
        <v>5.833333333333333</v>
      </c>
      <c r="Q315" s="185">
        <v>6.333333333333333</v>
      </c>
      <c r="R315" s="185">
        <v>6.166666666666667</v>
      </c>
      <c r="S315" s="185">
        <v>6</v>
      </c>
      <c r="T315" s="185">
        <v>6.5</v>
      </c>
      <c r="U315" s="191">
        <v>84.333333333333329</v>
      </c>
      <c r="V315" s="186"/>
      <c r="W315" s="190" t="s">
        <v>990</v>
      </c>
      <c r="X315" s="190">
        <v>862</v>
      </c>
      <c r="Y315" s="192" t="s">
        <v>10</v>
      </c>
      <c r="Z315" s="192"/>
      <c r="AA315" s="175"/>
      <c r="AB315" s="175">
        <f t="shared" si="55"/>
        <v>862</v>
      </c>
      <c r="AC315" s="175"/>
      <c r="AD315" s="175"/>
      <c r="AE315" s="192"/>
      <c r="AF315" s="193">
        <v>46.026933</v>
      </c>
      <c r="AG315" s="193">
        <v>28.641391500000005</v>
      </c>
      <c r="AH315" s="193">
        <v>5.3743542500000006</v>
      </c>
      <c r="AI315" s="193">
        <v>12.010057999999999</v>
      </c>
      <c r="AJ315" s="193">
        <v>2.2478372075996087</v>
      </c>
      <c r="AK315" s="186"/>
      <c r="AL315" s="175" t="s">
        <v>593</v>
      </c>
      <c r="AM315" s="175"/>
      <c r="AN315" s="175" t="s">
        <v>10</v>
      </c>
      <c r="AO315" s="175"/>
      <c r="AP315" s="175"/>
      <c r="AQ315" s="175">
        <f t="shared" si="56"/>
        <v>862</v>
      </c>
      <c r="AR315" s="175"/>
      <c r="AS315" s="175"/>
      <c r="AU315" s="175"/>
      <c r="AV315" s="175" t="s">
        <v>440</v>
      </c>
      <c r="AY315" s="176">
        <v>0.21890000000000001</v>
      </c>
      <c r="AZ315" s="176">
        <v>20</v>
      </c>
      <c r="BA315" s="177">
        <v>1.0945E-2</v>
      </c>
      <c r="BB315" s="177">
        <v>6.1350763696883472</v>
      </c>
      <c r="BC315" s="177"/>
      <c r="BD315" s="194" t="s">
        <v>593</v>
      </c>
      <c r="BE315" s="194" t="s">
        <v>10</v>
      </c>
      <c r="BF315" s="194"/>
      <c r="BG315" s="194"/>
      <c r="BH315" s="169">
        <f>I315</f>
        <v>862</v>
      </c>
      <c r="BJ315" s="194"/>
      <c r="BK315" s="194"/>
      <c r="BL315" s="194"/>
      <c r="BM315" s="217">
        <v>854.745</v>
      </c>
      <c r="BP315" s="194"/>
      <c r="BQ315" s="195">
        <v>36403.333333000002</v>
      </c>
      <c r="BR315" s="195"/>
      <c r="BS315" s="195"/>
      <c r="BT315" s="195"/>
      <c r="BU315" s="186"/>
      <c r="BV315" s="176" t="s">
        <v>487</v>
      </c>
      <c r="BW315" s="160" t="s">
        <v>1192</v>
      </c>
      <c r="BX315" s="176"/>
      <c r="BY315" s="176"/>
      <c r="BZ315" s="186">
        <f t="shared" si="57"/>
        <v>862</v>
      </c>
      <c r="CA315" s="176"/>
      <c r="CB315" s="176"/>
      <c r="CC315" s="176"/>
      <c r="CD315" s="176"/>
      <c r="CE315" s="176" t="s">
        <v>440</v>
      </c>
      <c r="CF315" s="185">
        <v>153.72731426357146</v>
      </c>
      <c r="CI315" s="186"/>
      <c r="CJ315" s="186"/>
      <c r="CK315" s="186"/>
      <c r="CL315" s="186"/>
      <c r="CM315" s="186"/>
      <c r="CN315" s="186"/>
      <c r="CO315" s="186"/>
      <c r="CP315" s="186"/>
      <c r="CQ315" s="186"/>
      <c r="CR315" s="186"/>
      <c r="CS315" s="186"/>
      <c r="CT315" s="186"/>
      <c r="CU315" s="186"/>
      <c r="CV315" s="186"/>
      <c r="CW315" s="186"/>
      <c r="CX315" s="186"/>
      <c r="CY315" s="186"/>
      <c r="CZ315" s="186"/>
      <c r="DA315" s="186"/>
      <c r="DB315" s="186"/>
      <c r="DC315" s="186"/>
      <c r="DD315" s="186"/>
      <c r="DE315" s="186"/>
      <c r="DF315" s="186"/>
      <c r="DG315" s="186"/>
      <c r="DH315" s="171"/>
      <c r="DI315" s="171"/>
      <c r="DJ315" s="171"/>
      <c r="DK315" s="171"/>
      <c r="DL315" s="186"/>
      <c r="DM315" s="186"/>
      <c r="DQ315" s="160"/>
      <c r="ED315" s="149"/>
      <c r="EE315" s="149"/>
      <c r="EN315" s="68"/>
      <c r="EO315" s="68"/>
    </row>
    <row r="316" spans="1:145" s="169" customFormat="1" x14ac:dyDescent="0.25">
      <c r="A316" s="156">
        <v>453</v>
      </c>
      <c r="B316" s="157" t="s">
        <v>1493</v>
      </c>
      <c r="C316" s="160" t="s">
        <v>1163</v>
      </c>
      <c r="D316" s="160"/>
      <c r="E316" s="156" t="s">
        <v>1304</v>
      </c>
      <c r="F316" s="157">
        <v>-20.37535686</v>
      </c>
      <c r="G316" s="157">
        <v>-41.861185552999999</v>
      </c>
      <c r="H316" s="157"/>
      <c r="I316" s="156">
        <v>862</v>
      </c>
      <c r="J316" s="190"/>
      <c r="K316" s="190"/>
      <c r="L316" s="189" t="s">
        <v>1210</v>
      </c>
      <c r="M316" s="185">
        <v>6</v>
      </c>
      <c r="N316" s="185">
        <v>5.666666666666667</v>
      </c>
      <c r="O316" s="185">
        <v>6.166666666666667</v>
      </c>
      <c r="P316" s="185">
        <v>6.5</v>
      </c>
      <c r="Q316" s="185">
        <v>6.333333333333333</v>
      </c>
      <c r="R316" s="185">
        <v>6.833333333333333</v>
      </c>
      <c r="S316" s="185">
        <v>6</v>
      </c>
      <c r="T316" s="185">
        <v>6.166666666666667</v>
      </c>
      <c r="U316" s="191">
        <v>85.666666666666671</v>
      </c>
      <c r="V316" s="186"/>
      <c r="W316" s="190" t="s">
        <v>740</v>
      </c>
      <c r="X316" s="190">
        <v>862</v>
      </c>
      <c r="Y316" s="192" t="s">
        <v>8</v>
      </c>
      <c r="Z316" s="192"/>
      <c r="AA316" s="175"/>
      <c r="AB316" s="175">
        <f t="shared" si="55"/>
        <v>862</v>
      </c>
      <c r="AC316" s="175"/>
      <c r="AD316" s="175"/>
      <c r="AE316" s="192"/>
      <c r="AF316" s="193">
        <v>59.768717000000017</v>
      </c>
      <c r="AG316" s="193">
        <v>32.864951500000004</v>
      </c>
      <c r="AH316" s="193">
        <v>6.104143800000001</v>
      </c>
      <c r="AI316" s="193">
        <v>13.716662499999998</v>
      </c>
      <c r="AJ316" s="193">
        <v>2.2614155014034583</v>
      </c>
      <c r="AK316" s="186"/>
      <c r="AL316" s="175" t="s">
        <v>539</v>
      </c>
      <c r="AM316" s="175"/>
      <c r="AN316" s="175" t="s">
        <v>8</v>
      </c>
      <c r="AO316" s="175"/>
      <c r="AP316" s="175"/>
      <c r="AQ316" s="175">
        <f t="shared" si="56"/>
        <v>862</v>
      </c>
      <c r="AR316" s="175"/>
      <c r="AS316" s="175"/>
      <c r="AU316" s="175"/>
      <c r="AV316" s="175" t="s">
        <v>440</v>
      </c>
      <c r="AY316" s="176">
        <v>0.21740000000000001</v>
      </c>
      <c r="AZ316" s="176">
        <v>20</v>
      </c>
      <c r="BA316" s="177">
        <v>1.0870000000000001E-2</v>
      </c>
      <c r="BB316" s="177">
        <v>6.1901054948594751</v>
      </c>
      <c r="BC316" s="177"/>
      <c r="BD316" s="194" t="s">
        <v>539</v>
      </c>
      <c r="BE316" s="194" t="s">
        <v>8</v>
      </c>
      <c r="BF316" s="194"/>
      <c r="BG316" s="194"/>
      <c r="BH316" s="169">
        <f>I316</f>
        <v>862</v>
      </c>
      <c r="BJ316" s="194"/>
      <c r="BK316" s="194"/>
      <c r="BL316" s="194"/>
      <c r="BM316" s="217">
        <v>849.17899999999997</v>
      </c>
      <c r="BP316" s="194"/>
      <c r="BQ316" s="195">
        <v>7982.8333329999996</v>
      </c>
      <c r="BR316" s="195"/>
      <c r="BS316" s="195"/>
      <c r="BT316" s="195"/>
      <c r="BU316" s="186"/>
      <c r="BV316" s="176" t="s">
        <v>464</v>
      </c>
      <c r="BW316" s="160" t="s">
        <v>1163</v>
      </c>
      <c r="BX316" s="176"/>
      <c r="BY316" s="176"/>
      <c r="BZ316" s="186">
        <f t="shared" si="57"/>
        <v>862</v>
      </c>
      <c r="CA316" s="176"/>
      <c r="CB316" s="176"/>
      <c r="CC316" s="176"/>
      <c r="CD316" s="176"/>
      <c r="CE316" s="176" t="s">
        <v>440</v>
      </c>
      <c r="CF316" s="185">
        <v>118.53776151940733</v>
      </c>
      <c r="CI316" s="186"/>
      <c r="CJ316" s="186"/>
      <c r="CK316" s="186"/>
      <c r="CL316" s="186"/>
      <c r="CM316" s="186"/>
      <c r="CN316" s="186"/>
      <c r="CO316" s="186"/>
      <c r="CP316" s="186"/>
      <c r="CQ316" s="186"/>
      <c r="CR316" s="186"/>
      <c r="CS316" s="186"/>
      <c r="CT316" s="186"/>
      <c r="CU316" s="186"/>
      <c r="CV316" s="186"/>
      <c r="CW316" s="186"/>
      <c r="CX316" s="186"/>
      <c r="CY316" s="186"/>
      <c r="CZ316" s="186"/>
      <c r="DA316" s="186"/>
      <c r="DB316" s="186"/>
      <c r="DC316" s="186"/>
      <c r="DD316" s="186"/>
      <c r="DE316" s="186"/>
      <c r="DF316" s="186"/>
      <c r="DG316" s="186"/>
      <c r="DH316" s="171"/>
      <c r="DI316" s="171"/>
      <c r="DJ316" s="171"/>
      <c r="DK316" s="171"/>
      <c r="DL316" s="186"/>
      <c r="DM316" s="186"/>
      <c r="DQ316" s="160"/>
      <c r="ED316" s="149"/>
      <c r="EE316" s="149"/>
      <c r="EN316" s="68"/>
      <c r="EO316" s="68"/>
    </row>
    <row r="317" spans="1:145" s="169" customFormat="1" x14ac:dyDescent="0.25">
      <c r="A317" s="156">
        <v>454</v>
      </c>
      <c r="B317" s="157" t="s">
        <v>1501</v>
      </c>
      <c r="C317" s="160" t="s">
        <v>1192</v>
      </c>
      <c r="D317" s="160"/>
      <c r="E317" s="156" t="s">
        <v>1304</v>
      </c>
      <c r="F317" s="157">
        <v>-20.377160311000001</v>
      </c>
      <c r="G317" s="157">
        <v>-41.859310604999997</v>
      </c>
      <c r="H317" s="157"/>
      <c r="I317" s="156">
        <v>877</v>
      </c>
      <c r="J317" s="190"/>
      <c r="K317" s="190"/>
      <c r="L317" s="189" t="s">
        <v>1225</v>
      </c>
      <c r="M317" s="185">
        <v>6.833333333333333</v>
      </c>
      <c r="N317" s="185">
        <v>7.5</v>
      </c>
      <c r="O317" s="185">
        <v>7.166666666666667</v>
      </c>
      <c r="P317" s="185">
        <v>7.166666666666667</v>
      </c>
      <c r="Q317" s="185">
        <v>7</v>
      </c>
      <c r="R317" s="185">
        <v>7.5</v>
      </c>
      <c r="S317" s="185">
        <v>7</v>
      </c>
      <c r="T317" s="185">
        <v>7.166666666666667</v>
      </c>
      <c r="U317" s="191">
        <v>93.333333333333329</v>
      </c>
      <c r="V317" s="186"/>
      <c r="W317" s="190" t="s">
        <v>991</v>
      </c>
      <c r="X317" s="190">
        <v>877</v>
      </c>
      <c r="Y317" s="192" t="s">
        <v>10</v>
      </c>
      <c r="Z317" s="192"/>
      <c r="AA317" s="175"/>
      <c r="AB317" s="175">
        <f t="shared" si="55"/>
        <v>877</v>
      </c>
      <c r="AC317" s="175"/>
      <c r="AD317" s="175"/>
      <c r="AE317" s="192"/>
      <c r="AF317" s="193">
        <v>49.286574999999992</v>
      </c>
      <c r="AG317" s="193">
        <v>30.376929499999999</v>
      </c>
      <c r="AH317" s="193">
        <v>5.4929095000000006</v>
      </c>
      <c r="AI317" s="193">
        <v>12.4896873</v>
      </c>
      <c r="AJ317" s="193">
        <v>2.2770276624018622</v>
      </c>
      <c r="AK317" s="186"/>
      <c r="AL317" s="175" t="s">
        <v>1133</v>
      </c>
      <c r="AM317" s="175"/>
      <c r="AN317" s="175" t="s">
        <v>10</v>
      </c>
      <c r="AO317" s="175"/>
      <c r="AP317" s="175"/>
      <c r="AQ317" s="175">
        <f t="shared" si="56"/>
        <v>877</v>
      </c>
      <c r="AR317" s="175"/>
      <c r="AS317" s="175"/>
      <c r="AU317" s="175"/>
      <c r="AV317" s="175" t="s">
        <v>440</v>
      </c>
      <c r="AY317" s="176">
        <v>0.23119999999999999</v>
      </c>
      <c r="AZ317" s="176">
        <v>20</v>
      </c>
      <c r="BA317" s="177">
        <v>1.1559999999999999E-2</v>
      </c>
      <c r="BB317" s="177">
        <v>6.3122433092636836</v>
      </c>
      <c r="BC317" s="177"/>
      <c r="BD317" s="186"/>
      <c r="BE317" s="186"/>
      <c r="BF317" s="186"/>
      <c r="BG317" s="186"/>
      <c r="BJ317" s="186"/>
      <c r="BK317" s="186"/>
      <c r="BL317" s="186"/>
      <c r="BM317" s="218"/>
      <c r="BP317" s="186"/>
      <c r="BQ317" s="186"/>
      <c r="BR317" s="186"/>
      <c r="BS317" s="186"/>
      <c r="BT317" s="186"/>
      <c r="BU317" s="186"/>
      <c r="BV317" s="186"/>
      <c r="BW317" s="160"/>
      <c r="BX317" s="186"/>
      <c r="BY317" s="186"/>
      <c r="BZ317" s="186"/>
      <c r="CA317" s="186"/>
      <c r="CB317" s="186"/>
      <c r="CC317" s="186"/>
      <c r="CD317" s="186"/>
      <c r="CE317" s="186"/>
      <c r="CF317" s="197"/>
      <c r="CI317" s="186"/>
      <c r="CJ317" s="186"/>
      <c r="CK317" s="186"/>
      <c r="CL317" s="186"/>
      <c r="CM317" s="186"/>
      <c r="CN317" s="186"/>
      <c r="CO317" s="186"/>
      <c r="CP317" s="186"/>
      <c r="CQ317" s="186"/>
      <c r="CR317" s="186"/>
      <c r="CS317" s="186"/>
      <c r="CT317" s="186"/>
      <c r="CU317" s="186"/>
      <c r="CV317" s="186"/>
      <c r="CW317" s="186"/>
      <c r="CX317" s="186"/>
      <c r="CY317" s="186"/>
      <c r="CZ317" s="186"/>
      <c r="DA317" s="186"/>
      <c r="DB317" s="186"/>
      <c r="DC317" s="186"/>
      <c r="DD317" s="186"/>
      <c r="DE317" s="186"/>
      <c r="DF317" s="186"/>
      <c r="DG317" s="186"/>
      <c r="DH317" s="171"/>
      <c r="DI317" s="171"/>
      <c r="DJ317" s="171"/>
      <c r="DK317" s="171"/>
      <c r="DL317" s="186"/>
      <c r="DM317" s="186"/>
      <c r="DQ317" s="160"/>
      <c r="ED317" s="149"/>
      <c r="EE317" s="149"/>
      <c r="EN317" s="68"/>
      <c r="EO317" s="68"/>
    </row>
    <row r="318" spans="1:145" s="169" customFormat="1" x14ac:dyDescent="0.25">
      <c r="A318" s="156">
        <v>455</v>
      </c>
      <c r="B318" s="157" t="s">
        <v>1501</v>
      </c>
      <c r="C318" s="160" t="s">
        <v>1192</v>
      </c>
      <c r="D318" s="160"/>
      <c r="E318" s="156" t="s">
        <v>1304</v>
      </c>
      <c r="F318" s="157">
        <v>-20.376813971000001</v>
      </c>
      <c r="G318" s="157">
        <v>-41.859207759</v>
      </c>
      <c r="H318" s="157"/>
      <c r="I318" s="156">
        <v>869</v>
      </c>
      <c r="J318" s="190"/>
      <c r="K318" s="190"/>
      <c r="L318" s="189" t="s">
        <v>1210</v>
      </c>
      <c r="M318" s="185">
        <v>6</v>
      </c>
      <c r="N318" s="185">
        <v>6</v>
      </c>
      <c r="O318" s="185">
        <v>6</v>
      </c>
      <c r="P318" s="185">
        <v>6</v>
      </c>
      <c r="Q318" s="185">
        <v>5</v>
      </c>
      <c r="R318" s="185">
        <v>5.333333333333333</v>
      </c>
      <c r="S318" s="185">
        <v>5.666666666666667</v>
      </c>
      <c r="T318" s="185">
        <v>5.666666666666667</v>
      </c>
      <c r="U318" s="191">
        <v>81.666666666666671</v>
      </c>
      <c r="V318" s="186"/>
      <c r="W318" s="190" t="s">
        <v>992</v>
      </c>
      <c r="X318" s="190">
        <v>869</v>
      </c>
      <c r="Y318" s="192" t="s">
        <v>10</v>
      </c>
      <c r="Z318" s="192"/>
      <c r="AA318" s="175"/>
      <c r="AB318" s="175">
        <f t="shared" si="55"/>
        <v>869</v>
      </c>
      <c r="AC318" s="175"/>
      <c r="AD318" s="175"/>
      <c r="AE318" s="192"/>
      <c r="AF318" s="193">
        <v>55.462479499999993</v>
      </c>
      <c r="AG318" s="193">
        <v>32.976329</v>
      </c>
      <c r="AH318" s="193">
        <v>5.7859845500000002</v>
      </c>
      <c r="AI318" s="193">
        <v>13.396167</v>
      </c>
      <c r="AJ318" s="193">
        <v>2.3365264171074824</v>
      </c>
      <c r="AK318" s="186"/>
      <c r="AL318" s="175" t="s">
        <v>1135</v>
      </c>
      <c r="AM318" s="175"/>
      <c r="AN318" s="175" t="s">
        <v>10</v>
      </c>
      <c r="AO318" s="175"/>
      <c r="AP318" s="175"/>
      <c r="AQ318" s="175">
        <f t="shared" si="56"/>
        <v>869</v>
      </c>
      <c r="AR318" s="175"/>
      <c r="AS318" s="175"/>
      <c r="AU318" s="175"/>
      <c r="AV318" s="175" t="s">
        <v>440</v>
      </c>
      <c r="AY318" s="176">
        <v>0.1968</v>
      </c>
      <c r="AZ318" s="176">
        <v>20</v>
      </c>
      <c r="BA318" s="177">
        <v>9.8399999999999998E-3</v>
      </c>
      <c r="BB318" s="177">
        <v>5.0492577778970817</v>
      </c>
      <c r="BC318" s="177"/>
      <c r="BD318" s="186"/>
      <c r="BE318" s="186"/>
      <c r="BF318" s="186"/>
      <c r="BG318" s="186"/>
      <c r="BJ318" s="186"/>
      <c r="BK318" s="186"/>
      <c r="BL318" s="186"/>
      <c r="BM318" s="218"/>
      <c r="BP318" s="186"/>
      <c r="BQ318" s="186"/>
      <c r="BR318" s="186"/>
      <c r="BS318" s="186"/>
      <c r="BT318" s="186"/>
      <c r="BU318" s="186"/>
      <c r="BV318" s="186"/>
      <c r="BW318" s="160"/>
      <c r="BX318" s="186"/>
      <c r="BY318" s="186"/>
      <c r="BZ318" s="186"/>
      <c r="CA318" s="186"/>
      <c r="CB318" s="186"/>
      <c r="CC318" s="186"/>
      <c r="CD318" s="186"/>
      <c r="CE318" s="186"/>
      <c r="CF318" s="197"/>
      <c r="CI318" s="186"/>
      <c r="CJ318" s="186"/>
      <c r="CK318" s="186"/>
      <c r="CL318" s="186"/>
      <c r="CM318" s="186"/>
      <c r="CN318" s="186"/>
      <c r="CO318" s="186"/>
      <c r="CP318" s="186"/>
      <c r="CQ318" s="186"/>
      <c r="CR318" s="186"/>
      <c r="CS318" s="186"/>
      <c r="CT318" s="186"/>
      <c r="CU318" s="171"/>
      <c r="CV318" s="171"/>
      <c r="CW318" s="171"/>
      <c r="CX318" s="171"/>
      <c r="CY318" s="171"/>
      <c r="CZ318" s="171"/>
      <c r="DA318" s="186"/>
      <c r="DB318" s="171"/>
      <c r="DC318" s="171"/>
      <c r="DD318" s="171"/>
      <c r="DE318" s="171"/>
      <c r="DF318" s="171"/>
      <c r="DG318" s="171"/>
      <c r="DH318" s="171"/>
      <c r="DI318" s="171"/>
      <c r="DJ318" s="171"/>
      <c r="DK318" s="171"/>
      <c r="DL318" s="186"/>
      <c r="DM318" s="186"/>
      <c r="DQ318" s="160"/>
      <c r="ED318" s="149"/>
      <c r="EE318" s="149"/>
      <c r="EN318" s="68"/>
      <c r="EO318" s="68"/>
    </row>
    <row r="319" spans="1:145" s="169" customFormat="1" x14ac:dyDescent="0.25">
      <c r="A319" s="156">
        <v>456</v>
      </c>
      <c r="B319" s="157" t="s">
        <v>1502</v>
      </c>
      <c r="C319" s="160" t="s">
        <v>1192</v>
      </c>
      <c r="D319" s="160"/>
      <c r="E319" s="156" t="s">
        <v>1304</v>
      </c>
      <c r="F319" s="157">
        <v>-20.390377146999999</v>
      </c>
      <c r="G319" s="157">
        <v>-41.884569888999998</v>
      </c>
      <c r="H319" s="157"/>
      <c r="I319" s="156">
        <v>808</v>
      </c>
      <c r="J319" s="190"/>
      <c r="K319" s="190"/>
      <c r="L319" s="189" t="s">
        <v>1225</v>
      </c>
      <c r="M319" s="185">
        <v>5</v>
      </c>
      <c r="N319" s="185">
        <v>5.333333333333333</v>
      </c>
      <c r="O319" s="185">
        <v>5.333333333333333</v>
      </c>
      <c r="P319" s="185">
        <v>5.333333333333333</v>
      </c>
      <c r="Q319" s="185">
        <v>5</v>
      </c>
      <c r="R319" s="185">
        <v>5</v>
      </c>
      <c r="S319" s="185">
        <v>5.333333333333333</v>
      </c>
      <c r="T319" s="185">
        <v>5.333333333333333</v>
      </c>
      <c r="U319" s="191">
        <v>77.666666666666671</v>
      </c>
      <c r="V319" s="186"/>
      <c r="W319" s="190" t="s">
        <v>993</v>
      </c>
      <c r="X319" s="190">
        <v>808</v>
      </c>
      <c r="Y319" s="192" t="s">
        <v>10</v>
      </c>
      <c r="Z319" s="192"/>
      <c r="AA319" s="175"/>
      <c r="AB319" s="175">
        <f t="shared" si="55"/>
        <v>808</v>
      </c>
      <c r="AC319" s="175"/>
      <c r="AD319" s="175"/>
      <c r="AE319" s="192"/>
      <c r="AF319" s="193">
        <v>58.798830499999994</v>
      </c>
      <c r="AG319" s="193">
        <v>33.275776499999999</v>
      </c>
      <c r="AH319" s="193">
        <v>5.9606859999999999</v>
      </c>
      <c r="AI319" s="193">
        <v>13.740219999999999</v>
      </c>
      <c r="AJ319" s="193">
        <v>2.3094300134897283</v>
      </c>
      <c r="AK319" s="186"/>
      <c r="AL319" s="175" t="s">
        <v>1117</v>
      </c>
      <c r="AM319" s="175"/>
      <c r="AN319" s="175" t="s">
        <v>10</v>
      </c>
      <c r="AO319" s="175"/>
      <c r="AP319" s="175"/>
      <c r="AQ319" s="175">
        <f t="shared" si="56"/>
        <v>808</v>
      </c>
      <c r="AR319" s="175"/>
      <c r="AS319" s="175"/>
      <c r="AU319" s="175"/>
      <c r="AV319" s="175" t="s">
        <v>440</v>
      </c>
      <c r="AY319" s="176">
        <v>0.21460000000000001</v>
      </c>
      <c r="AZ319" s="176">
        <v>20</v>
      </c>
      <c r="BA319" s="177">
        <v>1.073E-2</v>
      </c>
      <c r="BB319" s="177">
        <v>5.5646525112071519</v>
      </c>
      <c r="BC319" s="177"/>
      <c r="BD319" s="186"/>
      <c r="BE319" s="186"/>
      <c r="BF319" s="186"/>
      <c r="BG319" s="186"/>
      <c r="BJ319" s="186"/>
      <c r="BK319" s="186"/>
      <c r="BL319" s="186"/>
      <c r="BM319" s="218"/>
      <c r="BP319" s="186"/>
      <c r="BQ319" s="186"/>
      <c r="BR319" s="186"/>
      <c r="BS319" s="186"/>
      <c r="BT319" s="186"/>
      <c r="BU319" s="186"/>
      <c r="BV319" s="186"/>
      <c r="BW319" s="160"/>
      <c r="BX319" s="186"/>
      <c r="BY319" s="186"/>
      <c r="BZ319" s="186"/>
      <c r="CA319" s="186"/>
      <c r="CB319" s="186"/>
      <c r="CC319" s="186"/>
      <c r="CD319" s="186"/>
      <c r="CE319" s="186"/>
      <c r="CF319" s="197"/>
      <c r="CI319" s="186"/>
      <c r="CJ319" s="186"/>
      <c r="CK319" s="186"/>
      <c r="CL319" s="186"/>
      <c r="CM319" s="186"/>
      <c r="CN319" s="186"/>
      <c r="CO319" s="186"/>
      <c r="CP319" s="186"/>
      <c r="CQ319" s="186"/>
      <c r="CR319" s="186"/>
      <c r="CS319" s="186"/>
      <c r="CT319" s="186"/>
      <c r="CU319" s="171"/>
      <c r="CV319" s="171"/>
      <c r="CW319" s="171"/>
      <c r="CX319" s="171"/>
      <c r="CY319" s="171"/>
      <c r="CZ319" s="171"/>
      <c r="DA319" s="186"/>
      <c r="DB319" s="171"/>
      <c r="DC319" s="171"/>
      <c r="DD319" s="171"/>
      <c r="DE319" s="171"/>
      <c r="DF319" s="171"/>
      <c r="DG319" s="171"/>
      <c r="DH319" s="171"/>
      <c r="DI319" s="171"/>
      <c r="DJ319" s="171"/>
      <c r="DK319" s="171"/>
      <c r="DL319" s="186"/>
      <c r="DM319" s="186"/>
      <c r="DQ319" s="160"/>
      <c r="ED319" s="149"/>
      <c r="EE319" s="149"/>
      <c r="EN319" s="68"/>
      <c r="EO319" s="68"/>
    </row>
    <row r="320" spans="1:145" s="169" customFormat="1" x14ac:dyDescent="0.25">
      <c r="A320" s="156">
        <v>460</v>
      </c>
      <c r="B320" s="157" t="s">
        <v>1503</v>
      </c>
      <c r="C320" s="160" t="s">
        <v>1163</v>
      </c>
      <c r="D320" s="160"/>
      <c r="E320" s="156" t="s">
        <v>1449</v>
      </c>
      <c r="F320" s="157">
        <v>-20.238688755999998</v>
      </c>
      <c r="G320" s="157">
        <v>-41.842912920000003</v>
      </c>
      <c r="H320" s="157"/>
      <c r="I320" s="156">
        <v>727</v>
      </c>
      <c r="J320" s="190"/>
      <c r="K320" s="190"/>
      <c r="L320" s="189" t="s">
        <v>1225</v>
      </c>
      <c r="M320" s="190">
        <v>6</v>
      </c>
      <c r="N320" s="190">
        <v>7</v>
      </c>
      <c r="O320" s="190">
        <v>7</v>
      </c>
      <c r="P320" s="190">
        <v>7</v>
      </c>
      <c r="Q320" s="190">
        <v>6</v>
      </c>
      <c r="R320" s="190">
        <v>7</v>
      </c>
      <c r="S320" s="190">
        <v>6</v>
      </c>
      <c r="T320" s="190">
        <v>6</v>
      </c>
      <c r="U320" s="196">
        <v>88</v>
      </c>
      <c r="V320" s="186"/>
      <c r="W320" s="190" t="s">
        <v>741</v>
      </c>
      <c r="X320" s="190">
        <v>727</v>
      </c>
      <c r="Y320" s="192" t="s">
        <v>8</v>
      </c>
      <c r="Z320" s="192"/>
      <c r="AA320" s="175"/>
      <c r="AB320" s="175">
        <f t="shared" si="55"/>
        <v>727</v>
      </c>
      <c r="AC320" s="175"/>
      <c r="AD320" s="175"/>
      <c r="AE320" s="192"/>
      <c r="AF320" s="193">
        <v>56.863788999999983</v>
      </c>
      <c r="AG320" s="193">
        <v>33.304102999999998</v>
      </c>
      <c r="AH320" s="193">
        <v>6.2151407999999986</v>
      </c>
      <c r="AI320" s="193">
        <v>13.139990500000001</v>
      </c>
      <c r="AJ320" s="193">
        <v>2.1371886085081595</v>
      </c>
      <c r="AK320" s="186"/>
      <c r="AL320" s="175" t="s">
        <v>59</v>
      </c>
      <c r="AM320" s="175"/>
      <c r="AN320" s="175" t="s">
        <v>8</v>
      </c>
      <c r="AO320" s="175"/>
      <c r="AP320" s="175"/>
      <c r="AQ320" s="175">
        <f t="shared" si="56"/>
        <v>727</v>
      </c>
      <c r="AR320" s="175"/>
      <c r="AS320" s="175"/>
      <c r="AU320" s="175"/>
      <c r="AV320" s="176" t="s">
        <v>20</v>
      </c>
      <c r="AY320" s="176">
        <v>0.21229999999999999</v>
      </c>
      <c r="AZ320" s="176">
        <v>20</v>
      </c>
      <c r="BA320" s="177">
        <v>1.0614999999999999E-2</v>
      </c>
      <c r="BB320" s="177">
        <v>5.6841059780420373</v>
      </c>
      <c r="BC320" s="177"/>
      <c r="BD320" s="194" t="s">
        <v>59</v>
      </c>
      <c r="BE320" s="194" t="s">
        <v>8</v>
      </c>
      <c r="BF320" s="194"/>
      <c r="BG320" s="194"/>
      <c r="BH320" s="169">
        <f>I320</f>
        <v>727</v>
      </c>
      <c r="BJ320" s="194"/>
      <c r="BK320" s="194"/>
      <c r="BL320" s="194"/>
      <c r="BM320" s="217">
        <v>719.41700000000003</v>
      </c>
      <c r="BP320" s="194"/>
      <c r="BQ320" s="195">
        <v>6218.5</v>
      </c>
      <c r="BR320" s="195"/>
      <c r="BS320" s="195"/>
      <c r="BT320" s="195"/>
      <c r="BU320" s="186"/>
      <c r="BV320" s="176" t="s">
        <v>276</v>
      </c>
      <c r="BW320" s="160" t="s">
        <v>1163</v>
      </c>
      <c r="BX320" s="176"/>
      <c r="BY320" s="176"/>
      <c r="BZ320" s="186">
        <f>I320</f>
        <v>727</v>
      </c>
      <c r="CA320" s="176"/>
      <c r="CB320" s="176"/>
      <c r="CC320" s="176"/>
      <c r="CD320" s="176"/>
      <c r="CE320" s="176" t="s">
        <v>20</v>
      </c>
      <c r="CF320" s="185">
        <v>148.53034407544069</v>
      </c>
      <c r="CI320" s="163">
        <v>460</v>
      </c>
      <c r="CJ320" s="163" t="s">
        <v>8</v>
      </c>
      <c r="CK320" s="163"/>
      <c r="CL320" s="163"/>
      <c r="CM320" s="186">
        <f>I320</f>
        <v>727</v>
      </c>
      <c r="CN320" s="163"/>
      <c r="CO320" s="163"/>
      <c r="CP320" s="163"/>
      <c r="CQ320" s="163"/>
      <c r="CR320" s="163"/>
      <c r="CS320" s="163" t="s">
        <v>20</v>
      </c>
      <c r="CT320" s="163">
        <v>6.3410897523665968</v>
      </c>
      <c r="CU320" s="171"/>
      <c r="CV320" s="171"/>
      <c r="CW320" s="171"/>
      <c r="CX320" s="171"/>
      <c r="CY320" s="171"/>
      <c r="CZ320" s="171"/>
      <c r="DA320" s="186"/>
      <c r="DB320" s="171"/>
      <c r="DC320" s="171"/>
      <c r="DD320" s="171"/>
      <c r="DE320" s="171"/>
      <c r="DF320" s="171"/>
      <c r="DG320" s="171"/>
      <c r="DH320" s="171"/>
      <c r="DI320" s="171"/>
      <c r="DJ320" s="171"/>
      <c r="DK320" s="171"/>
      <c r="DL320" s="186"/>
      <c r="DM320" s="186"/>
      <c r="DO320" s="61" t="s">
        <v>59</v>
      </c>
      <c r="DP320" s="61" t="s">
        <v>8</v>
      </c>
      <c r="DQ320" s="160" t="s">
        <v>1163</v>
      </c>
      <c r="DR320" s="61"/>
      <c r="DS320" s="61"/>
      <c r="DT320" s="61"/>
      <c r="DU320" s="61"/>
      <c r="DV320" s="61"/>
      <c r="DW320" s="61"/>
      <c r="DX320" s="61" t="s">
        <v>20</v>
      </c>
      <c r="DY320" s="68">
        <v>0.30177680000000001</v>
      </c>
      <c r="DZ320" s="68">
        <v>3.5996460000000001E-2</v>
      </c>
      <c r="EA320" s="68">
        <v>6.5227079999999993E-2</v>
      </c>
      <c r="EB320" s="68">
        <v>0.19375907999999997</v>
      </c>
      <c r="EC320" s="68">
        <v>1.9532479999999998E-2</v>
      </c>
      <c r="ED320" s="149"/>
      <c r="EE320" s="149"/>
      <c r="EN320" s="68"/>
      <c r="EO320" s="68"/>
    </row>
    <row r="321" spans="1:145" s="169" customFormat="1" x14ac:dyDescent="0.25">
      <c r="A321" s="156">
        <v>462</v>
      </c>
      <c r="B321" s="157" t="s">
        <v>1504</v>
      </c>
      <c r="C321" s="160" t="s">
        <v>1192</v>
      </c>
      <c r="D321" s="160"/>
      <c r="E321" s="156" t="s">
        <v>1352</v>
      </c>
      <c r="F321" s="157">
        <v>-20.245204177000002</v>
      </c>
      <c r="G321" s="157">
        <v>-41.802279380999998</v>
      </c>
      <c r="H321" s="157"/>
      <c r="I321" s="156">
        <v>917</v>
      </c>
      <c r="J321" s="190"/>
      <c r="K321" s="190"/>
      <c r="L321" s="189" t="s">
        <v>1210</v>
      </c>
      <c r="M321" s="185">
        <v>5.666666666666667</v>
      </c>
      <c r="N321" s="185">
        <v>5.666666666666667</v>
      </c>
      <c r="O321" s="185">
        <v>6.333333333333333</v>
      </c>
      <c r="P321" s="185">
        <v>5.666666666666667</v>
      </c>
      <c r="Q321" s="185">
        <v>5.666666666666667</v>
      </c>
      <c r="R321" s="185">
        <v>5.333333333333333</v>
      </c>
      <c r="S321" s="185">
        <v>5.666666666666667</v>
      </c>
      <c r="T321" s="185">
        <v>5.666666666666667</v>
      </c>
      <c r="U321" s="191">
        <v>81.666666666666671</v>
      </c>
      <c r="V321" s="186"/>
      <c r="W321" s="190" t="s">
        <v>994</v>
      </c>
      <c r="X321" s="190">
        <v>917</v>
      </c>
      <c r="Y321" s="192" t="s">
        <v>10</v>
      </c>
      <c r="Z321" s="192"/>
      <c r="AA321" s="175"/>
      <c r="AB321" s="175">
        <f t="shared" si="55"/>
        <v>917</v>
      </c>
      <c r="AC321" s="175"/>
      <c r="AD321" s="175"/>
      <c r="AE321" s="192"/>
      <c r="AF321" s="193">
        <v>64.119428499999998</v>
      </c>
      <c r="AG321" s="193">
        <v>33.899321999999998</v>
      </c>
      <c r="AH321" s="193">
        <v>6.2426037499999998</v>
      </c>
      <c r="AI321" s="193">
        <v>13.660686600000002</v>
      </c>
      <c r="AJ321" s="193">
        <v>2.1993030567464209</v>
      </c>
      <c r="AK321" s="186"/>
      <c r="AL321" s="175" t="s">
        <v>1139</v>
      </c>
      <c r="AM321" s="175"/>
      <c r="AN321" s="175" t="s">
        <v>10</v>
      </c>
      <c r="AO321" s="175"/>
      <c r="AP321" s="175"/>
      <c r="AQ321" s="175">
        <f t="shared" si="56"/>
        <v>917</v>
      </c>
      <c r="AR321" s="175"/>
      <c r="AS321" s="175"/>
      <c r="AU321" s="175"/>
      <c r="AV321" s="175" t="s">
        <v>62</v>
      </c>
      <c r="AY321" s="176">
        <v>0.23880000000000001</v>
      </c>
      <c r="AZ321" s="176">
        <v>20</v>
      </c>
      <c r="BA321" s="177">
        <v>1.1940000000000001E-2</v>
      </c>
      <c r="BB321" s="177">
        <v>7.0101736772877352</v>
      </c>
      <c r="BC321" s="177"/>
      <c r="BD321" s="186"/>
      <c r="BE321" s="186"/>
      <c r="BF321" s="186"/>
      <c r="BG321" s="186"/>
      <c r="BJ321" s="186"/>
      <c r="BK321" s="186"/>
      <c r="BL321" s="186"/>
      <c r="BM321" s="218"/>
      <c r="BP321" s="186"/>
      <c r="BQ321" s="186"/>
      <c r="BR321" s="186"/>
      <c r="BS321" s="186"/>
      <c r="BT321" s="186"/>
      <c r="BU321" s="186"/>
      <c r="BV321" s="176" t="s">
        <v>395</v>
      </c>
      <c r="BW321" s="160" t="s">
        <v>1192</v>
      </c>
      <c r="BX321" s="176"/>
      <c r="BY321" s="176"/>
      <c r="BZ321" s="186">
        <f>I321</f>
        <v>917</v>
      </c>
      <c r="CA321" s="176"/>
      <c r="CB321" s="176"/>
      <c r="CC321" s="176"/>
      <c r="CD321" s="176"/>
      <c r="CE321" s="176" t="s">
        <v>62</v>
      </c>
      <c r="CF321" s="185">
        <v>160.24686957373621</v>
      </c>
      <c r="CI321" s="163">
        <v>462</v>
      </c>
      <c r="CJ321" s="163" t="s">
        <v>10</v>
      </c>
      <c r="CK321" s="163"/>
      <c r="CL321" s="163"/>
      <c r="CM321" s="186">
        <f>I321</f>
        <v>917</v>
      </c>
      <c r="CN321" s="163"/>
      <c r="CO321" s="163"/>
      <c r="CP321" s="163"/>
      <c r="CQ321" s="163"/>
      <c r="CR321" s="163"/>
      <c r="CS321" s="163" t="s">
        <v>62</v>
      </c>
      <c r="CT321" s="163">
        <v>6.1926930294200098</v>
      </c>
      <c r="CU321" s="171"/>
      <c r="CV321" s="171"/>
      <c r="CW321" s="163">
        <v>462</v>
      </c>
      <c r="CX321" s="163" t="s">
        <v>10</v>
      </c>
      <c r="CY321" s="163"/>
      <c r="CZ321" s="163"/>
      <c r="DA321" s="186">
        <f t="shared" si="49"/>
        <v>917</v>
      </c>
      <c r="DB321" s="163"/>
      <c r="DC321" s="163"/>
      <c r="DD321" s="163"/>
      <c r="DE321" s="163"/>
      <c r="DF321" s="163"/>
      <c r="DG321" s="163"/>
      <c r="DH321" s="176" t="s">
        <v>9</v>
      </c>
      <c r="DI321" s="233">
        <v>5.6568329999999998</v>
      </c>
      <c r="DJ321" s="233">
        <v>0.69670659999999995</v>
      </c>
      <c r="DK321" s="177">
        <f>DI321-DJ321</f>
        <v>4.9601264</v>
      </c>
      <c r="DL321" s="230">
        <v>0.40215159999999994</v>
      </c>
      <c r="DM321" s="230">
        <v>0.29455500000000001</v>
      </c>
      <c r="DQ321" s="160"/>
      <c r="ED321" s="149"/>
      <c r="EE321" s="149"/>
      <c r="EN321" s="68"/>
      <c r="EO321" s="68"/>
    </row>
    <row r="322" spans="1:145" s="169" customFormat="1" x14ac:dyDescent="0.25">
      <c r="A322" s="156">
        <v>464</v>
      </c>
      <c r="B322" s="157" t="s">
        <v>1505</v>
      </c>
      <c r="C322" s="160" t="s">
        <v>1163</v>
      </c>
      <c r="D322" s="160"/>
      <c r="E322" s="156" t="s">
        <v>1352</v>
      </c>
      <c r="F322" s="157">
        <v>-20.206617415</v>
      </c>
      <c r="G322" s="157">
        <v>-41.813259170999999</v>
      </c>
      <c r="H322" s="157"/>
      <c r="I322" s="156">
        <v>904</v>
      </c>
      <c r="J322" s="190"/>
      <c r="K322" s="190"/>
      <c r="L322" s="189" t="s">
        <v>1506</v>
      </c>
      <c r="M322" s="185">
        <v>6</v>
      </c>
      <c r="N322" s="185">
        <v>6</v>
      </c>
      <c r="O322" s="185">
        <v>6</v>
      </c>
      <c r="P322" s="185">
        <v>6.333333333333333</v>
      </c>
      <c r="Q322" s="185">
        <v>6.333333333333333</v>
      </c>
      <c r="R322" s="185">
        <v>6.333333333333333</v>
      </c>
      <c r="S322" s="185">
        <v>6</v>
      </c>
      <c r="T322" s="185">
        <v>6</v>
      </c>
      <c r="U322" s="191">
        <v>85</v>
      </c>
      <c r="V322" s="186"/>
      <c r="W322" s="190" t="s">
        <v>742</v>
      </c>
      <c r="X322" s="190">
        <v>904</v>
      </c>
      <c r="Y322" s="192" t="s">
        <v>8</v>
      </c>
      <c r="Z322" s="192"/>
      <c r="AA322" s="175"/>
      <c r="AB322" s="175">
        <f t="shared" si="55"/>
        <v>904</v>
      </c>
      <c r="AC322" s="175"/>
      <c r="AD322" s="175"/>
      <c r="AE322" s="192"/>
      <c r="AF322" s="193">
        <v>50.564823000000004</v>
      </c>
      <c r="AG322" s="193">
        <v>33.093088499999993</v>
      </c>
      <c r="AH322" s="193">
        <v>5.3225413499999998</v>
      </c>
      <c r="AI322" s="193">
        <v>13.6159605</v>
      </c>
      <c r="AJ322" s="193">
        <v>2.5826663361797495</v>
      </c>
      <c r="AK322" s="186"/>
      <c r="AL322" s="175" t="s">
        <v>110</v>
      </c>
      <c r="AM322" s="175"/>
      <c r="AN322" s="175" t="s">
        <v>8</v>
      </c>
      <c r="AO322" s="175"/>
      <c r="AP322" s="175"/>
      <c r="AQ322" s="175">
        <f t="shared" si="56"/>
        <v>904</v>
      </c>
      <c r="AR322" s="175"/>
      <c r="AS322" s="175"/>
      <c r="AU322" s="175"/>
      <c r="AV322" s="175" t="s">
        <v>62</v>
      </c>
      <c r="AY322" s="176">
        <v>0.2417</v>
      </c>
      <c r="AZ322" s="176">
        <v>20</v>
      </c>
      <c r="BA322" s="177">
        <v>1.2085E-2</v>
      </c>
      <c r="BB322" s="177">
        <v>6.6961050116769121</v>
      </c>
      <c r="BC322" s="177"/>
      <c r="BD322" s="186"/>
      <c r="BE322" s="186"/>
      <c r="BF322" s="186"/>
      <c r="BG322" s="186"/>
      <c r="BJ322" s="186"/>
      <c r="BK322" s="186"/>
      <c r="BL322" s="186"/>
      <c r="BM322" s="218"/>
      <c r="BP322" s="186"/>
      <c r="BQ322" s="186"/>
      <c r="BR322" s="186"/>
      <c r="BS322" s="186"/>
      <c r="BT322" s="186"/>
      <c r="BU322" s="186"/>
      <c r="BV322" s="186"/>
      <c r="BW322" s="160"/>
      <c r="BX322" s="186"/>
      <c r="BY322" s="186"/>
      <c r="BZ322" s="186"/>
      <c r="CA322" s="186"/>
      <c r="CB322" s="186"/>
      <c r="CC322" s="186"/>
      <c r="CD322" s="186"/>
      <c r="CE322" s="186"/>
      <c r="CF322" s="197"/>
      <c r="CI322" s="163">
        <v>464</v>
      </c>
      <c r="CJ322" s="163" t="s">
        <v>8</v>
      </c>
      <c r="CK322" s="163"/>
      <c r="CL322" s="163"/>
      <c r="CM322" s="186">
        <f>I322</f>
        <v>904</v>
      </c>
      <c r="CN322" s="163"/>
      <c r="CO322" s="163"/>
      <c r="CP322" s="163"/>
      <c r="CQ322" s="163"/>
      <c r="CR322" s="163"/>
      <c r="CS322" s="163" t="s">
        <v>62</v>
      </c>
      <c r="CT322" s="163">
        <v>6.4172177503668051</v>
      </c>
      <c r="CU322" s="171"/>
      <c r="CV322" s="171"/>
      <c r="CW322" s="190">
        <v>464</v>
      </c>
      <c r="CX322" s="228" t="s">
        <v>8</v>
      </c>
      <c r="CY322" s="228"/>
      <c r="CZ322" s="228"/>
      <c r="DA322" s="186">
        <f t="shared" si="49"/>
        <v>904</v>
      </c>
      <c r="DB322" s="228"/>
      <c r="DC322" s="228"/>
      <c r="DD322" s="228"/>
      <c r="DE322" s="228"/>
      <c r="DF322" s="228"/>
      <c r="DG322" s="228"/>
      <c r="DH322" s="228" t="s">
        <v>9</v>
      </c>
      <c r="DI322" s="230">
        <v>4.2904710000000001</v>
      </c>
      <c r="DJ322" s="230">
        <v>0.48359479999999999</v>
      </c>
      <c r="DK322" s="230">
        <v>3.8068762</v>
      </c>
      <c r="DL322" s="230">
        <v>0.19470299999999996</v>
      </c>
      <c r="DM322" s="230">
        <v>0.28889180000000003</v>
      </c>
      <c r="DO322" s="59" t="s">
        <v>110</v>
      </c>
      <c r="DP322" s="61" t="s">
        <v>8</v>
      </c>
      <c r="DQ322" s="160" t="s">
        <v>1163</v>
      </c>
      <c r="DR322" s="61"/>
      <c r="DS322" s="61"/>
      <c r="DT322" s="61"/>
      <c r="DU322" s="61"/>
      <c r="DV322" s="61"/>
      <c r="DW322" s="61"/>
      <c r="DX322" s="61" t="s">
        <v>62</v>
      </c>
      <c r="DY322" s="236">
        <v>0.31831436000000002</v>
      </c>
      <c r="DZ322" s="236">
        <v>3.1266780000000001E-2</v>
      </c>
      <c r="EA322" s="236">
        <v>9.0331599999999998E-2</v>
      </c>
      <c r="EB322" s="236">
        <v>0.19264735999999996</v>
      </c>
      <c r="EC322" s="236">
        <v>2.1681139999999998E-2</v>
      </c>
      <c r="ED322" s="149"/>
      <c r="EE322" s="149"/>
      <c r="EN322" s="68"/>
      <c r="EO322" s="68"/>
    </row>
    <row r="323" spans="1:145" s="169" customFormat="1" x14ac:dyDescent="0.25">
      <c r="A323" s="156">
        <v>465</v>
      </c>
      <c r="B323" s="157" t="s">
        <v>1505</v>
      </c>
      <c r="C323" s="160" t="s">
        <v>1173</v>
      </c>
      <c r="D323" s="160"/>
      <c r="E323" s="156" t="s">
        <v>1352</v>
      </c>
      <c r="F323" s="157">
        <v>-20.207625673999999</v>
      </c>
      <c r="G323" s="157">
        <v>-41.812946191000002</v>
      </c>
      <c r="H323" s="157"/>
      <c r="I323" s="156">
        <v>914</v>
      </c>
      <c r="J323" s="190"/>
      <c r="K323" s="190"/>
      <c r="L323" s="189" t="s">
        <v>1506</v>
      </c>
      <c r="M323" s="185">
        <v>6.666666666666667</v>
      </c>
      <c r="N323" s="185">
        <v>7</v>
      </c>
      <c r="O323" s="185">
        <v>6.333333333333333</v>
      </c>
      <c r="P323" s="185">
        <v>7</v>
      </c>
      <c r="Q323" s="185">
        <v>7</v>
      </c>
      <c r="R323" s="185">
        <v>6.666666666666667</v>
      </c>
      <c r="S323" s="185">
        <v>6.666666666666667</v>
      </c>
      <c r="T323" s="185">
        <v>6.666666666666667</v>
      </c>
      <c r="U323" s="191">
        <v>90</v>
      </c>
      <c r="V323" s="186"/>
      <c r="W323" s="190" t="s">
        <v>871</v>
      </c>
      <c r="X323" s="190">
        <v>914</v>
      </c>
      <c r="Y323" s="192" t="s">
        <v>286</v>
      </c>
      <c r="Z323" s="192"/>
      <c r="AA323" s="175"/>
      <c r="AB323" s="175">
        <f t="shared" si="55"/>
        <v>914</v>
      </c>
      <c r="AC323" s="175"/>
      <c r="AD323" s="175"/>
      <c r="AE323" s="192"/>
      <c r="AF323" s="193">
        <v>48.543508500000002</v>
      </c>
      <c r="AG323" s="193">
        <v>31.438787000000008</v>
      </c>
      <c r="AH323" s="193">
        <v>5.6334528499999994</v>
      </c>
      <c r="AI323" s="193">
        <v>12.14399195</v>
      </c>
      <c r="AJ323" s="193">
        <v>2.1650230658281981</v>
      </c>
      <c r="AK323" s="186"/>
      <c r="AL323" s="175" t="s">
        <v>197</v>
      </c>
      <c r="AM323" s="175"/>
      <c r="AN323" s="175" t="s">
        <v>286</v>
      </c>
      <c r="AO323" s="175"/>
      <c r="AP323" s="175"/>
      <c r="AQ323" s="175">
        <f t="shared" si="56"/>
        <v>914</v>
      </c>
      <c r="AR323" s="175"/>
      <c r="AS323" s="175"/>
      <c r="AU323" s="175"/>
      <c r="AV323" s="175" t="s">
        <v>62</v>
      </c>
      <c r="AY323" s="176">
        <v>0.20230000000000001</v>
      </c>
      <c r="AZ323" s="176">
        <v>20</v>
      </c>
      <c r="BA323" s="177">
        <v>1.0115000000000001E-2</v>
      </c>
      <c r="BB323" s="177">
        <v>5.7981907497382768</v>
      </c>
      <c r="BC323" s="177"/>
      <c r="BD323" s="186"/>
      <c r="BE323" s="186"/>
      <c r="BF323" s="186"/>
      <c r="BG323" s="186"/>
      <c r="BJ323" s="186"/>
      <c r="BK323" s="186"/>
      <c r="BL323" s="186"/>
      <c r="BM323" s="218"/>
      <c r="BP323" s="186"/>
      <c r="BQ323" s="186"/>
      <c r="BR323" s="186"/>
      <c r="BS323" s="186"/>
      <c r="BT323" s="186"/>
      <c r="BU323" s="186"/>
      <c r="BV323" s="186"/>
      <c r="BW323" s="160"/>
      <c r="BX323" s="186"/>
      <c r="BY323" s="186"/>
      <c r="BZ323" s="186"/>
      <c r="CA323" s="186"/>
      <c r="CB323" s="186"/>
      <c r="CC323" s="186"/>
      <c r="CD323" s="186"/>
      <c r="CE323" s="186"/>
      <c r="CF323" s="197"/>
      <c r="CI323" s="186"/>
      <c r="CJ323" s="186"/>
      <c r="CK323" s="186"/>
      <c r="CL323" s="186"/>
      <c r="CM323" s="186"/>
      <c r="CN323" s="186"/>
      <c r="CO323" s="186"/>
      <c r="CP323" s="186"/>
      <c r="CQ323" s="186"/>
      <c r="CR323" s="186"/>
      <c r="CS323" s="186"/>
      <c r="CT323" s="186"/>
      <c r="CU323" s="171"/>
      <c r="CV323" s="171"/>
      <c r="CW323" s="171"/>
      <c r="CX323" s="171"/>
      <c r="CY323" s="171"/>
      <c r="CZ323" s="171"/>
      <c r="DA323" s="186"/>
      <c r="DB323" s="171"/>
      <c r="DC323" s="171"/>
      <c r="DD323" s="171"/>
      <c r="DE323" s="171"/>
      <c r="DF323" s="171"/>
      <c r="DG323" s="171"/>
      <c r="DH323" s="171"/>
      <c r="DI323" s="171"/>
      <c r="DJ323" s="171"/>
      <c r="DK323" s="171"/>
      <c r="DL323" s="186"/>
      <c r="DM323" s="186"/>
      <c r="DO323" s="61" t="s">
        <v>197</v>
      </c>
      <c r="DP323" s="238" t="s">
        <v>286</v>
      </c>
      <c r="DQ323" s="242" t="s">
        <v>1173</v>
      </c>
      <c r="DR323" s="61"/>
      <c r="DS323" s="61"/>
      <c r="DT323" s="61"/>
      <c r="DU323" s="61"/>
      <c r="DV323" s="61"/>
      <c r="DW323" s="61"/>
      <c r="DX323" s="61" t="s">
        <v>20</v>
      </c>
      <c r="DY323" s="68">
        <v>0.29143136000000003</v>
      </c>
      <c r="DZ323" s="68">
        <v>2.6974940000000003E-2</v>
      </c>
      <c r="EA323" s="68">
        <v>6.3857579999999997E-2</v>
      </c>
      <c r="EB323" s="68">
        <v>0.18004288000000002</v>
      </c>
      <c r="EC323" s="68">
        <v>1.9439340000000003E-2</v>
      </c>
      <c r="ED323" s="149"/>
      <c r="EE323" s="149"/>
      <c r="EN323" s="68"/>
      <c r="EO323" s="68"/>
    </row>
    <row r="324" spans="1:145" s="169" customFormat="1" x14ac:dyDescent="0.25">
      <c r="A324" s="156">
        <v>467</v>
      </c>
      <c r="B324" s="157" t="s">
        <v>1507</v>
      </c>
      <c r="C324" s="160" t="s">
        <v>1194</v>
      </c>
      <c r="D324" s="160"/>
      <c r="E324" s="156" t="s">
        <v>1352</v>
      </c>
      <c r="F324" s="157">
        <v>-20.194972688</v>
      </c>
      <c r="G324" s="157">
        <v>-41.823577210000003</v>
      </c>
      <c r="H324" s="157"/>
      <c r="I324" s="156">
        <v>743</v>
      </c>
      <c r="J324" s="190"/>
      <c r="K324" s="190"/>
      <c r="L324" s="189" t="s">
        <v>1225</v>
      </c>
      <c r="M324" s="185">
        <v>6</v>
      </c>
      <c r="N324" s="185">
        <v>5.666666666666667</v>
      </c>
      <c r="O324" s="185">
        <v>6</v>
      </c>
      <c r="P324" s="185">
        <v>6</v>
      </c>
      <c r="Q324" s="185">
        <v>6.5</v>
      </c>
      <c r="R324" s="185">
        <v>6</v>
      </c>
      <c r="S324" s="185">
        <v>6</v>
      </c>
      <c r="T324" s="185">
        <v>6.166666666666667</v>
      </c>
      <c r="U324" s="191">
        <v>84.333333333333329</v>
      </c>
      <c r="V324" s="186"/>
      <c r="W324" s="190" t="s">
        <v>801</v>
      </c>
      <c r="X324" s="190">
        <v>743</v>
      </c>
      <c r="Y324" s="192" t="s">
        <v>201</v>
      </c>
      <c r="Z324" s="192"/>
      <c r="AA324" s="175"/>
      <c r="AB324" s="175">
        <f t="shared" si="55"/>
        <v>743</v>
      </c>
      <c r="AC324" s="175"/>
      <c r="AD324" s="175"/>
      <c r="AE324" s="192"/>
      <c r="AF324" s="193">
        <v>41.222506999999993</v>
      </c>
      <c r="AG324" s="193">
        <v>31.031952499999999</v>
      </c>
      <c r="AH324" s="193">
        <v>5.0974440000000003</v>
      </c>
      <c r="AI324" s="193">
        <v>11.543551600000001</v>
      </c>
      <c r="AJ324" s="193">
        <v>2.2906225109282494</v>
      </c>
      <c r="AK324" s="186"/>
      <c r="AL324" s="175" t="s">
        <v>198</v>
      </c>
      <c r="AM324" s="175"/>
      <c r="AN324" s="175" t="s">
        <v>201</v>
      </c>
      <c r="AO324" s="175"/>
      <c r="AP324" s="175"/>
      <c r="AQ324" s="175">
        <f t="shared" si="56"/>
        <v>743</v>
      </c>
      <c r="AR324" s="175"/>
      <c r="AS324" s="175"/>
      <c r="AU324" s="175"/>
      <c r="AV324" s="176" t="s">
        <v>20</v>
      </c>
      <c r="AY324" s="176">
        <v>0.2611</v>
      </c>
      <c r="AZ324" s="176">
        <v>20</v>
      </c>
      <c r="BA324" s="177">
        <v>1.3055000000000001E-2</v>
      </c>
      <c r="BB324" s="177">
        <v>6.9430649880546529</v>
      </c>
      <c r="BC324" s="177"/>
      <c r="BD324" s="186"/>
      <c r="BE324" s="186"/>
      <c r="BF324" s="186"/>
      <c r="BG324" s="186"/>
      <c r="BJ324" s="186"/>
      <c r="BK324" s="186"/>
      <c r="BL324" s="186"/>
      <c r="BM324" s="218"/>
      <c r="BP324" s="186"/>
      <c r="BQ324" s="186"/>
      <c r="BR324" s="186"/>
      <c r="BS324" s="186"/>
      <c r="BT324" s="186"/>
      <c r="BU324" s="186"/>
      <c r="BV324" s="186"/>
      <c r="BW324" s="160"/>
      <c r="BX324" s="186"/>
      <c r="BY324" s="186"/>
      <c r="BZ324" s="186"/>
      <c r="CA324" s="186"/>
      <c r="CB324" s="186"/>
      <c r="CC324" s="186"/>
      <c r="CD324" s="186"/>
      <c r="CE324" s="186"/>
      <c r="CF324" s="197"/>
      <c r="CI324" s="186"/>
      <c r="CJ324" s="186"/>
      <c r="CK324" s="186"/>
      <c r="CL324" s="186"/>
      <c r="CM324" s="186"/>
      <c r="CN324" s="186"/>
      <c r="CO324" s="186"/>
      <c r="CP324" s="186"/>
      <c r="CQ324" s="186"/>
      <c r="CR324" s="186"/>
      <c r="CS324" s="186"/>
      <c r="CT324" s="186"/>
      <c r="CU324" s="171"/>
      <c r="CV324" s="171"/>
      <c r="CW324" s="171"/>
      <c r="CX324" s="171"/>
      <c r="CY324" s="171"/>
      <c r="CZ324" s="171"/>
      <c r="DA324" s="186"/>
      <c r="DB324" s="171"/>
      <c r="DC324" s="171"/>
      <c r="DD324" s="171"/>
      <c r="DE324" s="171"/>
      <c r="DF324" s="171"/>
      <c r="DG324" s="171"/>
      <c r="DH324" s="171"/>
      <c r="DI324" s="171"/>
      <c r="DJ324" s="171"/>
      <c r="DK324" s="171"/>
      <c r="DL324" s="186"/>
      <c r="DM324" s="186"/>
      <c r="DO324" s="61" t="s">
        <v>198</v>
      </c>
      <c r="DP324" s="238" t="s">
        <v>201</v>
      </c>
      <c r="DQ324" s="242" t="s">
        <v>1194</v>
      </c>
      <c r="DR324" s="61"/>
      <c r="DS324" s="61"/>
      <c r="DT324" s="61"/>
      <c r="DU324" s="61"/>
      <c r="DV324" s="61"/>
      <c r="DW324" s="61"/>
      <c r="DX324" s="61" t="s">
        <v>20</v>
      </c>
      <c r="DY324" s="68">
        <v>0.26968967999999999</v>
      </c>
      <c r="DZ324" s="68">
        <v>2.7370040000000002E-2</v>
      </c>
      <c r="EA324" s="68">
        <v>6.3860059999999996E-2</v>
      </c>
      <c r="EB324" s="68">
        <v>0.16019702</v>
      </c>
      <c r="EC324" s="68">
        <v>1.7092760000000002E-2</v>
      </c>
      <c r="ED324" s="149"/>
      <c r="EE324" s="149"/>
      <c r="EN324" s="68"/>
      <c r="EO324" s="68"/>
    </row>
    <row r="325" spans="1:145" s="169" customFormat="1" x14ac:dyDescent="0.25">
      <c r="A325" s="156">
        <v>472</v>
      </c>
      <c r="B325" s="157" t="s">
        <v>1508</v>
      </c>
      <c r="C325" s="160" t="s">
        <v>1173</v>
      </c>
      <c r="D325" s="160"/>
      <c r="E325" s="156" t="s">
        <v>1352</v>
      </c>
      <c r="F325" s="157">
        <v>-20.244361376000001</v>
      </c>
      <c r="G325" s="157">
        <v>-41.801435658999999</v>
      </c>
      <c r="H325" s="157"/>
      <c r="I325" s="156">
        <v>901</v>
      </c>
      <c r="J325" s="190"/>
      <c r="K325" s="190"/>
      <c r="L325" s="189" t="s">
        <v>1210</v>
      </c>
      <c r="M325" s="185">
        <v>5.666666666666667</v>
      </c>
      <c r="N325" s="185">
        <v>5.666666666666667</v>
      </c>
      <c r="O325" s="185">
        <v>6.333333333333333</v>
      </c>
      <c r="P325" s="185">
        <v>6.666666666666667</v>
      </c>
      <c r="Q325" s="185">
        <v>5.666666666666667</v>
      </c>
      <c r="R325" s="185">
        <v>5.666666666666667</v>
      </c>
      <c r="S325" s="185">
        <v>6.333333333333333</v>
      </c>
      <c r="T325" s="185">
        <v>6</v>
      </c>
      <c r="U325" s="191">
        <v>83.333333333333329</v>
      </c>
      <c r="V325" s="186"/>
      <c r="W325" s="190" t="s">
        <v>872</v>
      </c>
      <c r="X325" s="190">
        <v>901</v>
      </c>
      <c r="Y325" s="192" t="s">
        <v>286</v>
      </c>
      <c r="Z325" s="192"/>
      <c r="AA325" s="175"/>
      <c r="AB325" s="175">
        <f t="shared" si="55"/>
        <v>901</v>
      </c>
      <c r="AC325" s="175"/>
      <c r="AD325" s="175"/>
      <c r="AE325" s="192"/>
      <c r="AF325" s="193">
        <v>50.780192</v>
      </c>
      <c r="AG325" s="193">
        <v>30.427087999999998</v>
      </c>
      <c r="AH325" s="193">
        <v>5.8479243500000004</v>
      </c>
      <c r="AI325" s="193">
        <v>11.76979175</v>
      </c>
      <c r="AJ325" s="193">
        <v>2.0297495435699231</v>
      </c>
      <c r="AK325" s="186"/>
      <c r="AL325" s="175" t="s">
        <v>235</v>
      </c>
      <c r="AM325" s="175"/>
      <c r="AN325" s="175" t="s">
        <v>286</v>
      </c>
      <c r="AO325" s="175"/>
      <c r="AP325" s="175"/>
      <c r="AQ325" s="175">
        <f t="shared" si="56"/>
        <v>901</v>
      </c>
      <c r="AR325" s="175"/>
      <c r="AS325" s="175"/>
      <c r="AU325" s="175"/>
      <c r="AV325" s="175" t="s">
        <v>62</v>
      </c>
      <c r="AY325" s="176">
        <v>0.19309999999999999</v>
      </c>
      <c r="AZ325" s="176">
        <v>20</v>
      </c>
      <c r="BA325" s="177">
        <v>9.6550000000000004E-3</v>
      </c>
      <c r="BB325" s="177">
        <v>5.1807908087939234</v>
      </c>
      <c r="BC325" s="177"/>
      <c r="BD325" s="186"/>
      <c r="BE325" s="186"/>
      <c r="BF325" s="186"/>
      <c r="BG325" s="186"/>
      <c r="BJ325" s="186"/>
      <c r="BK325" s="186"/>
      <c r="BL325" s="186"/>
      <c r="BM325" s="218"/>
      <c r="BP325" s="186"/>
      <c r="BQ325" s="186"/>
      <c r="BR325" s="186"/>
      <c r="BS325" s="186"/>
      <c r="BT325" s="186"/>
      <c r="BU325" s="186"/>
      <c r="BV325" s="186"/>
      <c r="BW325" s="160"/>
      <c r="BX325" s="186"/>
      <c r="BY325" s="186"/>
      <c r="BZ325" s="186"/>
      <c r="CA325" s="186"/>
      <c r="CB325" s="186"/>
      <c r="CC325" s="186"/>
      <c r="CD325" s="186"/>
      <c r="CE325" s="186"/>
      <c r="CF325" s="197"/>
      <c r="CI325" s="186"/>
      <c r="CJ325" s="186"/>
      <c r="CK325" s="186"/>
      <c r="CL325" s="186"/>
      <c r="CM325" s="186"/>
      <c r="CN325" s="186"/>
      <c r="CO325" s="186"/>
      <c r="CP325" s="186"/>
      <c r="CQ325" s="186"/>
      <c r="CR325" s="186"/>
      <c r="CS325" s="186"/>
      <c r="CT325" s="186"/>
      <c r="CU325" s="171"/>
      <c r="CV325" s="171"/>
      <c r="CW325" s="171"/>
      <c r="CX325" s="171"/>
      <c r="CY325" s="171"/>
      <c r="CZ325" s="171"/>
      <c r="DA325" s="186"/>
      <c r="DB325" s="171"/>
      <c r="DC325" s="171"/>
      <c r="DD325" s="171"/>
      <c r="DE325" s="171"/>
      <c r="DF325" s="171"/>
      <c r="DG325" s="171"/>
      <c r="DH325" s="171"/>
      <c r="DI325" s="171"/>
      <c r="DJ325" s="171"/>
      <c r="DK325" s="171"/>
      <c r="DL325" s="186"/>
      <c r="DM325" s="186"/>
      <c r="DO325" s="61" t="s">
        <v>235</v>
      </c>
      <c r="DP325" s="61" t="s">
        <v>286</v>
      </c>
      <c r="DQ325" s="160" t="s">
        <v>1173</v>
      </c>
      <c r="DR325" s="61"/>
      <c r="DS325" s="61"/>
      <c r="DT325" s="61"/>
      <c r="DU325" s="61"/>
      <c r="DV325" s="61"/>
      <c r="DW325" s="61"/>
      <c r="DX325" s="61" t="s">
        <v>62</v>
      </c>
      <c r="DY325" s="68">
        <v>0.23394317999999997</v>
      </c>
      <c r="DZ325" s="68">
        <v>2.5745200000000003E-2</v>
      </c>
      <c r="EA325" s="68">
        <v>3.4721500000000002E-2</v>
      </c>
      <c r="EB325" s="68">
        <v>0.15356092000000002</v>
      </c>
      <c r="EC325" s="68">
        <v>2.1247800000000001E-2</v>
      </c>
      <c r="ED325" s="149"/>
      <c r="EE325" s="149"/>
      <c r="EN325" s="68"/>
      <c r="EO325" s="68"/>
    </row>
    <row r="326" spans="1:145" s="169" customFormat="1" x14ac:dyDescent="0.25">
      <c r="A326" s="156">
        <v>475</v>
      </c>
      <c r="B326" s="157" t="s">
        <v>1511</v>
      </c>
      <c r="C326" s="160" t="s">
        <v>1194</v>
      </c>
      <c r="D326" s="160"/>
      <c r="E326" s="156" t="s">
        <v>1284</v>
      </c>
      <c r="F326" s="157">
        <v>-20.213504741000001</v>
      </c>
      <c r="G326" s="157">
        <v>-41.922503448999997</v>
      </c>
      <c r="H326" s="157"/>
      <c r="I326" s="156">
        <v>780</v>
      </c>
      <c r="J326" s="190"/>
      <c r="K326" s="190"/>
      <c r="L326" s="189" t="s">
        <v>1210</v>
      </c>
      <c r="M326" s="185">
        <v>6</v>
      </c>
      <c r="N326" s="185">
        <v>5.333333333333333</v>
      </c>
      <c r="O326" s="185">
        <v>5.666666666666667</v>
      </c>
      <c r="P326" s="185">
        <v>5.666666666666667</v>
      </c>
      <c r="Q326" s="185">
        <v>5.666666666666667</v>
      </c>
      <c r="R326" s="185">
        <v>5.666666666666667</v>
      </c>
      <c r="S326" s="185">
        <v>6</v>
      </c>
      <c r="T326" s="185">
        <v>5.666666666666667</v>
      </c>
      <c r="U326" s="191">
        <v>81.666666666666671</v>
      </c>
      <c r="V326" s="186"/>
      <c r="W326" s="186"/>
      <c r="X326" s="186"/>
      <c r="Y326" s="186"/>
      <c r="Z326" s="186"/>
      <c r="AA326" s="186"/>
      <c r="AB326" s="175"/>
      <c r="AC326" s="175"/>
      <c r="AD326" s="175"/>
      <c r="AE326" s="186"/>
      <c r="AF326" s="193"/>
      <c r="AG326" s="193"/>
      <c r="AH326" s="193"/>
      <c r="AI326" s="193"/>
      <c r="AJ326" s="193"/>
      <c r="AK326" s="186"/>
      <c r="AL326" s="186"/>
      <c r="AM326" s="186"/>
      <c r="AN326" s="186"/>
      <c r="AO326" s="186"/>
      <c r="AP326" s="186"/>
      <c r="AQ326" s="175"/>
      <c r="AR326" s="175"/>
      <c r="AS326" s="175"/>
      <c r="AU326" s="175"/>
      <c r="AV326" s="186"/>
      <c r="AY326" s="186"/>
      <c r="AZ326" s="186"/>
      <c r="BA326" s="186"/>
      <c r="BB326" s="186"/>
      <c r="BC326" s="186"/>
      <c r="BD326" s="186"/>
      <c r="BE326" s="186"/>
      <c r="BF326" s="186"/>
      <c r="BG326" s="186"/>
      <c r="BJ326" s="186"/>
      <c r="BK326" s="186"/>
      <c r="BL326" s="186"/>
      <c r="BM326" s="218"/>
      <c r="BP326" s="186"/>
      <c r="BQ326" s="186"/>
      <c r="BR326" s="186"/>
      <c r="BS326" s="186"/>
      <c r="BT326" s="186"/>
      <c r="BU326" s="186"/>
      <c r="BV326" s="176" t="s">
        <v>476</v>
      </c>
      <c r="BW326" s="160" t="s">
        <v>1194</v>
      </c>
      <c r="BX326" s="176"/>
      <c r="BY326" s="176"/>
      <c r="BZ326" s="186">
        <f>I326</f>
        <v>780</v>
      </c>
      <c r="CA326" s="176"/>
      <c r="CB326" s="176"/>
      <c r="CC326" s="176"/>
      <c r="CD326" s="176"/>
      <c r="CE326" s="176" t="s">
        <v>440</v>
      </c>
      <c r="CF326" s="185">
        <v>166.89701621265962</v>
      </c>
      <c r="CG326" s="178"/>
      <c r="CI326" s="186"/>
      <c r="CJ326" s="186"/>
      <c r="CK326" s="186"/>
      <c r="CL326" s="186"/>
      <c r="CM326" s="186"/>
      <c r="CN326" s="186"/>
      <c r="CO326" s="186"/>
      <c r="CP326" s="186"/>
      <c r="CQ326" s="186"/>
      <c r="CR326" s="186"/>
      <c r="CS326" s="186"/>
      <c r="CT326" s="186"/>
      <c r="CU326" s="171"/>
      <c r="CV326" s="171"/>
      <c r="CW326" s="171"/>
      <c r="CX326" s="171"/>
      <c r="CY326" s="171"/>
      <c r="CZ326" s="171"/>
      <c r="DA326" s="186"/>
      <c r="DB326" s="171"/>
      <c r="DC326" s="171"/>
      <c r="DD326" s="171"/>
      <c r="DE326" s="171"/>
      <c r="DF326" s="171"/>
      <c r="DG326" s="171"/>
      <c r="DH326" s="171"/>
      <c r="DI326" s="171"/>
      <c r="DJ326" s="171"/>
      <c r="DK326" s="171"/>
      <c r="DL326" s="186"/>
      <c r="DM326" s="186"/>
      <c r="DQ326" s="160"/>
      <c r="ED326" s="149"/>
      <c r="EE326" s="149"/>
      <c r="EN326" s="68"/>
      <c r="EO326" s="68"/>
    </row>
    <row r="327" spans="1:145" s="169" customFormat="1" x14ac:dyDescent="0.25">
      <c r="A327" s="156">
        <v>476</v>
      </c>
      <c r="B327" s="157" t="s">
        <v>1512</v>
      </c>
      <c r="C327" s="160" t="s">
        <v>1194</v>
      </c>
      <c r="D327" s="160"/>
      <c r="E327" s="156" t="s">
        <v>1284</v>
      </c>
      <c r="F327" s="157">
        <v>-20.254407255</v>
      </c>
      <c r="G327" s="157">
        <v>-41.902140369999998</v>
      </c>
      <c r="H327" s="157"/>
      <c r="I327" s="156">
        <v>926</v>
      </c>
      <c r="J327" s="190"/>
      <c r="K327" s="190"/>
      <c r="L327" s="189" t="s">
        <v>1210</v>
      </c>
      <c r="M327" s="185">
        <v>6</v>
      </c>
      <c r="N327" s="185">
        <v>6.333333333333333</v>
      </c>
      <c r="O327" s="185">
        <v>6</v>
      </c>
      <c r="P327" s="185">
        <v>6.333333333333333</v>
      </c>
      <c r="Q327" s="185">
        <v>6.333333333333333</v>
      </c>
      <c r="R327" s="185">
        <v>5.666666666666667</v>
      </c>
      <c r="S327" s="185">
        <v>6</v>
      </c>
      <c r="T327" s="185">
        <v>6</v>
      </c>
      <c r="U327" s="191">
        <v>84.666666666666671</v>
      </c>
      <c r="V327" s="186"/>
      <c r="W327" s="186"/>
      <c r="X327" s="186"/>
      <c r="Y327" s="186"/>
      <c r="Z327" s="186"/>
      <c r="AA327" s="186"/>
      <c r="AB327" s="175"/>
      <c r="AC327" s="175"/>
      <c r="AD327" s="175"/>
      <c r="AE327" s="186"/>
      <c r="AF327" s="193"/>
      <c r="AG327" s="193"/>
      <c r="AH327" s="193"/>
      <c r="AI327" s="193"/>
      <c r="AJ327" s="193"/>
      <c r="AK327" s="186"/>
      <c r="AL327" s="186"/>
      <c r="AM327" s="186"/>
      <c r="AN327" s="186"/>
      <c r="AO327" s="186"/>
      <c r="AP327" s="186"/>
      <c r="AQ327" s="175"/>
      <c r="AR327" s="175"/>
      <c r="AS327" s="175"/>
      <c r="AU327" s="175"/>
      <c r="AV327" s="186"/>
      <c r="AY327" s="186"/>
      <c r="AZ327" s="186"/>
      <c r="BA327" s="186"/>
      <c r="BB327" s="186"/>
      <c r="BC327" s="186"/>
      <c r="BD327" s="186"/>
      <c r="BE327" s="186"/>
      <c r="BF327" s="186"/>
      <c r="BG327" s="186"/>
      <c r="BJ327" s="186"/>
      <c r="BK327" s="186"/>
      <c r="BL327" s="186"/>
      <c r="BM327" s="218"/>
      <c r="BP327" s="186"/>
      <c r="BQ327" s="186"/>
      <c r="BR327" s="186"/>
      <c r="BS327" s="186"/>
      <c r="BT327" s="186"/>
      <c r="BU327" s="186"/>
      <c r="BV327" s="186"/>
      <c r="BW327" s="160"/>
      <c r="BX327" s="186"/>
      <c r="BY327" s="186"/>
      <c r="BZ327" s="186"/>
      <c r="CA327" s="186"/>
      <c r="CB327" s="186"/>
      <c r="CC327" s="186"/>
      <c r="CD327" s="186"/>
      <c r="CE327" s="186"/>
      <c r="CF327" s="197"/>
      <c r="CG327" s="178"/>
      <c r="CI327" s="186"/>
      <c r="CJ327" s="186"/>
      <c r="CK327" s="186"/>
      <c r="CL327" s="186"/>
      <c r="CM327" s="186"/>
      <c r="CN327" s="186"/>
      <c r="CO327" s="186"/>
      <c r="CP327" s="186"/>
      <c r="CQ327" s="186"/>
      <c r="CR327" s="186"/>
      <c r="CS327" s="186"/>
      <c r="CT327" s="186"/>
      <c r="CU327" s="171"/>
      <c r="CV327" s="171"/>
      <c r="CW327" s="171"/>
      <c r="CX327" s="171"/>
      <c r="CY327" s="171"/>
      <c r="CZ327" s="171"/>
      <c r="DA327" s="186"/>
      <c r="DB327" s="171"/>
      <c r="DC327" s="171"/>
      <c r="DD327" s="171"/>
      <c r="DE327" s="171"/>
      <c r="DF327" s="171"/>
      <c r="DG327" s="171"/>
      <c r="DH327" s="171"/>
      <c r="DI327" s="171"/>
      <c r="DJ327" s="171"/>
      <c r="DK327" s="171"/>
      <c r="DL327" s="186"/>
      <c r="DM327" s="186"/>
      <c r="DO327" s="61">
        <v>476</v>
      </c>
      <c r="DP327" s="61" t="s">
        <v>201</v>
      </c>
      <c r="DQ327" s="160" t="s">
        <v>1194</v>
      </c>
      <c r="DR327" s="61"/>
      <c r="DS327" s="61"/>
      <c r="DT327" s="61"/>
      <c r="DU327" s="61"/>
      <c r="DV327" s="61"/>
      <c r="DW327" s="61"/>
      <c r="DX327" s="61" t="s">
        <v>62</v>
      </c>
      <c r="DY327" s="68">
        <v>0.28113142000000002</v>
      </c>
      <c r="DZ327" s="68">
        <v>2.3569639999999999E-2</v>
      </c>
      <c r="EA327" s="68">
        <v>4.972948E-2</v>
      </c>
      <c r="EB327" s="68">
        <v>0.19086062000000001</v>
      </c>
      <c r="EC327" s="68">
        <v>1.6830119999999997E-2</v>
      </c>
      <c r="ED327" s="149"/>
      <c r="EE327" s="149"/>
      <c r="EN327" s="68"/>
      <c r="EO327" s="68"/>
    </row>
    <row r="328" spans="1:145" s="169" customFormat="1" x14ac:dyDescent="0.25">
      <c r="A328" s="156">
        <v>477</v>
      </c>
      <c r="B328" s="157" t="s">
        <v>1513</v>
      </c>
      <c r="C328" s="160" t="s">
        <v>1173</v>
      </c>
      <c r="D328" s="160"/>
      <c r="E328" s="156" t="s">
        <v>1284</v>
      </c>
      <c r="F328" s="157">
        <v>-20.252856350999998</v>
      </c>
      <c r="G328" s="157">
        <v>-41.904761557999997</v>
      </c>
      <c r="H328" s="157"/>
      <c r="I328" s="156">
        <v>923</v>
      </c>
      <c r="J328" s="190"/>
      <c r="K328" s="190"/>
      <c r="L328" s="189" t="s">
        <v>1225</v>
      </c>
      <c r="M328" s="185">
        <v>6</v>
      </c>
      <c r="N328" s="185">
        <v>6</v>
      </c>
      <c r="O328" s="185">
        <v>6.666666666666667</v>
      </c>
      <c r="P328" s="185">
        <v>6.166666666666667</v>
      </c>
      <c r="Q328" s="185">
        <v>6</v>
      </c>
      <c r="R328" s="185">
        <v>6.166666666666667</v>
      </c>
      <c r="S328" s="185">
        <v>6</v>
      </c>
      <c r="T328" s="185">
        <v>6.166666666666667</v>
      </c>
      <c r="U328" s="191">
        <v>85</v>
      </c>
      <c r="V328" s="186"/>
      <c r="W328" s="186"/>
      <c r="X328" s="186"/>
      <c r="Y328" s="186"/>
      <c r="Z328" s="186"/>
      <c r="AA328" s="186"/>
      <c r="AB328" s="175"/>
      <c r="AC328" s="175"/>
      <c r="AD328" s="175"/>
      <c r="AE328" s="186"/>
      <c r="AF328" s="193"/>
      <c r="AG328" s="193"/>
      <c r="AH328" s="193"/>
      <c r="AI328" s="193"/>
      <c r="AJ328" s="193"/>
      <c r="AK328" s="186"/>
      <c r="AL328" s="186"/>
      <c r="AM328" s="186"/>
      <c r="AN328" s="186"/>
      <c r="AO328" s="186"/>
      <c r="AP328" s="186"/>
      <c r="AQ328" s="175"/>
      <c r="AR328" s="175"/>
      <c r="AS328" s="175"/>
      <c r="AU328" s="175"/>
      <c r="AV328" s="186"/>
      <c r="AY328" s="186"/>
      <c r="AZ328" s="186"/>
      <c r="BA328" s="186"/>
      <c r="BB328" s="186"/>
      <c r="BC328" s="186"/>
      <c r="BD328" s="186"/>
      <c r="BE328" s="186"/>
      <c r="BF328" s="186"/>
      <c r="BG328" s="186"/>
      <c r="BJ328" s="186"/>
      <c r="BK328" s="186"/>
      <c r="BL328" s="186"/>
      <c r="BM328" s="218"/>
      <c r="BP328" s="186"/>
      <c r="BQ328" s="186"/>
      <c r="BR328" s="186"/>
      <c r="BS328" s="186"/>
      <c r="BT328" s="186"/>
      <c r="BU328" s="186"/>
      <c r="BV328" s="176" t="s">
        <v>394</v>
      </c>
      <c r="BW328" s="160" t="s">
        <v>1173</v>
      </c>
      <c r="BX328" s="176"/>
      <c r="BY328" s="176"/>
      <c r="BZ328" s="186">
        <f>I328</f>
        <v>923</v>
      </c>
      <c r="CA328" s="176"/>
      <c r="CB328" s="176"/>
      <c r="CC328" s="176"/>
      <c r="CD328" s="176"/>
      <c r="CE328" s="176" t="s">
        <v>62</v>
      </c>
      <c r="CF328" s="185">
        <v>109.88521596910475</v>
      </c>
      <c r="CG328" s="178"/>
      <c r="CI328" s="186"/>
      <c r="CJ328" s="186"/>
      <c r="CK328" s="186"/>
      <c r="CL328" s="186"/>
      <c r="CM328" s="186"/>
      <c r="CN328" s="186"/>
      <c r="CO328" s="186"/>
      <c r="CP328" s="186"/>
      <c r="CQ328" s="186"/>
      <c r="CR328" s="186"/>
      <c r="CS328" s="186"/>
      <c r="CT328" s="186"/>
      <c r="CU328" s="171"/>
      <c r="CV328" s="171"/>
      <c r="CW328" s="171"/>
      <c r="CX328" s="171"/>
      <c r="CY328" s="171"/>
      <c r="CZ328" s="171"/>
      <c r="DA328" s="186"/>
      <c r="DB328" s="171"/>
      <c r="DC328" s="171"/>
      <c r="DD328" s="171"/>
      <c r="DE328" s="171"/>
      <c r="DF328" s="171"/>
      <c r="DG328" s="171"/>
      <c r="DH328" s="171"/>
      <c r="DI328" s="171"/>
      <c r="DJ328" s="171"/>
      <c r="DK328" s="171"/>
      <c r="DL328" s="186"/>
      <c r="DM328" s="186"/>
      <c r="DO328" s="149"/>
      <c r="DP328" s="149"/>
      <c r="DQ328" s="160"/>
      <c r="DR328" s="149"/>
      <c r="DS328" s="149"/>
      <c r="DT328" s="149"/>
      <c r="DU328" s="149"/>
      <c r="DV328" s="149"/>
      <c r="DW328" s="149"/>
      <c r="DX328" s="149"/>
      <c r="DY328" s="149"/>
      <c r="DZ328" s="149"/>
      <c r="EA328" s="149"/>
      <c r="EB328" s="149"/>
      <c r="EC328" s="149"/>
      <c r="ED328" s="149"/>
      <c r="EE328" s="149"/>
      <c r="EN328" s="68"/>
      <c r="EO328" s="68"/>
    </row>
    <row r="329" spans="1:145" s="169" customFormat="1" x14ac:dyDescent="0.25">
      <c r="A329" s="156">
        <v>478</v>
      </c>
      <c r="B329" s="157" t="s">
        <v>1514</v>
      </c>
      <c r="C329" s="160" t="s">
        <v>1192</v>
      </c>
      <c r="D329" s="160"/>
      <c r="E329" s="156" t="s">
        <v>1284</v>
      </c>
      <c r="F329" s="157">
        <v>-20.281328252000002</v>
      </c>
      <c r="G329" s="157">
        <v>-41.914190529000003</v>
      </c>
      <c r="H329" s="157"/>
      <c r="I329" s="156">
        <v>755</v>
      </c>
      <c r="J329" s="190"/>
      <c r="K329" s="190"/>
      <c r="L329" s="189" t="s">
        <v>1225</v>
      </c>
      <c r="M329" s="185">
        <v>5.666666666666667</v>
      </c>
      <c r="N329" s="185">
        <v>5.333333333333333</v>
      </c>
      <c r="O329" s="185">
        <v>6</v>
      </c>
      <c r="P329" s="185">
        <v>5.333333333333333</v>
      </c>
      <c r="Q329" s="185">
        <v>5.333333333333333</v>
      </c>
      <c r="R329" s="185">
        <v>6</v>
      </c>
      <c r="S329" s="185">
        <v>5.666666666666667</v>
      </c>
      <c r="T329" s="185">
        <v>5.666666666666667</v>
      </c>
      <c r="U329" s="191">
        <v>80.666666666666671</v>
      </c>
      <c r="V329" s="186"/>
      <c r="W329" s="186"/>
      <c r="X329" s="186"/>
      <c r="Y329" s="186"/>
      <c r="Z329" s="186"/>
      <c r="AA329" s="186"/>
      <c r="AB329" s="175"/>
      <c r="AC329" s="175"/>
      <c r="AD329" s="175"/>
      <c r="AE329" s="186"/>
      <c r="AF329" s="193"/>
      <c r="AG329" s="193"/>
      <c r="AH329" s="193"/>
      <c r="AI329" s="193"/>
      <c r="AJ329" s="193"/>
      <c r="AK329" s="186"/>
      <c r="AL329" s="186"/>
      <c r="AM329" s="186"/>
      <c r="AN329" s="186"/>
      <c r="AO329" s="186"/>
      <c r="AP329" s="186"/>
      <c r="AQ329" s="175"/>
      <c r="AR329" s="175"/>
      <c r="AS329" s="175"/>
      <c r="AU329" s="175"/>
      <c r="AV329" s="186"/>
      <c r="AY329" s="186"/>
      <c r="AZ329" s="186"/>
      <c r="BA329" s="186"/>
      <c r="BB329" s="186"/>
      <c r="BC329" s="186"/>
      <c r="BD329" s="186"/>
      <c r="BE329" s="186"/>
      <c r="BF329" s="186"/>
      <c r="BG329" s="186"/>
      <c r="BJ329" s="186"/>
      <c r="BK329" s="186"/>
      <c r="BL329" s="186"/>
      <c r="BM329" s="218"/>
      <c r="BP329" s="186"/>
      <c r="BQ329" s="186"/>
      <c r="BR329" s="186"/>
      <c r="BS329" s="186"/>
      <c r="BT329" s="186"/>
      <c r="BU329" s="186"/>
      <c r="BV329" s="176" t="s">
        <v>292</v>
      </c>
      <c r="BW329" s="160" t="s">
        <v>1192</v>
      </c>
      <c r="BX329" s="176"/>
      <c r="BY329" s="176"/>
      <c r="BZ329" s="186">
        <f>I329</f>
        <v>755</v>
      </c>
      <c r="CA329" s="176"/>
      <c r="CB329" s="176"/>
      <c r="CC329" s="176"/>
      <c r="CD329" s="176"/>
      <c r="CE329" s="176" t="s">
        <v>20</v>
      </c>
      <c r="CF329" s="185">
        <v>193.60155720782046</v>
      </c>
      <c r="CG329" s="178"/>
      <c r="CI329" s="163">
        <v>478</v>
      </c>
      <c r="CJ329" s="163" t="s">
        <v>10</v>
      </c>
      <c r="CK329" s="163"/>
      <c r="CL329" s="163"/>
      <c r="CM329" s="186">
        <f>I329</f>
        <v>755</v>
      </c>
      <c r="CN329" s="163"/>
      <c r="CO329" s="163"/>
      <c r="CP329" s="163"/>
      <c r="CQ329" s="163"/>
      <c r="CR329" s="163"/>
      <c r="CS329" s="163" t="s">
        <v>20</v>
      </c>
      <c r="CT329" s="163">
        <v>7.1617242236745842</v>
      </c>
      <c r="CU329" s="171"/>
      <c r="CW329" s="190">
        <v>478</v>
      </c>
      <c r="CX329" s="228" t="s">
        <v>10</v>
      </c>
      <c r="CY329" s="228"/>
      <c r="CZ329" s="228"/>
      <c r="DA329" s="186">
        <f t="shared" ref="DA329:DA336" si="58">I329</f>
        <v>755</v>
      </c>
      <c r="DB329" s="228"/>
      <c r="DC329" s="228"/>
      <c r="DD329" s="228"/>
      <c r="DE329" s="228"/>
      <c r="DF329" s="228"/>
      <c r="DG329" s="228"/>
      <c r="DH329" s="228" t="s">
        <v>11</v>
      </c>
      <c r="DI329" s="171">
        <v>5.3306120000000004</v>
      </c>
      <c r="DJ329" s="171">
        <v>0.75736819999999994</v>
      </c>
      <c r="DK329" s="228">
        <f>DI329-DJ329</f>
        <v>4.5732438000000002</v>
      </c>
      <c r="DL329" s="228">
        <v>0.37664219999999993</v>
      </c>
      <c r="DM329" s="171">
        <v>0.38072600000000001</v>
      </c>
      <c r="DO329" s="61" t="s">
        <v>146</v>
      </c>
      <c r="DP329" s="61" t="s">
        <v>10</v>
      </c>
      <c r="DQ329" s="160" t="s">
        <v>1192</v>
      </c>
      <c r="DR329" s="61"/>
      <c r="DS329" s="61"/>
      <c r="DT329" s="61"/>
      <c r="DU329" s="61"/>
      <c r="DV329" s="61"/>
      <c r="DW329" s="61"/>
      <c r="DX329" s="61" t="s">
        <v>20</v>
      </c>
      <c r="DY329" s="68">
        <v>0.30974156000000003</v>
      </c>
      <c r="DZ329" s="68">
        <v>2.7920939999999998E-2</v>
      </c>
      <c r="EA329" s="68">
        <v>6.5990760000000009E-2</v>
      </c>
      <c r="EB329" s="68">
        <v>0.19949522</v>
      </c>
      <c r="EC329" s="68">
        <v>2.045276E-2</v>
      </c>
      <c r="ED329" s="149"/>
      <c r="EE329" s="149"/>
      <c r="EN329" s="68"/>
      <c r="EO329" s="68"/>
    </row>
    <row r="330" spans="1:145" s="169" customFormat="1" x14ac:dyDescent="0.25">
      <c r="A330" s="156">
        <v>479</v>
      </c>
      <c r="B330" s="157" t="s">
        <v>1505</v>
      </c>
      <c r="C330" s="160" t="s">
        <v>1173</v>
      </c>
      <c r="D330" s="160"/>
      <c r="E330" s="156" t="s">
        <v>1284</v>
      </c>
      <c r="F330" s="157">
        <v>-20.303311888</v>
      </c>
      <c r="G330" s="157">
        <v>-41.921170224000001</v>
      </c>
      <c r="H330" s="157"/>
      <c r="I330" s="156">
        <v>873</v>
      </c>
      <c r="J330" s="190"/>
      <c r="K330" s="190"/>
      <c r="L330" s="189" t="s">
        <v>1210</v>
      </c>
      <c r="M330" s="185">
        <v>6</v>
      </c>
      <c r="N330" s="185">
        <v>6</v>
      </c>
      <c r="O330" s="185">
        <v>6.333333333333333</v>
      </c>
      <c r="P330" s="185">
        <v>6.333333333333333</v>
      </c>
      <c r="Q330" s="185">
        <v>5.666666666666667</v>
      </c>
      <c r="R330" s="185">
        <v>6</v>
      </c>
      <c r="S330" s="185">
        <v>5.666666666666667</v>
      </c>
      <c r="T330" s="185">
        <v>5.666666666666667</v>
      </c>
      <c r="U330" s="191">
        <v>83.666666666666671</v>
      </c>
      <c r="V330" s="186"/>
      <c r="W330" s="186"/>
      <c r="X330" s="186"/>
      <c r="Y330" s="186"/>
      <c r="Z330" s="186"/>
      <c r="AA330" s="186"/>
      <c r="AB330" s="175"/>
      <c r="AC330" s="175"/>
      <c r="AD330" s="175"/>
      <c r="AE330" s="186"/>
      <c r="AF330" s="193"/>
      <c r="AG330" s="193"/>
      <c r="AH330" s="193"/>
      <c r="AI330" s="193"/>
      <c r="AJ330" s="193"/>
      <c r="AK330" s="186"/>
      <c r="AL330" s="186"/>
      <c r="AM330" s="186"/>
      <c r="AN330" s="186"/>
      <c r="AO330" s="186"/>
      <c r="AP330" s="186"/>
      <c r="AQ330" s="175"/>
      <c r="AR330" s="175"/>
      <c r="AS330" s="175"/>
      <c r="AU330" s="175"/>
      <c r="AV330" s="186"/>
      <c r="AY330" s="186"/>
      <c r="AZ330" s="186"/>
      <c r="BA330" s="186"/>
      <c r="BB330" s="186"/>
      <c r="BC330" s="186"/>
      <c r="BD330" s="186"/>
      <c r="BE330" s="186"/>
      <c r="BF330" s="186"/>
      <c r="BG330" s="186"/>
      <c r="BJ330" s="186"/>
      <c r="BK330" s="186"/>
      <c r="BL330" s="186"/>
      <c r="BM330" s="218"/>
      <c r="BP330" s="186"/>
      <c r="BQ330" s="186"/>
      <c r="BR330" s="186"/>
      <c r="BS330" s="186"/>
      <c r="BT330" s="186"/>
      <c r="BU330" s="186"/>
      <c r="BV330" s="186"/>
      <c r="BW330" s="160"/>
      <c r="BX330" s="186"/>
      <c r="BY330" s="186"/>
      <c r="BZ330" s="186"/>
      <c r="CA330" s="186"/>
      <c r="CB330" s="186"/>
      <c r="CC330" s="186"/>
      <c r="CD330" s="186"/>
      <c r="CE330" s="186"/>
      <c r="CF330" s="197"/>
      <c r="CG330" s="178"/>
      <c r="CI330" s="186"/>
      <c r="CJ330" s="186"/>
      <c r="CK330" s="186"/>
      <c r="CL330" s="186"/>
      <c r="CM330" s="186"/>
      <c r="CN330" s="186"/>
      <c r="CO330" s="186"/>
      <c r="CP330" s="186"/>
      <c r="CQ330" s="186"/>
      <c r="CR330" s="186"/>
      <c r="CS330" s="186"/>
      <c r="CT330" s="186"/>
      <c r="CU330" s="171"/>
      <c r="CW330" s="186"/>
      <c r="CX330" s="186"/>
      <c r="CY330" s="186"/>
      <c r="CZ330" s="186"/>
      <c r="DA330" s="186"/>
      <c r="DB330" s="186"/>
      <c r="DC330" s="186"/>
      <c r="DD330" s="186"/>
      <c r="DE330" s="186"/>
      <c r="DF330" s="186"/>
      <c r="DG330" s="186"/>
      <c r="DH330" s="186"/>
      <c r="DI330" s="186"/>
      <c r="DJ330" s="186"/>
      <c r="DK330" s="186"/>
      <c r="DL330" s="186"/>
      <c r="DM330" s="186"/>
      <c r="DO330" s="61" t="s">
        <v>147</v>
      </c>
      <c r="DP330" s="238" t="s">
        <v>286</v>
      </c>
      <c r="DQ330" s="242" t="s">
        <v>1173</v>
      </c>
      <c r="DR330" s="61"/>
      <c r="DS330" s="61"/>
      <c r="DT330" s="61"/>
      <c r="DU330" s="61"/>
      <c r="DV330" s="61"/>
      <c r="DW330" s="61"/>
      <c r="DX330" s="61" t="s">
        <v>20</v>
      </c>
      <c r="DY330" s="61">
        <v>0.26368907999999996</v>
      </c>
      <c r="DZ330" s="68">
        <v>2.7399319999999998E-2</v>
      </c>
      <c r="EA330" s="68">
        <v>5.094166E-2</v>
      </c>
      <c r="EB330" s="68">
        <v>0.174953</v>
      </c>
      <c r="EC330" s="68">
        <v>2.1697919999999999E-2</v>
      </c>
      <c r="ED330" s="149"/>
      <c r="EE330" s="149"/>
      <c r="EN330" s="68"/>
      <c r="EO330" s="68"/>
    </row>
    <row r="331" spans="1:145" s="169" customFormat="1" x14ac:dyDescent="0.25">
      <c r="A331" s="156">
        <v>480</v>
      </c>
      <c r="B331" s="157" t="s">
        <v>1505</v>
      </c>
      <c r="C331" s="160" t="s">
        <v>1163</v>
      </c>
      <c r="D331" s="160"/>
      <c r="E331" s="156" t="s">
        <v>1284</v>
      </c>
      <c r="F331" s="157">
        <v>-20.303898789000002</v>
      </c>
      <c r="G331" s="157">
        <v>-41.920666302999997</v>
      </c>
      <c r="H331" s="157"/>
      <c r="I331" s="156">
        <v>850</v>
      </c>
      <c r="J331" s="190"/>
      <c r="K331" s="190"/>
      <c r="L331" s="189" t="s">
        <v>1225</v>
      </c>
      <c r="M331" s="185">
        <v>6</v>
      </c>
      <c r="N331" s="185">
        <v>6.333333333333333</v>
      </c>
      <c r="O331" s="185">
        <v>6.666666666666667</v>
      </c>
      <c r="P331" s="185">
        <v>6</v>
      </c>
      <c r="Q331" s="185">
        <v>6.333333333333333</v>
      </c>
      <c r="R331" s="185">
        <v>6.5</v>
      </c>
      <c r="S331" s="185">
        <v>6</v>
      </c>
      <c r="T331" s="185">
        <v>6</v>
      </c>
      <c r="U331" s="191">
        <v>86</v>
      </c>
      <c r="V331" s="186"/>
      <c r="W331" s="186"/>
      <c r="X331" s="186"/>
      <c r="Y331" s="186"/>
      <c r="Z331" s="186"/>
      <c r="AA331" s="186"/>
      <c r="AB331" s="175"/>
      <c r="AC331" s="175"/>
      <c r="AD331" s="175"/>
      <c r="AE331" s="186"/>
      <c r="AF331" s="193"/>
      <c r="AG331" s="193"/>
      <c r="AH331" s="193"/>
      <c r="AI331" s="193"/>
      <c r="AJ331" s="193"/>
      <c r="AK331" s="186"/>
      <c r="AL331" s="186"/>
      <c r="AM331" s="186"/>
      <c r="AN331" s="186"/>
      <c r="AO331" s="186"/>
      <c r="AP331" s="186"/>
      <c r="AQ331" s="175"/>
      <c r="AR331" s="175"/>
      <c r="AS331" s="175"/>
      <c r="AU331" s="175"/>
      <c r="AV331" s="186"/>
      <c r="AY331" s="186"/>
      <c r="AZ331" s="186"/>
      <c r="BA331" s="186"/>
      <c r="BB331" s="186"/>
      <c r="BC331" s="186"/>
      <c r="BD331" s="186"/>
      <c r="BE331" s="186"/>
      <c r="BF331" s="186"/>
      <c r="BG331" s="186"/>
      <c r="BJ331" s="186"/>
      <c r="BK331" s="186"/>
      <c r="BL331" s="186"/>
      <c r="BM331" s="218"/>
      <c r="BP331" s="186"/>
      <c r="BQ331" s="186"/>
      <c r="BR331" s="186"/>
      <c r="BS331" s="186"/>
      <c r="BT331" s="186"/>
      <c r="BU331" s="186"/>
      <c r="BV331" s="186"/>
      <c r="BW331" s="160"/>
      <c r="BX331" s="186"/>
      <c r="BY331" s="186"/>
      <c r="BZ331" s="186"/>
      <c r="CA331" s="186"/>
      <c r="CB331" s="186"/>
      <c r="CC331" s="186"/>
      <c r="CD331" s="186"/>
      <c r="CE331" s="186"/>
      <c r="CF331" s="197"/>
      <c r="CG331" s="178"/>
      <c r="CI331" s="186"/>
      <c r="CJ331" s="186"/>
      <c r="CK331" s="186"/>
      <c r="CL331" s="186"/>
      <c r="CM331" s="186"/>
      <c r="CN331" s="186"/>
      <c r="CO331" s="186"/>
      <c r="CP331" s="186"/>
      <c r="CQ331" s="186"/>
      <c r="CR331" s="186"/>
      <c r="CS331" s="186"/>
      <c r="CT331" s="186"/>
      <c r="CU331" s="171"/>
      <c r="CV331" s="171"/>
      <c r="CW331" s="171"/>
      <c r="CX331" s="171"/>
      <c r="CY331" s="171"/>
      <c r="CZ331" s="171"/>
      <c r="DA331" s="186"/>
      <c r="DB331" s="171"/>
      <c r="DC331" s="171"/>
      <c r="DD331" s="171"/>
      <c r="DE331" s="171"/>
      <c r="DF331" s="171"/>
      <c r="DG331" s="171"/>
      <c r="DH331" s="171"/>
      <c r="DI331" s="171"/>
      <c r="DJ331" s="171"/>
      <c r="DK331" s="171"/>
      <c r="DL331" s="186"/>
      <c r="DM331" s="186"/>
      <c r="DO331" s="149"/>
      <c r="DP331" s="149"/>
      <c r="DQ331" s="160"/>
      <c r="DR331" s="149"/>
      <c r="DS331" s="149"/>
      <c r="DT331" s="149"/>
      <c r="DU331" s="149"/>
      <c r="DV331" s="149"/>
      <c r="DW331" s="149"/>
      <c r="DX331" s="149"/>
      <c r="DY331" s="149"/>
      <c r="DZ331" s="149"/>
      <c r="EA331" s="149"/>
      <c r="EB331" s="149"/>
      <c r="EC331" s="149"/>
      <c r="ED331" s="149"/>
      <c r="EE331" s="149"/>
      <c r="EN331" s="68"/>
      <c r="EO331" s="68"/>
    </row>
    <row r="332" spans="1:145" s="169" customFormat="1" x14ac:dyDescent="0.25">
      <c r="A332" s="156">
        <v>481</v>
      </c>
      <c r="B332" s="157" t="s">
        <v>1505</v>
      </c>
      <c r="C332" s="160" t="s">
        <v>1173</v>
      </c>
      <c r="D332" s="160"/>
      <c r="E332" s="156" t="s">
        <v>1284</v>
      </c>
      <c r="F332" s="157">
        <v>-20.308666918</v>
      </c>
      <c r="G332" s="157">
        <v>-41.922287949999998</v>
      </c>
      <c r="H332" s="157"/>
      <c r="I332" s="156">
        <v>920</v>
      </c>
      <c r="J332" s="190"/>
      <c r="K332" s="190"/>
      <c r="L332" s="189" t="s">
        <v>1210</v>
      </c>
      <c r="M332" s="185">
        <v>6</v>
      </c>
      <c r="N332" s="185">
        <v>6</v>
      </c>
      <c r="O332" s="185">
        <v>6.333333333333333</v>
      </c>
      <c r="P332" s="185">
        <v>6</v>
      </c>
      <c r="Q332" s="185">
        <v>6</v>
      </c>
      <c r="R332" s="185">
        <v>6.333333333333333</v>
      </c>
      <c r="S332" s="185">
        <v>6</v>
      </c>
      <c r="T332" s="185">
        <v>6</v>
      </c>
      <c r="U332" s="191">
        <v>84.666666666666671</v>
      </c>
      <c r="V332" s="186"/>
      <c r="W332" s="186"/>
      <c r="X332" s="186"/>
      <c r="Y332" s="186"/>
      <c r="Z332" s="186"/>
      <c r="AA332" s="186"/>
      <c r="AB332" s="175"/>
      <c r="AC332" s="175"/>
      <c r="AD332" s="175"/>
      <c r="AE332" s="186"/>
      <c r="AF332" s="193"/>
      <c r="AG332" s="193"/>
      <c r="AH332" s="193"/>
      <c r="AI332" s="193"/>
      <c r="AJ332" s="193"/>
      <c r="AK332" s="186"/>
      <c r="AL332" s="186"/>
      <c r="AM332" s="186"/>
      <c r="AN332" s="186"/>
      <c r="AO332" s="186"/>
      <c r="AP332" s="186"/>
      <c r="AQ332" s="175"/>
      <c r="AR332" s="175"/>
      <c r="AS332" s="175"/>
      <c r="AU332" s="175"/>
      <c r="AV332" s="186"/>
      <c r="AY332" s="186"/>
      <c r="AZ332" s="186"/>
      <c r="BA332" s="186"/>
      <c r="BB332" s="186"/>
      <c r="BC332" s="186"/>
      <c r="BD332" s="186"/>
      <c r="BE332" s="186"/>
      <c r="BF332" s="186"/>
      <c r="BG332" s="186"/>
      <c r="BJ332" s="186"/>
      <c r="BK332" s="186"/>
      <c r="BL332" s="186"/>
      <c r="BM332" s="218"/>
      <c r="BP332" s="186"/>
      <c r="BQ332" s="186"/>
      <c r="BR332" s="186"/>
      <c r="BS332" s="186"/>
      <c r="BT332" s="186"/>
      <c r="BU332" s="186"/>
      <c r="BV332" s="186"/>
      <c r="BW332" s="160"/>
      <c r="BX332" s="186"/>
      <c r="BY332" s="186"/>
      <c r="BZ332" s="186"/>
      <c r="CA332" s="186"/>
      <c r="CB332" s="186"/>
      <c r="CC332" s="186"/>
      <c r="CD332" s="186"/>
      <c r="CE332" s="186"/>
      <c r="CF332" s="197"/>
      <c r="CG332" s="178"/>
      <c r="CI332" s="186"/>
      <c r="CJ332" s="186"/>
      <c r="CK332" s="186"/>
      <c r="CL332" s="186"/>
      <c r="CM332" s="186"/>
      <c r="CN332" s="186"/>
      <c r="CO332" s="186"/>
      <c r="CP332" s="186"/>
      <c r="CQ332" s="186"/>
      <c r="CR332" s="186"/>
      <c r="CS332" s="186"/>
      <c r="CT332" s="186"/>
      <c r="CU332" s="171"/>
      <c r="CV332" s="171"/>
      <c r="CW332" s="171"/>
      <c r="CX332" s="171"/>
      <c r="CY332" s="171"/>
      <c r="CZ332" s="171"/>
      <c r="DA332" s="186"/>
      <c r="DB332" s="171"/>
      <c r="DC332" s="171"/>
      <c r="DD332" s="171"/>
      <c r="DE332" s="171"/>
      <c r="DF332" s="171"/>
      <c r="DG332" s="171"/>
      <c r="DH332" s="171"/>
      <c r="DI332" s="171"/>
      <c r="DJ332" s="171"/>
      <c r="DK332" s="171"/>
      <c r="DL332" s="186"/>
      <c r="DM332" s="186"/>
      <c r="DO332" s="61" t="s">
        <v>236</v>
      </c>
      <c r="DP332" s="61" t="s">
        <v>286</v>
      </c>
      <c r="DQ332" s="160" t="s">
        <v>1173</v>
      </c>
      <c r="DR332" s="61"/>
      <c r="DS332" s="61"/>
      <c r="DT332" s="61"/>
      <c r="DU332" s="61"/>
      <c r="DV332" s="61"/>
      <c r="DW332" s="61"/>
      <c r="DX332" s="61" t="s">
        <v>62</v>
      </c>
      <c r="DY332" s="68">
        <v>0.30491719999999994</v>
      </c>
      <c r="DZ332" s="68">
        <v>2.8459720000000001E-2</v>
      </c>
      <c r="EA332" s="68">
        <v>7.9515779999999994E-2</v>
      </c>
      <c r="EB332" s="68">
        <v>0.18678912</v>
      </c>
      <c r="EC332" s="68">
        <v>2.3030180000000001E-2</v>
      </c>
      <c r="ED332" s="149"/>
      <c r="EE332" s="149"/>
      <c r="EN332" s="68"/>
      <c r="EO332" s="68"/>
    </row>
    <row r="333" spans="1:145" s="169" customFormat="1" x14ac:dyDescent="0.25">
      <c r="A333" s="156">
        <v>482</v>
      </c>
      <c r="B333" s="157" t="s">
        <v>1515</v>
      </c>
      <c r="C333" s="160" t="s">
        <v>1163</v>
      </c>
      <c r="D333" s="160"/>
      <c r="E333" s="156" t="s">
        <v>1284</v>
      </c>
      <c r="F333" s="157">
        <v>-20.216424073999999</v>
      </c>
      <c r="G333" s="157">
        <v>-41.919325952999998</v>
      </c>
      <c r="H333" s="157"/>
      <c r="I333" s="156">
        <v>770</v>
      </c>
      <c r="J333" s="190"/>
      <c r="K333" s="190"/>
      <c r="L333" s="189" t="s">
        <v>1225</v>
      </c>
      <c r="M333" s="185">
        <v>6</v>
      </c>
      <c r="N333" s="185">
        <v>6.166666666666667</v>
      </c>
      <c r="O333" s="185">
        <v>6.333333333333333</v>
      </c>
      <c r="P333" s="185">
        <v>6</v>
      </c>
      <c r="Q333" s="185">
        <v>6.5</v>
      </c>
      <c r="R333" s="185">
        <v>6</v>
      </c>
      <c r="S333" s="185">
        <v>6</v>
      </c>
      <c r="T333" s="185">
        <v>6</v>
      </c>
      <c r="U333" s="191">
        <v>85</v>
      </c>
      <c r="V333" s="186"/>
      <c r="W333" s="186"/>
      <c r="X333" s="186"/>
      <c r="Y333" s="186"/>
      <c r="Z333" s="186"/>
      <c r="AA333" s="186"/>
      <c r="AB333" s="175"/>
      <c r="AC333" s="175"/>
      <c r="AD333" s="175"/>
      <c r="AE333" s="186"/>
      <c r="AF333" s="186"/>
      <c r="AG333" s="186"/>
      <c r="AH333" s="186"/>
      <c r="AI333" s="186"/>
      <c r="AJ333" s="186"/>
      <c r="AK333" s="186"/>
      <c r="AL333" s="186"/>
      <c r="AM333" s="186"/>
      <c r="AN333" s="186"/>
      <c r="AO333" s="186"/>
      <c r="AP333" s="186"/>
      <c r="AQ333" s="175"/>
      <c r="AR333" s="175"/>
      <c r="AS333" s="175"/>
      <c r="AU333" s="175"/>
      <c r="AV333" s="186"/>
      <c r="AY333" s="186"/>
      <c r="AZ333" s="186"/>
      <c r="BA333" s="186"/>
      <c r="BB333" s="186"/>
      <c r="BC333" s="186"/>
      <c r="BD333" s="186"/>
      <c r="BE333" s="186"/>
      <c r="BF333" s="186"/>
      <c r="BG333" s="186"/>
      <c r="BJ333" s="186"/>
      <c r="BK333" s="186"/>
      <c r="BL333" s="186"/>
      <c r="BM333" s="218"/>
      <c r="BP333" s="186"/>
      <c r="BQ333" s="186"/>
      <c r="BR333" s="186"/>
      <c r="BS333" s="186"/>
      <c r="BT333" s="186"/>
      <c r="BU333" s="186"/>
      <c r="BV333" s="176" t="s">
        <v>465</v>
      </c>
      <c r="BW333" s="160" t="s">
        <v>1163</v>
      </c>
      <c r="BX333" s="176"/>
      <c r="BY333" s="176"/>
      <c r="BZ333" s="186">
        <f>I333</f>
        <v>770</v>
      </c>
      <c r="CA333" s="176"/>
      <c r="CB333" s="176"/>
      <c r="CC333" s="176"/>
      <c r="CD333" s="176"/>
      <c r="CE333" s="176" t="s">
        <v>440</v>
      </c>
      <c r="CF333" s="185">
        <v>162.42745362388052</v>
      </c>
      <c r="CG333" s="178"/>
      <c r="CI333" s="186"/>
      <c r="CJ333" s="186"/>
      <c r="CK333" s="186"/>
      <c r="CL333" s="186"/>
      <c r="CM333" s="186"/>
      <c r="CN333" s="186"/>
      <c r="CO333" s="186"/>
      <c r="CP333" s="186"/>
      <c r="CQ333" s="186"/>
      <c r="CR333" s="186"/>
      <c r="CS333" s="186"/>
      <c r="CT333" s="186"/>
      <c r="CU333" s="171"/>
      <c r="CV333" s="171"/>
      <c r="CW333" s="171"/>
      <c r="CX333" s="171"/>
      <c r="CY333" s="171"/>
      <c r="CZ333" s="171"/>
      <c r="DA333" s="186"/>
      <c r="DB333" s="171"/>
      <c r="DC333" s="171"/>
      <c r="DD333" s="171"/>
      <c r="DE333" s="171"/>
      <c r="DF333" s="171"/>
      <c r="DG333" s="171"/>
      <c r="DH333" s="171"/>
      <c r="DI333" s="171"/>
      <c r="DJ333" s="171"/>
      <c r="DK333" s="171"/>
      <c r="DL333" s="186"/>
      <c r="DM333" s="186"/>
      <c r="DO333" s="149"/>
      <c r="DP333" s="149"/>
      <c r="DQ333" s="160"/>
      <c r="DR333" s="149"/>
      <c r="DS333" s="149"/>
      <c r="DT333" s="149"/>
      <c r="DU333" s="149"/>
      <c r="DV333" s="149"/>
      <c r="DW333" s="149"/>
      <c r="DX333" s="149"/>
      <c r="DY333" s="149"/>
      <c r="DZ333" s="149"/>
      <c r="EA333" s="149"/>
      <c r="EB333" s="149"/>
      <c r="EC333" s="149"/>
      <c r="ED333" s="149"/>
      <c r="EE333" s="149"/>
      <c r="EF333" s="149"/>
      <c r="EG333" s="149"/>
      <c r="EH333" s="61"/>
      <c r="EI333" s="68"/>
      <c r="EJ333" s="68"/>
      <c r="EK333" s="68"/>
      <c r="EL333" s="68"/>
      <c r="EM333" s="68"/>
      <c r="EN333" s="68"/>
      <c r="EO333" s="68"/>
    </row>
    <row r="334" spans="1:145" s="169" customFormat="1" x14ac:dyDescent="0.25">
      <c r="A334" s="156">
        <v>483</v>
      </c>
      <c r="B334" s="157" t="s">
        <v>1516</v>
      </c>
      <c r="C334" s="160" t="s">
        <v>1173</v>
      </c>
      <c r="D334" s="160"/>
      <c r="E334" s="156" t="s">
        <v>1284</v>
      </c>
      <c r="F334" s="157">
        <v>-20.232002595000001</v>
      </c>
      <c r="G334" s="157">
        <v>-41.937648291000002</v>
      </c>
      <c r="H334" s="157"/>
      <c r="I334" s="156">
        <v>854</v>
      </c>
      <c r="J334" s="190"/>
      <c r="K334" s="190"/>
      <c r="L334" s="189" t="s">
        <v>1225</v>
      </c>
      <c r="M334" s="185">
        <v>5.666666666666667</v>
      </c>
      <c r="N334" s="185">
        <v>5.666666666666667</v>
      </c>
      <c r="O334" s="185">
        <v>5.666666666666667</v>
      </c>
      <c r="P334" s="185">
        <v>6</v>
      </c>
      <c r="Q334" s="185">
        <v>5.666666666666667</v>
      </c>
      <c r="R334" s="185">
        <v>5.333333333333333</v>
      </c>
      <c r="S334" s="185">
        <v>5.666666666666667</v>
      </c>
      <c r="T334" s="185">
        <v>6</v>
      </c>
      <c r="U334" s="191">
        <v>81.666666666666671</v>
      </c>
      <c r="V334" s="186"/>
      <c r="W334" s="186"/>
      <c r="X334" s="186"/>
      <c r="Y334" s="186"/>
      <c r="Z334" s="186"/>
      <c r="AA334" s="186"/>
      <c r="AB334" s="175"/>
      <c r="AC334" s="175"/>
      <c r="AD334" s="175"/>
      <c r="AE334" s="186"/>
      <c r="AF334" s="186"/>
      <c r="AG334" s="186"/>
      <c r="AH334" s="186"/>
      <c r="AI334" s="186"/>
      <c r="AJ334" s="186"/>
      <c r="AK334" s="186"/>
      <c r="AL334" s="186"/>
      <c r="AM334" s="186"/>
      <c r="AN334" s="186"/>
      <c r="AO334" s="186"/>
      <c r="AP334" s="186"/>
      <c r="AQ334" s="175"/>
      <c r="AR334" s="175"/>
      <c r="AS334" s="175"/>
      <c r="AU334" s="175"/>
      <c r="AV334" s="186"/>
      <c r="AY334" s="186"/>
      <c r="AZ334" s="186"/>
      <c r="BA334" s="186"/>
      <c r="BB334" s="186"/>
      <c r="BC334" s="186"/>
      <c r="BD334" s="186"/>
      <c r="BE334" s="186"/>
      <c r="BF334" s="186"/>
      <c r="BG334" s="186"/>
      <c r="BJ334" s="186"/>
      <c r="BK334" s="186"/>
      <c r="BL334" s="186"/>
      <c r="BM334" s="218"/>
      <c r="BP334" s="186"/>
      <c r="BQ334" s="186"/>
      <c r="BR334" s="186"/>
      <c r="BS334" s="186"/>
      <c r="BT334" s="186"/>
      <c r="BU334" s="186"/>
      <c r="BV334" s="176" t="s">
        <v>485</v>
      </c>
      <c r="BW334" s="160" t="s">
        <v>1173</v>
      </c>
      <c r="BX334" s="176"/>
      <c r="BY334" s="176"/>
      <c r="BZ334" s="186">
        <f>I334</f>
        <v>854</v>
      </c>
      <c r="CA334" s="176"/>
      <c r="CB334" s="176"/>
      <c r="CC334" s="176"/>
      <c r="CD334" s="176"/>
      <c r="CE334" s="176" t="s">
        <v>440</v>
      </c>
      <c r="CF334" s="185">
        <v>144.74840630019338</v>
      </c>
      <c r="CG334" s="178"/>
      <c r="CI334" s="186"/>
      <c r="CJ334" s="186"/>
      <c r="CK334" s="186"/>
      <c r="CL334" s="186"/>
      <c r="CM334" s="186"/>
      <c r="CN334" s="186"/>
      <c r="CO334" s="186"/>
      <c r="CP334" s="186"/>
      <c r="CQ334" s="186"/>
      <c r="CR334" s="186"/>
      <c r="CS334" s="186"/>
      <c r="CT334" s="186"/>
      <c r="CU334" s="171"/>
      <c r="CV334" s="171"/>
      <c r="CW334" s="171"/>
      <c r="CX334" s="171"/>
      <c r="CY334" s="171"/>
      <c r="CZ334" s="171"/>
      <c r="DA334" s="186"/>
      <c r="DB334" s="171"/>
      <c r="DC334" s="171"/>
      <c r="DD334" s="171"/>
      <c r="DE334" s="171"/>
      <c r="DF334" s="171"/>
      <c r="DG334" s="171"/>
      <c r="DH334" s="171"/>
      <c r="DI334" s="171"/>
      <c r="DJ334" s="171"/>
      <c r="DK334" s="171"/>
      <c r="DL334" s="186"/>
      <c r="DM334" s="186"/>
      <c r="DO334" s="149"/>
      <c r="DP334" s="149"/>
      <c r="DQ334" s="160"/>
      <c r="DR334" s="149"/>
      <c r="DS334" s="149"/>
      <c r="DT334" s="149"/>
      <c r="DU334" s="149"/>
      <c r="DV334" s="149"/>
      <c r="DW334" s="149"/>
      <c r="DX334" s="149"/>
      <c r="DY334" s="149"/>
      <c r="DZ334" s="149"/>
      <c r="EA334" s="149"/>
      <c r="EB334" s="149"/>
      <c r="EC334" s="149"/>
      <c r="ED334" s="149"/>
      <c r="EE334" s="149"/>
      <c r="EF334" s="149"/>
      <c r="EG334" s="149"/>
      <c r="EH334" s="61"/>
      <c r="EI334" s="68"/>
      <c r="EJ334" s="68"/>
      <c r="EK334" s="68"/>
      <c r="EL334" s="68"/>
      <c r="EM334" s="68"/>
      <c r="EN334" s="68"/>
      <c r="EO334" s="68"/>
    </row>
    <row r="335" spans="1:145" s="169" customFormat="1" x14ac:dyDescent="0.25">
      <c r="A335" s="156">
        <v>484</v>
      </c>
      <c r="B335" s="157" t="s">
        <v>1517</v>
      </c>
      <c r="C335" s="160" t="s">
        <v>1173</v>
      </c>
      <c r="D335" s="160"/>
      <c r="E335" s="156" t="s">
        <v>1284</v>
      </c>
      <c r="F335" s="157">
        <v>-20.233304054000001</v>
      </c>
      <c r="G335" s="157">
        <v>-41.936684540000002</v>
      </c>
      <c r="H335" s="157"/>
      <c r="I335" s="156">
        <v>838</v>
      </c>
      <c r="J335" s="190"/>
      <c r="K335" s="190"/>
      <c r="L335" s="189" t="s">
        <v>1225</v>
      </c>
      <c r="M335" s="190">
        <v>6</v>
      </c>
      <c r="N335" s="190">
        <v>6</v>
      </c>
      <c r="O335" s="185">
        <v>6.333333333333333</v>
      </c>
      <c r="P335" s="190">
        <v>6</v>
      </c>
      <c r="Q335" s="185">
        <v>6.666666666666667</v>
      </c>
      <c r="R335" s="190">
        <v>6</v>
      </c>
      <c r="S335" s="190">
        <v>6</v>
      </c>
      <c r="T335" s="190">
        <v>6</v>
      </c>
      <c r="U335" s="196">
        <v>85</v>
      </c>
      <c r="V335" s="186"/>
      <c r="W335" s="186"/>
      <c r="X335" s="186"/>
      <c r="Y335" s="186"/>
      <c r="Z335" s="186"/>
      <c r="AA335" s="186"/>
      <c r="AB335" s="175"/>
      <c r="AC335" s="175"/>
      <c r="AD335" s="175"/>
      <c r="AE335" s="186"/>
      <c r="AF335" s="186"/>
      <c r="AG335" s="186"/>
      <c r="AH335" s="186"/>
      <c r="AI335" s="186"/>
      <c r="AJ335" s="186"/>
      <c r="AK335" s="186"/>
      <c r="AL335" s="186"/>
      <c r="AM335" s="186"/>
      <c r="AN335" s="186"/>
      <c r="AO335" s="186"/>
      <c r="AP335" s="186"/>
      <c r="AQ335" s="175"/>
      <c r="AR335" s="175"/>
      <c r="AS335" s="175"/>
      <c r="AU335" s="175"/>
      <c r="AV335" s="186"/>
      <c r="AY335" s="186"/>
      <c r="AZ335" s="186"/>
      <c r="BA335" s="186"/>
      <c r="BB335" s="186"/>
      <c r="BC335" s="186"/>
      <c r="BD335" s="186"/>
      <c r="BE335" s="186"/>
      <c r="BF335" s="186"/>
      <c r="BG335" s="186"/>
      <c r="BJ335" s="186"/>
      <c r="BK335" s="186"/>
      <c r="BL335" s="186"/>
      <c r="BM335" s="218"/>
      <c r="BP335" s="186"/>
      <c r="BQ335" s="186"/>
      <c r="BR335" s="186"/>
      <c r="BS335" s="186"/>
      <c r="BT335" s="186"/>
      <c r="BU335" s="186"/>
      <c r="BV335" s="176" t="s">
        <v>486</v>
      </c>
      <c r="BW335" s="160" t="s">
        <v>1173</v>
      </c>
      <c r="BX335" s="176"/>
      <c r="BY335" s="176"/>
      <c r="BZ335" s="186">
        <f>I335</f>
        <v>838</v>
      </c>
      <c r="CA335" s="176"/>
      <c r="CB335" s="176"/>
      <c r="CC335" s="176"/>
      <c r="CD335" s="176"/>
      <c r="CE335" s="176" t="s">
        <v>440</v>
      </c>
      <c r="CF335" s="185">
        <v>131.21665906860071</v>
      </c>
      <c r="CG335" s="178"/>
      <c r="CI335" s="186"/>
      <c r="CJ335" s="186"/>
      <c r="CK335" s="186"/>
      <c r="CL335" s="186"/>
      <c r="CM335" s="186"/>
      <c r="CN335" s="186"/>
      <c r="CO335" s="186"/>
      <c r="CP335" s="186"/>
      <c r="CQ335" s="186"/>
      <c r="CR335" s="186"/>
      <c r="CS335" s="186"/>
      <c r="CT335" s="186"/>
      <c r="CU335" s="171"/>
      <c r="CV335" s="171"/>
      <c r="CW335" s="171"/>
      <c r="CX335" s="171"/>
      <c r="CY335" s="171"/>
      <c r="CZ335" s="171"/>
      <c r="DA335" s="186"/>
      <c r="DB335" s="171"/>
      <c r="DC335" s="171"/>
      <c r="DD335" s="171"/>
      <c r="DE335" s="171"/>
      <c r="DF335" s="171"/>
      <c r="DG335" s="171"/>
      <c r="DH335" s="171"/>
      <c r="DI335" s="171"/>
      <c r="DJ335" s="171"/>
      <c r="DK335" s="171"/>
      <c r="DL335" s="186"/>
      <c r="DM335" s="186"/>
      <c r="DO335" s="149"/>
      <c r="DP335" s="149"/>
      <c r="DQ335" s="160"/>
      <c r="DR335" s="149"/>
      <c r="DS335" s="149"/>
      <c r="DT335" s="149"/>
      <c r="DU335" s="149"/>
      <c r="DV335" s="149"/>
      <c r="DW335" s="149"/>
      <c r="DX335" s="149"/>
      <c r="DY335" s="149"/>
      <c r="DZ335" s="149"/>
      <c r="EA335" s="149"/>
      <c r="EB335" s="149"/>
      <c r="EC335" s="149"/>
      <c r="ED335" s="149"/>
      <c r="EE335" s="149"/>
      <c r="EF335" s="149"/>
      <c r="EG335" s="149"/>
      <c r="EH335" s="61"/>
      <c r="EI335" s="68"/>
      <c r="EJ335" s="68"/>
      <c r="EK335" s="68"/>
      <c r="EL335" s="68"/>
      <c r="EM335" s="68"/>
      <c r="EN335" s="68"/>
      <c r="EO335" s="68"/>
    </row>
    <row r="336" spans="1:145" s="169" customFormat="1" x14ac:dyDescent="0.25">
      <c r="A336" s="156">
        <v>485</v>
      </c>
      <c r="B336" s="157" t="s">
        <v>1517</v>
      </c>
      <c r="C336" s="160" t="s">
        <v>1192</v>
      </c>
      <c r="D336" s="160"/>
      <c r="E336" s="156" t="s">
        <v>1284</v>
      </c>
      <c r="F336" s="157">
        <v>-20.229700506</v>
      </c>
      <c r="G336" s="157">
        <v>-41.927507697000003</v>
      </c>
      <c r="H336" s="157"/>
      <c r="I336" s="156">
        <v>726</v>
      </c>
      <c r="J336" s="190"/>
      <c r="K336" s="190"/>
      <c r="L336" s="189" t="s">
        <v>1225</v>
      </c>
      <c r="M336" s="185">
        <v>6.333333333333333</v>
      </c>
      <c r="N336" s="190">
        <v>6</v>
      </c>
      <c r="O336" s="190">
        <v>7</v>
      </c>
      <c r="P336" s="190">
        <v>6</v>
      </c>
      <c r="Q336" s="185">
        <v>6.333333333333333</v>
      </c>
      <c r="R336" s="185">
        <v>6.333333333333333</v>
      </c>
      <c r="S336" s="190">
        <v>6</v>
      </c>
      <c r="T336" s="190">
        <v>6</v>
      </c>
      <c r="U336" s="191">
        <v>86.333333333333329</v>
      </c>
      <c r="V336" s="186"/>
      <c r="W336" s="186"/>
      <c r="X336" s="186"/>
      <c r="Y336" s="186"/>
      <c r="Z336" s="186"/>
      <c r="AA336" s="186"/>
      <c r="AB336" s="175"/>
      <c r="AC336" s="175"/>
      <c r="AD336" s="175"/>
      <c r="AE336" s="186"/>
      <c r="AF336" s="186"/>
      <c r="AG336" s="186"/>
      <c r="AH336" s="186"/>
      <c r="AI336" s="186"/>
      <c r="AJ336" s="186"/>
      <c r="AK336" s="186"/>
      <c r="AL336" s="186"/>
      <c r="AM336" s="186"/>
      <c r="AN336" s="186"/>
      <c r="AO336" s="186"/>
      <c r="AP336" s="186"/>
      <c r="AQ336" s="175"/>
      <c r="AR336" s="175"/>
      <c r="AS336" s="175"/>
      <c r="AU336" s="175"/>
      <c r="AV336" s="186"/>
      <c r="AY336" s="186"/>
      <c r="AZ336" s="186"/>
      <c r="BA336" s="186"/>
      <c r="BB336" s="186"/>
      <c r="BC336" s="186"/>
      <c r="BD336" s="186"/>
      <c r="BE336" s="186"/>
      <c r="BF336" s="186"/>
      <c r="BG336" s="186"/>
      <c r="BJ336" s="186"/>
      <c r="BK336" s="186"/>
      <c r="BL336" s="186"/>
      <c r="BM336" s="218"/>
      <c r="BP336" s="186"/>
      <c r="BQ336" s="186"/>
      <c r="BR336" s="186"/>
      <c r="BS336" s="186"/>
      <c r="BT336" s="186"/>
      <c r="BU336" s="186"/>
      <c r="BV336" s="176" t="s">
        <v>293</v>
      </c>
      <c r="BW336" s="160" t="s">
        <v>1192</v>
      </c>
      <c r="BX336" s="176"/>
      <c r="BY336" s="176"/>
      <c r="BZ336" s="186">
        <f>I336</f>
        <v>726</v>
      </c>
      <c r="CA336" s="176"/>
      <c r="CB336" s="176"/>
      <c r="CC336" s="176"/>
      <c r="CD336" s="176"/>
      <c r="CE336" s="176" t="s">
        <v>20</v>
      </c>
      <c r="CF336" s="185">
        <v>188.16245083956255</v>
      </c>
      <c r="CG336" s="178"/>
      <c r="CI336" s="163">
        <v>485</v>
      </c>
      <c r="CJ336" s="163" t="s">
        <v>10</v>
      </c>
      <c r="CK336" s="163"/>
      <c r="CL336" s="163"/>
      <c r="CM336" s="186">
        <f>I336</f>
        <v>726</v>
      </c>
      <c r="CN336" s="163"/>
      <c r="CO336" s="163"/>
      <c r="CP336" s="163"/>
      <c r="CQ336" s="163"/>
      <c r="CR336" s="163"/>
      <c r="CS336" s="163" t="s">
        <v>20</v>
      </c>
      <c r="CT336" s="163">
        <v>7.4195827411277175</v>
      </c>
      <c r="CU336" s="171"/>
      <c r="CV336" s="171"/>
      <c r="CW336" s="190">
        <v>485</v>
      </c>
      <c r="CX336" s="228" t="s">
        <v>10</v>
      </c>
      <c r="CY336" s="228"/>
      <c r="CZ336" s="228"/>
      <c r="DA336" s="186">
        <f t="shared" si="58"/>
        <v>726</v>
      </c>
      <c r="DB336" s="228"/>
      <c r="DC336" s="228"/>
      <c r="DD336" s="228"/>
      <c r="DE336" s="228"/>
      <c r="DF336" s="228"/>
      <c r="DG336" s="228"/>
      <c r="DH336" s="228" t="s">
        <v>11</v>
      </c>
      <c r="DI336" s="171">
        <v>3.3901349999999999</v>
      </c>
      <c r="DJ336" s="171">
        <v>0.48521690000000001</v>
      </c>
      <c r="DK336" s="228">
        <f>DI336-DJ336</f>
        <v>2.9049180999999997</v>
      </c>
      <c r="DL336" s="228">
        <v>0.26186870000000001</v>
      </c>
      <c r="DM336" s="171">
        <v>0.2233482</v>
      </c>
      <c r="DO336" s="149"/>
      <c r="DP336" s="149"/>
      <c r="DQ336" s="160"/>
      <c r="DR336" s="149"/>
      <c r="DS336" s="149"/>
      <c r="DT336" s="149"/>
      <c r="DU336" s="149"/>
      <c r="DV336" s="149"/>
      <c r="DW336" s="149"/>
      <c r="DX336" s="149"/>
      <c r="DY336" s="149"/>
      <c r="DZ336" s="149"/>
      <c r="EA336" s="149"/>
      <c r="EB336" s="149"/>
      <c r="EC336" s="149"/>
      <c r="ED336" s="149"/>
      <c r="EE336" s="149"/>
      <c r="EF336" s="149"/>
      <c r="EG336" s="149"/>
      <c r="EH336" s="61"/>
      <c r="EI336" s="68"/>
      <c r="EJ336" s="68"/>
      <c r="EK336" s="68"/>
      <c r="EL336" s="68"/>
      <c r="EM336" s="68"/>
      <c r="EN336" s="68"/>
      <c r="EO336" s="68"/>
    </row>
    <row r="337" spans="1:145" s="169" customFormat="1" x14ac:dyDescent="0.25">
      <c r="A337" s="156">
        <v>486</v>
      </c>
      <c r="B337" s="157" t="s">
        <v>1511</v>
      </c>
      <c r="C337" s="160" t="s">
        <v>1194</v>
      </c>
      <c r="D337" s="160"/>
      <c r="E337" s="156" t="s">
        <v>1284</v>
      </c>
      <c r="F337" s="157">
        <v>-20.214613918000001</v>
      </c>
      <c r="G337" s="157">
        <v>-41.923094876</v>
      </c>
      <c r="H337" s="157"/>
      <c r="I337" s="156">
        <v>742</v>
      </c>
      <c r="J337" s="190"/>
      <c r="K337" s="190"/>
      <c r="L337" s="189" t="s">
        <v>1225</v>
      </c>
      <c r="M337" s="185">
        <v>6</v>
      </c>
      <c r="N337" s="185">
        <v>6</v>
      </c>
      <c r="O337" s="185">
        <v>6</v>
      </c>
      <c r="P337" s="185">
        <v>6</v>
      </c>
      <c r="Q337" s="185">
        <v>6.333333333333333</v>
      </c>
      <c r="R337" s="185">
        <v>6.166666666666667</v>
      </c>
      <c r="S337" s="185">
        <v>6</v>
      </c>
      <c r="T337" s="185">
        <v>6.166666666666667</v>
      </c>
      <c r="U337" s="191">
        <v>84.666666666666671</v>
      </c>
      <c r="V337" s="186"/>
      <c r="W337" s="186"/>
      <c r="X337" s="186"/>
      <c r="Y337" s="186"/>
      <c r="Z337" s="186"/>
      <c r="AA337" s="186"/>
      <c r="AB337" s="175"/>
      <c r="AC337" s="175"/>
      <c r="AD337" s="175"/>
      <c r="AE337" s="186"/>
      <c r="AF337" s="186"/>
      <c r="AG337" s="186"/>
      <c r="AH337" s="186"/>
      <c r="AI337" s="186"/>
      <c r="AJ337" s="186"/>
      <c r="AK337" s="186"/>
      <c r="AL337" s="186"/>
      <c r="AM337" s="186"/>
      <c r="AN337" s="186"/>
      <c r="AO337" s="186"/>
      <c r="AP337" s="186"/>
      <c r="AQ337" s="175"/>
      <c r="AR337" s="175"/>
      <c r="AS337" s="175"/>
      <c r="AU337" s="175"/>
      <c r="AV337" s="186"/>
      <c r="AY337" s="186"/>
      <c r="AZ337" s="186"/>
      <c r="BA337" s="186"/>
      <c r="BB337" s="186"/>
      <c r="BC337" s="186"/>
      <c r="BD337" s="186"/>
      <c r="BE337" s="186"/>
      <c r="BF337" s="186"/>
      <c r="BG337" s="186"/>
      <c r="BJ337" s="186"/>
      <c r="BK337" s="186"/>
      <c r="BL337" s="186"/>
      <c r="BM337" s="218"/>
      <c r="BP337" s="186"/>
      <c r="BQ337" s="186"/>
      <c r="BR337" s="186"/>
      <c r="BS337" s="186"/>
      <c r="BT337" s="186"/>
      <c r="BU337" s="186"/>
      <c r="BV337" s="176" t="s">
        <v>284</v>
      </c>
      <c r="BW337" s="160" t="s">
        <v>1194</v>
      </c>
      <c r="BX337" s="176"/>
      <c r="BY337" s="176"/>
      <c r="BZ337" s="186">
        <f>I337</f>
        <v>742</v>
      </c>
      <c r="CA337" s="176"/>
      <c r="CB337" s="176"/>
      <c r="CC337" s="176"/>
      <c r="CD337" s="176"/>
      <c r="CE337" s="176" t="s">
        <v>20</v>
      </c>
      <c r="CF337" s="185">
        <v>169.91956881795915</v>
      </c>
      <c r="CG337" s="178"/>
      <c r="CI337" s="186"/>
      <c r="CJ337" s="186"/>
      <c r="CK337" s="186"/>
      <c r="CL337" s="186"/>
      <c r="CM337" s="186"/>
      <c r="CN337" s="186"/>
      <c r="CO337" s="186"/>
      <c r="CP337" s="186"/>
      <c r="CQ337" s="186"/>
      <c r="CR337" s="186"/>
      <c r="CS337" s="186"/>
      <c r="CT337" s="186"/>
      <c r="CU337" s="171"/>
      <c r="CV337" s="171"/>
      <c r="CW337" s="171"/>
      <c r="CX337" s="171"/>
      <c r="CY337" s="171"/>
      <c r="CZ337" s="171"/>
      <c r="DA337" s="186"/>
      <c r="DB337" s="171"/>
      <c r="DC337" s="171"/>
      <c r="DD337" s="171"/>
      <c r="DE337" s="171"/>
      <c r="DF337" s="171"/>
      <c r="DG337" s="171"/>
      <c r="DH337" s="171"/>
      <c r="DI337" s="171"/>
      <c r="DJ337" s="171"/>
      <c r="DK337" s="171"/>
      <c r="DL337" s="186"/>
      <c r="DM337" s="186"/>
      <c r="DO337" s="149"/>
      <c r="DP337" s="149"/>
      <c r="DQ337" s="160"/>
      <c r="DR337" s="149"/>
      <c r="DS337" s="149"/>
      <c r="DT337" s="149"/>
      <c r="DU337" s="149"/>
      <c r="DV337" s="149"/>
      <c r="DW337" s="149"/>
      <c r="DX337" s="149"/>
      <c r="DY337" s="149"/>
      <c r="DZ337" s="149"/>
      <c r="EA337" s="149"/>
      <c r="EB337" s="149"/>
      <c r="EC337" s="149"/>
      <c r="ED337" s="149"/>
      <c r="EE337" s="149"/>
      <c r="EF337" s="149"/>
      <c r="EG337" s="149"/>
      <c r="EH337" s="61"/>
      <c r="EI337" s="68"/>
      <c r="EJ337" s="68"/>
      <c r="EK337" s="68"/>
      <c r="EL337" s="68"/>
      <c r="EM337" s="68"/>
      <c r="EN337" s="68"/>
      <c r="EO337" s="68"/>
    </row>
    <row r="338" spans="1:145" s="169" customFormat="1" x14ac:dyDescent="0.25">
      <c r="A338" s="156">
        <v>500</v>
      </c>
      <c r="B338" s="156" t="s">
        <v>1518</v>
      </c>
      <c r="C338" s="156" t="s">
        <v>1192</v>
      </c>
      <c r="D338" s="156"/>
      <c r="E338" s="156" t="s">
        <v>1520</v>
      </c>
      <c r="F338" s="156">
        <v>-20.829640000000001</v>
      </c>
      <c r="G338" s="156">
        <v>-42.918039999999998</v>
      </c>
      <c r="H338" s="156"/>
      <c r="I338" s="156">
        <v>703</v>
      </c>
      <c r="J338" s="190"/>
      <c r="K338" s="190"/>
      <c r="L338" s="186"/>
      <c r="M338" s="190">
        <v>6</v>
      </c>
      <c r="N338" s="185">
        <v>5.666666666666667</v>
      </c>
      <c r="O338" s="190">
        <v>6</v>
      </c>
      <c r="P338" s="190">
        <v>6</v>
      </c>
      <c r="Q338" s="185">
        <v>6.333333333333333</v>
      </c>
      <c r="R338" s="190">
        <v>6</v>
      </c>
      <c r="S338" s="190">
        <v>6</v>
      </c>
      <c r="T338" s="190">
        <v>6</v>
      </c>
      <c r="U338" s="196">
        <v>84</v>
      </c>
      <c r="V338" s="186"/>
      <c r="W338" s="186"/>
      <c r="X338" s="186"/>
      <c r="Y338" s="186"/>
      <c r="Z338" s="186"/>
      <c r="AA338" s="186"/>
      <c r="AB338" s="175"/>
      <c r="AC338" s="175"/>
      <c r="AD338" s="175"/>
      <c r="AE338" s="186"/>
      <c r="AF338" s="186"/>
      <c r="AG338" s="186"/>
      <c r="AH338" s="186"/>
      <c r="AI338" s="186"/>
      <c r="AJ338" s="186"/>
      <c r="AK338" s="186"/>
      <c r="AL338" s="186"/>
      <c r="AM338" s="186"/>
      <c r="AN338" s="186"/>
      <c r="AO338" s="186"/>
      <c r="AP338" s="186"/>
      <c r="AQ338" s="175"/>
      <c r="AR338" s="175"/>
      <c r="AS338" s="175"/>
      <c r="AU338" s="175"/>
      <c r="AV338" s="186"/>
      <c r="AY338" s="186"/>
      <c r="AZ338" s="186"/>
      <c r="BA338" s="186"/>
      <c r="BB338" s="186"/>
      <c r="BC338" s="186"/>
      <c r="BD338" s="186"/>
      <c r="BE338" s="186"/>
      <c r="BF338" s="186"/>
      <c r="BG338" s="186"/>
      <c r="BJ338" s="186"/>
      <c r="BK338" s="186"/>
      <c r="BL338" s="186"/>
      <c r="BM338" s="218"/>
      <c r="BP338" s="186"/>
      <c r="BQ338" s="186"/>
      <c r="BR338" s="186"/>
      <c r="BS338" s="186"/>
      <c r="BT338" s="186"/>
      <c r="BU338" s="186"/>
      <c r="BV338" s="186"/>
      <c r="BW338" s="156"/>
      <c r="BX338" s="186"/>
      <c r="BY338" s="186"/>
      <c r="BZ338" s="186"/>
      <c r="CA338" s="186"/>
      <c r="CB338" s="186"/>
      <c r="CC338" s="186"/>
      <c r="CD338" s="186"/>
      <c r="CE338" s="186"/>
      <c r="CF338" s="197"/>
      <c r="CG338" s="178"/>
      <c r="CI338" s="186"/>
      <c r="CJ338" s="186"/>
      <c r="CK338" s="186"/>
      <c r="CL338" s="186"/>
      <c r="CM338" s="186"/>
      <c r="CN338" s="186"/>
      <c r="CO338" s="186"/>
      <c r="CP338" s="186"/>
      <c r="CQ338" s="186"/>
      <c r="CR338" s="186"/>
      <c r="CS338" s="186"/>
      <c r="CT338" s="186"/>
      <c r="CU338" s="171"/>
      <c r="CV338" s="171"/>
      <c r="CW338" s="171"/>
      <c r="CX338" s="171"/>
      <c r="CY338" s="171"/>
      <c r="CZ338" s="171"/>
      <c r="DA338" s="186"/>
      <c r="DB338" s="171"/>
      <c r="DC338" s="171"/>
      <c r="DD338" s="171"/>
      <c r="DE338" s="171"/>
      <c r="DF338" s="171"/>
      <c r="DG338" s="171"/>
      <c r="DH338" s="171"/>
      <c r="DI338" s="171"/>
      <c r="DJ338" s="171"/>
      <c r="DK338" s="171"/>
      <c r="DL338" s="186"/>
      <c r="DM338" s="186"/>
      <c r="DO338" s="149"/>
      <c r="DP338" s="149"/>
      <c r="DQ338" s="156"/>
      <c r="DR338" s="149"/>
      <c r="DS338" s="149"/>
      <c r="DT338" s="149"/>
      <c r="DU338" s="149"/>
      <c r="DV338" s="149"/>
      <c r="DW338" s="149"/>
      <c r="DX338" s="149"/>
      <c r="DY338" s="149"/>
      <c r="DZ338" s="149"/>
      <c r="EA338" s="149"/>
      <c r="EB338" s="149"/>
      <c r="EC338" s="149"/>
      <c r="ED338" s="149"/>
      <c r="EE338" s="149"/>
      <c r="EF338" s="149"/>
      <c r="EG338" s="149"/>
      <c r="EH338" s="61"/>
      <c r="EI338" s="68"/>
      <c r="EJ338" s="68"/>
      <c r="EK338" s="68"/>
      <c r="EL338" s="68"/>
      <c r="EM338" s="68"/>
      <c r="EN338" s="68"/>
      <c r="EO338" s="68"/>
    </row>
    <row r="339" spans="1:145" s="169" customFormat="1" x14ac:dyDescent="0.25">
      <c r="A339" s="156">
        <v>501</v>
      </c>
      <c r="B339" s="170" t="s">
        <v>1521</v>
      </c>
      <c r="C339" s="156" t="s">
        <v>1522</v>
      </c>
      <c r="D339" s="156"/>
      <c r="E339" s="156" t="s">
        <v>1520</v>
      </c>
      <c r="F339" s="156">
        <v>-20.81521</v>
      </c>
      <c r="G339" s="156">
        <v>-43.002000000000002</v>
      </c>
      <c r="H339" s="156"/>
      <c r="I339" s="156">
        <v>738</v>
      </c>
      <c r="J339" s="190"/>
      <c r="K339" s="190"/>
      <c r="L339" s="186"/>
      <c r="M339" s="190">
        <v>6</v>
      </c>
      <c r="N339" s="190">
        <v>6</v>
      </c>
      <c r="O339" s="190">
        <v>6</v>
      </c>
      <c r="P339" s="185">
        <v>6.166666666666667</v>
      </c>
      <c r="Q339" s="185">
        <v>6.333333333333333</v>
      </c>
      <c r="R339" s="185">
        <v>6.166666666666667</v>
      </c>
      <c r="S339" s="190">
        <v>6</v>
      </c>
      <c r="T339" s="190">
        <v>6</v>
      </c>
      <c r="U339" s="191">
        <v>84.666666666666671</v>
      </c>
      <c r="V339" s="186"/>
      <c r="W339" s="186"/>
      <c r="X339" s="186"/>
      <c r="Y339" s="186"/>
      <c r="Z339" s="186"/>
      <c r="AA339" s="186"/>
      <c r="AB339" s="175"/>
      <c r="AC339" s="175"/>
      <c r="AD339" s="175"/>
      <c r="AE339" s="186"/>
      <c r="AF339" s="186"/>
      <c r="AG339" s="186"/>
      <c r="AH339" s="186"/>
      <c r="AI339" s="186"/>
      <c r="AJ339" s="186"/>
      <c r="AK339" s="186"/>
      <c r="AL339" s="186"/>
      <c r="AM339" s="186"/>
      <c r="AN339" s="186"/>
      <c r="AO339" s="186"/>
      <c r="AP339" s="186"/>
      <c r="AQ339" s="175"/>
      <c r="AR339" s="175"/>
      <c r="AS339" s="175"/>
      <c r="AU339" s="175"/>
      <c r="AV339" s="186"/>
      <c r="AY339" s="186"/>
      <c r="AZ339" s="186"/>
      <c r="BA339" s="186"/>
      <c r="BB339" s="186"/>
      <c r="BC339" s="186"/>
      <c r="BD339" s="186"/>
      <c r="BE339" s="186"/>
      <c r="BF339" s="186"/>
      <c r="BG339" s="186"/>
      <c r="BJ339" s="186"/>
      <c r="BK339" s="186"/>
      <c r="BL339" s="186"/>
      <c r="BM339" s="218"/>
      <c r="BP339" s="186"/>
      <c r="BQ339" s="186"/>
      <c r="BR339" s="186"/>
      <c r="BS339" s="186"/>
      <c r="BT339" s="186"/>
      <c r="BU339" s="186"/>
      <c r="BV339" s="186"/>
      <c r="BW339" s="156"/>
      <c r="BX339" s="186"/>
      <c r="BY339" s="186"/>
      <c r="BZ339" s="186"/>
      <c r="CA339" s="186"/>
      <c r="CB339" s="186"/>
      <c r="CC339" s="186"/>
      <c r="CD339" s="186"/>
      <c r="CE339" s="186"/>
      <c r="CF339" s="197"/>
      <c r="CG339" s="178"/>
      <c r="CI339" s="186"/>
      <c r="CJ339" s="186"/>
      <c r="CK339" s="186"/>
      <c r="CL339" s="186"/>
      <c r="CM339" s="186"/>
      <c r="CN339" s="186"/>
      <c r="CO339" s="186"/>
      <c r="CP339" s="186"/>
      <c r="CQ339" s="186"/>
      <c r="CR339" s="186"/>
      <c r="CS339" s="186"/>
      <c r="CT339" s="186"/>
      <c r="CU339" s="171"/>
      <c r="CV339" s="171"/>
      <c r="CW339" s="171"/>
      <c r="CX339" s="171"/>
      <c r="CY339" s="171"/>
      <c r="CZ339" s="171"/>
      <c r="DA339" s="186"/>
      <c r="DB339" s="171"/>
      <c r="DC339" s="171"/>
      <c r="DD339" s="171"/>
      <c r="DE339" s="171"/>
      <c r="DF339" s="171"/>
      <c r="DG339" s="171"/>
      <c r="DH339" s="171"/>
      <c r="DI339" s="171"/>
      <c r="DJ339" s="171"/>
      <c r="DK339" s="171"/>
      <c r="DL339" s="186"/>
      <c r="DM339" s="186"/>
      <c r="DO339" s="149"/>
      <c r="DP339" s="149"/>
      <c r="DQ339" s="156"/>
      <c r="DR339" s="149"/>
      <c r="DS339" s="149"/>
      <c r="DT339" s="149"/>
      <c r="DU339" s="149"/>
      <c r="DV339" s="149"/>
      <c r="DW339" s="149"/>
      <c r="DX339" s="149"/>
      <c r="DY339" s="149"/>
      <c r="DZ339" s="149"/>
      <c r="EA339" s="149"/>
      <c r="EB339" s="149"/>
      <c r="EC339" s="149"/>
      <c r="ED339" s="149"/>
      <c r="EE339" s="149"/>
      <c r="EF339" s="149"/>
      <c r="EG339" s="149"/>
      <c r="EH339" s="61"/>
      <c r="EI339" s="68"/>
      <c r="EJ339" s="68"/>
      <c r="EK339" s="68"/>
      <c r="EL339" s="68"/>
      <c r="EM339" s="68"/>
      <c r="EN339" s="68"/>
      <c r="EO339" s="68"/>
    </row>
    <row r="340" spans="1:145" s="169" customFormat="1" x14ac:dyDescent="0.25">
      <c r="A340" s="156">
        <v>502</v>
      </c>
      <c r="B340" s="170" t="s">
        <v>1523</v>
      </c>
      <c r="C340" s="156" t="s">
        <v>1522</v>
      </c>
      <c r="D340" s="156"/>
      <c r="E340" s="156" t="s">
        <v>1520</v>
      </c>
      <c r="F340" s="156">
        <v>-20.827249999999999</v>
      </c>
      <c r="G340" s="156">
        <v>-43.021459999999998</v>
      </c>
      <c r="H340" s="156"/>
      <c r="I340" s="156">
        <v>761</v>
      </c>
      <c r="J340" s="190"/>
      <c r="K340" s="190"/>
      <c r="L340" s="190"/>
      <c r="M340" s="185">
        <v>5.333333333333333</v>
      </c>
      <c r="N340" s="185">
        <v>5.666666666666667</v>
      </c>
      <c r="O340" s="185">
        <v>5.666666666666667</v>
      </c>
      <c r="P340" s="185">
        <v>5.666666666666667</v>
      </c>
      <c r="Q340" s="185">
        <v>5</v>
      </c>
      <c r="R340" s="185">
        <v>5.666666666666667</v>
      </c>
      <c r="S340" s="185">
        <v>5.666666666666667</v>
      </c>
      <c r="T340" s="185">
        <v>6.333333333333333</v>
      </c>
      <c r="U340" s="191">
        <v>81</v>
      </c>
      <c r="V340" s="186"/>
      <c r="W340" s="186"/>
      <c r="X340" s="186"/>
      <c r="Y340" s="186"/>
      <c r="Z340" s="186"/>
      <c r="AA340" s="186"/>
      <c r="AB340" s="175"/>
      <c r="AC340" s="175"/>
      <c r="AD340" s="175"/>
      <c r="AE340" s="186"/>
      <c r="AF340" s="186"/>
      <c r="AG340" s="186"/>
      <c r="AH340" s="186"/>
      <c r="AI340" s="186"/>
      <c r="AJ340" s="186"/>
      <c r="AK340" s="186"/>
      <c r="AL340" s="186"/>
      <c r="AM340" s="186"/>
      <c r="AN340" s="186"/>
      <c r="AO340" s="186"/>
      <c r="AP340" s="186"/>
      <c r="AQ340" s="175"/>
      <c r="AR340" s="175"/>
      <c r="AS340" s="175"/>
      <c r="AU340" s="175"/>
      <c r="AV340" s="186"/>
      <c r="AY340" s="186"/>
      <c r="AZ340" s="186"/>
      <c r="BA340" s="186"/>
      <c r="BB340" s="186"/>
      <c r="BC340" s="186"/>
      <c r="BD340" s="186"/>
      <c r="BE340" s="186"/>
      <c r="BF340" s="186"/>
      <c r="BG340" s="186"/>
      <c r="BJ340" s="186"/>
      <c r="BK340" s="186"/>
      <c r="BL340" s="186"/>
      <c r="BM340" s="218"/>
      <c r="BP340" s="186"/>
      <c r="BQ340" s="186"/>
      <c r="BR340" s="186"/>
      <c r="BS340" s="186"/>
      <c r="BT340" s="186"/>
      <c r="BU340" s="186"/>
      <c r="BV340" s="186"/>
      <c r="BW340" s="156"/>
      <c r="BX340" s="186"/>
      <c r="BY340" s="186"/>
      <c r="BZ340" s="186"/>
      <c r="CA340" s="186"/>
      <c r="CB340" s="186"/>
      <c r="CC340" s="186"/>
      <c r="CD340" s="186"/>
      <c r="CE340" s="186"/>
      <c r="CF340" s="197"/>
      <c r="CG340" s="178"/>
      <c r="CI340" s="186"/>
      <c r="CJ340" s="186"/>
      <c r="CK340" s="186"/>
      <c r="CL340" s="186"/>
      <c r="CM340" s="186"/>
      <c r="CN340" s="186"/>
      <c r="CO340" s="186"/>
      <c r="CP340" s="186"/>
      <c r="CQ340" s="186"/>
      <c r="CR340" s="186"/>
      <c r="CS340" s="186"/>
      <c r="CT340" s="186"/>
      <c r="CU340" s="171"/>
      <c r="CV340" s="171"/>
      <c r="CW340" s="171"/>
      <c r="CX340" s="171"/>
      <c r="CY340" s="171"/>
      <c r="CZ340" s="171"/>
      <c r="DA340" s="186"/>
      <c r="DB340" s="171"/>
      <c r="DC340" s="171"/>
      <c r="DD340" s="171"/>
      <c r="DE340" s="171"/>
      <c r="DF340" s="171"/>
      <c r="DG340" s="171"/>
      <c r="DH340" s="171"/>
      <c r="DI340" s="171"/>
      <c r="DJ340" s="171"/>
      <c r="DK340" s="171"/>
      <c r="DL340" s="186"/>
      <c r="DM340" s="186"/>
      <c r="DO340" s="149"/>
      <c r="DP340" s="149"/>
      <c r="DQ340" s="156"/>
      <c r="DR340" s="149"/>
      <c r="DS340" s="149"/>
      <c r="DT340" s="149"/>
      <c r="DU340" s="149"/>
      <c r="DV340" s="149"/>
      <c r="DW340" s="149"/>
      <c r="DX340" s="149"/>
      <c r="DY340" s="149"/>
      <c r="DZ340" s="149"/>
      <c r="EA340" s="149"/>
      <c r="EB340" s="149"/>
      <c r="EC340" s="149"/>
      <c r="ED340" s="149"/>
      <c r="EE340" s="149"/>
      <c r="EF340" s="149"/>
      <c r="EG340" s="149"/>
      <c r="EH340" s="61"/>
      <c r="EI340" s="68"/>
      <c r="EJ340" s="68"/>
      <c r="EK340" s="68"/>
      <c r="EL340" s="68"/>
      <c r="EM340" s="68"/>
      <c r="EN340" s="68"/>
      <c r="EO340" s="68"/>
    </row>
    <row r="341" spans="1:145" s="169" customFormat="1" x14ac:dyDescent="0.25">
      <c r="A341" s="156">
        <v>503</v>
      </c>
      <c r="B341" s="156" t="s">
        <v>1523</v>
      </c>
      <c r="C341" s="156" t="s">
        <v>1524</v>
      </c>
      <c r="D341" s="156"/>
      <c r="E341" s="156" t="s">
        <v>1520</v>
      </c>
      <c r="F341" s="156">
        <v>-20.825970000000002</v>
      </c>
      <c r="G341" s="156">
        <v>-43.022329999999997</v>
      </c>
      <c r="H341" s="156"/>
      <c r="I341" s="156">
        <v>755</v>
      </c>
      <c r="J341" s="190"/>
      <c r="K341" s="190"/>
      <c r="L341" s="186"/>
      <c r="M341" s="185">
        <v>6</v>
      </c>
      <c r="N341" s="185">
        <v>6.333333333333333</v>
      </c>
      <c r="O341" s="185">
        <v>6.5</v>
      </c>
      <c r="P341" s="185">
        <v>6.166666666666667</v>
      </c>
      <c r="Q341" s="185">
        <v>6.333333333333333</v>
      </c>
      <c r="R341" s="185">
        <v>6.166666666666667</v>
      </c>
      <c r="S341" s="185">
        <v>6.166666666666667</v>
      </c>
      <c r="T341" s="185">
        <v>6.333333333333333</v>
      </c>
      <c r="U341" s="191">
        <v>86</v>
      </c>
      <c r="V341" s="186"/>
      <c r="W341" s="186"/>
      <c r="X341" s="186"/>
      <c r="Y341" s="186"/>
      <c r="Z341" s="186"/>
      <c r="AA341" s="186"/>
      <c r="AB341" s="175"/>
      <c r="AC341" s="175"/>
      <c r="AD341" s="175"/>
      <c r="AE341" s="186"/>
      <c r="AF341" s="186"/>
      <c r="AG341" s="186"/>
      <c r="AH341" s="186"/>
      <c r="AI341" s="186"/>
      <c r="AJ341" s="186"/>
      <c r="AK341" s="186"/>
      <c r="AL341" s="186"/>
      <c r="AM341" s="186"/>
      <c r="AN341" s="186"/>
      <c r="AO341" s="186"/>
      <c r="AP341" s="186"/>
      <c r="AQ341" s="175"/>
      <c r="AR341" s="175"/>
      <c r="AS341" s="175"/>
      <c r="AU341" s="175"/>
      <c r="AV341" s="186"/>
      <c r="AY341" s="186"/>
      <c r="AZ341" s="186"/>
      <c r="BA341" s="186"/>
      <c r="BB341" s="186"/>
      <c r="BC341" s="186"/>
      <c r="BD341" s="186"/>
      <c r="BE341" s="186"/>
      <c r="BF341" s="186"/>
      <c r="BG341" s="186"/>
      <c r="BJ341" s="186"/>
      <c r="BK341" s="186"/>
      <c r="BL341" s="186"/>
      <c r="BM341" s="218"/>
      <c r="BP341" s="186"/>
      <c r="BQ341" s="186"/>
      <c r="BR341" s="186"/>
      <c r="BS341" s="186"/>
      <c r="BT341" s="186"/>
      <c r="BU341" s="186"/>
      <c r="BV341" s="186"/>
      <c r="BW341" s="156"/>
      <c r="BX341" s="186"/>
      <c r="BY341" s="186"/>
      <c r="BZ341" s="186"/>
      <c r="CA341" s="186"/>
      <c r="CB341" s="186"/>
      <c r="CC341" s="186"/>
      <c r="CD341" s="186"/>
      <c r="CE341" s="186"/>
      <c r="CF341" s="197"/>
      <c r="CG341" s="178"/>
      <c r="CI341" s="186"/>
      <c r="CJ341" s="186"/>
      <c r="CK341" s="186"/>
      <c r="CL341" s="186"/>
      <c r="CM341" s="186"/>
      <c r="CN341" s="186"/>
      <c r="CO341" s="186"/>
      <c r="CP341" s="186"/>
      <c r="CQ341" s="186"/>
      <c r="CR341" s="186"/>
      <c r="CS341" s="186"/>
      <c r="CT341" s="186"/>
      <c r="CU341" s="171"/>
      <c r="CV341" s="171"/>
      <c r="CW341" s="171"/>
      <c r="CX341" s="171"/>
      <c r="CY341" s="171"/>
      <c r="CZ341" s="171"/>
      <c r="DA341" s="186"/>
      <c r="DB341" s="171"/>
      <c r="DC341" s="171"/>
      <c r="DD341" s="171"/>
      <c r="DE341" s="171"/>
      <c r="DF341" s="171"/>
      <c r="DG341" s="171"/>
      <c r="DH341" s="171"/>
      <c r="DI341" s="171"/>
      <c r="DJ341" s="171"/>
      <c r="DK341" s="171"/>
      <c r="DL341" s="186"/>
      <c r="DM341" s="186"/>
      <c r="DO341" s="149"/>
      <c r="DP341" s="149"/>
      <c r="DQ341" s="156"/>
      <c r="DR341" s="149"/>
      <c r="DS341" s="149"/>
      <c r="DT341" s="149"/>
      <c r="DU341" s="149"/>
      <c r="DV341" s="149"/>
      <c r="DW341" s="149"/>
      <c r="DX341" s="149"/>
      <c r="DY341" s="149"/>
      <c r="DZ341" s="149"/>
      <c r="EA341" s="149"/>
      <c r="EB341" s="149"/>
      <c r="EC341" s="149"/>
      <c r="ED341" s="149"/>
      <c r="EE341" s="149"/>
      <c r="EF341" s="149"/>
      <c r="EG341" s="149"/>
      <c r="EH341" s="61"/>
      <c r="EI341" s="68"/>
      <c r="EJ341" s="68"/>
      <c r="EK341" s="68"/>
      <c r="EL341" s="68"/>
      <c r="EM341" s="68"/>
      <c r="EN341" s="68"/>
      <c r="EO341" s="68"/>
    </row>
    <row r="342" spans="1:145" s="169" customFormat="1" x14ac:dyDescent="0.25">
      <c r="A342" s="156">
        <v>504</v>
      </c>
      <c r="B342" s="170" t="s">
        <v>1525</v>
      </c>
      <c r="C342" s="156" t="s">
        <v>1522</v>
      </c>
      <c r="D342" s="156"/>
      <c r="E342" s="156" t="s">
        <v>1520</v>
      </c>
      <c r="F342" s="156">
        <v>-20.814609999999998</v>
      </c>
      <c r="G342" s="156">
        <v>-42.977809999999998</v>
      </c>
      <c r="H342" s="156"/>
      <c r="I342" s="156">
        <v>675</v>
      </c>
      <c r="J342" s="190"/>
      <c r="K342" s="190"/>
      <c r="L342" s="186"/>
      <c r="M342" s="185">
        <v>6</v>
      </c>
      <c r="N342" s="185">
        <v>5.833333333333333</v>
      </c>
      <c r="O342" s="185">
        <v>6</v>
      </c>
      <c r="P342" s="185">
        <v>6.166666666666667</v>
      </c>
      <c r="Q342" s="185">
        <v>6.333333333333333</v>
      </c>
      <c r="R342" s="185">
        <v>6</v>
      </c>
      <c r="S342" s="185">
        <v>6.333333333333333</v>
      </c>
      <c r="T342" s="185">
        <v>6.333333333333333</v>
      </c>
      <c r="U342" s="191">
        <v>85</v>
      </c>
      <c r="V342" s="186"/>
      <c r="W342" s="186"/>
      <c r="X342" s="186"/>
      <c r="Y342" s="186"/>
      <c r="Z342" s="186"/>
      <c r="AA342" s="186"/>
      <c r="AB342" s="175"/>
      <c r="AC342" s="175"/>
      <c r="AD342" s="175"/>
      <c r="AE342" s="186"/>
      <c r="AF342" s="186"/>
      <c r="AG342" s="186"/>
      <c r="AH342" s="186"/>
      <c r="AI342" s="186"/>
      <c r="AJ342" s="186"/>
      <c r="AK342" s="186"/>
      <c r="AL342" s="186"/>
      <c r="AM342" s="186"/>
      <c r="AN342" s="186"/>
      <c r="AO342" s="186"/>
      <c r="AP342" s="186"/>
      <c r="AQ342" s="175"/>
      <c r="AR342" s="175"/>
      <c r="AS342" s="175"/>
      <c r="AU342" s="175"/>
      <c r="AV342" s="186"/>
      <c r="AY342" s="186"/>
      <c r="AZ342" s="186"/>
      <c r="BA342" s="186"/>
      <c r="BB342" s="186"/>
      <c r="BC342" s="186"/>
      <c r="BD342" s="186"/>
      <c r="BE342" s="186"/>
      <c r="BF342" s="186"/>
      <c r="BG342" s="186"/>
      <c r="BJ342" s="186"/>
      <c r="BK342" s="186"/>
      <c r="BL342" s="186"/>
      <c r="BM342" s="218"/>
      <c r="BP342" s="186"/>
      <c r="BQ342" s="186"/>
      <c r="BR342" s="186"/>
      <c r="BS342" s="186"/>
      <c r="BT342" s="186"/>
      <c r="BU342" s="186"/>
      <c r="BV342" s="186"/>
      <c r="BW342" s="156"/>
      <c r="BX342" s="186"/>
      <c r="BY342" s="186"/>
      <c r="BZ342" s="186"/>
      <c r="CA342" s="186"/>
      <c r="CB342" s="186"/>
      <c r="CC342" s="186"/>
      <c r="CD342" s="186"/>
      <c r="CE342" s="186"/>
      <c r="CF342" s="197"/>
      <c r="CG342" s="178"/>
      <c r="CI342" s="186"/>
      <c r="CJ342" s="186"/>
      <c r="CK342" s="186"/>
      <c r="CL342" s="186"/>
      <c r="CM342" s="186"/>
      <c r="CN342" s="186"/>
      <c r="CO342" s="186"/>
      <c r="CP342" s="186"/>
      <c r="CQ342" s="186"/>
      <c r="CR342" s="186"/>
      <c r="CS342" s="186"/>
      <c r="CT342" s="186"/>
      <c r="CU342" s="171"/>
      <c r="CV342" s="171"/>
      <c r="CW342" s="171"/>
      <c r="CX342" s="171"/>
      <c r="CY342" s="171"/>
      <c r="CZ342" s="171"/>
      <c r="DA342" s="186"/>
      <c r="DB342" s="171"/>
      <c r="DC342" s="171"/>
      <c r="DD342" s="171"/>
      <c r="DE342" s="171"/>
      <c r="DF342" s="171"/>
      <c r="DG342" s="171"/>
      <c r="DH342" s="171"/>
      <c r="DI342" s="171"/>
      <c r="DJ342" s="171"/>
      <c r="DK342" s="171"/>
      <c r="DL342" s="186"/>
      <c r="DM342" s="186"/>
      <c r="DO342" s="149"/>
      <c r="DP342" s="149"/>
      <c r="DQ342" s="156"/>
      <c r="DR342" s="149"/>
      <c r="DS342" s="149"/>
      <c r="DT342" s="149"/>
      <c r="DU342" s="149"/>
      <c r="DV342" s="149"/>
      <c r="DW342" s="149"/>
      <c r="DX342" s="149"/>
      <c r="DY342" s="149"/>
      <c r="DZ342" s="149"/>
      <c r="EA342" s="149"/>
      <c r="EB342" s="149"/>
      <c r="EC342" s="149"/>
      <c r="ED342" s="149"/>
      <c r="EE342" s="149"/>
      <c r="EF342" s="149"/>
      <c r="EG342" s="149"/>
      <c r="EH342" s="61"/>
      <c r="EI342" s="68"/>
      <c r="EJ342" s="68"/>
      <c r="EK342" s="68"/>
      <c r="EL342" s="68"/>
      <c r="EM342" s="68"/>
      <c r="EN342" s="68"/>
      <c r="EO342" s="68"/>
    </row>
    <row r="343" spans="1:145" s="169" customFormat="1" x14ac:dyDescent="0.25">
      <c r="A343" s="156">
        <v>505</v>
      </c>
      <c r="B343" s="170" t="s">
        <v>1526</v>
      </c>
      <c r="C343" s="156" t="s">
        <v>1524</v>
      </c>
      <c r="D343" s="156"/>
      <c r="E343" s="156" t="s">
        <v>1520</v>
      </c>
      <c r="F343" s="156">
        <v>-20.80491</v>
      </c>
      <c r="G343" s="156">
        <v>-42.981409999999997</v>
      </c>
      <c r="H343" s="156"/>
      <c r="I343" s="156">
        <v>775</v>
      </c>
      <c r="J343" s="190"/>
      <c r="K343" s="190"/>
      <c r="L343" s="186"/>
      <c r="M343" s="185">
        <v>5.666666666666667</v>
      </c>
      <c r="N343" s="185">
        <v>5.666666666666667</v>
      </c>
      <c r="O343" s="185">
        <v>5.666666666666667</v>
      </c>
      <c r="P343" s="185">
        <v>5.666666666666667</v>
      </c>
      <c r="Q343" s="185">
        <v>5.333333333333333</v>
      </c>
      <c r="R343" s="185">
        <v>5.333333333333333</v>
      </c>
      <c r="S343" s="185">
        <v>5.666666666666667</v>
      </c>
      <c r="T343" s="185">
        <v>5.666666666666667</v>
      </c>
      <c r="U343" s="191">
        <v>80.666666666666671</v>
      </c>
      <c r="V343" s="186"/>
      <c r="W343" s="186"/>
      <c r="X343" s="186"/>
      <c r="Y343" s="186"/>
      <c r="Z343" s="186"/>
      <c r="AA343" s="186"/>
      <c r="AB343" s="175"/>
      <c r="AC343" s="175"/>
      <c r="AD343" s="175"/>
      <c r="AE343" s="186"/>
      <c r="AF343" s="186"/>
      <c r="AG343" s="186"/>
      <c r="AH343" s="186"/>
      <c r="AI343" s="186"/>
      <c r="AJ343" s="186"/>
      <c r="AK343" s="186"/>
      <c r="AL343" s="186"/>
      <c r="AM343" s="186"/>
      <c r="AN343" s="186"/>
      <c r="AO343" s="186"/>
      <c r="AP343" s="186"/>
      <c r="AQ343" s="175"/>
      <c r="AR343" s="175"/>
      <c r="AS343" s="175"/>
      <c r="AU343" s="175"/>
      <c r="AV343" s="186"/>
      <c r="AY343" s="186"/>
      <c r="AZ343" s="186"/>
      <c r="BA343" s="186"/>
      <c r="BB343" s="186"/>
      <c r="BC343" s="186"/>
      <c r="BD343" s="186"/>
      <c r="BE343" s="186"/>
      <c r="BF343" s="186"/>
      <c r="BG343" s="186"/>
      <c r="BJ343" s="186"/>
      <c r="BK343" s="186"/>
      <c r="BL343" s="186"/>
      <c r="BM343" s="218"/>
      <c r="BP343" s="186"/>
      <c r="BQ343" s="186"/>
      <c r="BR343" s="186"/>
      <c r="BS343" s="186"/>
      <c r="BT343" s="186"/>
      <c r="BU343" s="186"/>
      <c r="BV343" s="186"/>
      <c r="BW343" s="156"/>
      <c r="BX343" s="186"/>
      <c r="BY343" s="186"/>
      <c r="BZ343" s="186"/>
      <c r="CA343" s="186"/>
      <c r="CB343" s="186"/>
      <c r="CC343" s="186"/>
      <c r="CD343" s="186"/>
      <c r="CE343" s="186"/>
      <c r="CF343" s="197"/>
      <c r="CG343" s="178"/>
      <c r="CI343" s="186"/>
      <c r="CJ343" s="186"/>
      <c r="CK343" s="186"/>
      <c r="CL343" s="186"/>
      <c r="CM343" s="186"/>
      <c r="CN343" s="186"/>
      <c r="CO343" s="186"/>
      <c r="CP343" s="186"/>
      <c r="CQ343" s="186"/>
      <c r="CR343" s="186"/>
      <c r="CS343" s="186"/>
      <c r="CT343" s="186"/>
      <c r="CU343" s="171"/>
      <c r="CV343" s="171"/>
      <c r="CW343" s="171"/>
      <c r="CX343" s="171"/>
      <c r="CY343" s="171"/>
      <c r="CZ343" s="171"/>
      <c r="DA343" s="186"/>
      <c r="DB343" s="171"/>
      <c r="DC343" s="171"/>
      <c r="DD343" s="171"/>
      <c r="DE343" s="171"/>
      <c r="DF343" s="171"/>
      <c r="DG343" s="171"/>
      <c r="DH343" s="171"/>
      <c r="DI343" s="171"/>
      <c r="DJ343" s="171"/>
      <c r="DK343" s="171"/>
      <c r="DL343" s="186"/>
      <c r="DM343" s="186"/>
      <c r="DO343" s="149"/>
      <c r="DP343" s="149"/>
      <c r="DQ343" s="156"/>
      <c r="DR343" s="149"/>
      <c r="DS343" s="149"/>
      <c r="DT343" s="149"/>
      <c r="DU343" s="149"/>
      <c r="DV343" s="149"/>
      <c r="DW343" s="149"/>
      <c r="DX343" s="149"/>
      <c r="DY343" s="149"/>
      <c r="DZ343" s="149"/>
      <c r="EA343" s="149"/>
      <c r="EB343" s="149"/>
      <c r="EC343" s="149"/>
      <c r="ED343" s="149"/>
      <c r="EE343" s="149"/>
      <c r="EF343" s="149"/>
      <c r="EG343" s="149"/>
      <c r="EH343" s="61"/>
      <c r="EI343" s="68"/>
      <c r="EJ343" s="68"/>
      <c r="EK343" s="68"/>
      <c r="EL343" s="68"/>
      <c r="EM343" s="68"/>
      <c r="EN343" s="68"/>
      <c r="EO343" s="68"/>
    </row>
    <row r="344" spans="1:145" s="169" customFormat="1" x14ac:dyDescent="0.25">
      <c r="A344" s="156">
        <v>506</v>
      </c>
      <c r="B344" s="170" t="s">
        <v>1527</v>
      </c>
      <c r="C344" s="156" t="s">
        <v>1522</v>
      </c>
      <c r="D344" s="156"/>
      <c r="E344" s="156" t="s">
        <v>1520</v>
      </c>
      <c r="F344" s="156">
        <v>-20.794229999999999</v>
      </c>
      <c r="G344" s="156">
        <v>-42.969859999999997</v>
      </c>
      <c r="H344" s="156"/>
      <c r="I344" s="156">
        <v>710</v>
      </c>
      <c r="J344" s="190"/>
      <c r="K344" s="190"/>
      <c r="L344" s="189"/>
      <c r="M344" s="185">
        <v>6</v>
      </c>
      <c r="N344" s="185">
        <v>5.666666666666667</v>
      </c>
      <c r="O344" s="185">
        <v>6</v>
      </c>
      <c r="P344" s="185">
        <v>5.666666666666667</v>
      </c>
      <c r="Q344" s="185">
        <v>6</v>
      </c>
      <c r="R344" s="185">
        <v>6</v>
      </c>
      <c r="S344" s="185">
        <v>6</v>
      </c>
      <c r="T344" s="185">
        <v>6</v>
      </c>
      <c r="U344" s="191">
        <v>83.333333333333329</v>
      </c>
      <c r="V344" s="186"/>
      <c r="W344" s="186"/>
      <c r="X344" s="186"/>
      <c r="Y344" s="186"/>
      <c r="Z344" s="186"/>
      <c r="AA344" s="186"/>
      <c r="AB344" s="175"/>
      <c r="AC344" s="175"/>
      <c r="AD344" s="175"/>
      <c r="AE344" s="186"/>
      <c r="AF344" s="186"/>
      <c r="AG344" s="186"/>
      <c r="AH344" s="186"/>
      <c r="AI344" s="186"/>
      <c r="AJ344" s="186"/>
      <c r="AK344" s="186"/>
      <c r="AL344" s="186"/>
      <c r="AM344" s="186"/>
      <c r="AN344" s="186"/>
      <c r="AO344" s="186"/>
      <c r="AP344" s="186"/>
      <c r="AQ344" s="175"/>
      <c r="AR344" s="175"/>
      <c r="AS344" s="175"/>
      <c r="AU344" s="175"/>
      <c r="AV344" s="186"/>
      <c r="AY344" s="186"/>
      <c r="AZ344" s="186"/>
      <c r="BA344" s="186"/>
      <c r="BB344" s="186"/>
      <c r="BC344" s="186"/>
      <c r="BD344" s="186"/>
      <c r="BE344" s="186"/>
      <c r="BF344" s="186"/>
      <c r="BG344" s="186"/>
      <c r="BJ344" s="186"/>
      <c r="BK344" s="186"/>
      <c r="BL344" s="186"/>
      <c r="BM344" s="218"/>
      <c r="BP344" s="186"/>
      <c r="BQ344" s="186"/>
      <c r="BR344" s="186"/>
      <c r="BS344" s="186"/>
      <c r="BT344" s="186"/>
      <c r="BU344" s="186"/>
      <c r="BV344" s="186"/>
      <c r="BW344" s="156"/>
      <c r="BX344" s="186"/>
      <c r="BY344" s="186"/>
      <c r="BZ344" s="186"/>
      <c r="CA344" s="186"/>
      <c r="CB344" s="186"/>
      <c r="CC344" s="186"/>
      <c r="CD344" s="186"/>
      <c r="CE344" s="186"/>
      <c r="CF344" s="197"/>
      <c r="CG344" s="178"/>
      <c r="CI344" s="186"/>
      <c r="CJ344" s="186"/>
      <c r="CK344" s="186"/>
      <c r="CL344" s="186"/>
      <c r="CM344" s="186"/>
      <c r="CN344" s="186"/>
      <c r="CO344" s="186"/>
      <c r="CP344" s="186"/>
      <c r="CQ344" s="186"/>
      <c r="CR344" s="186"/>
      <c r="CS344" s="186"/>
      <c r="CT344" s="186"/>
      <c r="CU344" s="171"/>
      <c r="CV344" s="171"/>
      <c r="CW344" s="171"/>
      <c r="CX344" s="171"/>
      <c r="CY344" s="171"/>
      <c r="CZ344" s="171"/>
      <c r="DA344" s="186"/>
      <c r="DB344" s="171"/>
      <c r="DC344" s="171"/>
      <c r="DD344" s="171"/>
      <c r="DE344" s="171"/>
      <c r="DF344" s="171"/>
      <c r="DG344" s="171"/>
      <c r="DH344" s="171"/>
      <c r="DI344" s="171"/>
      <c r="DJ344" s="171"/>
      <c r="DK344" s="171"/>
      <c r="DL344" s="186"/>
      <c r="DM344" s="186"/>
      <c r="DO344" s="149"/>
      <c r="DP344" s="149"/>
      <c r="DQ344" s="156"/>
      <c r="DR344" s="149"/>
      <c r="DS344" s="149"/>
      <c r="DT344" s="149"/>
      <c r="DU344" s="149"/>
      <c r="DV344" s="149"/>
      <c r="DW344" s="149"/>
      <c r="DX344" s="149"/>
      <c r="DY344" s="149"/>
      <c r="DZ344" s="149"/>
      <c r="EA344" s="149"/>
      <c r="EB344" s="149"/>
      <c r="EC344" s="149"/>
      <c r="ED344" s="149"/>
      <c r="EE344" s="149"/>
      <c r="EF344" s="149"/>
      <c r="EG344" s="149"/>
      <c r="EH344" s="61"/>
      <c r="EI344" s="68"/>
      <c r="EJ344" s="68"/>
      <c r="EK344" s="68"/>
      <c r="EL344" s="68"/>
      <c r="EM344" s="68"/>
      <c r="EN344" s="68"/>
      <c r="EO344" s="68"/>
    </row>
    <row r="345" spans="1:145" s="169" customFormat="1" x14ac:dyDescent="0.25">
      <c r="A345" s="156">
        <v>507</v>
      </c>
      <c r="B345" s="156" t="s">
        <v>1528</v>
      </c>
      <c r="C345" s="156" t="s">
        <v>1522</v>
      </c>
      <c r="D345" s="156"/>
      <c r="E345" s="170" t="s">
        <v>1529</v>
      </c>
      <c r="F345" s="156">
        <v>-20.78604</v>
      </c>
      <c r="G345" s="156">
        <v>-42.905999999999999</v>
      </c>
      <c r="H345" s="156"/>
      <c r="I345" s="170">
        <v>768</v>
      </c>
      <c r="J345" s="176"/>
      <c r="K345" s="176"/>
      <c r="L345" s="186"/>
      <c r="M345" s="190">
        <v>5.5</v>
      </c>
      <c r="N345" s="190">
        <v>5.5</v>
      </c>
      <c r="O345" s="190">
        <v>5.5</v>
      </c>
      <c r="P345" s="190">
        <v>6</v>
      </c>
      <c r="Q345" s="190">
        <v>5.5</v>
      </c>
      <c r="R345" s="190">
        <v>5.5</v>
      </c>
      <c r="S345" s="190">
        <v>5.5</v>
      </c>
      <c r="T345" s="190">
        <v>6</v>
      </c>
      <c r="U345" s="191">
        <v>80.333333333333329</v>
      </c>
      <c r="V345" s="186"/>
      <c r="W345" s="186"/>
      <c r="X345" s="186"/>
      <c r="Y345" s="186"/>
      <c r="Z345" s="186"/>
      <c r="AA345" s="186"/>
      <c r="AB345" s="175"/>
      <c r="AC345" s="175"/>
      <c r="AD345" s="175"/>
      <c r="AE345" s="186"/>
      <c r="AF345" s="186"/>
      <c r="AG345" s="186"/>
      <c r="AH345" s="186"/>
      <c r="AI345" s="186"/>
      <c r="AJ345" s="186"/>
      <c r="AK345" s="186"/>
      <c r="AL345" s="186"/>
      <c r="AM345" s="186"/>
      <c r="AN345" s="186"/>
      <c r="AO345" s="186"/>
      <c r="AP345" s="186"/>
      <c r="AQ345" s="175"/>
      <c r="AR345" s="175"/>
      <c r="AS345" s="175"/>
      <c r="AU345" s="175"/>
      <c r="AV345" s="186"/>
      <c r="AY345" s="186"/>
      <c r="AZ345" s="186"/>
      <c r="BA345" s="186"/>
      <c r="BB345" s="186"/>
      <c r="BC345" s="186"/>
      <c r="BD345" s="186"/>
      <c r="BE345" s="186"/>
      <c r="BF345" s="186"/>
      <c r="BG345" s="186"/>
      <c r="BJ345" s="186"/>
      <c r="BK345" s="186"/>
      <c r="BL345" s="186"/>
      <c r="BM345" s="218"/>
      <c r="BP345" s="186"/>
      <c r="BQ345" s="186"/>
      <c r="BR345" s="186"/>
      <c r="BS345" s="186"/>
      <c r="BT345" s="186"/>
      <c r="BU345" s="186"/>
      <c r="BV345" s="186"/>
      <c r="BW345" s="156"/>
      <c r="BX345" s="186"/>
      <c r="BY345" s="186"/>
      <c r="BZ345" s="186"/>
      <c r="CA345" s="186"/>
      <c r="CB345" s="186"/>
      <c r="CC345" s="186"/>
      <c r="CD345" s="186"/>
      <c r="CE345" s="186"/>
      <c r="CF345" s="197"/>
      <c r="CG345" s="178"/>
      <c r="CI345" s="186"/>
      <c r="CJ345" s="186"/>
      <c r="CK345" s="186"/>
      <c r="CL345" s="186"/>
      <c r="CM345" s="186"/>
      <c r="CN345" s="186"/>
      <c r="CO345" s="186"/>
      <c r="CP345" s="186"/>
      <c r="CQ345" s="186"/>
      <c r="CR345" s="186"/>
      <c r="CS345" s="186"/>
      <c r="CT345" s="186"/>
      <c r="CU345" s="171"/>
      <c r="CV345" s="171"/>
      <c r="CW345" s="171"/>
      <c r="CX345" s="171"/>
      <c r="CY345" s="171"/>
      <c r="CZ345" s="171"/>
      <c r="DA345" s="186"/>
      <c r="DB345" s="171"/>
      <c r="DC345" s="171"/>
      <c r="DD345" s="171"/>
      <c r="DE345" s="171"/>
      <c r="DF345" s="171"/>
      <c r="DG345" s="171"/>
      <c r="DH345" s="171"/>
      <c r="DI345" s="171"/>
      <c r="DJ345" s="171"/>
      <c r="DK345" s="171"/>
      <c r="DL345" s="186"/>
      <c r="DM345" s="186"/>
      <c r="DO345" s="149"/>
      <c r="DP345" s="149"/>
      <c r="DQ345" s="156"/>
      <c r="DR345" s="149"/>
      <c r="DS345" s="149"/>
      <c r="DT345" s="149"/>
      <c r="DU345" s="149"/>
      <c r="DV345" s="149"/>
      <c r="DW345" s="149"/>
      <c r="DX345" s="149"/>
      <c r="DY345" s="149"/>
      <c r="DZ345" s="149"/>
      <c r="EA345" s="149"/>
      <c r="EB345" s="149"/>
      <c r="EC345" s="149"/>
      <c r="ED345" s="149"/>
      <c r="EE345" s="149"/>
      <c r="EF345" s="149"/>
      <c r="EG345" s="149"/>
      <c r="EH345" s="61"/>
      <c r="EI345" s="68"/>
      <c r="EJ345" s="68"/>
      <c r="EK345" s="68"/>
      <c r="EL345" s="68"/>
      <c r="EM345" s="68"/>
      <c r="EN345" s="68"/>
      <c r="EO345" s="68"/>
    </row>
    <row r="346" spans="1:145" s="169" customFormat="1" x14ac:dyDescent="0.25">
      <c r="A346" s="156">
        <v>508</v>
      </c>
      <c r="B346" s="156" t="s">
        <v>1528</v>
      </c>
      <c r="C346" s="156" t="s">
        <v>1524</v>
      </c>
      <c r="D346" s="156"/>
      <c r="E346" s="170" t="s">
        <v>1529</v>
      </c>
      <c r="F346" s="156">
        <v>-20.785240000000002</v>
      </c>
      <c r="G346" s="156">
        <v>-42.909649999999999</v>
      </c>
      <c r="H346" s="156"/>
      <c r="I346" s="156">
        <v>736</v>
      </c>
      <c r="J346" s="190"/>
      <c r="K346" s="190"/>
      <c r="L346" s="190"/>
      <c r="M346" s="185">
        <v>5.666666666666667</v>
      </c>
      <c r="N346" s="185">
        <v>5.333333333333333</v>
      </c>
      <c r="O346" s="185">
        <v>6</v>
      </c>
      <c r="P346" s="185">
        <v>6</v>
      </c>
      <c r="Q346" s="185">
        <v>5.333333333333333</v>
      </c>
      <c r="R346" s="185">
        <v>5.666666666666667</v>
      </c>
      <c r="S346" s="185">
        <v>5.666666666666667</v>
      </c>
      <c r="T346" s="185">
        <v>5.666666666666667</v>
      </c>
      <c r="U346" s="191">
        <v>81.333333333333329</v>
      </c>
      <c r="V346" s="186"/>
      <c r="W346" s="186"/>
      <c r="X346" s="186"/>
      <c r="Y346" s="186"/>
      <c r="Z346" s="186"/>
      <c r="AA346" s="186"/>
      <c r="AB346" s="175"/>
      <c r="AC346" s="175"/>
      <c r="AD346" s="175"/>
      <c r="AE346" s="186"/>
      <c r="AF346" s="186"/>
      <c r="AG346" s="186"/>
      <c r="AH346" s="186"/>
      <c r="AI346" s="186"/>
      <c r="AJ346" s="186"/>
      <c r="AK346" s="186"/>
      <c r="AL346" s="186"/>
      <c r="AM346" s="186"/>
      <c r="AN346" s="186"/>
      <c r="AO346" s="186"/>
      <c r="AP346" s="186"/>
      <c r="AQ346" s="175"/>
      <c r="AR346" s="175"/>
      <c r="AS346" s="175"/>
      <c r="AU346" s="175"/>
      <c r="AV346" s="186"/>
      <c r="AY346" s="186"/>
      <c r="AZ346" s="186"/>
      <c r="BA346" s="186"/>
      <c r="BB346" s="186"/>
      <c r="BC346" s="186"/>
      <c r="BD346" s="186"/>
      <c r="BE346" s="186"/>
      <c r="BF346" s="186"/>
      <c r="BG346" s="186"/>
      <c r="BJ346" s="186"/>
      <c r="BK346" s="186"/>
      <c r="BL346" s="186"/>
      <c r="BM346" s="218"/>
      <c r="BP346" s="186"/>
      <c r="BQ346" s="186"/>
      <c r="BR346" s="186"/>
      <c r="BS346" s="186"/>
      <c r="BT346" s="186"/>
      <c r="BU346" s="186"/>
      <c r="BV346" s="186"/>
      <c r="BW346" s="156"/>
      <c r="BX346" s="186"/>
      <c r="BY346" s="186"/>
      <c r="BZ346" s="186"/>
      <c r="CA346" s="186"/>
      <c r="CB346" s="186"/>
      <c r="CC346" s="186"/>
      <c r="CD346" s="186"/>
      <c r="CE346" s="186"/>
      <c r="CF346" s="197"/>
      <c r="CG346" s="178"/>
      <c r="CI346" s="186"/>
      <c r="CJ346" s="186"/>
      <c r="CK346" s="186"/>
      <c r="CL346" s="186"/>
      <c r="CM346" s="186"/>
      <c r="CN346" s="186"/>
      <c r="CO346" s="186"/>
      <c r="CP346" s="186"/>
      <c r="CQ346" s="186"/>
      <c r="CR346" s="186"/>
      <c r="CS346" s="186"/>
      <c r="CT346" s="186"/>
      <c r="CU346" s="171"/>
      <c r="CV346" s="171"/>
      <c r="CW346" s="171"/>
      <c r="CX346" s="171"/>
      <c r="CY346" s="171"/>
      <c r="CZ346" s="171"/>
      <c r="DA346" s="186"/>
      <c r="DB346" s="171"/>
      <c r="DC346" s="171"/>
      <c r="DD346" s="171"/>
      <c r="DE346" s="171"/>
      <c r="DF346" s="171"/>
      <c r="DG346" s="171"/>
      <c r="DH346" s="171"/>
      <c r="DI346" s="171"/>
      <c r="DJ346" s="171"/>
      <c r="DK346" s="171"/>
      <c r="DL346" s="186"/>
      <c r="DM346" s="186"/>
      <c r="DO346" s="149"/>
      <c r="DP346" s="149"/>
      <c r="DQ346" s="156"/>
      <c r="DR346" s="149"/>
      <c r="DS346" s="149"/>
      <c r="DT346" s="149"/>
      <c r="DU346" s="149"/>
      <c r="DV346" s="149"/>
      <c r="DW346" s="149"/>
      <c r="DX346" s="149"/>
      <c r="DY346" s="149"/>
      <c r="DZ346" s="149"/>
      <c r="EA346" s="149"/>
      <c r="EB346" s="149"/>
      <c r="EC346" s="149"/>
      <c r="ED346" s="149"/>
      <c r="EE346" s="149"/>
      <c r="EF346" s="149"/>
      <c r="EG346" s="149"/>
      <c r="EH346" s="61"/>
      <c r="EI346" s="68"/>
      <c r="EJ346" s="68"/>
      <c r="EK346" s="68"/>
      <c r="EL346" s="68"/>
      <c r="EM346" s="68"/>
      <c r="EN346" s="68"/>
      <c r="EO346" s="68"/>
    </row>
    <row r="347" spans="1:145" s="169" customFormat="1" x14ac:dyDescent="0.25">
      <c r="A347" s="156">
        <v>509</v>
      </c>
      <c r="B347" s="170" t="s">
        <v>1530</v>
      </c>
      <c r="C347" s="156" t="s">
        <v>1522</v>
      </c>
      <c r="D347" s="156"/>
      <c r="E347" s="170" t="s">
        <v>1529</v>
      </c>
      <c r="F347" s="156">
        <v>-20.792110000000001</v>
      </c>
      <c r="G347" s="156">
        <v>-42.906889999999997</v>
      </c>
      <c r="H347" s="156"/>
      <c r="I347" s="156">
        <v>728</v>
      </c>
      <c r="J347" s="190"/>
      <c r="K347" s="190"/>
      <c r="L347" s="186"/>
      <c r="M347" s="190">
        <v>6</v>
      </c>
      <c r="N347" s="190">
        <v>6</v>
      </c>
      <c r="O347" s="190">
        <v>6.5</v>
      </c>
      <c r="P347" s="190">
        <v>6.5</v>
      </c>
      <c r="Q347" s="185">
        <v>5.833333333333333</v>
      </c>
      <c r="R347" s="185">
        <v>6.166666666666667</v>
      </c>
      <c r="S347" s="185">
        <v>6.166666666666667</v>
      </c>
      <c r="T347" s="185">
        <v>6.166666666666667</v>
      </c>
      <c r="U347" s="191">
        <v>85.333333333333329</v>
      </c>
      <c r="V347" s="186"/>
      <c r="W347" s="186"/>
      <c r="X347" s="186"/>
      <c r="Y347" s="186"/>
      <c r="Z347" s="186"/>
      <c r="AA347" s="186"/>
      <c r="AB347" s="175"/>
      <c r="AC347" s="175"/>
      <c r="AD347" s="175"/>
      <c r="AE347" s="186"/>
      <c r="AF347" s="186"/>
      <c r="AG347" s="186"/>
      <c r="AH347" s="186"/>
      <c r="AI347" s="186"/>
      <c r="AJ347" s="186"/>
      <c r="AK347" s="186"/>
      <c r="AL347" s="186"/>
      <c r="AM347" s="186"/>
      <c r="AN347" s="186"/>
      <c r="AO347" s="186"/>
      <c r="AP347" s="186"/>
      <c r="AQ347" s="175"/>
      <c r="AR347" s="175"/>
      <c r="AS347" s="175"/>
      <c r="AU347" s="175"/>
      <c r="AV347" s="186"/>
      <c r="AY347" s="186"/>
      <c r="AZ347" s="186"/>
      <c r="BA347" s="186"/>
      <c r="BB347" s="186"/>
      <c r="BC347" s="186"/>
      <c r="BD347" s="186"/>
      <c r="BE347" s="186"/>
      <c r="BF347" s="186"/>
      <c r="BG347" s="186"/>
      <c r="BJ347" s="186"/>
      <c r="BK347" s="186"/>
      <c r="BL347" s="186"/>
      <c r="BM347" s="218"/>
      <c r="BP347" s="186"/>
      <c r="BQ347" s="186"/>
      <c r="BR347" s="186"/>
      <c r="BS347" s="186"/>
      <c r="BT347" s="186"/>
      <c r="BU347" s="186"/>
      <c r="BV347" s="186"/>
      <c r="BW347" s="156"/>
      <c r="BX347" s="186"/>
      <c r="BY347" s="186"/>
      <c r="BZ347" s="186"/>
      <c r="CA347" s="186"/>
      <c r="CB347" s="186"/>
      <c r="CC347" s="186"/>
      <c r="CD347" s="186"/>
      <c r="CE347" s="186"/>
      <c r="CF347" s="197"/>
      <c r="CG347" s="178"/>
      <c r="CI347" s="186"/>
      <c r="CJ347" s="186"/>
      <c r="CK347" s="186"/>
      <c r="CL347" s="186"/>
      <c r="CM347" s="186"/>
      <c r="CN347" s="186"/>
      <c r="CO347" s="186"/>
      <c r="CP347" s="186"/>
      <c r="CQ347" s="186"/>
      <c r="CR347" s="186"/>
      <c r="CS347" s="186"/>
      <c r="CT347" s="186"/>
      <c r="CU347" s="171"/>
      <c r="CV347" s="171"/>
      <c r="CW347" s="171"/>
      <c r="CX347" s="171"/>
      <c r="CY347" s="171"/>
      <c r="CZ347" s="171"/>
      <c r="DA347" s="186"/>
      <c r="DB347" s="171"/>
      <c r="DC347" s="171"/>
      <c r="DD347" s="171"/>
      <c r="DE347" s="171"/>
      <c r="DF347" s="171"/>
      <c r="DG347" s="171"/>
      <c r="DH347" s="171"/>
      <c r="DI347" s="171"/>
      <c r="DJ347" s="171"/>
      <c r="DK347" s="171"/>
      <c r="DL347" s="186"/>
      <c r="DM347" s="186"/>
      <c r="DO347" s="149"/>
      <c r="DP347" s="149"/>
      <c r="DQ347" s="156"/>
      <c r="DR347" s="149"/>
      <c r="DS347" s="149"/>
      <c r="DT347" s="149"/>
      <c r="DU347" s="149"/>
      <c r="DV347" s="149"/>
      <c r="DW347" s="149"/>
      <c r="DX347" s="149"/>
      <c r="DY347" s="149"/>
      <c r="DZ347" s="149"/>
      <c r="EA347" s="149"/>
      <c r="EB347" s="149"/>
      <c r="EC347" s="149"/>
      <c r="ED347" s="149"/>
      <c r="EE347" s="149"/>
      <c r="EF347" s="149"/>
      <c r="EG347" s="149"/>
      <c r="EH347" s="61"/>
      <c r="EI347" s="68"/>
      <c r="EJ347" s="68"/>
      <c r="EK347" s="68"/>
      <c r="EL347" s="68"/>
      <c r="EM347" s="68"/>
      <c r="EN347" s="68"/>
      <c r="EO347" s="68"/>
    </row>
    <row r="348" spans="1:145" s="169" customFormat="1" x14ac:dyDescent="0.25">
      <c r="A348" s="156">
        <v>510</v>
      </c>
      <c r="B348" s="170" t="s">
        <v>1531</v>
      </c>
      <c r="C348" s="156" t="s">
        <v>1522</v>
      </c>
      <c r="D348" s="156"/>
      <c r="E348" s="170" t="s">
        <v>1529</v>
      </c>
      <c r="F348" s="156">
        <v>-20.783819999999999</v>
      </c>
      <c r="G348" s="156">
        <v>-42.911290000000001</v>
      </c>
      <c r="H348" s="156"/>
      <c r="I348" s="156">
        <v>733</v>
      </c>
      <c r="J348" s="190"/>
      <c r="K348" s="190"/>
      <c r="L348" s="186"/>
      <c r="M348" s="185">
        <v>6</v>
      </c>
      <c r="N348" s="185">
        <v>5.666666666666667</v>
      </c>
      <c r="O348" s="185">
        <v>6</v>
      </c>
      <c r="P348" s="185">
        <v>5.666666666666667</v>
      </c>
      <c r="Q348" s="185">
        <v>5.666666666666667</v>
      </c>
      <c r="R348" s="185">
        <v>5.666666666666667</v>
      </c>
      <c r="S348" s="185">
        <v>5.666666666666667</v>
      </c>
      <c r="T348" s="185">
        <v>6</v>
      </c>
      <c r="U348" s="191">
        <v>82.333333333333329</v>
      </c>
      <c r="V348" s="186"/>
      <c r="W348" s="186"/>
      <c r="X348" s="186"/>
      <c r="Y348" s="186"/>
      <c r="Z348" s="186"/>
      <c r="AA348" s="186"/>
      <c r="AB348" s="175"/>
      <c r="AC348" s="175"/>
      <c r="AD348" s="175"/>
      <c r="AE348" s="186"/>
      <c r="AF348" s="186"/>
      <c r="AG348" s="186"/>
      <c r="AH348" s="186"/>
      <c r="AI348" s="186"/>
      <c r="AJ348" s="186"/>
      <c r="AK348" s="186"/>
      <c r="AL348" s="186"/>
      <c r="AM348" s="186"/>
      <c r="AN348" s="186"/>
      <c r="AO348" s="186"/>
      <c r="AP348" s="186"/>
      <c r="AQ348" s="175"/>
      <c r="AR348" s="175"/>
      <c r="AS348" s="175"/>
      <c r="AU348" s="175"/>
      <c r="AV348" s="186"/>
      <c r="AY348" s="186"/>
      <c r="AZ348" s="186"/>
      <c r="BA348" s="186"/>
      <c r="BB348" s="186"/>
      <c r="BC348" s="186"/>
      <c r="BD348" s="186"/>
      <c r="BE348" s="186"/>
      <c r="BF348" s="186"/>
      <c r="BG348" s="186"/>
      <c r="BJ348" s="186"/>
      <c r="BK348" s="186"/>
      <c r="BL348" s="186"/>
      <c r="BM348" s="218"/>
      <c r="BP348" s="186"/>
      <c r="BQ348" s="186"/>
      <c r="BR348" s="186"/>
      <c r="BS348" s="186"/>
      <c r="BT348" s="186"/>
      <c r="BU348" s="186"/>
      <c r="BV348" s="186"/>
      <c r="BW348" s="156"/>
      <c r="BX348" s="186"/>
      <c r="BY348" s="186"/>
      <c r="BZ348" s="186"/>
      <c r="CA348" s="186"/>
      <c r="CB348" s="186"/>
      <c r="CC348" s="186"/>
      <c r="CD348" s="186"/>
      <c r="CE348" s="186"/>
      <c r="CF348" s="197"/>
      <c r="CG348" s="178"/>
      <c r="CI348" s="186"/>
      <c r="CJ348" s="186"/>
      <c r="CK348" s="186"/>
      <c r="CL348" s="186"/>
      <c r="CM348" s="186"/>
      <c r="CN348" s="186"/>
      <c r="CO348" s="186"/>
      <c r="CP348" s="186"/>
      <c r="CQ348" s="186"/>
      <c r="CR348" s="186"/>
      <c r="CS348" s="186"/>
      <c r="CT348" s="186"/>
      <c r="CU348" s="171"/>
      <c r="CV348" s="171"/>
      <c r="CW348" s="171"/>
      <c r="CX348" s="171"/>
      <c r="CY348" s="171"/>
      <c r="CZ348" s="171"/>
      <c r="DA348" s="186"/>
      <c r="DB348" s="171"/>
      <c r="DC348" s="171"/>
      <c r="DD348" s="171"/>
      <c r="DE348" s="171"/>
      <c r="DF348" s="171"/>
      <c r="DG348" s="171"/>
      <c r="DH348" s="171"/>
      <c r="DI348" s="171"/>
      <c r="DJ348" s="171"/>
      <c r="DK348" s="171"/>
      <c r="DL348" s="186"/>
      <c r="DM348" s="186"/>
      <c r="DO348" s="149"/>
      <c r="DP348" s="149"/>
      <c r="DQ348" s="156"/>
      <c r="DR348" s="149"/>
      <c r="DS348" s="149"/>
      <c r="DT348" s="149"/>
      <c r="DU348" s="149"/>
      <c r="DV348" s="149"/>
      <c r="DW348" s="149"/>
      <c r="DX348" s="149"/>
      <c r="DY348" s="149"/>
      <c r="DZ348" s="149"/>
      <c r="EA348" s="149"/>
      <c r="EB348" s="149"/>
      <c r="EC348" s="149"/>
      <c r="ED348" s="149"/>
      <c r="EE348" s="149"/>
      <c r="EF348" s="149"/>
      <c r="EG348" s="149"/>
      <c r="EH348" s="61"/>
      <c r="EI348" s="68"/>
      <c r="EJ348" s="68"/>
      <c r="EK348" s="68"/>
      <c r="EL348" s="68"/>
      <c r="EM348" s="68"/>
      <c r="EN348" s="68"/>
      <c r="EO348" s="68"/>
    </row>
    <row r="349" spans="1:145" s="169" customFormat="1" x14ac:dyDescent="0.25">
      <c r="A349" s="156">
        <v>511</v>
      </c>
      <c r="B349" s="156" t="s">
        <v>1531</v>
      </c>
      <c r="C349" s="156" t="s">
        <v>1524</v>
      </c>
      <c r="D349" s="156"/>
      <c r="E349" s="170" t="s">
        <v>1529</v>
      </c>
      <c r="F349" s="156">
        <v>-20.784800000000001</v>
      </c>
      <c r="G349" s="156">
        <v>-42.910449999999997</v>
      </c>
      <c r="H349" s="156"/>
      <c r="I349" s="156">
        <v>744</v>
      </c>
      <c r="J349" s="190"/>
      <c r="K349" s="190"/>
      <c r="L349" s="186"/>
      <c r="M349" s="190">
        <v>6</v>
      </c>
      <c r="N349" s="185">
        <v>5.666666666666667</v>
      </c>
      <c r="O349" s="185">
        <v>5.666666666666667</v>
      </c>
      <c r="P349" s="185">
        <v>5.333333333333333</v>
      </c>
      <c r="Q349" s="185">
        <v>5.666666666666667</v>
      </c>
      <c r="R349" s="185">
        <v>5.666666666666667</v>
      </c>
      <c r="S349" s="190">
        <v>6</v>
      </c>
      <c r="T349" s="185">
        <v>5.666666666666667</v>
      </c>
      <c r="U349" s="196">
        <v>81</v>
      </c>
      <c r="V349" s="186"/>
      <c r="W349" s="186"/>
      <c r="X349" s="186"/>
      <c r="Y349" s="186"/>
      <c r="Z349" s="186"/>
      <c r="AA349" s="186"/>
      <c r="AB349" s="175"/>
      <c r="AC349" s="175"/>
      <c r="AD349" s="175"/>
      <c r="AE349" s="186"/>
      <c r="AF349" s="186"/>
      <c r="AG349" s="186"/>
      <c r="AH349" s="186"/>
      <c r="AI349" s="186"/>
      <c r="AJ349" s="186"/>
      <c r="AK349" s="186"/>
      <c r="AL349" s="186"/>
      <c r="AM349" s="186"/>
      <c r="AN349" s="186"/>
      <c r="AO349" s="186"/>
      <c r="AP349" s="186"/>
      <c r="AQ349" s="175"/>
      <c r="AR349" s="175"/>
      <c r="AS349" s="175"/>
      <c r="AU349" s="175"/>
      <c r="AV349" s="186"/>
      <c r="AY349" s="186"/>
      <c r="AZ349" s="186"/>
      <c r="BA349" s="186"/>
      <c r="BB349" s="186"/>
      <c r="BC349" s="186"/>
      <c r="BD349" s="186"/>
      <c r="BE349" s="186"/>
      <c r="BF349" s="186"/>
      <c r="BG349" s="186"/>
      <c r="BJ349" s="186"/>
      <c r="BK349" s="186"/>
      <c r="BL349" s="186"/>
      <c r="BM349" s="218"/>
      <c r="BP349" s="186"/>
      <c r="BQ349" s="186"/>
      <c r="BR349" s="186"/>
      <c r="BS349" s="186"/>
      <c r="BT349" s="186"/>
      <c r="BU349" s="186"/>
      <c r="BV349" s="186"/>
      <c r="BW349" s="156"/>
      <c r="BX349" s="186"/>
      <c r="BY349" s="186"/>
      <c r="BZ349" s="186"/>
      <c r="CA349" s="186"/>
      <c r="CB349" s="186"/>
      <c r="CC349" s="186"/>
      <c r="CD349" s="186"/>
      <c r="CE349" s="186"/>
      <c r="CF349" s="197"/>
      <c r="CG349" s="178"/>
      <c r="CI349" s="186"/>
      <c r="CJ349" s="186"/>
      <c r="CK349" s="186"/>
      <c r="CL349" s="186"/>
      <c r="CM349" s="186"/>
      <c r="CN349" s="186"/>
      <c r="CO349" s="186"/>
      <c r="CP349" s="186"/>
      <c r="CQ349" s="186"/>
      <c r="CR349" s="186"/>
      <c r="CS349" s="186"/>
      <c r="CT349" s="186"/>
      <c r="CU349" s="171"/>
      <c r="CV349" s="171"/>
      <c r="CW349" s="171"/>
      <c r="CX349" s="171"/>
      <c r="CY349" s="171"/>
      <c r="CZ349" s="171"/>
      <c r="DA349" s="186"/>
      <c r="DB349" s="171"/>
      <c r="DC349" s="171"/>
      <c r="DD349" s="171"/>
      <c r="DE349" s="171"/>
      <c r="DF349" s="171"/>
      <c r="DG349" s="171"/>
      <c r="DH349" s="171"/>
      <c r="DI349" s="171"/>
      <c r="DJ349" s="171"/>
      <c r="DK349" s="171"/>
      <c r="DL349" s="186"/>
      <c r="DM349" s="186"/>
      <c r="DO349" s="149"/>
      <c r="DP349" s="149"/>
      <c r="DQ349" s="156"/>
      <c r="DR349" s="149"/>
      <c r="DS349" s="149"/>
      <c r="DT349" s="149"/>
      <c r="DU349" s="149"/>
      <c r="DV349" s="149"/>
      <c r="DW349" s="149"/>
      <c r="DX349" s="149"/>
      <c r="DY349" s="149"/>
      <c r="DZ349" s="149"/>
      <c r="EA349" s="149"/>
      <c r="EB349" s="149"/>
      <c r="EC349" s="149"/>
      <c r="ED349" s="149"/>
      <c r="EE349" s="149"/>
      <c r="EF349" s="149"/>
      <c r="EG349" s="149"/>
      <c r="EH349" s="61"/>
      <c r="EI349" s="68"/>
      <c r="EJ349" s="68"/>
      <c r="EK349" s="68"/>
      <c r="EL349" s="68"/>
      <c r="EM349" s="68"/>
      <c r="EN349" s="68"/>
      <c r="EO349" s="68"/>
    </row>
    <row r="350" spans="1:145" s="169" customFormat="1" x14ac:dyDescent="0.25">
      <c r="A350" s="156">
        <v>512</v>
      </c>
      <c r="B350" s="156" t="s">
        <v>1531</v>
      </c>
      <c r="C350" s="170" t="s">
        <v>1522</v>
      </c>
      <c r="D350" s="170"/>
      <c r="E350" s="170" t="s">
        <v>1529</v>
      </c>
      <c r="F350" s="156">
        <v>-20.783819999999999</v>
      </c>
      <c r="G350" s="156">
        <v>-42.911290000000001</v>
      </c>
      <c r="H350" s="156"/>
      <c r="I350" s="156">
        <v>733</v>
      </c>
      <c r="J350" s="190"/>
      <c r="K350" s="190"/>
      <c r="L350" s="190"/>
      <c r="M350" s="185">
        <v>5.666666666666667</v>
      </c>
      <c r="N350" s="185">
        <v>5.666666666666667</v>
      </c>
      <c r="O350" s="185">
        <v>5.666666666666667</v>
      </c>
      <c r="P350" s="185">
        <v>5.666666666666667</v>
      </c>
      <c r="Q350" s="185">
        <v>5.333333333333333</v>
      </c>
      <c r="R350" s="185">
        <v>5.333333333333333</v>
      </c>
      <c r="S350" s="185">
        <v>5.666666666666667</v>
      </c>
      <c r="T350" s="185">
        <v>5.666666666666667</v>
      </c>
      <c r="U350" s="191">
        <v>80.666666666666671</v>
      </c>
      <c r="V350" s="186"/>
      <c r="W350" s="186"/>
      <c r="X350" s="186"/>
      <c r="Y350" s="186"/>
      <c r="Z350" s="186"/>
      <c r="AA350" s="186"/>
      <c r="AB350" s="175"/>
      <c r="AC350" s="175"/>
      <c r="AD350" s="175"/>
      <c r="AE350" s="186"/>
      <c r="AF350" s="186"/>
      <c r="AG350" s="186"/>
      <c r="AH350" s="186"/>
      <c r="AI350" s="186"/>
      <c r="AJ350" s="186"/>
      <c r="AK350" s="186"/>
      <c r="AL350" s="186"/>
      <c r="AM350" s="186"/>
      <c r="AN350" s="186"/>
      <c r="AO350" s="186"/>
      <c r="AP350" s="186"/>
      <c r="AQ350" s="175"/>
      <c r="AR350" s="175"/>
      <c r="AS350" s="175"/>
      <c r="AU350" s="175"/>
      <c r="AV350" s="186"/>
      <c r="AY350" s="186"/>
      <c r="AZ350" s="186"/>
      <c r="BA350" s="186"/>
      <c r="BB350" s="186"/>
      <c r="BC350" s="186"/>
      <c r="BD350" s="186"/>
      <c r="BE350" s="186"/>
      <c r="BF350" s="186"/>
      <c r="BG350" s="186"/>
      <c r="BJ350" s="186"/>
      <c r="BK350" s="186"/>
      <c r="BL350" s="186"/>
      <c r="BM350" s="218"/>
      <c r="BP350" s="186"/>
      <c r="BQ350" s="186"/>
      <c r="BR350" s="186"/>
      <c r="BS350" s="186"/>
      <c r="BT350" s="186"/>
      <c r="BU350" s="186"/>
      <c r="BV350" s="186"/>
      <c r="BW350" s="170"/>
      <c r="BX350" s="186"/>
      <c r="BY350" s="186"/>
      <c r="BZ350" s="186"/>
      <c r="CA350" s="186"/>
      <c r="CB350" s="186"/>
      <c r="CC350" s="186"/>
      <c r="CD350" s="186"/>
      <c r="CE350" s="186"/>
      <c r="CF350" s="197"/>
      <c r="CG350" s="178"/>
      <c r="CI350" s="186"/>
      <c r="CJ350" s="186"/>
      <c r="CK350" s="186"/>
      <c r="CL350" s="186"/>
      <c r="CM350" s="186"/>
      <c r="CN350" s="186"/>
      <c r="CO350" s="186"/>
      <c r="CP350" s="186"/>
      <c r="CQ350" s="186"/>
      <c r="CR350" s="186"/>
      <c r="CS350" s="186"/>
      <c r="CT350" s="186"/>
      <c r="CU350" s="171"/>
      <c r="CV350" s="171"/>
      <c r="CW350" s="171"/>
      <c r="CX350" s="171"/>
      <c r="CY350" s="171"/>
      <c r="CZ350" s="171"/>
      <c r="DA350" s="186"/>
      <c r="DB350" s="171"/>
      <c r="DC350" s="171"/>
      <c r="DD350" s="171"/>
      <c r="DE350" s="171"/>
      <c r="DF350" s="171"/>
      <c r="DG350" s="171"/>
      <c r="DH350" s="171"/>
      <c r="DI350" s="171"/>
      <c r="DJ350" s="171"/>
      <c r="DK350" s="171"/>
      <c r="DL350" s="186"/>
      <c r="DM350" s="186"/>
      <c r="DO350" s="149"/>
      <c r="DP350" s="149"/>
      <c r="DQ350" s="170"/>
      <c r="DR350" s="149"/>
      <c r="DS350" s="149"/>
      <c r="DT350" s="149"/>
      <c r="DU350" s="149"/>
      <c r="DV350" s="149"/>
      <c r="DW350" s="149"/>
      <c r="DX350" s="149"/>
      <c r="DY350" s="149"/>
      <c r="DZ350" s="149"/>
      <c r="EA350" s="149"/>
      <c r="EB350" s="149"/>
      <c r="EC350" s="149"/>
      <c r="ED350" s="149"/>
      <c r="EE350" s="149"/>
      <c r="EF350" s="149"/>
      <c r="EG350" s="149"/>
      <c r="EH350" s="61"/>
      <c r="EI350" s="68"/>
      <c r="EJ350" s="68"/>
      <c r="EK350" s="68"/>
      <c r="EL350" s="68"/>
      <c r="EM350" s="68"/>
      <c r="EN350" s="68"/>
      <c r="EO350" s="68"/>
    </row>
    <row r="351" spans="1:145" s="169" customFormat="1" x14ac:dyDescent="0.25">
      <c r="A351" s="156">
        <v>513</v>
      </c>
      <c r="B351" s="156" t="s">
        <v>1532</v>
      </c>
      <c r="C351" s="156" t="s">
        <v>1524</v>
      </c>
      <c r="D351" s="156"/>
      <c r="E351" s="170" t="s">
        <v>1529</v>
      </c>
      <c r="F351" s="156">
        <v>-20.788661000000001</v>
      </c>
      <c r="G351" s="156">
        <v>-42.919939999999997</v>
      </c>
      <c r="H351" s="156"/>
      <c r="I351" s="156">
        <v>752</v>
      </c>
      <c r="J351" s="190"/>
      <c r="K351" s="190"/>
      <c r="L351" s="190"/>
      <c r="M351" s="185">
        <v>6</v>
      </c>
      <c r="N351" s="185">
        <v>6</v>
      </c>
      <c r="O351" s="185">
        <v>6.166666666666667</v>
      </c>
      <c r="P351" s="185">
        <v>6.333333333333333</v>
      </c>
      <c r="Q351" s="185">
        <v>6.166666666666667</v>
      </c>
      <c r="R351" s="185">
        <v>6</v>
      </c>
      <c r="S351" s="185">
        <v>6.166666666666667</v>
      </c>
      <c r="T351" s="185">
        <v>6.166666666666667</v>
      </c>
      <c r="U351" s="191">
        <v>84.666666666666671</v>
      </c>
      <c r="V351" s="186"/>
      <c r="W351" s="186"/>
      <c r="X351" s="186"/>
      <c r="Y351" s="186"/>
      <c r="Z351" s="186"/>
      <c r="AA351" s="186"/>
      <c r="AB351" s="175"/>
      <c r="AC351" s="175"/>
      <c r="AD351" s="175"/>
      <c r="AE351" s="186"/>
      <c r="AF351" s="186"/>
      <c r="AG351" s="186"/>
      <c r="AH351" s="186"/>
      <c r="AI351" s="186"/>
      <c r="AJ351" s="186"/>
      <c r="AK351" s="186"/>
      <c r="AL351" s="186"/>
      <c r="AM351" s="186"/>
      <c r="AN351" s="186"/>
      <c r="AO351" s="186"/>
      <c r="AP351" s="186"/>
      <c r="AQ351" s="175"/>
      <c r="AR351" s="175"/>
      <c r="AS351" s="175"/>
      <c r="AU351" s="175"/>
      <c r="AV351" s="186"/>
      <c r="AY351" s="186"/>
      <c r="AZ351" s="186"/>
      <c r="BA351" s="186"/>
      <c r="BB351" s="186"/>
      <c r="BC351" s="186"/>
      <c r="BD351" s="186"/>
      <c r="BE351" s="186"/>
      <c r="BF351" s="186"/>
      <c r="BG351" s="186"/>
      <c r="BJ351" s="186"/>
      <c r="BK351" s="186"/>
      <c r="BL351" s="186"/>
      <c r="BM351" s="218"/>
      <c r="BP351" s="186"/>
      <c r="BQ351" s="186"/>
      <c r="BR351" s="186"/>
      <c r="BS351" s="186"/>
      <c r="BT351" s="186"/>
      <c r="BU351" s="186"/>
      <c r="BV351" s="186"/>
      <c r="BW351" s="156"/>
      <c r="BX351" s="186"/>
      <c r="BY351" s="186"/>
      <c r="BZ351" s="186"/>
      <c r="CA351" s="186"/>
      <c r="CB351" s="186"/>
      <c r="CC351" s="186"/>
      <c r="CD351" s="186"/>
      <c r="CE351" s="186"/>
      <c r="CF351" s="197"/>
      <c r="CG351" s="178"/>
      <c r="CI351" s="186"/>
      <c r="CJ351" s="186"/>
      <c r="CK351" s="186"/>
      <c r="CL351" s="186"/>
      <c r="CM351" s="186"/>
      <c r="CN351" s="186"/>
      <c r="CO351" s="186"/>
      <c r="CP351" s="186"/>
      <c r="CQ351" s="186"/>
      <c r="CR351" s="186"/>
      <c r="CS351" s="186"/>
      <c r="CT351" s="186"/>
      <c r="CU351" s="171"/>
      <c r="CV351" s="171"/>
      <c r="CW351" s="171"/>
      <c r="CX351" s="171"/>
      <c r="CY351" s="171"/>
      <c r="CZ351" s="171"/>
      <c r="DA351" s="186"/>
      <c r="DB351" s="171"/>
      <c r="DC351" s="171"/>
      <c r="DD351" s="171"/>
      <c r="DE351" s="171"/>
      <c r="DF351" s="171"/>
      <c r="DG351" s="171"/>
      <c r="DH351" s="171"/>
      <c r="DI351" s="171"/>
      <c r="DJ351" s="171"/>
      <c r="DK351" s="171"/>
      <c r="DL351" s="186"/>
      <c r="DM351" s="186"/>
      <c r="DO351" s="149"/>
      <c r="DP351" s="149"/>
      <c r="DQ351" s="156"/>
      <c r="DR351" s="149"/>
      <c r="DS351" s="149"/>
      <c r="DT351" s="149"/>
      <c r="DU351" s="149"/>
      <c r="DV351" s="149"/>
      <c r="DW351" s="149"/>
      <c r="DX351" s="149"/>
      <c r="DY351" s="149"/>
      <c r="DZ351" s="149"/>
      <c r="EA351" s="149"/>
      <c r="EB351" s="149"/>
      <c r="EC351" s="149"/>
      <c r="ED351" s="149"/>
      <c r="EE351" s="149"/>
      <c r="EF351" s="149"/>
      <c r="EG351" s="149"/>
      <c r="EH351" s="61"/>
      <c r="EI351" s="68"/>
      <c r="EJ351" s="68"/>
      <c r="EK351" s="68"/>
      <c r="EL351" s="68"/>
      <c r="EM351" s="68"/>
      <c r="EN351" s="68"/>
      <c r="EO351" s="68"/>
    </row>
    <row r="352" spans="1:145" s="169" customFormat="1" x14ac:dyDescent="0.25">
      <c r="A352" s="156">
        <v>514</v>
      </c>
      <c r="B352" s="156" t="s">
        <v>1533</v>
      </c>
      <c r="C352" s="170" t="s">
        <v>1522</v>
      </c>
      <c r="D352" s="170"/>
      <c r="E352" s="170" t="s">
        <v>1529</v>
      </c>
      <c r="F352" s="156">
        <v>-20.735469999999999</v>
      </c>
      <c r="G352" s="156">
        <v>-42.760890000000003</v>
      </c>
      <c r="H352" s="156"/>
      <c r="I352" s="156">
        <v>836</v>
      </c>
      <c r="J352" s="190"/>
      <c r="K352" s="190"/>
      <c r="L352" s="186"/>
      <c r="M352" s="185">
        <v>6</v>
      </c>
      <c r="N352" s="185">
        <v>6</v>
      </c>
      <c r="O352" s="185">
        <v>6.166666666666667</v>
      </c>
      <c r="P352" s="185">
        <v>6</v>
      </c>
      <c r="Q352" s="185">
        <v>6</v>
      </c>
      <c r="R352" s="185">
        <v>6.166666666666667</v>
      </c>
      <c r="S352" s="185">
        <v>6.166666666666667</v>
      </c>
      <c r="T352" s="185">
        <v>6.166666666666667</v>
      </c>
      <c r="U352" s="191">
        <v>84.666666666666671</v>
      </c>
      <c r="V352" s="186"/>
      <c r="W352" s="186"/>
      <c r="X352" s="186"/>
      <c r="Y352" s="186"/>
      <c r="Z352" s="186"/>
      <c r="AA352" s="186"/>
      <c r="AB352" s="175"/>
      <c r="AC352" s="175"/>
      <c r="AD352" s="175"/>
      <c r="AE352" s="186"/>
      <c r="AF352" s="186"/>
      <c r="AG352" s="186"/>
      <c r="AH352" s="186"/>
      <c r="AI352" s="186"/>
      <c r="AJ352" s="186"/>
      <c r="AK352" s="186"/>
      <c r="AL352" s="186"/>
      <c r="AM352" s="186"/>
      <c r="AN352" s="186"/>
      <c r="AO352" s="186"/>
      <c r="AP352" s="186"/>
      <c r="AQ352" s="175"/>
      <c r="AR352" s="175"/>
      <c r="AS352" s="175"/>
      <c r="AU352" s="175"/>
      <c r="AV352" s="186"/>
      <c r="AY352" s="186"/>
      <c r="AZ352" s="186"/>
      <c r="BA352" s="186"/>
      <c r="BB352" s="186"/>
      <c r="BC352" s="186"/>
      <c r="BD352" s="186"/>
      <c r="BE352" s="186"/>
      <c r="BF352" s="186"/>
      <c r="BG352" s="186"/>
      <c r="BJ352" s="186"/>
      <c r="BK352" s="186"/>
      <c r="BL352" s="186"/>
      <c r="BM352" s="218"/>
      <c r="BP352" s="186"/>
      <c r="BQ352" s="186"/>
      <c r="BR352" s="186"/>
      <c r="BS352" s="186"/>
      <c r="BT352" s="186"/>
      <c r="BU352" s="186"/>
      <c r="BV352" s="186"/>
      <c r="BW352" s="170"/>
      <c r="BX352" s="186"/>
      <c r="BY352" s="186"/>
      <c r="BZ352" s="186"/>
      <c r="CA352" s="186"/>
      <c r="CB352" s="186"/>
      <c r="CC352" s="186"/>
      <c r="CD352" s="186"/>
      <c r="CE352" s="186"/>
      <c r="CF352" s="197"/>
      <c r="CG352" s="178"/>
      <c r="CI352" s="186"/>
      <c r="CJ352" s="186"/>
      <c r="CK352" s="186"/>
      <c r="CL352" s="186"/>
      <c r="CM352" s="186"/>
      <c r="CN352" s="186"/>
      <c r="CO352" s="186"/>
      <c r="CP352" s="186"/>
      <c r="CQ352" s="186"/>
      <c r="CR352" s="186"/>
      <c r="CS352" s="186"/>
      <c r="CT352" s="186"/>
      <c r="CU352" s="171"/>
      <c r="CV352" s="171"/>
      <c r="CW352" s="171"/>
      <c r="CX352" s="171"/>
      <c r="CY352" s="171"/>
      <c r="CZ352" s="171"/>
      <c r="DA352" s="186"/>
      <c r="DB352" s="171"/>
      <c r="DC352" s="171"/>
      <c r="DD352" s="171"/>
      <c r="DE352" s="171"/>
      <c r="DF352" s="171"/>
      <c r="DG352" s="171"/>
      <c r="DH352" s="171"/>
      <c r="DI352" s="171"/>
      <c r="DJ352" s="171"/>
      <c r="DK352" s="171"/>
      <c r="DL352" s="186"/>
      <c r="DM352" s="186"/>
      <c r="DO352" s="149"/>
      <c r="DP352" s="149"/>
      <c r="DQ352" s="170"/>
      <c r="DR352" s="149"/>
      <c r="DS352" s="149"/>
      <c r="DT352" s="149"/>
      <c r="DU352" s="149"/>
      <c r="DV352" s="149"/>
      <c r="DW352" s="149"/>
      <c r="DX352" s="149"/>
      <c r="DY352" s="149"/>
      <c r="DZ352" s="149"/>
      <c r="EA352" s="149"/>
      <c r="EB352" s="149"/>
      <c r="EC352" s="149"/>
      <c r="ED352" s="149"/>
      <c r="EE352" s="149"/>
      <c r="EF352" s="149"/>
      <c r="EG352" s="149"/>
      <c r="EH352" s="61"/>
      <c r="EI352" s="68"/>
      <c r="EJ352" s="68"/>
      <c r="EK352" s="68"/>
      <c r="EL352" s="68"/>
      <c r="EM352" s="68"/>
      <c r="EN352" s="68"/>
      <c r="EO352" s="68"/>
    </row>
    <row r="353" spans="1:153" s="169" customFormat="1" x14ac:dyDescent="0.25">
      <c r="A353" s="156">
        <v>515</v>
      </c>
      <c r="B353" s="156" t="s">
        <v>1534</v>
      </c>
      <c r="C353" s="170" t="s">
        <v>1522</v>
      </c>
      <c r="D353" s="170"/>
      <c r="E353" s="170" t="s">
        <v>1529</v>
      </c>
      <c r="F353" s="156">
        <v>-20.737179999999999</v>
      </c>
      <c r="G353" s="156">
        <v>-42.768540000000002</v>
      </c>
      <c r="H353" s="156"/>
      <c r="I353" s="156">
        <v>740</v>
      </c>
      <c r="J353" s="190"/>
      <c r="K353" s="190"/>
      <c r="L353" s="190"/>
      <c r="M353" s="185">
        <v>6.166666666666667</v>
      </c>
      <c r="N353" s="185">
        <v>6.166666666666667</v>
      </c>
      <c r="O353" s="185">
        <v>6.166666666666667</v>
      </c>
      <c r="P353" s="185">
        <v>6.166666666666667</v>
      </c>
      <c r="Q353" s="185">
        <v>6.333333333333333</v>
      </c>
      <c r="R353" s="185">
        <v>6.5</v>
      </c>
      <c r="S353" s="185">
        <v>6</v>
      </c>
      <c r="T353" s="185">
        <v>6.166666666666667</v>
      </c>
      <c r="U353" s="191">
        <v>85.666666666666671</v>
      </c>
      <c r="V353" s="186"/>
      <c r="W353" s="186"/>
      <c r="X353" s="186"/>
      <c r="Y353" s="186"/>
      <c r="Z353" s="186"/>
      <c r="AA353" s="186"/>
      <c r="AB353" s="175"/>
      <c r="AC353" s="175"/>
      <c r="AD353" s="175"/>
      <c r="AE353" s="186"/>
      <c r="AF353" s="186"/>
      <c r="AG353" s="186"/>
      <c r="AH353" s="186"/>
      <c r="AI353" s="186"/>
      <c r="AJ353" s="186"/>
      <c r="AK353" s="186"/>
      <c r="AL353" s="186"/>
      <c r="AM353" s="186"/>
      <c r="AN353" s="186"/>
      <c r="AO353" s="186"/>
      <c r="AP353" s="186"/>
      <c r="AQ353" s="175"/>
      <c r="AR353" s="175"/>
      <c r="AS353" s="175"/>
      <c r="AU353" s="175"/>
      <c r="AV353" s="186"/>
      <c r="AY353" s="186"/>
      <c r="AZ353" s="186"/>
      <c r="BA353" s="186"/>
      <c r="BB353" s="186"/>
      <c r="BC353" s="186"/>
      <c r="BD353" s="186"/>
      <c r="BE353" s="186"/>
      <c r="BF353" s="186"/>
      <c r="BG353" s="186"/>
      <c r="BJ353" s="186"/>
      <c r="BK353" s="186"/>
      <c r="BL353" s="186"/>
      <c r="BM353" s="218"/>
      <c r="BP353" s="186"/>
      <c r="BQ353" s="186"/>
      <c r="BR353" s="186"/>
      <c r="BS353" s="186"/>
      <c r="BT353" s="186"/>
      <c r="BU353" s="186"/>
      <c r="BV353" s="186"/>
      <c r="BW353" s="170"/>
      <c r="BX353" s="186"/>
      <c r="BY353" s="186"/>
      <c r="BZ353" s="186"/>
      <c r="CA353" s="186"/>
      <c r="CB353" s="186"/>
      <c r="CC353" s="186"/>
      <c r="CD353" s="186"/>
      <c r="CE353" s="186"/>
      <c r="CF353" s="197"/>
      <c r="CG353" s="178"/>
      <c r="CI353" s="176"/>
      <c r="CJ353" s="176"/>
      <c r="CK353" s="176"/>
      <c r="CL353" s="176"/>
      <c r="CM353" s="186"/>
      <c r="CN353" s="176"/>
      <c r="CO353" s="176"/>
      <c r="CP353" s="176"/>
      <c r="CQ353" s="176"/>
      <c r="CR353" s="176"/>
      <c r="CS353" s="176"/>
      <c r="CT353" s="186"/>
      <c r="CU353" s="171"/>
      <c r="CV353" s="171"/>
      <c r="CW353" s="171"/>
      <c r="CX353" s="171"/>
      <c r="CY353" s="171"/>
      <c r="CZ353" s="171"/>
      <c r="DA353" s="186"/>
      <c r="DB353" s="171"/>
      <c r="DC353" s="171"/>
      <c r="DD353" s="171"/>
      <c r="DE353" s="171"/>
      <c r="DF353" s="171"/>
      <c r="DG353" s="171"/>
      <c r="DH353" s="171"/>
      <c r="DI353" s="171"/>
      <c r="DJ353" s="171"/>
      <c r="DK353" s="171"/>
      <c r="DL353" s="186"/>
      <c r="DM353" s="186"/>
      <c r="DO353" s="149"/>
      <c r="DP353" s="149"/>
      <c r="DQ353" s="170"/>
      <c r="DR353" s="149"/>
      <c r="DS353" s="149"/>
      <c r="DT353" s="149"/>
      <c r="DU353" s="149"/>
      <c r="DV353" s="149"/>
      <c r="DW353" s="149"/>
      <c r="DX353" s="149"/>
      <c r="DY353" s="149"/>
      <c r="DZ353" s="149"/>
      <c r="EA353" s="149"/>
      <c r="EB353" s="149"/>
      <c r="EC353" s="149"/>
      <c r="ED353" s="149"/>
      <c r="EE353" s="149"/>
      <c r="EF353" s="149"/>
      <c r="EG353" s="149"/>
      <c r="EH353" s="61"/>
      <c r="EI353" s="68"/>
      <c r="EJ353" s="68"/>
      <c r="EK353" s="68"/>
      <c r="EL353" s="68"/>
      <c r="EM353" s="68"/>
      <c r="EN353" s="68"/>
      <c r="EO353" s="68"/>
    </row>
    <row r="354" spans="1:153" s="169" customFormat="1" x14ac:dyDescent="0.25">
      <c r="A354" s="156">
        <v>516</v>
      </c>
      <c r="B354" s="156" t="s">
        <v>1535</v>
      </c>
      <c r="C354" s="170" t="s">
        <v>1522</v>
      </c>
      <c r="D354" s="170"/>
      <c r="E354" s="170" t="s">
        <v>1529</v>
      </c>
      <c r="F354" s="156">
        <v>-20.75685</v>
      </c>
      <c r="G354" s="156">
        <v>-42.806379999999997</v>
      </c>
      <c r="H354" s="156"/>
      <c r="I354" s="156">
        <v>682</v>
      </c>
      <c r="J354" s="190"/>
      <c r="K354" s="190"/>
      <c r="L354" s="186"/>
      <c r="M354" s="185">
        <v>6.333333333333333</v>
      </c>
      <c r="N354" s="185">
        <v>6.333333333333333</v>
      </c>
      <c r="O354" s="185">
        <v>6.666666666666667</v>
      </c>
      <c r="P354" s="192">
        <v>6</v>
      </c>
      <c r="Q354" s="185">
        <v>6.333333333333333</v>
      </c>
      <c r="R354" s="185">
        <v>6.666666666666667</v>
      </c>
      <c r="S354" s="185">
        <v>6.666666666666667</v>
      </c>
      <c r="T354" s="185">
        <v>6.666666666666667</v>
      </c>
      <c r="U354" s="191">
        <v>87.666666666666671</v>
      </c>
      <c r="V354" s="186"/>
      <c r="W354" s="186"/>
      <c r="X354" s="186"/>
      <c r="Y354" s="186"/>
      <c r="Z354" s="186"/>
      <c r="AA354" s="186"/>
      <c r="AB354" s="175"/>
      <c r="AC354" s="175"/>
      <c r="AD354" s="175"/>
      <c r="AE354" s="186"/>
      <c r="AF354" s="186"/>
      <c r="AG354" s="186"/>
      <c r="AH354" s="186"/>
      <c r="AI354" s="186"/>
      <c r="AJ354" s="186"/>
      <c r="AK354" s="186"/>
      <c r="AL354" s="186"/>
      <c r="AM354" s="186"/>
      <c r="AN354" s="186"/>
      <c r="AO354" s="186"/>
      <c r="AP354" s="186"/>
      <c r="AQ354" s="175"/>
      <c r="AR354" s="175"/>
      <c r="AS354" s="175"/>
      <c r="AU354" s="175"/>
      <c r="AV354" s="186"/>
      <c r="AY354" s="186"/>
      <c r="AZ354" s="186"/>
      <c r="BA354" s="186"/>
      <c r="BB354" s="186"/>
      <c r="BC354" s="186"/>
      <c r="BD354" s="186"/>
      <c r="BE354" s="186"/>
      <c r="BF354" s="186"/>
      <c r="BG354" s="186"/>
      <c r="BJ354" s="186"/>
      <c r="BK354" s="186"/>
      <c r="BL354" s="186"/>
      <c r="BM354" s="218"/>
      <c r="BP354" s="186"/>
      <c r="BQ354" s="186"/>
      <c r="BR354" s="186"/>
      <c r="BS354" s="186"/>
      <c r="BT354" s="186"/>
      <c r="BU354" s="186"/>
      <c r="BV354" s="186"/>
      <c r="BW354" s="170"/>
      <c r="BX354" s="186"/>
      <c r="BY354" s="186"/>
      <c r="BZ354" s="186"/>
      <c r="CA354" s="186"/>
      <c r="CB354" s="186"/>
      <c r="CC354" s="186"/>
      <c r="CD354" s="186"/>
      <c r="CE354" s="186"/>
      <c r="CF354" s="197"/>
      <c r="CG354" s="178"/>
      <c r="CI354" s="176"/>
      <c r="CJ354" s="176"/>
      <c r="CK354" s="176"/>
      <c r="CL354" s="176"/>
      <c r="CM354" s="186"/>
      <c r="CN354" s="176"/>
      <c r="CO354" s="176"/>
      <c r="CP354" s="176"/>
      <c r="CQ354" s="176"/>
      <c r="CR354" s="176"/>
      <c r="CS354" s="176"/>
      <c r="CT354" s="186"/>
      <c r="CU354" s="171"/>
      <c r="CV354" s="171"/>
      <c r="CW354" s="171"/>
      <c r="CX354" s="171"/>
      <c r="CY354" s="171"/>
      <c r="CZ354" s="171"/>
      <c r="DA354" s="186"/>
      <c r="DB354" s="171"/>
      <c r="DC354" s="171"/>
      <c r="DD354" s="171"/>
      <c r="DE354" s="171"/>
      <c r="DF354" s="171"/>
      <c r="DG354" s="171"/>
      <c r="DH354" s="171"/>
      <c r="DI354" s="171"/>
      <c r="DJ354" s="171"/>
      <c r="DK354" s="171"/>
      <c r="DL354" s="186"/>
      <c r="DM354" s="186"/>
      <c r="DO354" s="149"/>
      <c r="DP354" s="149"/>
      <c r="DQ354" s="170"/>
      <c r="DR354" s="149"/>
      <c r="DS354" s="149"/>
      <c r="DT354" s="149"/>
      <c r="DU354" s="149"/>
      <c r="DV354" s="149"/>
      <c r="DW354" s="149"/>
      <c r="DX354" s="149"/>
      <c r="DY354" s="149"/>
      <c r="DZ354" s="149"/>
      <c r="EA354" s="149"/>
      <c r="EB354" s="149"/>
      <c r="EC354" s="149"/>
      <c r="ED354" s="149"/>
      <c r="EE354" s="149"/>
      <c r="EF354" s="149"/>
      <c r="EG354" s="149"/>
      <c r="EH354" s="61"/>
      <c r="EI354" s="68"/>
      <c r="EJ354" s="68"/>
      <c r="EK354" s="68"/>
      <c r="EL354" s="68"/>
      <c r="EM354" s="68"/>
      <c r="EN354" s="68"/>
      <c r="EO354" s="68"/>
      <c r="EV354" s="68"/>
    </row>
    <row r="355" spans="1:153" s="169" customFormat="1" x14ac:dyDescent="0.25">
      <c r="A355" s="156">
        <v>517</v>
      </c>
      <c r="B355" s="156" t="s">
        <v>1536</v>
      </c>
      <c r="C355" s="170" t="s">
        <v>1522</v>
      </c>
      <c r="D355" s="170"/>
      <c r="E355" s="170" t="s">
        <v>1537</v>
      </c>
      <c r="F355" s="156">
        <v>-20.722049999999999</v>
      </c>
      <c r="G355" s="156">
        <v>-42.598999999999997</v>
      </c>
      <c r="H355" s="156"/>
      <c r="I355" s="156">
        <v>831</v>
      </c>
      <c r="J355" s="190"/>
      <c r="K355" s="190"/>
      <c r="L355" s="190"/>
      <c r="M355" s="185">
        <v>5.666666666666667</v>
      </c>
      <c r="N355" s="185">
        <v>5.666666666666667</v>
      </c>
      <c r="O355" s="185">
        <v>6</v>
      </c>
      <c r="P355" s="185">
        <v>5.666666666666667</v>
      </c>
      <c r="Q355" s="185">
        <v>6.333333333333333</v>
      </c>
      <c r="R355" s="185">
        <v>6</v>
      </c>
      <c r="S355" s="185">
        <v>5.666666666666667</v>
      </c>
      <c r="T355" s="185">
        <v>5.666666666666667</v>
      </c>
      <c r="U355" s="191">
        <v>82.666666666666671</v>
      </c>
      <c r="V355" s="186"/>
      <c r="W355" s="186"/>
      <c r="X355" s="186"/>
      <c r="Y355" s="186"/>
      <c r="Z355" s="186"/>
      <c r="AA355" s="186"/>
      <c r="AB355" s="175"/>
      <c r="AC355" s="175"/>
      <c r="AD355" s="175"/>
      <c r="AE355" s="186"/>
      <c r="AF355" s="186"/>
      <c r="AG355" s="186"/>
      <c r="AH355" s="186"/>
      <c r="AI355" s="186"/>
      <c r="AJ355" s="186"/>
      <c r="AK355" s="186"/>
      <c r="AL355" s="186"/>
      <c r="AM355" s="186"/>
      <c r="AN355" s="186"/>
      <c r="AO355" s="186"/>
      <c r="AP355" s="186"/>
      <c r="AQ355" s="175"/>
      <c r="AR355" s="175"/>
      <c r="AS355" s="175"/>
      <c r="AU355" s="175"/>
      <c r="AV355" s="186"/>
      <c r="AY355" s="186"/>
      <c r="AZ355" s="186"/>
      <c r="BA355" s="186"/>
      <c r="BB355" s="186"/>
      <c r="BC355" s="186"/>
      <c r="BD355" s="186"/>
      <c r="BE355" s="186"/>
      <c r="BF355" s="186"/>
      <c r="BG355" s="186"/>
      <c r="BJ355" s="186"/>
      <c r="BK355" s="186"/>
      <c r="BL355" s="186"/>
      <c r="BM355" s="218"/>
      <c r="BP355" s="186"/>
      <c r="BQ355" s="186"/>
      <c r="BR355" s="186"/>
      <c r="BS355" s="186"/>
      <c r="BT355" s="186"/>
      <c r="BU355" s="186"/>
      <c r="BV355" s="186"/>
      <c r="BW355" s="170"/>
      <c r="BX355" s="186"/>
      <c r="BY355" s="186"/>
      <c r="BZ355" s="186"/>
      <c r="CA355" s="186"/>
      <c r="CB355" s="186"/>
      <c r="CC355" s="186"/>
      <c r="CD355" s="186"/>
      <c r="CE355" s="186"/>
      <c r="CF355" s="197"/>
      <c r="CG355" s="178"/>
      <c r="CI355" s="176"/>
      <c r="CJ355" s="176"/>
      <c r="CK355" s="176"/>
      <c r="CL355" s="176"/>
      <c r="CM355" s="186"/>
      <c r="CN355" s="176"/>
      <c r="CO355" s="176"/>
      <c r="CP355" s="176"/>
      <c r="CQ355" s="176"/>
      <c r="CR355" s="176"/>
      <c r="CS355" s="176"/>
      <c r="CT355" s="186"/>
      <c r="CU355" s="171"/>
      <c r="CV355" s="171"/>
      <c r="CW355" s="171"/>
      <c r="CX355" s="171"/>
      <c r="CY355" s="171"/>
      <c r="CZ355" s="171"/>
      <c r="DA355" s="186"/>
      <c r="DB355" s="171"/>
      <c r="DC355" s="171"/>
      <c r="DD355" s="171"/>
      <c r="DE355" s="171"/>
      <c r="DF355" s="171"/>
      <c r="DG355" s="171"/>
      <c r="DH355" s="171"/>
      <c r="DI355" s="171"/>
      <c r="DJ355" s="171"/>
      <c r="DK355" s="171"/>
      <c r="DL355" s="186"/>
      <c r="DM355" s="186"/>
      <c r="DO355" s="149"/>
      <c r="DP355" s="149"/>
      <c r="DQ355" s="170"/>
      <c r="DR355" s="149"/>
      <c r="DS355" s="149"/>
      <c r="DT355" s="149"/>
      <c r="DU355" s="149"/>
      <c r="DV355" s="149"/>
      <c r="DW355" s="149"/>
      <c r="DX355" s="149"/>
      <c r="DY355" s="149"/>
      <c r="DZ355" s="149"/>
      <c r="EA355" s="149"/>
      <c r="EB355" s="149"/>
      <c r="EC355" s="149"/>
      <c r="ED355" s="149"/>
      <c r="EE355" s="149"/>
      <c r="EF355" s="149"/>
      <c r="EG355" s="149"/>
      <c r="EH355" s="61"/>
      <c r="EI355" s="68"/>
      <c r="EJ355" s="68"/>
      <c r="EK355" s="68"/>
      <c r="EL355" s="68"/>
      <c r="EM355" s="68"/>
      <c r="EN355" s="68"/>
      <c r="EO355" s="68"/>
    </row>
    <row r="356" spans="1:153" s="169" customFormat="1" x14ac:dyDescent="0.25">
      <c r="A356" s="156">
        <v>518</v>
      </c>
      <c r="B356" s="156" t="s">
        <v>1538</v>
      </c>
      <c r="C356" s="170" t="s">
        <v>1522</v>
      </c>
      <c r="D356" s="170"/>
      <c r="E356" s="170" t="s">
        <v>1537</v>
      </c>
      <c r="F356" s="156">
        <v>-20.696280000000002</v>
      </c>
      <c r="G356" s="156">
        <v>-42.594200000000001</v>
      </c>
      <c r="H356" s="156"/>
      <c r="I356" s="156">
        <v>820</v>
      </c>
      <c r="J356" s="190"/>
      <c r="K356" s="190"/>
      <c r="L356" s="186"/>
      <c r="M356" s="190">
        <v>6</v>
      </c>
      <c r="N356" s="185">
        <v>7.333333333333333</v>
      </c>
      <c r="O356" s="185">
        <v>6.666666666666667</v>
      </c>
      <c r="P356" s="192">
        <v>6</v>
      </c>
      <c r="Q356" s="185">
        <v>6.666666666666667</v>
      </c>
      <c r="R356" s="185">
        <v>6.666666666666667</v>
      </c>
      <c r="S356" s="185">
        <v>6.166666666666667</v>
      </c>
      <c r="T356" s="185">
        <v>6.5</v>
      </c>
      <c r="U356" s="191">
        <v>88.333333333333329</v>
      </c>
      <c r="V356" s="186"/>
      <c r="W356" s="186"/>
      <c r="X356" s="186"/>
      <c r="Y356" s="186"/>
      <c r="Z356" s="186"/>
      <c r="AA356" s="186"/>
      <c r="AB356" s="175"/>
      <c r="AC356" s="175"/>
      <c r="AD356" s="175"/>
      <c r="AE356" s="186"/>
      <c r="AF356" s="186"/>
      <c r="AG356" s="186"/>
      <c r="AH356" s="186"/>
      <c r="AI356" s="186"/>
      <c r="AJ356" s="186"/>
      <c r="AK356" s="186"/>
      <c r="AL356" s="186"/>
      <c r="AM356" s="186"/>
      <c r="AN356" s="186"/>
      <c r="AO356" s="186"/>
      <c r="AP356" s="186"/>
      <c r="AQ356" s="175"/>
      <c r="AR356" s="175"/>
      <c r="AS356" s="175"/>
      <c r="AU356" s="175"/>
      <c r="AV356" s="186"/>
      <c r="AY356" s="186"/>
      <c r="AZ356" s="186"/>
      <c r="BA356" s="186"/>
      <c r="BB356" s="186"/>
      <c r="BC356" s="186"/>
      <c r="BD356" s="186"/>
      <c r="BE356" s="186"/>
      <c r="BF356" s="186"/>
      <c r="BG356" s="186"/>
      <c r="BJ356" s="186"/>
      <c r="BK356" s="186"/>
      <c r="BL356" s="186"/>
      <c r="BM356" s="218"/>
      <c r="BP356" s="186"/>
      <c r="BQ356" s="186"/>
      <c r="BR356" s="186"/>
      <c r="BS356" s="186"/>
      <c r="BT356" s="186"/>
      <c r="BU356" s="186"/>
      <c r="BV356" s="186"/>
      <c r="BW356" s="170"/>
      <c r="BX356" s="186"/>
      <c r="BY356" s="186"/>
      <c r="BZ356" s="186"/>
      <c r="CA356" s="186"/>
      <c r="CB356" s="186"/>
      <c r="CC356" s="186"/>
      <c r="CD356" s="186"/>
      <c r="CE356" s="186"/>
      <c r="CF356" s="197"/>
      <c r="CG356" s="178"/>
      <c r="CI356" s="176"/>
      <c r="CJ356" s="176"/>
      <c r="CK356" s="176"/>
      <c r="CL356" s="176"/>
      <c r="CM356" s="186"/>
      <c r="CN356" s="176"/>
      <c r="CO356" s="176"/>
      <c r="CP356" s="176"/>
      <c r="CQ356" s="176"/>
      <c r="CR356" s="176"/>
      <c r="CS356" s="176"/>
      <c r="CT356" s="186"/>
      <c r="CU356" s="171"/>
      <c r="CV356" s="171"/>
      <c r="CW356" s="171"/>
      <c r="CX356" s="171"/>
      <c r="CY356" s="171"/>
      <c r="CZ356" s="171"/>
      <c r="DA356" s="186"/>
      <c r="DB356" s="171"/>
      <c r="DC356" s="171"/>
      <c r="DD356" s="171"/>
      <c r="DE356" s="171"/>
      <c r="DF356" s="171"/>
      <c r="DG356" s="171"/>
      <c r="DH356" s="171"/>
      <c r="DI356" s="171"/>
      <c r="DJ356" s="171"/>
      <c r="DK356" s="171"/>
      <c r="DL356" s="186"/>
      <c r="DM356" s="186"/>
      <c r="DO356" s="149"/>
      <c r="DP356" s="149"/>
      <c r="DQ356" s="170"/>
      <c r="DR356" s="149"/>
      <c r="DS356" s="149"/>
      <c r="DT356" s="149"/>
      <c r="DU356" s="149"/>
      <c r="DV356" s="149"/>
      <c r="DW356" s="149"/>
      <c r="DX356" s="149"/>
      <c r="DY356" s="149"/>
      <c r="DZ356" s="149"/>
      <c r="EA356" s="149"/>
      <c r="EB356" s="149"/>
      <c r="EC356" s="149"/>
      <c r="ED356" s="149"/>
      <c r="EE356" s="149"/>
      <c r="EF356" s="149"/>
      <c r="EG356" s="149"/>
      <c r="EH356" s="61"/>
      <c r="EI356" s="68"/>
      <c r="EJ356" s="68"/>
      <c r="EK356" s="68"/>
      <c r="EL356" s="68"/>
      <c r="EM356" s="68"/>
      <c r="EN356" s="68"/>
      <c r="EO356" s="68"/>
    </row>
    <row r="357" spans="1:153" s="169" customFormat="1" x14ac:dyDescent="0.25">
      <c r="A357" s="156">
        <v>519</v>
      </c>
      <c r="B357" s="156" t="s">
        <v>1539</v>
      </c>
      <c r="C357" s="170" t="s">
        <v>1522</v>
      </c>
      <c r="D357" s="170"/>
      <c r="E357" s="170" t="s">
        <v>1537</v>
      </c>
      <c r="F357" s="156">
        <v>-20.70627</v>
      </c>
      <c r="G357" s="156">
        <v>-42.581769999999999</v>
      </c>
      <c r="H357" s="156"/>
      <c r="I357" s="156">
        <v>878</v>
      </c>
      <c r="J357" s="190"/>
      <c r="K357" s="190"/>
      <c r="L357" s="186"/>
      <c r="M357" s="190">
        <v>6</v>
      </c>
      <c r="N357" s="190">
        <v>6</v>
      </c>
      <c r="O357" s="190">
        <v>6</v>
      </c>
      <c r="P357" s="185">
        <v>6.333333333333333</v>
      </c>
      <c r="Q357" s="190">
        <v>6</v>
      </c>
      <c r="R357" s="185">
        <v>5.666666666666667</v>
      </c>
      <c r="S357" s="190">
        <v>6</v>
      </c>
      <c r="T357" s="190">
        <v>6</v>
      </c>
      <c r="U357" s="191">
        <v>84.333333333333329</v>
      </c>
      <c r="V357" s="186"/>
      <c r="W357" s="186"/>
      <c r="X357" s="186"/>
      <c r="Y357" s="186"/>
      <c r="Z357" s="186"/>
      <c r="AA357" s="186"/>
      <c r="AB357" s="175"/>
      <c r="AC357" s="175"/>
      <c r="AD357" s="175"/>
      <c r="AE357" s="186"/>
      <c r="AF357" s="186"/>
      <c r="AG357" s="186"/>
      <c r="AH357" s="186"/>
      <c r="AI357" s="186"/>
      <c r="AJ357" s="186"/>
      <c r="AK357" s="186"/>
      <c r="AL357" s="186"/>
      <c r="AM357" s="186"/>
      <c r="AN357" s="186"/>
      <c r="AO357" s="186"/>
      <c r="AP357" s="186"/>
      <c r="AQ357" s="175"/>
      <c r="AR357" s="175"/>
      <c r="AS357" s="175"/>
      <c r="AU357" s="175"/>
      <c r="AV357" s="186"/>
      <c r="AY357" s="186"/>
      <c r="AZ357" s="186"/>
      <c r="BA357" s="186"/>
      <c r="BB357" s="186"/>
      <c r="BC357" s="186"/>
      <c r="BD357" s="186"/>
      <c r="BE357" s="186"/>
      <c r="BF357" s="186"/>
      <c r="BG357" s="186"/>
      <c r="BJ357" s="186"/>
      <c r="BK357" s="186"/>
      <c r="BL357" s="186"/>
      <c r="BM357" s="218"/>
      <c r="BP357" s="186"/>
      <c r="BQ357" s="186"/>
      <c r="BR357" s="186"/>
      <c r="BS357" s="186"/>
      <c r="BT357" s="186"/>
      <c r="BU357" s="186"/>
      <c r="BV357" s="186"/>
      <c r="BW357" s="170"/>
      <c r="BX357" s="186"/>
      <c r="BY357" s="186"/>
      <c r="BZ357" s="186"/>
      <c r="CA357" s="186"/>
      <c r="CB357" s="186"/>
      <c r="CC357" s="186"/>
      <c r="CD357" s="186"/>
      <c r="CE357" s="186"/>
      <c r="CF357" s="197"/>
      <c r="CG357" s="178"/>
      <c r="CI357" s="176"/>
      <c r="CJ357" s="176"/>
      <c r="CK357" s="176"/>
      <c r="CL357" s="176"/>
      <c r="CM357" s="186"/>
      <c r="CN357" s="176"/>
      <c r="CO357" s="176"/>
      <c r="CP357" s="176"/>
      <c r="CQ357" s="176"/>
      <c r="CR357" s="176"/>
      <c r="CS357" s="176"/>
      <c r="CT357" s="186"/>
      <c r="CU357" s="171"/>
      <c r="CV357" s="171"/>
      <c r="CW357" s="171"/>
      <c r="CX357" s="171"/>
      <c r="CY357" s="171"/>
      <c r="CZ357" s="171"/>
      <c r="DA357" s="186"/>
      <c r="DB357" s="171"/>
      <c r="DC357" s="171"/>
      <c r="DD357" s="171"/>
      <c r="DE357" s="171"/>
      <c r="DF357" s="171"/>
      <c r="DG357" s="171"/>
      <c r="DH357" s="171"/>
      <c r="DI357" s="171"/>
      <c r="DJ357" s="171"/>
      <c r="DK357" s="171"/>
      <c r="DL357" s="186"/>
      <c r="DM357" s="186"/>
      <c r="DO357" s="149"/>
      <c r="DP357" s="149"/>
      <c r="DQ357" s="170"/>
      <c r="DR357" s="149"/>
      <c r="DS357" s="149"/>
      <c r="DT357" s="149"/>
      <c r="DU357" s="149"/>
      <c r="DV357" s="149"/>
      <c r="DW357" s="149"/>
      <c r="DX357" s="149"/>
      <c r="DY357" s="149"/>
      <c r="DZ357" s="149"/>
      <c r="EA357" s="149"/>
      <c r="EB357" s="149"/>
      <c r="EC357" s="149"/>
      <c r="ED357" s="149"/>
      <c r="EE357" s="149"/>
      <c r="EF357" s="149"/>
      <c r="EG357" s="149"/>
      <c r="EH357" s="61"/>
      <c r="EI357" s="68"/>
      <c r="EJ357" s="68"/>
      <c r="EK357" s="68"/>
      <c r="EL357" s="68"/>
      <c r="EM357" s="68"/>
      <c r="EN357" s="68"/>
      <c r="EO357" s="68"/>
    </row>
    <row r="358" spans="1:153" s="169" customFormat="1" x14ac:dyDescent="0.25">
      <c r="A358" s="156">
        <v>520</v>
      </c>
      <c r="B358" s="156" t="s">
        <v>1539</v>
      </c>
      <c r="C358" s="156" t="s">
        <v>1524</v>
      </c>
      <c r="D358" s="156"/>
      <c r="E358" s="170" t="s">
        <v>1537</v>
      </c>
      <c r="F358" s="156">
        <v>-20.70815</v>
      </c>
      <c r="G358" s="156">
        <v>-42.577950000000001</v>
      </c>
      <c r="H358" s="156"/>
      <c r="I358" s="156">
        <v>853</v>
      </c>
      <c r="J358" s="190"/>
      <c r="K358" s="190"/>
      <c r="L358" s="190"/>
      <c r="M358" s="185">
        <v>5.333333333333333</v>
      </c>
      <c r="N358" s="185">
        <v>5.333333333333333</v>
      </c>
      <c r="O358" s="185">
        <v>5.666666666666667</v>
      </c>
      <c r="P358" s="185">
        <v>5.666666666666667</v>
      </c>
      <c r="Q358" s="185">
        <v>5</v>
      </c>
      <c r="R358" s="185">
        <v>5.333333333333333</v>
      </c>
      <c r="S358" s="185">
        <v>5.333333333333333</v>
      </c>
      <c r="T358" s="185">
        <v>5.333333333333333</v>
      </c>
      <c r="U358" s="191">
        <v>79</v>
      </c>
      <c r="V358" s="186"/>
      <c r="W358" s="186"/>
      <c r="X358" s="186"/>
      <c r="Y358" s="186"/>
      <c r="Z358" s="186"/>
      <c r="AA358" s="186"/>
      <c r="AB358" s="175"/>
      <c r="AC358" s="175"/>
      <c r="AD358" s="175"/>
      <c r="AE358" s="186"/>
      <c r="AF358" s="186"/>
      <c r="AG358" s="186"/>
      <c r="AH358" s="186"/>
      <c r="AI358" s="186"/>
      <c r="AJ358" s="186"/>
      <c r="AK358" s="186"/>
      <c r="AL358" s="186"/>
      <c r="AM358" s="186"/>
      <c r="AN358" s="186"/>
      <c r="AO358" s="186"/>
      <c r="AP358" s="186"/>
      <c r="AQ358" s="175"/>
      <c r="AR358" s="175"/>
      <c r="AS358" s="175"/>
      <c r="AU358" s="175"/>
      <c r="AV358" s="186"/>
      <c r="AY358" s="186"/>
      <c r="AZ358" s="186"/>
      <c r="BA358" s="186"/>
      <c r="BB358" s="186"/>
      <c r="BC358" s="186"/>
      <c r="BD358" s="186"/>
      <c r="BE358" s="186"/>
      <c r="BF358" s="186"/>
      <c r="BG358" s="186"/>
      <c r="BJ358" s="186"/>
      <c r="BK358" s="186"/>
      <c r="BL358" s="186"/>
      <c r="BM358" s="218"/>
      <c r="BP358" s="186"/>
      <c r="BQ358" s="186"/>
      <c r="BR358" s="186"/>
      <c r="BS358" s="186"/>
      <c r="BT358" s="186"/>
      <c r="BU358" s="186"/>
      <c r="BV358" s="186"/>
      <c r="BW358" s="156"/>
      <c r="BX358" s="186"/>
      <c r="BY358" s="186"/>
      <c r="BZ358" s="186"/>
      <c r="CA358" s="186"/>
      <c r="CB358" s="186"/>
      <c r="CC358" s="186"/>
      <c r="CD358" s="186"/>
      <c r="CE358" s="186"/>
      <c r="CF358" s="197"/>
      <c r="CG358" s="178"/>
      <c r="CI358" s="176"/>
      <c r="CJ358" s="176"/>
      <c r="CK358" s="176"/>
      <c r="CL358" s="176"/>
      <c r="CM358" s="186"/>
      <c r="CN358" s="176"/>
      <c r="CO358" s="176"/>
      <c r="CP358" s="176"/>
      <c r="CQ358" s="176"/>
      <c r="CR358" s="176"/>
      <c r="CS358" s="176"/>
      <c r="CT358" s="186"/>
      <c r="CU358" s="171"/>
      <c r="CV358" s="171"/>
      <c r="CW358" s="171"/>
      <c r="CX358" s="171"/>
      <c r="CY358" s="171"/>
      <c r="CZ358" s="171"/>
      <c r="DA358" s="186"/>
      <c r="DB358" s="171"/>
      <c r="DC358" s="171"/>
      <c r="DD358" s="171"/>
      <c r="DE358" s="171"/>
      <c r="DF358" s="171"/>
      <c r="DG358" s="171"/>
      <c r="DH358" s="171"/>
      <c r="DI358" s="171"/>
      <c r="DJ358" s="171"/>
      <c r="DK358" s="171"/>
      <c r="DL358" s="186"/>
      <c r="DM358" s="186"/>
      <c r="DO358" s="149"/>
      <c r="DP358" s="149"/>
      <c r="DQ358" s="156"/>
      <c r="DR358" s="149"/>
      <c r="DS358" s="149"/>
      <c r="DT358" s="149"/>
      <c r="DU358" s="149"/>
      <c r="DV358" s="149"/>
      <c r="DW358" s="149"/>
      <c r="DX358" s="149"/>
      <c r="DY358" s="149"/>
      <c r="DZ358" s="149"/>
      <c r="EA358" s="149"/>
      <c r="EB358" s="149"/>
      <c r="EC358" s="149"/>
      <c r="ED358" s="149"/>
      <c r="EE358" s="149"/>
      <c r="EF358" s="149"/>
      <c r="EG358" s="149"/>
      <c r="EH358" s="61"/>
      <c r="EI358" s="68"/>
      <c r="EJ358" s="68"/>
      <c r="EK358" s="68"/>
      <c r="EL358" s="68"/>
      <c r="EM358" s="68"/>
      <c r="EN358" s="68"/>
      <c r="EO358" s="68"/>
      <c r="EV358" s="173"/>
    </row>
    <row r="359" spans="1:153" s="169" customFormat="1" x14ac:dyDescent="0.25">
      <c r="A359" s="156">
        <v>521</v>
      </c>
      <c r="B359" s="170" t="s">
        <v>1540</v>
      </c>
      <c r="C359" s="170" t="s">
        <v>1522</v>
      </c>
      <c r="D359" s="170"/>
      <c r="E359" s="170" t="s">
        <v>1537</v>
      </c>
      <c r="F359" s="156">
        <v>-20.617039999999999</v>
      </c>
      <c r="G359" s="156">
        <v>-42.592950000000002</v>
      </c>
      <c r="H359" s="156"/>
      <c r="I359" s="156">
        <v>755</v>
      </c>
      <c r="J359" s="190"/>
      <c r="K359" s="190"/>
      <c r="L359" s="186"/>
      <c r="M359" s="185">
        <v>5.666666666666667</v>
      </c>
      <c r="N359" s="185">
        <v>5.666666666666667</v>
      </c>
      <c r="O359" s="185">
        <v>5.666666666666667</v>
      </c>
      <c r="P359" s="190">
        <v>6</v>
      </c>
      <c r="Q359" s="185">
        <v>5.333333333333333</v>
      </c>
      <c r="R359" s="190">
        <v>6</v>
      </c>
      <c r="S359" s="190">
        <v>6</v>
      </c>
      <c r="T359" s="185">
        <v>5.666666666666667</v>
      </c>
      <c r="U359" s="196">
        <v>82</v>
      </c>
      <c r="V359" s="186"/>
      <c r="W359" s="186"/>
      <c r="X359" s="186"/>
      <c r="Y359" s="186"/>
      <c r="Z359" s="186"/>
      <c r="AA359" s="186"/>
      <c r="AB359" s="175"/>
      <c r="AC359" s="175"/>
      <c r="AD359" s="175"/>
      <c r="AE359" s="186"/>
      <c r="AF359" s="186"/>
      <c r="AG359" s="186"/>
      <c r="AH359" s="186"/>
      <c r="AI359" s="186"/>
      <c r="AJ359" s="186"/>
      <c r="AK359" s="186"/>
      <c r="AL359" s="186"/>
      <c r="AM359" s="186"/>
      <c r="AN359" s="186"/>
      <c r="AO359" s="186"/>
      <c r="AP359" s="186"/>
      <c r="AQ359" s="175"/>
      <c r="AR359" s="175"/>
      <c r="AS359" s="175"/>
      <c r="AU359" s="175"/>
      <c r="AV359" s="186"/>
      <c r="AY359" s="186"/>
      <c r="AZ359" s="186"/>
      <c r="BA359" s="186"/>
      <c r="BB359" s="186"/>
      <c r="BC359" s="186"/>
      <c r="BD359" s="186"/>
      <c r="BE359" s="186"/>
      <c r="BF359" s="186"/>
      <c r="BG359" s="186"/>
      <c r="BJ359" s="186"/>
      <c r="BK359" s="186"/>
      <c r="BL359" s="186"/>
      <c r="BM359" s="218"/>
      <c r="BP359" s="186"/>
      <c r="BQ359" s="186"/>
      <c r="BR359" s="186"/>
      <c r="BS359" s="186"/>
      <c r="BT359" s="186"/>
      <c r="BU359" s="186"/>
      <c r="BV359" s="186"/>
      <c r="BW359" s="170"/>
      <c r="BX359" s="186"/>
      <c r="BY359" s="186"/>
      <c r="BZ359" s="186"/>
      <c r="CA359" s="186"/>
      <c r="CB359" s="186"/>
      <c r="CC359" s="186"/>
      <c r="CD359" s="186"/>
      <c r="CE359" s="186"/>
      <c r="CF359" s="197"/>
      <c r="CG359" s="178"/>
      <c r="CI359" s="176"/>
      <c r="CJ359" s="176"/>
      <c r="CK359" s="176"/>
      <c r="CL359" s="176"/>
      <c r="CM359" s="186"/>
      <c r="CN359" s="176"/>
      <c r="CO359" s="176"/>
      <c r="CP359" s="176"/>
      <c r="CQ359" s="176"/>
      <c r="CR359" s="176"/>
      <c r="CS359" s="176"/>
      <c r="CT359" s="186"/>
      <c r="CU359" s="171"/>
      <c r="CV359" s="171"/>
      <c r="CW359" s="171"/>
      <c r="CX359" s="171"/>
      <c r="CY359" s="171"/>
      <c r="CZ359" s="171"/>
      <c r="DA359" s="186"/>
      <c r="DB359" s="171"/>
      <c r="DC359" s="171"/>
      <c r="DD359" s="171"/>
      <c r="DE359" s="171"/>
      <c r="DF359" s="171"/>
      <c r="DG359" s="171"/>
      <c r="DH359" s="171"/>
      <c r="DI359" s="171"/>
      <c r="DJ359" s="171"/>
      <c r="DK359" s="171"/>
      <c r="DL359" s="186"/>
      <c r="DM359" s="186"/>
      <c r="DO359" s="149"/>
      <c r="DP359" s="149"/>
      <c r="DQ359" s="170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 s="149"/>
      <c r="EB359" s="149"/>
      <c r="EC359" s="149"/>
      <c r="ED359" s="149"/>
      <c r="EE359" s="149"/>
      <c r="EF359" s="149"/>
      <c r="EG359" s="149"/>
      <c r="EH359" s="61"/>
      <c r="EI359" s="68"/>
      <c r="EJ359" s="68"/>
      <c r="EK359" s="68"/>
      <c r="EL359" s="68"/>
      <c r="EM359" s="68"/>
      <c r="EN359" s="68"/>
      <c r="EO359" s="68"/>
      <c r="EV359" s="173"/>
    </row>
    <row r="360" spans="1:153" s="169" customFormat="1" x14ac:dyDescent="0.25">
      <c r="A360" s="156">
        <v>522</v>
      </c>
      <c r="B360" s="170" t="s">
        <v>1540</v>
      </c>
      <c r="C360" s="156" t="s">
        <v>1524</v>
      </c>
      <c r="D360" s="156"/>
      <c r="E360" s="170" t="s">
        <v>1537</v>
      </c>
      <c r="F360" s="156">
        <v>-20.62839</v>
      </c>
      <c r="G360" s="156">
        <v>-42.577759999999998</v>
      </c>
      <c r="H360" s="156"/>
      <c r="I360" s="156">
        <v>788</v>
      </c>
      <c r="J360" s="190"/>
      <c r="K360" s="190"/>
      <c r="L360" s="190"/>
      <c r="M360" s="185">
        <v>6</v>
      </c>
      <c r="N360" s="185">
        <v>5.666666666666667</v>
      </c>
      <c r="O360" s="185">
        <v>5.666666666666667</v>
      </c>
      <c r="P360" s="185">
        <v>6</v>
      </c>
      <c r="Q360" s="185">
        <v>6.333333333333333</v>
      </c>
      <c r="R360" s="185">
        <v>6</v>
      </c>
      <c r="S360" s="185">
        <v>6</v>
      </c>
      <c r="T360" s="185">
        <v>6</v>
      </c>
      <c r="U360" s="191">
        <v>83.666666666666671</v>
      </c>
      <c r="V360" s="186"/>
      <c r="W360" s="186"/>
      <c r="X360" s="186"/>
      <c r="Y360" s="186"/>
      <c r="Z360" s="186"/>
      <c r="AA360" s="186"/>
      <c r="AB360" s="175"/>
      <c r="AC360" s="175"/>
      <c r="AD360" s="175"/>
      <c r="AE360" s="186"/>
      <c r="AF360" s="186"/>
      <c r="AG360" s="186"/>
      <c r="AH360" s="186"/>
      <c r="AI360" s="186"/>
      <c r="AJ360" s="186"/>
      <c r="AK360" s="186"/>
      <c r="AL360" s="186"/>
      <c r="AM360" s="186"/>
      <c r="AN360" s="186"/>
      <c r="AO360" s="186"/>
      <c r="AP360" s="186"/>
      <c r="AQ360" s="175"/>
      <c r="AR360" s="175"/>
      <c r="AS360" s="175"/>
      <c r="AU360" s="175"/>
      <c r="AV360" s="186"/>
      <c r="AY360" s="186"/>
      <c r="AZ360" s="186"/>
      <c r="BA360" s="186"/>
      <c r="BB360" s="186"/>
      <c r="BC360" s="186"/>
      <c r="BD360" s="186"/>
      <c r="BE360" s="186"/>
      <c r="BF360" s="186"/>
      <c r="BG360" s="186"/>
      <c r="BJ360" s="186"/>
      <c r="BK360" s="186"/>
      <c r="BL360" s="186"/>
      <c r="BM360" s="218"/>
      <c r="BP360" s="186"/>
      <c r="BQ360" s="186"/>
      <c r="BR360" s="186"/>
      <c r="BS360" s="186"/>
      <c r="BT360" s="186"/>
      <c r="BU360" s="186"/>
      <c r="BV360" s="186"/>
      <c r="BW360" s="156"/>
      <c r="BX360" s="186"/>
      <c r="BY360" s="186"/>
      <c r="BZ360" s="186"/>
      <c r="CA360" s="186"/>
      <c r="CB360" s="186"/>
      <c r="CC360" s="186"/>
      <c r="CD360" s="186"/>
      <c r="CE360" s="186"/>
      <c r="CF360" s="197"/>
      <c r="CG360" s="178"/>
      <c r="CI360" s="176"/>
      <c r="CJ360" s="176"/>
      <c r="CK360" s="176"/>
      <c r="CL360" s="176"/>
      <c r="CM360" s="186"/>
      <c r="CN360" s="176"/>
      <c r="CO360" s="176"/>
      <c r="CP360" s="176"/>
      <c r="CQ360" s="176"/>
      <c r="CR360" s="176"/>
      <c r="CS360" s="176"/>
      <c r="CT360" s="186"/>
      <c r="CU360" s="171"/>
      <c r="CV360" s="171"/>
      <c r="CW360" s="171"/>
      <c r="CX360" s="171"/>
      <c r="CY360" s="171"/>
      <c r="CZ360" s="171"/>
      <c r="DA360" s="186"/>
      <c r="DB360" s="171"/>
      <c r="DC360" s="171"/>
      <c r="DD360" s="171"/>
      <c r="DE360" s="171"/>
      <c r="DF360" s="171"/>
      <c r="DG360" s="171"/>
      <c r="DH360" s="171"/>
      <c r="DI360" s="171"/>
      <c r="DJ360" s="171"/>
      <c r="DK360" s="171"/>
      <c r="DL360" s="186"/>
      <c r="DM360" s="186"/>
      <c r="DO360" s="149"/>
      <c r="DP360" s="149"/>
      <c r="DQ360" s="156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 s="149"/>
      <c r="EB360" s="149"/>
      <c r="EC360" s="149"/>
      <c r="ED360" s="149"/>
      <c r="EE360" s="149"/>
      <c r="EF360" s="149"/>
      <c r="EG360" s="149"/>
      <c r="EH360" s="61"/>
      <c r="EI360" s="68"/>
      <c r="EJ360" s="68"/>
      <c r="EK360" s="68"/>
      <c r="EL360" s="68"/>
      <c r="EM360" s="68"/>
      <c r="EN360" s="68"/>
      <c r="EO360" s="68"/>
      <c r="EV360" s="173"/>
    </row>
    <row r="361" spans="1:153" s="169" customFormat="1" x14ac:dyDescent="0.25">
      <c r="A361" s="156">
        <v>523</v>
      </c>
      <c r="B361" s="170" t="s">
        <v>1541</v>
      </c>
      <c r="C361" s="170" t="s">
        <v>1522</v>
      </c>
      <c r="D361" s="170"/>
      <c r="E361" s="170" t="s">
        <v>1537</v>
      </c>
      <c r="F361" s="156">
        <v>-20.70112</v>
      </c>
      <c r="G361" s="156">
        <v>-42.609470000000002</v>
      </c>
      <c r="H361" s="156"/>
      <c r="I361" s="156">
        <v>769</v>
      </c>
      <c r="J361" s="190"/>
      <c r="K361" s="190"/>
      <c r="L361" s="176"/>
      <c r="M361" s="190">
        <v>6</v>
      </c>
      <c r="N361" s="185">
        <v>6.333333333333333</v>
      </c>
      <c r="O361" s="185">
        <v>6.333333333333333</v>
      </c>
      <c r="P361" s="185">
        <v>6</v>
      </c>
      <c r="Q361" s="185">
        <v>6.333333333333333</v>
      </c>
      <c r="R361" s="185">
        <v>6.166666666666667</v>
      </c>
      <c r="S361" s="185">
        <v>6</v>
      </c>
      <c r="T361" s="185">
        <v>6.166666666666667</v>
      </c>
      <c r="U361" s="191">
        <v>85.333333333333329</v>
      </c>
      <c r="V361" s="186"/>
      <c r="W361" s="186"/>
      <c r="X361" s="186"/>
      <c r="Y361" s="186"/>
      <c r="Z361" s="186"/>
      <c r="AA361" s="186"/>
      <c r="AB361" s="175"/>
      <c r="AC361" s="175"/>
      <c r="AD361" s="175"/>
      <c r="AE361" s="186"/>
      <c r="AF361" s="186"/>
      <c r="AG361" s="186"/>
      <c r="AH361" s="186"/>
      <c r="AI361" s="186"/>
      <c r="AJ361" s="186"/>
      <c r="AK361" s="186"/>
      <c r="AL361" s="186"/>
      <c r="AM361" s="186"/>
      <c r="AN361" s="186"/>
      <c r="AO361" s="186"/>
      <c r="AP361" s="186"/>
      <c r="AQ361" s="175"/>
      <c r="AR361" s="175"/>
      <c r="AS361" s="175"/>
      <c r="AU361" s="175"/>
      <c r="AV361" s="186"/>
      <c r="AY361" s="186"/>
      <c r="AZ361" s="186"/>
      <c r="BA361" s="186"/>
      <c r="BB361" s="186"/>
      <c r="BC361" s="186"/>
      <c r="BD361" s="186"/>
      <c r="BE361" s="186"/>
      <c r="BF361" s="186"/>
      <c r="BG361" s="186"/>
      <c r="BJ361" s="186"/>
      <c r="BK361" s="186"/>
      <c r="BL361" s="186"/>
      <c r="BM361" s="218"/>
      <c r="BP361" s="186"/>
      <c r="BQ361" s="186"/>
      <c r="BR361" s="186"/>
      <c r="BS361" s="186"/>
      <c r="BT361" s="186"/>
      <c r="BU361" s="186"/>
      <c r="BV361" s="186"/>
      <c r="BW361" s="170"/>
      <c r="BX361" s="186"/>
      <c r="BY361" s="186"/>
      <c r="BZ361" s="186"/>
      <c r="CA361" s="186"/>
      <c r="CB361" s="186"/>
      <c r="CC361" s="186"/>
      <c r="CD361" s="186"/>
      <c r="CE361" s="186"/>
      <c r="CF361" s="197"/>
      <c r="CG361" s="178"/>
      <c r="CI361" s="176"/>
      <c r="CJ361" s="176"/>
      <c r="CK361" s="176"/>
      <c r="CL361" s="176"/>
      <c r="CM361" s="186"/>
      <c r="CN361" s="176"/>
      <c r="CO361" s="176"/>
      <c r="CP361" s="176"/>
      <c r="CQ361" s="176"/>
      <c r="CR361" s="176"/>
      <c r="CS361" s="176"/>
      <c r="CT361" s="186"/>
      <c r="CU361" s="171"/>
      <c r="CV361" s="171"/>
      <c r="CW361" s="171"/>
      <c r="CX361" s="171"/>
      <c r="CY361" s="171"/>
      <c r="CZ361" s="171"/>
      <c r="DA361" s="186"/>
      <c r="DB361" s="171"/>
      <c r="DC361" s="171"/>
      <c r="DD361" s="171"/>
      <c r="DE361" s="171"/>
      <c r="DF361" s="171"/>
      <c r="DG361" s="171"/>
      <c r="DH361" s="171"/>
      <c r="DI361" s="171"/>
      <c r="DJ361" s="171"/>
      <c r="DK361" s="171"/>
      <c r="DL361" s="186"/>
      <c r="DM361" s="186"/>
      <c r="DO361" s="149"/>
      <c r="DP361" s="149"/>
      <c r="DQ361" s="170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 s="149"/>
      <c r="EB361" s="149"/>
      <c r="EC361" s="149"/>
      <c r="ED361" s="149"/>
      <c r="EE361" s="149"/>
      <c r="EF361" s="149"/>
      <c r="EG361" s="149"/>
      <c r="EH361" s="61"/>
      <c r="EI361" s="68"/>
      <c r="EJ361" s="68"/>
      <c r="EK361" s="68"/>
      <c r="EL361" s="68"/>
      <c r="EM361" s="68"/>
      <c r="EN361" s="68"/>
      <c r="EO361" s="68"/>
      <c r="EV361" s="173"/>
      <c r="EW361" s="68"/>
    </row>
    <row r="362" spans="1:153" s="169" customFormat="1" x14ac:dyDescent="0.25">
      <c r="A362" s="156">
        <v>524</v>
      </c>
      <c r="B362" s="156" t="s">
        <v>1541</v>
      </c>
      <c r="C362" s="156" t="s">
        <v>1524</v>
      </c>
      <c r="D362" s="156"/>
      <c r="E362" s="170" t="s">
        <v>1537</v>
      </c>
      <c r="F362" s="156">
        <v>-20.701989999999999</v>
      </c>
      <c r="G362" s="156">
        <v>-42.610039999999998</v>
      </c>
      <c r="H362" s="156"/>
      <c r="I362" s="156">
        <v>751</v>
      </c>
      <c r="J362" s="190"/>
      <c r="K362" s="190"/>
      <c r="L362" s="190"/>
      <c r="M362" s="185">
        <v>6.666666666666667</v>
      </c>
      <c r="N362" s="185">
        <v>7</v>
      </c>
      <c r="O362" s="185">
        <v>7.333333333333333</v>
      </c>
      <c r="P362" s="185">
        <v>6.333333333333333</v>
      </c>
      <c r="Q362" s="185">
        <v>6.666666666666667</v>
      </c>
      <c r="R362" s="185">
        <v>6.5</v>
      </c>
      <c r="S362" s="185">
        <v>6.333333333333333</v>
      </c>
      <c r="T362" s="185">
        <v>6.5</v>
      </c>
      <c r="U362" s="191">
        <v>89.333333333333329</v>
      </c>
      <c r="V362" s="186"/>
      <c r="W362" s="186"/>
      <c r="X362" s="186"/>
      <c r="Y362" s="186"/>
      <c r="Z362" s="186"/>
      <c r="AA362" s="186"/>
      <c r="AB362" s="175" t="s">
        <v>1564</v>
      </c>
      <c r="AC362" s="175"/>
      <c r="AD362" s="175"/>
      <c r="AE362" s="186"/>
      <c r="AF362" s="186"/>
      <c r="AG362" s="186"/>
      <c r="AH362" s="186"/>
      <c r="AI362" s="186"/>
      <c r="AJ362" s="186"/>
      <c r="AK362" s="186"/>
      <c r="AL362" s="186"/>
      <c r="AM362" s="186"/>
      <c r="AN362" s="186"/>
      <c r="AO362" s="186"/>
      <c r="AP362" s="186"/>
      <c r="AQ362" s="175" t="s">
        <v>1564</v>
      </c>
      <c r="AR362" s="175"/>
      <c r="AS362" s="175"/>
      <c r="AU362" s="175"/>
      <c r="AV362" s="186"/>
      <c r="AY362" s="186"/>
      <c r="AZ362" s="186"/>
      <c r="BA362" s="186"/>
      <c r="BB362" s="186"/>
      <c r="BC362" s="186"/>
      <c r="BD362" s="186"/>
      <c r="BE362" s="186"/>
      <c r="BF362" s="186"/>
      <c r="BG362" s="186"/>
      <c r="BJ362" s="186"/>
      <c r="BK362" s="186"/>
      <c r="BL362" s="186"/>
      <c r="BM362" s="218"/>
      <c r="BP362" s="186"/>
      <c r="BQ362" s="186"/>
      <c r="BR362" s="186"/>
      <c r="BS362" s="186"/>
      <c r="BT362" s="186"/>
      <c r="BU362" s="186"/>
      <c r="BV362" s="186"/>
      <c r="BW362" s="156"/>
      <c r="BX362" s="186"/>
      <c r="BY362" s="186"/>
      <c r="BZ362" s="186"/>
      <c r="CA362" s="186"/>
      <c r="CB362" s="186"/>
      <c r="CC362" s="186"/>
      <c r="CD362" s="186"/>
      <c r="CE362" s="186"/>
      <c r="CF362" s="197"/>
      <c r="CG362" s="178"/>
      <c r="CI362" s="176"/>
      <c r="CJ362" s="176"/>
      <c r="CK362" s="176"/>
      <c r="CL362" s="176"/>
      <c r="CM362" s="186"/>
      <c r="CN362" s="176"/>
      <c r="CO362" s="176"/>
      <c r="CP362" s="176"/>
      <c r="CQ362" s="176"/>
      <c r="CR362" s="176"/>
      <c r="CS362" s="176"/>
      <c r="CT362" s="186"/>
      <c r="CU362" s="171"/>
      <c r="CV362" s="171"/>
      <c r="CW362" s="171"/>
      <c r="CX362" s="171"/>
      <c r="CY362" s="171"/>
      <c r="CZ362" s="171"/>
      <c r="DA362" s="186"/>
      <c r="DB362" s="171"/>
      <c r="DC362" s="171"/>
      <c r="DD362" s="171"/>
      <c r="DE362" s="171"/>
      <c r="DF362" s="171"/>
      <c r="DG362" s="171"/>
      <c r="DH362" s="171"/>
      <c r="DI362" s="171"/>
      <c r="DJ362" s="171"/>
      <c r="DK362" s="171"/>
      <c r="DL362" s="186"/>
      <c r="DM362" s="186"/>
      <c r="DO362" s="149"/>
      <c r="DP362" s="149"/>
      <c r="DQ362" s="156"/>
      <c r="DR362" s="149"/>
      <c r="DS362" s="149"/>
      <c r="DT362" s="149"/>
      <c r="DU362" s="149"/>
      <c r="DV362" s="149"/>
      <c r="DW362" s="149"/>
      <c r="DX362" s="149"/>
      <c r="DY362" s="149"/>
      <c r="DZ362" s="149"/>
      <c r="EA362" s="149"/>
      <c r="EB362" s="149"/>
      <c r="EC362" s="149"/>
      <c r="ED362" s="149"/>
      <c r="EE362" s="149"/>
      <c r="EF362" s="149"/>
      <c r="EG362" s="149"/>
      <c r="EH362" s="61"/>
      <c r="EI362" s="68"/>
      <c r="EJ362" s="68"/>
      <c r="EK362" s="68"/>
      <c r="EL362" s="68"/>
      <c r="EM362" s="68"/>
      <c r="EN362" s="68"/>
      <c r="EO362" s="68"/>
      <c r="EV362" s="173"/>
    </row>
    <row r="363" spans="1:153" s="169" customFormat="1" x14ac:dyDescent="0.25">
      <c r="A363" s="156">
        <v>550</v>
      </c>
      <c r="B363" s="157" t="s">
        <v>1542</v>
      </c>
      <c r="C363" s="160" t="s">
        <v>1192</v>
      </c>
      <c r="D363" s="160"/>
      <c r="E363" s="156" t="s">
        <v>1304</v>
      </c>
      <c r="F363" s="157">
        <v>-20.465428708000001</v>
      </c>
      <c r="G363" s="157">
        <v>-41.939610913000003</v>
      </c>
      <c r="H363" s="157"/>
      <c r="I363" s="156">
        <v>799</v>
      </c>
      <c r="J363" s="190"/>
      <c r="K363" s="190"/>
      <c r="L363" s="189" t="s">
        <v>1225</v>
      </c>
      <c r="M363" s="185">
        <v>5.333333333333333</v>
      </c>
      <c r="N363" s="185">
        <v>6</v>
      </c>
      <c r="O363" s="185">
        <v>5.666666666666667</v>
      </c>
      <c r="P363" s="185">
        <v>6</v>
      </c>
      <c r="Q363" s="185">
        <v>5.333333333333333</v>
      </c>
      <c r="R363" s="185">
        <v>6</v>
      </c>
      <c r="S363" s="185">
        <v>5.333333333333333</v>
      </c>
      <c r="T363" s="185">
        <v>5.666666666666667</v>
      </c>
      <c r="U363" s="191">
        <v>81.333333333333329</v>
      </c>
      <c r="V363" s="186"/>
      <c r="W363" s="186"/>
      <c r="X363" s="186"/>
      <c r="Y363" s="186"/>
      <c r="Z363" s="186"/>
      <c r="AA363" s="186"/>
      <c r="AB363" s="175"/>
      <c r="AC363" s="175"/>
      <c r="AD363" s="175"/>
      <c r="AE363" s="186"/>
      <c r="AF363" s="186"/>
      <c r="AG363" s="186"/>
      <c r="AH363" s="186"/>
      <c r="AI363" s="186"/>
      <c r="AJ363" s="186"/>
      <c r="AK363" s="186"/>
      <c r="AL363" s="186"/>
      <c r="AM363" s="186"/>
      <c r="AN363" s="186"/>
      <c r="AO363" s="186"/>
      <c r="AP363" s="186"/>
      <c r="AQ363" s="175"/>
      <c r="AR363" s="175"/>
      <c r="AS363" s="175"/>
      <c r="AU363" s="175"/>
      <c r="AV363" s="186"/>
      <c r="AY363" s="186"/>
      <c r="AZ363" s="186"/>
      <c r="BA363" s="186"/>
      <c r="BB363" s="186"/>
      <c r="BC363" s="186"/>
      <c r="BD363" s="186"/>
      <c r="BE363" s="186"/>
      <c r="BF363" s="186"/>
      <c r="BG363" s="186"/>
      <c r="BJ363" s="186"/>
      <c r="BK363" s="186"/>
      <c r="BL363" s="186"/>
      <c r="BM363" s="218"/>
      <c r="BP363" s="186"/>
      <c r="BQ363" s="186"/>
      <c r="BR363" s="186"/>
      <c r="BS363" s="186"/>
      <c r="BT363" s="186"/>
      <c r="BU363" s="186"/>
      <c r="BV363" s="186"/>
      <c r="BW363" s="160"/>
      <c r="BX363" s="186"/>
      <c r="BY363" s="186"/>
      <c r="BZ363" s="186"/>
      <c r="CA363" s="186"/>
      <c r="CB363" s="186"/>
      <c r="CC363" s="186"/>
      <c r="CD363" s="186"/>
      <c r="CE363" s="186"/>
      <c r="CF363" s="197"/>
      <c r="CG363" s="178"/>
      <c r="CI363" s="176"/>
      <c r="CJ363" s="176"/>
      <c r="CK363" s="176"/>
      <c r="CL363" s="176"/>
      <c r="CM363" s="186"/>
      <c r="CN363" s="176"/>
      <c r="CO363" s="176"/>
      <c r="CP363" s="176"/>
      <c r="CQ363" s="176"/>
      <c r="CR363" s="176"/>
      <c r="CS363" s="176"/>
      <c r="CT363" s="186"/>
      <c r="CU363" s="171"/>
      <c r="CV363" s="171"/>
      <c r="CW363" s="171"/>
      <c r="CX363" s="171"/>
      <c r="CY363" s="171"/>
      <c r="CZ363" s="171"/>
      <c r="DA363" s="186"/>
      <c r="DB363" s="171"/>
      <c r="DC363" s="171"/>
      <c r="DD363" s="171"/>
      <c r="DE363" s="171"/>
      <c r="DF363" s="171"/>
      <c r="DG363" s="171"/>
      <c r="DH363" s="171"/>
      <c r="DI363" s="171"/>
      <c r="DJ363" s="171"/>
      <c r="DK363" s="171"/>
      <c r="DL363" s="186"/>
      <c r="DM363" s="186"/>
      <c r="DO363" s="149"/>
      <c r="DP363" s="149"/>
      <c r="DQ363" s="160"/>
      <c r="DR363" s="149"/>
      <c r="DS363" s="149"/>
      <c r="DT363" s="149"/>
      <c r="DU363" s="149"/>
      <c r="DV363" s="149"/>
      <c r="DW363" s="149"/>
      <c r="DX363" s="149"/>
      <c r="DY363" s="149"/>
      <c r="DZ363" s="149"/>
      <c r="EA363" s="149"/>
      <c r="EB363" s="149"/>
      <c r="EC363" s="149"/>
      <c r="ED363" s="149"/>
      <c r="EE363" s="149"/>
      <c r="EF363" s="149"/>
      <c r="EG363" s="149"/>
      <c r="EH363" s="61"/>
      <c r="EI363" s="68"/>
      <c r="EJ363" s="68"/>
      <c r="EK363" s="68"/>
      <c r="EL363" s="68"/>
      <c r="EM363" s="68"/>
      <c r="EN363" s="68"/>
      <c r="EO363" s="68"/>
    </row>
    <row r="364" spans="1:153" s="169" customFormat="1" x14ac:dyDescent="0.25">
      <c r="A364" s="156" t="s">
        <v>1543</v>
      </c>
      <c r="B364" s="157" t="s">
        <v>1322</v>
      </c>
      <c r="C364" s="160" t="s">
        <v>1192</v>
      </c>
      <c r="D364" s="160"/>
      <c r="E364" s="157" t="s">
        <v>1317</v>
      </c>
      <c r="F364" s="157">
        <v>-20.393980443</v>
      </c>
      <c r="G364" s="157">
        <v>-42.059531640000003</v>
      </c>
      <c r="H364" s="157"/>
      <c r="I364" s="156">
        <v>924</v>
      </c>
      <c r="J364" s="156"/>
      <c r="K364" s="156"/>
      <c r="L364" s="162" t="s">
        <v>1225</v>
      </c>
      <c r="M364" s="158">
        <v>6.666666666666667</v>
      </c>
      <c r="N364" s="156">
        <v>7</v>
      </c>
      <c r="O364" s="158">
        <v>6.666666666666667</v>
      </c>
      <c r="P364" s="156">
        <v>7</v>
      </c>
      <c r="Q364" s="158">
        <v>6.666666666666667</v>
      </c>
      <c r="R364" s="156">
        <v>7</v>
      </c>
      <c r="S364" s="158">
        <v>6.666666666666667</v>
      </c>
      <c r="T364" s="156">
        <v>7</v>
      </c>
      <c r="U364" s="159">
        <v>90.666666666666671</v>
      </c>
      <c r="AB364" s="175"/>
      <c r="AC364" s="175"/>
      <c r="AD364" s="175"/>
      <c r="AQ364" s="175"/>
      <c r="AR364" s="175"/>
      <c r="AS364" s="175"/>
      <c r="AU364" s="175"/>
      <c r="BM364" s="220"/>
      <c r="BW364" s="160"/>
      <c r="BZ364" s="186"/>
      <c r="CI364" s="176"/>
      <c r="CJ364" s="176"/>
      <c r="CK364" s="176"/>
      <c r="CL364" s="176"/>
      <c r="CM364" s="186"/>
      <c r="CN364" s="176"/>
      <c r="CO364" s="176"/>
      <c r="CP364" s="176"/>
      <c r="CQ364" s="176"/>
      <c r="CR364" s="176"/>
      <c r="CS364" s="176"/>
      <c r="CT364" s="186"/>
      <c r="CU364" s="171"/>
      <c r="CV364" s="171"/>
      <c r="CW364" s="171"/>
      <c r="CX364" s="171"/>
      <c r="CY364" s="171"/>
      <c r="CZ364" s="171"/>
      <c r="DA364" s="186"/>
      <c r="DB364" s="171"/>
      <c r="DC364" s="171"/>
      <c r="DD364" s="171"/>
      <c r="DE364" s="171"/>
      <c r="DF364" s="171"/>
      <c r="DG364" s="171"/>
      <c r="DH364" s="171"/>
      <c r="DI364" s="171"/>
      <c r="DJ364" s="171"/>
      <c r="DK364" s="171"/>
      <c r="DL364" s="186"/>
      <c r="DM364" s="186"/>
      <c r="DO364" s="149"/>
      <c r="DP364" s="149"/>
      <c r="DQ364" s="160"/>
      <c r="DR364" s="149"/>
      <c r="DS364" s="149"/>
      <c r="DT364" s="149"/>
      <c r="DU364" s="149"/>
      <c r="DV364" s="149"/>
      <c r="DW364" s="149"/>
      <c r="DX364" s="149"/>
      <c r="DY364" s="149"/>
      <c r="DZ364" s="149"/>
      <c r="EA364" s="149"/>
      <c r="EB364" s="149"/>
      <c r="EC364" s="149"/>
      <c r="ED364" s="149"/>
      <c r="EE364" s="149"/>
      <c r="EF364" s="149"/>
      <c r="EG364" s="149"/>
      <c r="EH364" s="61"/>
      <c r="EI364" s="68"/>
      <c r="EJ364" s="68"/>
      <c r="EK364" s="68"/>
      <c r="EL364" s="68"/>
      <c r="EM364" s="68"/>
      <c r="EN364" s="68"/>
      <c r="EO364" s="68"/>
    </row>
    <row r="365" spans="1:153" s="173" customFormat="1" x14ac:dyDescent="0.25">
      <c r="U365" s="173">
        <f>COUNT(U2:U364)</f>
        <v>363</v>
      </c>
      <c r="AJ365" s="173">
        <f>COUNT(AJ2:AJ364)</f>
        <v>291</v>
      </c>
      <c r="BB365" s="173">
        <f>COUNT(BB2:BB364)</f>
        <v>291</v>
      </c>
      <c r="BM365" s="221">
        <f>COUNT(BM2:BM364)</f>
        <v>112</v>
      </c>
      <c r="CF365" s="173">
        <f>COUNT(CF2:CF364)</f>
        <v>198</v>
      </c>
      <c r="CI365" s="215"/>
      <c r="CJ365" s="215"/>
      <c r="CK365" s="215"/>
      <c r="CL365" s="215"/>
      <c r="CM365" s="215"/>
      <c r="CN365" s="215"/>
      <c r="CO365" s="215"/>
      <c r="CP365" s="215"/>
      <c r="CQ365" s="215"/>
      <c r="CR365" s="215"/>
      <c r="CS365" s="215"/>
      <c r="CT365" s="210">
        <f>COUNT(CT2:CT364)</f>
        <v>125</v>
      </c>
      <c r="CU365" s="226"/>
      <c r="CV365" s="226"/>
      <c r="CW365" s="226"/>
      <c r="CX365" s="226"/>
      <c r="CY365" s="226"/>
      <c r="CZ365" s="226"/>
      <c r="DA365" s="226"/>
      <c r="DB365" s="226"/>
      <c r="DC365" s="226"/>
      <c r="DD365" s="226"/>
      <c r="DE365" s="226"/>
      <c r="DF365" s="226"/>
      <c r="DG365" s="226"/>
      <c r="DH365" s="226"/>
      <c r="DI365" s="210">
        <f>COUNT(DI2:DI364)</f>
        <v>95</v>
      </c>
      <c r="DJ365" s="226"/>
      <c r="DK365" s="226"/>
      <c r="DL365" s="210"/>
      <c r="DM365" s="210"/>
      <c r="DO365" s="227"/>
      <c r="DP365" s="227"/>
      <c r="DR365" s="227"/>
      <c r="DS365" s="227"/>
      <c r="DT365" s="227"/>
      <c r="DU365" s="227"/>
      <c r="DV365" s="227"/>
      <c r="DW365" s="227"/>
      <c r="DX365" s="227"/>
      <c r="DY365" s="210">
        <f>COUNT(DY2:DY364)</f>
        <v>185</v>
      </c>
      <c r="DZ365" s="227"/>
      <c r="EA365" s="227"/>
      <c r="EB365" s="227"/>
      <c r="EC365" s="227"/>
      <c r="ED365" s="227"/>
      <c r="EE365" s="227"/>
      <c r="EF365" s="227"/>
      <c r="EG365" s="227"/>
      <c r="EH365" s="61"/>
      <c r="EI365" s="68"/>
      <c r="EJ365" s="68"/>
      <c r="EK365" s="68"/>
      <c r="EL365" s="68"/>
      <c r="EM365" s="68"/>
      <c r="EN365" s="68"/>
      <c r="EO365" s="68"/>
      <c r="EP365" s="169"/>
      <c r="EQ365" s="169"/>
      <c r="ER365" s="169"/>
      <c r="ES365" s="169"/>
      <c r="ET365" s="169"/>
      <c r="EU365" s="169"/>
      <c r="EV365" s="169"/>
    </row>
    <row r="366" spans="1:153" s="173" customFormat="1" x14ac:dyDescent="0.25">
      <c r="C366" s="173" t="s">
        <v>8</v>
      </c>
      <c r="D366" s="173">
        <f>COUNTIF(C2:C364,"Noruega Fria")</f>
        <v>133</v>
      </c>
      <c r="H366" s="173" t="s">
        <v>1547</v>
      </c>
      <c r="I366" s="173">
        <f>COUNTIF(I2:I364,"&lt;700")</f>
        <v>35</v>
      </c>
      <c r="J366" s="174" t="s">
        <v>1547</v>
      </c>
      <c r="K366" s="173">
        <f>COUNTIF(I2:I364,"&lt;700")</f>
        <v>35</v>
      </c>
      <c r="Y366" s="173" t="s">
        <v>8</v>
      </c>
      <c r="Z366" s="173">
        <f>COUNTIF(Y2:Y364,"NF")</f>
        <v>112</v>
      </c>
      <c r="AA366" s="173" t="s">
        <v>1547</v>
      </c>
      <c r="AB366" s="173">
        <f>COUNTIF(AB2:AB364,"&lt;700")</f>
        <v>32</v>
      </c>
      <c r="AC366" s="174" t="s">
        <v>1547</v>
      </c>
      <c r="AD366" s="173">
        <f>COUNTIF(AB2:AB364,"&lt;700")</f>
        <v>32</v>
      </c>
      <c r="AN366" s="173" t="s">
        <v>8</v>
      </c>
      <c r="AO366" s="173">
        <f>COUNTIF(AN2:AN364,"NF")</f>
        <v>112</v>
      </c>
      <c r="AP366" s="173" t="s">
        <v>1547</v>
      </c>
      <c r="AQ366" s="173">
        <f>COUNTIF(AQ2:AQ364,"&lt;700")</f>
        <v>32</v>
      </c>
      <c r="AR366" s="174" t="s">
        <v>1547</v>
      </c>
      <c r="AS366" s="173">
        <f>COUNTIF(AQ2:AQ364,"&lt;700")</f>
        <v>32</v>
      </c>
      <c r="BE366" s="173" t="s">
        <v>8</v>
      </c>
      <c r="BF366" s="173">
        <f>COUNTIF(BE2:BE364,"NF")</f>
        <v>43</v>
      </c>
      <c r="BG366" s="173" t="s">
        <v>1547</v>
      </c>
      <c r="BH366" s="173">
        <f>COUNTIF(BH2:BH364,"&lt;700")</f>
        <v>9</v>
      </c>
      <c r="BI366" s="174" t="s">
        <v>1547</v>
      </c>
      <c r="BJ366" s="173">
        <f>COUNTIF(BH2:BH364,"&lt;700")</f>
        <v>9</v>
      </c>
      <c r="BM366" s="221"/>
      <c r="BW366" s="173" t="s">
        <v>8</v>
      </c>
      <c r="BX366" s="173">
        <f>COUNTIF(BW2:BW364,"Noruega Fria")</f>
        <v>87</v>
      </c>
      <c r="BY366" s="173" t="s">
        <v>1547</v>
      </c>
      <c r="BZ366" s="173">
        <f>COUNTIF(BZ2:BZ364,"&lt;700")</f>
        <v>28</v>
      </c>
      <c r="CA366" s="174" t="s">
        <v>1547</v>
      </c>
      <c r="CB366" s="173">
        <f>COUNTIF(BZ2:BZ364,"&lt;700")</f>
        <v>28</v>
      </c>
      <c r="CI366" s="215"/>
      <c r="CJ366" s="173" t="s">
        <v>8</v>
      </c>
      <c r="CK366" s="173">
        <f>COUNTIF(CJ2:CJ364,"NF")</f>
        <v>70</v>
      </c>
      <c r="CL366" s="173" t="s">
        <v>1547</v>
      </c>
      <c r="CM366" s="173">
        <f>COUNTIF(CM2:CM364,"&lt;700")</f>
        <v>23</v>
      </c>
      <c r="CN366" s="174" t="s">
        <v>1547</v>
      </c>
      <c r="CO366" s="173">
        <f>COUNTIF(CM2:CM364,"&lt;700")</f>
        <v>23</v>
      </c>
      <c r="CS366" s="215"/>
      <c r="CT366" s="210"/>
      <c r="CU366" s="226"/>
      <c r="CV366" s="226"/>
      <c r="CW366" s="226"/>
      <c r="CX366" s="210" t="s">
        <v>8</v>
      </c>
      <c r="CY366" s="210">
        <f>COUNTIF(CX2:CX364,"NF")</f>
        <v>45</v>
      </c>
      <c r="CZ366" s="210" t="s">
        <v>1547</v>
      </c>
      <c r="DA366" s="210">
        <f>COUNTIF(DA2:DA364,"&lt;700")</f>
        <v>13</v>
      </c>
      <c r="DB366" s="211" t="s">
        <v>1547</v>
      </c>
      <c r="DC366" s="210">
        <f>COUNTIF(DA2:DA364,"&lt;700")</f>
        <v>13</v>
      </c>
      <c r="DD366" s="226"/>
      <c r="DE366" s="226"/>
      <c r="DF366" s="226"/>
      <c r="DG366" s="226"/>
      <c r="DH366" s="226"/>
      <c r="DI366" s="226"/>
      <c r="DJ366" s="226"/>
      <c r="DK366" s="226"/>
      <c r="DL366" s="210"/>
      <c r="DM366" s="210"/>
      <c r="DO366" s="227"/>
      <c r="DP366" s="210" t="s">
        <v>8</v>
      </c>
      <c r="DQ366" s="210">
        <f>COUNTIF(DP2:DP364,"NF")</f>
        <v>67</v>
      </c>
      <c r="DR366" s="227"/>
      <c r="DS366" s="227"/>
      <c r="DT366" s="227"/>
      <c r="DU366" s="227"/>
      <c r="DV366" s="227"/>
      <c r="DW366" s="227"/>
      <c r="DX366" s="227"/>
      <c r="DY366" s="227"/>
      <c r="DZ366" s="227"/>
      <c r="EA366" s="227"/>
      <c r="EB366" s="227"/>
      <c r="EC366" s="227"/>
      <c r="ED366" s="227"/>
      <c r="EE366" s="227"/>
      <c r="EF366" s="227"/>
      <c r="EG366" s="227"/>
      <c r="EH366" s="61"/>
      <c r="EI366" s="68"/>
      <c r="EJ366" s="68"/>
      <c r="EK366" s="68"/>
      <c r="EL366" s="68"/>
      <c r="EM366" s="68"/>
      <c r="EN366" s="68"/>
      <c r="EO366" s="68"/>
      <c r="EP366" s="169"/>
      <c r="EQ366" s="169"/>
      <c r="ER366" s="169"/>
      <c r="ES366" s="169"/>
      <c r="ET366" s="169"/>
      <c r="EU366" s="169"/>
      <c r="EV366" s="169"/>
    </row>
    <row r="367" spans="1:153" s="173" customFormat="1" x14ac:dyDescent="0.25">
      <c r="C367" s="173" t="s">
        <v>201</v>
      </c>
      <c r="D367" s="173">
        <f>COUNTIF(C2:C364,"Noruega quente")</f>
        <v>53</v>
      </c>
      <c r="H367" s="173" t="s">
        <v>1546</v>
      </c>
      <c r="I367" s="173">
        <f>COUNTIF(I2:I364,"&lt;800")</f>
        <v>118</v>
      </c>
      <c r="J367" s="174" t="s">
        <v>1554</v>
      </c>
      <c r="K367" s="173">
        <f>I367-I366</f>
        <v>83</v>
      </c>
      <c r="Y367" s="173" t="s">
        <v>201</v>
      </c>
      <c r="Z367" s="173">
        <f>COUNTIF(Y2:Y364,"Nq")</f>
        <v>46</v>
      </c>
      <c r="AA367" s="173" t="s">
        <v>1546</v>
      </c>
      <c r="AB367" s="173">
        <f>COUNTIF(AB2:AB364,"&lt;800")</f>
        <v>85</v>
      </c>
      <c r="AC367" s="174" t="s">
        <v>1554</v>
      </c>
      <c r="AD367" s="173">
        <f>AB367-AB366</f>
        <v>53</v>
      </c>
      <c r="AN367" s="173" t="s">
        <v>201</v>
      </c>
      <c r="AO367" s="173">
        <f>COUNTIF(AN2:AN364,"Nq")</f>
        <v>46</v>
      </c>
      <c r="AP367" s="173" t="s">
        <v>1546</v>
      </c>
      <c r="AQ367" s="173">
        <f>COUNTIF(AQ2:AQ364,"&lt;800")</f>
        <v>85</v>
      </c>
      <c r="AR367" s="174" t="s">
        <v>1554</v>
      </c>
      <c r="AS367" s="173">
        <f>AQ367-AQ366</f>
        <v>53</v>
      </c>
      <c r="BE367" s="173" t="s">
        <v>201</v>
      </c>
      <c r="BF367" s="173">
        <f>COUNTIF(BE2:BE364,"Nq")</f>
        <v>14</v>
      </c>
      <c r="BG367" s="173" t="s">
        <v>1546</v>
      </c>
      <c r="BH367" s="173">
        <f>COUNTIF(BH2:BH364,"&lt;800")</f>
        <v>25</v>
      </c>
      <c r="BI367" s="174" t="s">
        <v>1554</v>
      </c>
      <c r="BJ367" s="173">
        <f>BH367-BH366</f>
        <v>16</v>
      </c>
      <c r="BM367" s="221"/>
      <c r="BW367" s="173" t="s">
        <v>201</v>
      </c>
      <c r="BX367" s="173">
        <f>COUNTIF(BW2:BW364,"Noruega quente")</f>
        <v>22</v>
      </c>
      <c r="BY367" s="173" t="s">
        <v>1546</v>
      </c>
      <c r="BZ367" s="173">
        <f>COUNTIF(BZ2:BZ364,"&lt;800")</f>
        <v>68</v>
      </c>
      <c r="CA367" s="174" t="s">
        <v>1554</v>
      </c>
      <c r="CB367" s="173">
        <f>BZ367-BZ366</f>
        <v>40</v>
      </c>
      <c r="CI367" s="215"/>
      <c r="CJ367" s="173" t="s">
        <v>201</v>
      </c>
      <c r="CK367" s="173">
        <f>COUNTIF(CJ2:CJ364,"Nq")</f>
        <v>0</v>
      </c>
      <c r="CL367" s="173" t="s">
        <v>1546</v>
      </c>
      <c r="CM367" s="173">
        <f>COUNTIF(CM2:CM364,"&lt;800")</f>
        <v>47</v>
      </c>
      <c r="CN367" s="174" t="s">
        <v>1554</v>
      </c>
      <c r="CO367" s="173">
        <f>CM367-CM366</f>
        <v>24</v>
      </c>
      <c r="CS367" s="215"/>
      <c r="CT367" s="210"/>
      <c r="CU367" s="226"/>
      <c r="CV367" s="226"/>
      <c r="CW367" s="226"/>
      <c r="CX367" s="210" t="s">
        <v>201</v>
      </c>
      <c r="CY367" s="210">
        <f>COUNTIF(CX2:CX364,"Nq")</f>
        <v>0</v>
      </c>
      <c r="CZ367" s="210" t="s">
        <v>1546</v>
      </c>
      <c r="DA367" s="210">
        <f>COUNTIF(DA2:DA364,"&lt;800")</f>
        <v>19</v>
      </c>
      <c r="DB367" s="211" t="s">
        <v>1554</v>
      </c>
      <c r="DC367" s="210">
        <f>DA367-DA366</f>
        <v>6</v>
      </c>
      <c r="DD367" s="226"/>
      <c r="DE367" s="226"/>
      <c r="DF367" s="226"/>
      <c r="DG367" s="226"/>
      <c r="DH367" s="226"/>
      <c r="DI367" s="226"/>
      <c r="DJ367" s="226"/>
      <c r="DK367" s="226"/>
      <c r="DL367" s="210"/>
      <c r="DM367" s="210"/>
      <c r="DO367" s="227"/>
      <c r="DP367" s="210" t="s">
        <v>201</v>
      </c>
      <c r="DQ367" s="210">
        <f>COUNTIF(DP2:DP364,"Nq")</f>
        <v>32</v>
      </c>
      <c r="DR367" s="227"/>
      <c r="DS367" s="227"/>
      <c r="DT367" s="227"/>
      <c r="DU367" s="227"/>
      <c r="DV367" s="227"/>
      <c r="DW367" s="227"/>
      <c r="DX367" s="227"/>
      <c r="DY367" s="227"/>
      <c r="DZ367" s="227"/>
      <c r="EA367" s="227"/>
      <c r="EB367" s="227"/>
      <c r="EC367" s="227"/>
      <c r="ED367" s="227"/>
      <c r="EE367" s="227"/>
      <c r="EF367" s="227"/>
      <c r="EG367" s="227"/>
      <c r="EH367" s="61"/>
      <c r="EI367" s="68"/>
      <c r="EJ367" s="68"/>
      <c r="EK367" s="68"/>
      <c r="EL367" s="68"/>
      <c r="EM367" s="68"/>
      <c r="EN367" s="68"/>
      <c r="EO367" s="68"/>
      <c r="EP367" s="169"/>
      <c r="EQ367" s="169"/>
      <c r="ER367" s="169"/>
      <c r="ES367" s="169"/>
      <c r="ET367" s="169"/>
      <c r="EU367" s="169"/>
      <c r="EV367" s="169"/>
    </row>
    <row r="368" spans="1:153" s="173" customFormat="1" x14ac:dyDescent="0.25">
      <c r="C368" s="173" t="s">
        <v>286</v>
      </c>
      <c r="D368" s="173">
        <f>COUNTIF(C2:C364,"Soalheira Fria")</f>
        <v>60</v>
      </c>
      <c r="H368" s="173" t="s">
        <v>1548</v>
      </c>
      <c r="I368" s="173">
        <f>COUNTIF(I2:I364,"&lt;900")</f>
        <v>226</v>
      </c>
      <c r="J368" s="174" t="s">
        <v>1555</v>
      </c>
      <c r="K368" s="173">
        <f>I368-I367</f>
        <v>108</v>
      </c>
      <c r="Y368" s="173" t="s">
        <v>286</v>
      </c>
      <c r="Z368" s="173">
        <f>COUNTIF(Y2:Y364,"SF")</f>
        <v>49</v>
      </c>
      <c r="AA368" s="173" t="s">
        <v>1548</v>
      </c>
      <c r="AB368" s="173">
        <f>COUNTIF(AB2:AB364,"&lt;900")</f>
        <v>169</v>
      </c>
      <c r="AC368" s="174" t="s">
        <v>1555</v>
      </c>
      <c r="AD368" s="173">
        <f>AB368-AB367</f>
        <v>84</v>
      </c>
      <c r="AN368" s="173" t="s">
        <v>286</v>
      </c>
      <c r="AO368" s="173">
        <f>COUNTIF(AN2:AN364,"SF")</f>
        <v>49</v>
      </c>
      <c r="AP368" s="173" t="s">
        <v>1548</v>
      </c>
      <c r="AQ368" s="173">
        <f>COUNTIF(AQ2:AQ364,"&lt;900")</f>
        <v>169</v>
      </c>
      <c r="AR368" s="174" t="s">
        <v>1555</v>
      </c>
      <c r="AS368" s="173">
        <f>AQ368-AQ367</f>
        <v>84</v>
      </c>
      <c r="BE368" s="173" t="s">
        <v>286</v>
      </c>
      <c r="BF368" s="173">
        <f>COUNTIF(BE2:BE364,"SF")</f>
        <v>19</v>
      </c>
      <c r="BG368" s="173" t="s">
        <v>1548</v>
      </c>
      <c r="BH368" s="173">
        <f>COUNTIF(BH2:BH364,"&lt;900")</f>
        <v>69</v>
      </c>
      <c r="BI368" s="174" t="s">
        <v>1555</v>
      </c>
      <c r="BJ368" s="173">
        <f>BH368-BH367</f>
        <v>44</v>
      </c>
      <c r="BM368" s="221"/>
      <c r="BW368" s="173" t="s">
        <v>286</v>
      </c>
      <c r="BX368" s="173">
        <f>COUNTIF(BW2:BW364,"Soalheira Fria")</f>
        <v>19</v>
      </c>
      <c r="BY368" s="173" t="s">
        <v>1548</v>
      </c>
      <c r="BZ368" s="173">
        <f>COUNTIF(BZ2:BZ364,"&lt;900")</f>
        <v>107</v>
      </c>
      <c r="CA368" s="174" t="s">
        <v>1555</v>
      </c>
      <c r="CB368" s="173">
        <f>BZ368-BZ367</f>
        <v>39</v>
      </c>
      <c r="CI368" s="215"/>
      <c r="CJ368" s="173" t="s">
        <v>286</v>
      </c>
      <c r="CK368" s="173">
        <f>COUNTIF(CJ2:CJ364,"SF")</f>
        <v>0</v>
      </c>
      <c r="CL368" s="173" t="s">
        <v>1548</v>
      </c>
      <c r="CM368" s="173">
        <f>COUNTIF(CM2:CM364,"&lt;900")</f>
        <v>55</v>
      </c>
      <c r="CN368" s="174" t="s">
        <v>1555</v>
      </c>
      <c r="CO368" s="173">
        <f>CM368-CM367</f>
        <v>8</v>
      </c>
      <c r="CS368" s="215"/>
      <c r="CT368" s="210"/>
      <c r="CU368" s="226"/>
      <c r="CV368" s="226"/>
      <c r="CW368" s="226"/>
      <c r="CX368" s="210" t="s">
        <v>286</v>
      </c>
      <c r="CY368" s="210">
        <f>COUNTIF(CX2:CX364,"SF")</f>
        <v>0</v>
      </c>
      <c r="CZ368" s="210" t="s">
        <v>1548</v>
      </c>
      <c r="DA368" s="210">
        <f>COUNTIF(DA2:DA364,"&lt;900")</f>
        <v>26</v>
      </c>
      <c r="DB368" s="211" t="s">
        <v>1555</v>
      </c>
      <c r="DC368" s="210">
        <f>DA368-DA367</f>
        <v>7</v>
      </c>
      <c r="DD368" s="226"/>
      <c r="DE368" s="226"/>
      <c r="DF368" s="226"/>
      <c r="DG368" s="226"/>
      <c r="DH368" s="226"/>
      <c r="DI368" s="226"/>
      <c r="DJ368" s="226"/>
      <c r="DK368" s="226"/>
      <c r="DL368" s="210"/>
      <c r="DM368" s="210"/>
      <c r="DO368" s="227"/>
      <c r="DP368" s="210" t="s">
        <v>286</v>
      </c>
      <c r="DQ368" s="210">
        <f>COUNTIF(DP2:DP364,"SF")</f>
        <v>33</v>
      </c>
      <c r="DR368" s="227"/>
      <c r="DS368" s="227"/>
      <c r="DT368" s="227"/>
      <c r="DU368" s="227"/>
      <c r="DV368" s="227"/>
      <c r="DW368" s="227"/>
      <c r="DX368" s="227"/>
      <c r="DY368" s="227"/>
      <c r="DZ368" s="227"/>
      <c r="EA368" s="227"/>
      <c r="EB368" s="227"/>
      <c r="EC368" s="227"/>
      <c r="ED368" s="227"/>
      <c r="EE368" s="227"/>
      <c r="EF368" s="227"/>
      <c r="EG368" s="227"/>
      <c r="EH368" s="61"/>
      <c r="EI368" s="68"/>
      <c r="EJ368" s="68"/>
      <c r="EK368" s="68"/>
      <c r="EL368" s="68"/>
      <c r="EM368" s="68"/>
      <c r="EN368" s="68"/>
      <c r="EO368" s="68"/>
      <c r="EP368" s="169"/>
      <c r="EQ368" s="169"/>
      <c r="ER368" s="169"/>
      <c r="ES368" s="169"/>
      <c r="ET368" s="169"/>
      <c r="EU368" s="169"/>
      <c r="EV368" s="169"/>
    </row>
    <row r="369" spans="1:152" s="173" customFormat="1" x14ac:dyDescent="0.25">
      <c r="C369" s="173" t="s">
        <v>10</v>
      </c>
      <c r="D369" s="173">
        <f>COUNTIF(C2:C364,"Soalheira quente")</f>
        <v>117</v>
      </c>
      <c r="H369" s="173" t="s">
        <v>1549</v>
      </c>
      <c r="I369" s="173">
        <f>COUNTIF(I2:I364,"&lt;1000")</f>
        <v>307</v>
      </c>
      <c r="J369" s="174" t="s">
        <v>1556</v>
      </c>
      <c r="K369" s="173">
        <f>I369-I368</f>
        <v>81</v>
      </c>
      <c r="U369" s="173">
        <f>SUM(D366:D369)</f>
        <v>363</v>
      </c>
      <c r="Y369" s="173" t="s">
        <v>10</v>
      </c>
      <c r="Z369" s="173">
        <f>COUNTIF(Y2:Y364,"Sq")</f>
        <v>84</v>
      </c>
      <c r="AA369" s="173" t="s">
        <v>1549</v>
      </c>
      <c r="AB369" s="173">
        <f>COUNTIF(AB2:AB364,"&lt;1000")</f>
        <v>242</v>
      </c>
      <c r="AC369" s="174" t="s">
        <v>1556</v>
      </c>
      <c r="AD369" s="173">
        <f>AB369-AB368</f>
        <v>73</v>
      </c>
      <c r="AJ369" s="173">
        <f>SUM(Z366:Z369)</f>
        <v>291</v>
      </c>
      <c r="AN369" s="173" t="s">
        <v>10</v>
      </c>
      <c r="AO369" s="173">
        <f>COUNTIF(AN2:AN364,"Sq")</f>
        <v>84</v>
      </c>
      <c r="AP369" s="173" t="s">
        <v>1549</v>
      </c>
      <c r="AQ369" s="173">
        <f>COUNTIF(AQ2:AQ364,"&lt;1000")</f>
        <v>242</v>
      </c>
      <c r="AR369" s="174" t="s">
        <v>1556</v>
      </c>
      <c r="AS369" s="173">
        <f>AQ369-AQ368</f>
        <v>73</v>
      </c>
      <c r="BB369" s="173">
        <f>SUM(AO366:AO369)</f>
        <v>291</v>
      </c>
      <c r="BE369" s="173" t="s">
        <v>10</v>
      </c>
      <c r="BF369" s="173">
        <f>COUNTIF(BE2:BE364,"Sq")</f>
        <v>36</v>
      </c>
      <c r="BG369" s="173" t="s">
        <v>1549</v>
      </c>
      <c r="BH369" s="173">
        <f>COUNTIF(BH2:BH364,"&lt;1000")</f>
        <v>95</v>
      </c>
      <c r="BI369" s="174" t="s">
        <v>1556</v>
      </c>
      <c r="BJ369" s="173">
        <f>BH369-BH368</f>
        <v>26</v>
      </c>
      <c r="BM369" s="173">
        <f>SUM(BF366:BF369)</f>
        <v>112</v>
      </c>
      <c r="BW369" s="173" t="s">
        <v>10</v>
      </c>
      <c r="BX369" s="173">
        <f>COUNTIF(BW2:BW364,"Soalheira quente")</f>
        <v>70</v>
      </c>
      <c r="BY369" s="173" t="s">
        <v>1549</v>
      </c>
      <c r="BZ369" s="173">
        <f>COUNTIF(BZ2:BZ364,"&lt;1000")</f>
        <v>160</v>
      </c>
      <c r="CA369" s="174" t="s">
        <v>1556</v>
      </c>
      <c r="CB369" s="173">
        <f>BZ369-BZ368</f>
        <v>53</v>
      </c>
      <c r="CF369" s="173">
        <f>SUM(BX366:BX369)</f>
        <v>198</v>
      </c>
      <c r="CI369" s="215"/>
      <c r="CJ369" s="173" t="s">
        <v>10</v>
      </c>
      <c r="CK369" s="173">
        <f>COUNTIF(CJ2:CJ364,"Sq")</f>
        <v>55</v>
      </c>
      <c r="CL369" s="173" t="s">
        <v>1549</v>
      </c>
      <c r="CM369" s="173">
        <f>COUNTIF(CM2:CM364,"&lt;1000")</f>
        <v>97</v>
      </c>
      <c r="CN369" s="174" t="s">
        <v>1556</v>
      </c>
      <c r="CO369" s="173">
        <f>CM369-CM368</f>
        <v>42</v>
      </c>
      <c r="CS369" s="215"/>
      <c r="CT369" s="173">
        <f>SUM(CK366:CK369)</f>
        <v>125</v>
      </c>
      <c r="CU369" s="226"/>
      <c r="CV369" s="226"/>
      <c r="CW369" s="226"/>
      <c r="CX369" s="210" t="s">
        <v>10</v>
      </c>
      <c r="CY369" s="210">
        <f>COUNTIF(CX2:CX364,"Sq")</f>
        <v>50</v>
      </c>
      <c r="CZ369" s="210" t="s">
        <v>1549</v>
      </c>
      <c r="DA369" s="210">
        <f>COUNTIF(DA2:DA364,"&lt;1000")</f>
        <v>70</v>
      </c>
      <c r="DB369" s="211" t="s">
        <v>1556</v>
      </c>
      <c r="DC369" s="210">
        <f>DA369-DA368</f>
        <v>44</v>
      </c>
      <c r="DD369" s="226"/>
      <c r="DE369" s="226"/>
      <c r="DF369" s="226"/>
      <c r="DG369" s="226"/>
      <c r="DH369" s="226"/>
      <c r="DI369" s="210">
        <f>SUM(CY366:CY369)</f>
        <v>95</v>
      </c>
      <c r="DJ369" s="226"/>
      <c r="DK369" s="226"/>
      <c r="DL369" s="210"/>
      <c r="DM369" s="210"/>
      <c r="DO369" s="227"/>
      <c r="DP369" s="210" t="s">
        <v>10</v>
      </c>
      <c r="DQ369" s="210">
        <f>COUNTIF(DP2:DP364,"Sq")</f>
        <v>53</v>
      </c>
      <c r="DR369" s="227"/>
      <c r="DS369" s="227"/>
      <c r="DT369" s="227"/>
      <c r="DU369" s="227"/>
      <c r="DV369" s="227"/>
      <c r="DW369" s="227"/>
      <c r="DX369" s="227"/>
      <c r="DY369" s="210">
        <f>SUM(DQ366:DQ369)</f>
        <v>185</v>
      </c>
      <c r="DZ369" s="227"/>
      <c r="EA369" s="227"/>
      <c r="EH369" s="61"/>
      <c r="EI369" s="68"/>
      <c r="EJ369" s="68"/>
      <c r="EK369" s="68"/>
      <c r="EL369" s="68"/>
      <c r="EM369" s="68"/>
      <c r="EN369" s="68"/>
      <c r="EO369" s="68"/>
      <c r="EP369" s="169"/>
      <c r="EQ369" s="169"/>
      <c r="ER369" s="169"/>
      <c r="ES369" s="169"/>
      <c r="ET369" s="169"/>
      <c r="EU369" s="169"/>
      <c r="EV369" s="169"/>
    </row>
    <row r="370" spans="1:152" s="169" customFormat="1" x14ac:dyDescent="0.25">
      <c r="A370" s="186"/>
      <c r="B370" s="186"/>
      <c r="C370" s="186"/>
      <c r="D370" s="186"/>
      <c r="E370" s="186"/>
      <c r="F370" s="186"/>
      <c r="G370" s="186"/>
      <c r="H370" s="210" t="s">
        <v>1550</v>
      </c>
      <c r="I370" s="210">
        <f>COUNTIF(I2:I364,"&lt;1100")</f>
        <v>338</v>
      </c>
      <c r="J370" s="211" t="s">
        <v>1557</v>
      </c>
      <c r="K370" s="210">
        <f>I370-I369</f>
        <v>31</v>
      </c>
      <c r="L370" s="186"/>
      <c r="M370" s="186"/>
      <c r="N370" s="186"/>
      <c r="O370" s="186"/>
      <c r="P370" s="186"/>
      <c r="Q370" s="186"/>
      <c r="R370" s="186"/>
      <c r="S370" s="186"/>
      <c r="T370" s="186"/>
      <c r="U370" s="212"/>
      <c r="V370" s="186"/>
      <c r="W370" s="186"/>
      <c r="X370" s="186"/>
      <c r="Y370" s="186"/>
      <c r="Z370" s="186"/>
      <c r="AA370" s="210" t="s">
        <v>1550</v>
      </c>
      <c r="AB370" s="210">
        <f>COUNTIF(AB2:AB364,"&lt;1100")</f>
        <v>269</v>
      </c>
      <c r="AC370" s="211" t="s">
        <v>1557</v>
      </c>
      <c r="AD370" s="210">
        <f>AB370-AB369</f>
        <v>27</v>
      </c>
      <c r="AE370" s="186"/>
      <c r="AF370" s="186"/>
      <c r="AG370" s="186"/>
      <c r="AH370" s="186"/>
      <c r="AI370" s="186"/>
      <c r="AJ370" s="186"/>
      <c r="AK370" s="186"/>
      <c r="AL370" s="186"/>
      <c r="AM370" s="186"/>
      <c r="AN370" s="186"/>
      <c r="AO370" s="186"/>
      <c r="AP370" s="210" t="s">
        <v>1550</v>
      </c>
      <c r="AQ370" s="210">
        <f>COUNTIF(AQ2:AQ364,"&lt;1100")</f>
        <v>269</v>
      </c>
      <c r="AR370" s="211" t="s">
        <v>1557</v>
      </c>
      <c r="AS370" s="210">
        <f>AQ370-AQ369</f>
        <v>27</v>
      </c>
      <c r="AU370" s="186"/>
      <c r="AV370" s="186"/>
      <c r="AY370" s="186"/>
      <c r="AZ370" s="186"/>
      <c r="BA370" s="186"/>
      <c r="BB370" s="186"/>
      <c r="BC370" s="186"/>
      <c r="BD370" s="186"/>
      <c r="BE370" s="186"/>
      <c r="BF370" s="186"/>
      <c r="BG370" s="210" t="s">
        <v>1550</v>
      </c>
      <c r="BH370" s="210">
        <f>COUNTIF(BH2:BH364,"&lt;1100")</f>
        <v>106</v>
      </c>
      <c r="BI370" s="211" t="s">
        <v>1557</v>
      </c>
      <c r="BJ370" s="210">
        <f>BH370-BH369</f>
        <v>11</v>
      </c>
      <c r="BK370" s="186"/>
      <c r="BL370" s="186"/>
      <c r="BM370" s="218"/>
      <c r="BP370" s="186"/>
      <c r="BQ370" s="186"/>
      <c r="BR370" s="186"/>
      <c r="BS370" s="186"/>
      <c r="BT370" s="186"/>
      <c r="BU370" s="186"/>
      <c r="BV370" s="186"/>
      <c r="BW370" s="186"/>
      <c r="BX370" s="186"/>
      <c r="BY370" s="210" t="s">
        <v>1550</v>
      </c>
      <c r="BZ370" s="210">
        <f>COUNTIF(BZ2:BZ364,"&lt;1100")</f>
        <v>178</v>
      </c>
      <c r="CA370" s="211" t="s">
        <v>1557</v>
      </c>
      <c r="CB370" s="210">
        <f>BZ370-BZ369</f>
        <v>18</v>
      </c>
      <c r="CC370" s="186"/>
      <c r="CD370" s="186"/>
      <c r="CE370" s="186"/>
      <c r="CF370" s="186"/>
      <c r="CI370" s="176"/>
      <c r="CJ370" s="176"/>
      <c r="CK370" s="176"/>
      <c r="CL370" s="210" t="s">
        <v>1550</v>
      </c>
      <c r="CM370" s="210">
        <f>COUNTIF(CM2:CM364,"&lt;1100")</f>
        <v>112</v>
      </c>
      <c r="CN370" s="211" t="s">
        <v>1557</v>
      </c>
      <c r="CO370" s="210">
        <f>CM370-CM369</f>
        <v>15</v>
      </c>
      <c r="CP370" s="176"/>
      <c r="CQ370" s="176"/>
      <c r="CR370" s="176"/>
      <c r="CS370" s="176"/>
      <c r="CT370" s="186"/>
      <c r="CU370" s="171"/>
      <c r="CV370" s="171"/>
      <c r="CW370" s="171"/>
      <c r="CX370" s="171"/>
      <c r="CY370" s="171"/>
      <c r="CZ370" s="210" t="s">
        <v>1550</v>
      </c>
      <c r="DA370" s="210">
        <f>COUNTIF(DA2:DA364,"&lt;1100")</f>
        <v>83</v>
      </c>
      <c r="DB370" s="211" t="s">
        <v>1557</v>
      </c>
      <c r="DC370" s="210">
        <f>DA370-DA369</f>
        <v>13</v>
      </c>
      <c r="DD370" s="171"/>
      <c r="DE370" s="171"/>
      <c r="DF370" s="171"/>
      <c r="DG370" s="171"/>
      <c r="DH370" s="171"/>
      <c r="DI370" s="171"/>
      <c r="DJ370" s="171"/>
      <c r="DK370" s="186"/>
      <c r="DL370" s="186"/>
      <c r="DM370" s="186"/>
      <c r="DQ370" s="186"/>
      <c r="DZ370" s="149"/>
      <c r="EA370" s="149"/>
      <c r="EH370" s="61"/>
      <c r="EI370" s="68"/>
      <c r="EJ370" s="68"/>
      <c r="EK370" s="68"/>
      <c r="EL370" s="68"/>
      <c r="EM370" s="68"/>
      <c r="EN370" s="68"/>
      <c r="EO370" s="68"/>
    </row>
    <row r="371" spans="1:152" s="169" customFormat="1" x14ac:dyDescent="0.25">
      <c r="A371" s="186"/>
      <c r="B371" s="186"/>
      <c r="C371" s="186"/>
      <c r="D371" s="186"/>
      <c r="E371" s="186"/>
      <c r="F371" s="186"/>
      <c r="G371" s="186"/>
      <c r="H371" s="210" t="s">
        <v>1551</v>
      </c>
      <c r="I371" s="210">
        <f>COUNTIF(I2:I364,"&lt;1200")</f>
        <v>358</v>
      </c>
      <c r="J371" s="211" t="s">
        <v>1558</v>
      </c>
      <c r="K371" s="210">
        <f>I373-I370</f>
        <v>25</v>
      </c>
      <c r="L371" s="186"/>
      <c r="M371" s="186"/>
      <c r="N371" s="186"/>
      <c r="O371" s="186"/>
      <c r="P371" s="186"/>
      <c r="Q371" s="186"/>
      <c r="R371" s="186"/>
      <c r="S371" s="186"/>
      <c r="T371" s="186"/>
      <c r="U371" s="212"/>
      <c r="V371" s="186"/>
      <c r="W371" s="190" t="s">
        <v>874</v>
      </c>
      <c r="X371" s="190">
        <v>876</v>
      </c>
      <c r="Y371" s="192" t="s">
        <v>10</v>
      </c>
      <c r="Z371" s="192"/>
      <c r="AA371" s="210" t="s">
        <v>1551</v>
      </c>
      <c r="AB371" s="210">
        <f>COUNTIF(AB2:AB364,"&lt;1200")</f>
        <v>287</v>
      </c>
      <c r="AC371" s="211" t="s">
        <v>1558</v>
      </c>
      <c r="AD371" s="210">
        <f>AB373-AB370</f>
        <v>22</v>
      </c>
      <c r="AE371" s="192"/>
      <c r="AF371" s="193">
        <v>41.326093</v>
      </c>
      <c r="AG371" s="193">
        <v>28.956047999999999</v>
      </c>
      <c r="AH371" s="193">
        <v>4.9694656500000001</v>
      </c>
      <c r="AI371" s="193">
        <v>11.634119999999998</v>
      </c>
      <c r="AJ371" s="193">
        <v>2.3430306813245263</v>
      </c>
      <c r="AK371" s="186"/>
      <c r="AL371" s="175" t="s">
        <v>1136</v>
      </c>
      <c r="AM371" s="175"/>
      <c r="AN371" s="175" t="s">
        <v>10</v>
      </c>
      <c r="AO371" s="175"/>
      <c r="AP371" s="210" t="s">
        <v>1551</v>
      </c>
      <c r="AQ371" s="210">
        <f>COUNTIF(AQ2:AQ364,"&lt;1200")</f>
        <v>287</v>
      </c>
      <c r="AR371" s="211" t="s">
        <v>1558</v>
      </c>
      <c r="AS371" s="210">
        <f>AQ373-AQ370</f>
        <v>22</v>
      </c>
      <c r="AU371" s="175"/>
      <c r="AV371" s="175" t="s">
        <v>440</v>
      </c>
      <c r="AY371" s="176">
        <v>0.2102</v>
      </c>
      <c r="AZ371" s="176">
        <v>20</v>
      </c>
      <c r="BA371" s="177">
        <v>1.051E-2</v>
      </c>
      <c r="BB371" s="177">
        <v>5.8223498778621856</v>
      </c>
      <c r="BC371" s="186"/>
      <c r="BD371" s="194" t="s">
        <v>541</v>
      </c>
      <c r="BE371" s="194" t="s">
        <v>201</v>
      </c>
      <c r="BF371" s="194"/>
      <c r="BG371" s="210" t="s">
        <v>1551</v>
      </c>
      <c r="BH371" s="210">
        <f>COUNTIF(BH2:BH364,"&lt;1200")</f>
        <v>111</v>
      </c>
      <c r="BI371" s="211" t="s">
        <v>1558</v>
      </c>
      <c r="BJ371" s="210">
        <f>BH373-BH370</f>
        <v>6</v>
      </c>
      <c r="BK371" s="194"/>
      <c r="BL371" s="194"/>
      <c r="BM371" s="217">
        <v>647.61199999999997</v>
      </c>
      <c r="BP371" s="194"/>
      <c r="BQ371" s="213">
        <v>3340.166667</v>
      </c>
      <c r="BR371" s="213"/>
      <c r="BS371" s="213"/>
      <c r="BT371" s="213"/>
      <c r="BU371" s="186"/>
      <c r="BV371" s="176" t="s">
        <v>489</v>
      </c>
      <c r="BW371" s="176"/>
      <c r="BX371" s="176"/>
      <c r="BY371" s="210" t="s">
        <v>1551</v>
      </c>
      <c r="BZ371" s="210">
        <f>COUNTIF(BZ2:BZ364,"&lt;1200")</f>
        <v>194</v>
      </c>
      <c r="CA371" s="211" t="s">
        <v>1558</v>
      </c>
      <c r="CB371" s="210">
        <f>BZ373-BZ370</f>
        <v>20</v>
      </c>
      <c r="CC371" s="176"/>
      <c r="CD371" s="176"/>
      <c r="CE371" s="176" t="s">
        <v>440</v>
      </c>
      <c r="CF371" s="185">
        <v>167.35715432485773</v>
      </c>
      <c r="CI371" s="163">
        <v>29</v>
      </c>
      <c r="CJ371" s="163" t="s">
        <v>10</v>
      </c>
      <c r="CK371" s="163"/>
      <c r="CL371" s="210" t="s">
        <v>1551</v>
      </c>
      <c r="CM371" s="210">
        <f>COUNTIF(CM2:CM364,"&lt;1200")</f>
        <v>123</v>
      </c>
      <c r="CN371" s="211" t="s">
        <v>1558</v>
      </c>
      <c r="CO371" s="210">
        <f>CM373-CM370</f>
        <v>13</v>
      </c>
      <c r="CP371" s="163"/>
      <c r="CQ371" s="163"/>
      <c r="CR371" s="163"/>
      <c r="CS371" s="163" t="s">
        <v>62</v>
      </c>
      <c r="CT371" s="163">
        <v>7.5640603678692289</v>
      </c>
      <c r="CU371" s="171"/>
      <c r="CV371" s="171"/>
      <c r="CW371" s="228">
        <v>95</v>
      </c>
      <c r="CX371" s="228" t="s">
        <v>10</v>
      </c>
      <c r="CY371" s="228"/>
      <c r="CZ371" s="210" t="s">
        <v>1551</v>
      </c>
      <c r="DA371" s="210">
        <f>COUNTIF(DA2:DA364,"&lt;1200")</f>
        <v>95</v>
      </c>
      <c r="DB371" s="211" t="s">
        <v>1558</v>
      </c>
      <c r="DC371" s="210">
        <f>DA373-DA370</f>
        <v>12</v>
      </c>
      <c r="DD371" s="228"/>
      <c r="DE371" s="228"/>
      <c r="DF371" s="228"/>
      <c r="DG371" s="228"/>
      <c r="DH371" s="228" t="s">
        <v>11</v>
      </c>
      <c r="DI371" s="228">
        <v>2.699646</v>
      </c>
      <c r="DJ371" s="228">
        <v>0.3571313000000001</v>
      </c>
      <c r="DK371" s="228">
        <f>DI371-DJ371</f>
        <v>2.3425146999999997</v>
      </c>
      <c r="DL371" s="228">
        <v>0.19969260000000008</v>
      </c>
      <c r="DM371" s="228">
        <v>0.15743870000000001</v>
      </c>
      <c r="DO371" s="238" t="s">
        <v>205</v>
      </c>
      <c r="DP371" s="238" t="s">
        <v>202</v>
      </c>
      <c r="DQ371" s="186"/>
      <c r="DR371" s="238"/>
      <c r="DS371" s="238"/>
      <c r="DT371" s="238"/>
      <c r="DU371" s="238"/>
      <c r="DV371" s="238"/>
      <c r="DW371" s="238"/>
      <c r="DX371" s="238" t="s">
        <v>62</v>
      </c>
      <c r="DY371" s="239">
        <v>0.29519631999999996</v>
      </c>
      <c r="DZ371" s="239">
        <v>2.6109359999999998E-2</v>
      </c>
      <c r="EA371" s="239">
        <v>6.0254019999999998E-2</v>
      </c>
      <c r="EB371" s="239">
        <v>0.18752181999999998</v>
      </c>
      <c r="EC371" s="239">
        <v>2.0774399999999998E-2</v>
      </c>
      <c r="EH371" s="61"/>
      <c r="EI371" s="68"/>
      <c r="EJ371" s="68"/>
      <c r="EK371" s="68"/>
      <c r="EL371" s="68"/>
      <c r="EM371" s="68"/>
      <c r="EN371" s="68"/>
      <c r="EO371" s="68"/>
    </row>
    <row r="372" spans="1:152" s="169" customFormat="1" x14ac:dyDescent="0.25">
      <c r="A372" s="186"/>
      <c r="B372" s="186"/>
      <c r="C372" s="186"/>
      <c r="D372" s="186"/>
      <c r="E372" s="186"/>
      <c r="F372" s="186"/>
      <c r="G372" s="186"/>
      <c r="H372" s="210" t="s">
        <v>1552</v>
      </c>
      <c r="I372" s="210">
        <f>COUNTIF(I2:I364,"&lt;1300")</f>
        <v>362</v>
      </c>
      <c r="J372" s="210"/>
      <c r="K372" s="210"/>
      <c r="L372" s="186"/>
      <c r="M372" s="186"/>
      <c r="N372" s="186"/>
      <c r="O372" s="186"/>
      <c r="P372" s="186"/>
      <c r="Q372" s="186"/>
      <c r="R372" s="186"/>
      <c r="S372" s="186"/>
      <c r="T372" s="186"/>
      <c r="U372" s="212"/>
      <c r="V372" s="186"/>
      <c r="W372" s="190" t="s">
        <v>878</v>
      </c>
      <c r="X372" s="190">
        <v>1272</v>
      </c>
      <c r="Y372" s="192" t="s">
        <v>10</v>
      </c>
      <c r="Z372" s="192"/>
      <c r="AA372" s="210" t="s">
        <v>1552</v>
      </c>
      <c r="AB372" s="210">
        <f>COUNTIF(AB2:AB364,"&lt;1300")</f>
        <v>290</v>
      </c>
      <c r="AC372" s="210"/>
      <c r="AD372" s="210"/>
      <c r="AE372" s="192"/>
      <c r="AF372" s="193">
        <v>49.432260499999998</v>
      </c>
      <c r="AG372" s="193">
        <v>30.117124999999998</v>
      </c>
      <c r="AH372" s="193">
        <v>5.5745856999999983</v>
      </c>
      <c r="AI372" s="193">
        <v>11.9261447</v>
      </c>
      <c r="AJ372" s="193">
        <v>2.1380505628895401</v>
      </c>
      <c r="AK372" s="186"/>
      <c r="AL372" s="175" t="s">
        <v>149</v>
      </c>
      <c r="AM372" s="175"/>
      <c r="AN372" s="175" t="s">
        <v>10</v>
      </c>
      <c r="AO372" s="175"/>
      <c r="AP372" s="210" t="s">
        <v>1552</v>
      </c>
      <c r="AQ372" s="210">
        <f>COUNTIF(AQ2:AQ364,"&lt;1300")</f>
        <v>290</v>
      </c>
      <c r="AR372" s="210"/>
      <c r="AS372" s="210"/>
      <c r="AU372" s="175"/>
      <c r="AV372" s="175" t="s">
        <v>62</v>
      </c>
      <c r="AY372" s="176">
        <v>0.2487</v>
      </c>
      <c r="AZ372" s="176">
        <v>20</v>
      </c>
      <c r="BA372" s="177">
        <v>1.2435E-2</v>
      </c>
      <c r="BB372" s="177">
        <v>6.6061793681045824</v>
      </c>
      <c r="BC372" s="186"/>
      <c r="BD372" s="194" t="s">
        <v>521</v>
      </c>
      <c r="BE372" s="194" t="s">
        <v>8</v>
      </c>
      <c r="BF372" s="194"/>
      <c r="BG372" s="210" t="s">
        <v>1552</v>
      </c>
      <c r="BH372" s="210">
        <f>COUNTIF(BH2:BH364,"&lt;1300")</f>
        <v>112</v>
      </c>
      <c r="BI372" s="210"/>
      <c r="BJ372" s="210"/>
      <c r="BK372" s="194"/>
      <c r="BL372" s="194"/>
      <c r="BM372" s="217">
        <v>759.88499999999999</v>
      </c>
      <c r="BP372" s="194"/>
      <c r="BQ372" s="213">
        <v>3778.333333</v>
      </c>
      <c r="BR372" s="213"/>
      <c r="BS372" s="213"/>
      <c r="BT372" s="213"/>
      <c r="BU372" s="186"/>
      <c r="BV372" s="176" t="s">
        <v>398</v>
      </c>
      <c r="BW372" s="176"/>
      <c r="BX372" s="176"/>
      <c r="BY372" s="210" t="s">
        <v>1552</v>
      </c>
      <c r="BZ372" s="210">
        <f>COUNTIF(BZ2:BZ364,"&lt;1300")</f>
        <v>197</v>
      </c>
      <c r="CA372" s="210"/>
      <c r="CB372" s="210"/>
      <c r="CC372" s="176"/>
      <c r="CD372" s="176"/>
      <c r="CE372" s="176" t="s">
        <v>62</v>
      </c>
      <c r="CF372" s="185">
        <v>158.86037130671565</v>
      </c>
      <c r="CI372" s="163">
        <v>41</v>
      </c>
      <c r="CJ372" s="163" t="s">
        <v>8</v>
      </c>
      <c r="CK372" s="163"/>
      <c r="CL372" s="210" t="s">
        <v>1552</v>
      </c>
      <c r="CM372" s="210">
        <f>COUNTIF(CM2:CM364,"&lt;1300")</f>
        <v>124</v>
      </c>
      <c r="CN372" s="210"/>
      <c r="CO372" s="210"/>
      <c r="CP372" s="163"/>
      <c r="CQ372" s="163"/>
      <c r="CR372" s="163"/>
      <c r="CS372" s="163" t="s">
        <v>20</v>
      </c>
      <c r="CT372" s="163">
        <v>7.1267895459215085</v>
      </c>
      <c r="CU372" s="171"/>
      <c r="CV372" s="171"/>
      <c r="CW372" s="190">
        <v>127</v>
      </c>
      <c r="CX372" s="228" t="s">
        <v>8</v>
      </c>
      <c r="CY372" s="228"/>
      <c r="CZ372" s="210" t="s">
        <v>1552</v>
      </c>
      <c r="DA372" s="210">
        <f>COUNTIF(DA2:DA364,"&lt;1300")</f>
        <v>95</v>
      </c>
      <c r="DB372" s="210"/>
      <c r="DC372" s="210"/>
      <c r="DD372" s="228"/>
      <c r="DE372" s="228"/>
      <c r="DF372" s="228"/>
      <c r="DG372" s="228"/>
      <c r="DH372" s="228" t="s">
        <v>9</v>
      </c>
      <c r="DI372" s="230">
        <v>5.5433750000000002</v>
      </c>
      <c r="DJ372" s="230">
        <v>0.9664625</v>
      </c>
      <c r="DK372" s="230">
        <v>4.5769125000000006</v>
      </c>
      <c r="DL372" s="230">
        <v>0.59809240000000008</v>
      </c>
      <c r="DM372" s="230">
        <v>0.36837009999999998</v>
      </c>
      <c r="DO372" s="238">
        <v>28</v>
      </c>
      <c r="DP372" s="238" t="s">
        <v>202</v>
      </c>
      <c r="DQ372" s="186"/>
      <c r="DR372" s="238"/>
      <c r="DS372" s="238"/>
      <c r="DT372" s="238"/>
      <c r="DU372" s="238"/>
      <c r="DV372" s="238"/>
      <c r="DW372" s="238"/>
      <c r="DX372" s="238" t="s">
        <v>20</v>
      </c>
      <c r="DY372" s="239">
        <v>0.26966782</v>
      </c>
      <c r="DZ372" s="239">
        <v>3.0761799999999999E-2</v>
      </c>
      <c r="EA372" s="239">
        <v>7.251539999999998E-2</v>
      </c>
      <c r="EB372" s="239">
        <v>0.15070971999999999</v>
      </c>
      <c r="EC372" s="239">
        <v>1.6851560000000002E-2</v>
      </c>
      <c r="EH372" s="61"/>
      <c r="EI372" s="68"/>
      <c r="EJ372" s="68"/>
      <c r="EK372" s="68"/>
      <c r="EL372" s="68"/>
      <c r="EM372" s="68"/>
      <c r="EN372" s="68"/>
      <c r="EO372" s="68"/>
    </row>
    <row r="373" spans="1:152" s="169" customFormat="1" x14ac:dyDescent="0.25">
      <c r="A373" s="186"/>
      <c r="B373" s="186"/>
      <c r="C373" s="186"/>
      <c r="D373" s="186"/>
      <c r="E373" s="186"/>
      <c r="F373" s="186"/>
      <c r="G373" s="186"/>
      <c r="H373" s="210" t="s">
        <v>1553</v>
      </c>
      <c r="I373" s="210">
        <f>COUNTIF(I2:I364,"&lt;1400")</f>
        <v>363</v>
      </c>
      <c r="J373" s="210"/>
      <c r="K373" s="210"/>
      <c r="L373" s="186"/>
      <c r="M373" s="186"/>
      <c r="N373" s="186"/>
      <c r="O373" s="186"/>
      <c r="P373" s="186"/>
      <c r="Q373" s="186"/>
      <c r="R373" s="186"/>
      <c r="S373" s="186"/>
      <c r="T373" s="186"/>
      <c r="U373" s="212"/>
      <c r="V373" s="186"/>
      <c r="W373" s="190" t="s">
        <v>612</v>
      </c>
      <c r="X373" s="190">
        <v>702</v>
      </c>
      <c r="Y373" s="192" t="s">
        <v>8</v>
      </c>
      <c r="Z373" s="192"/>
      <c r="AA373" s="210" t="s">
        <v>1553</v>
      </c>
      <c r="AB373" s="210">
        <f>COUNTIF(AB2:AB364,"&lt;1400")</f>
        <v>291</v>
      </c>
      <c r="AC373" s="210"/>
      <c r="AD373" s="210"/>
      <c r="AE373" s="192"/>
      <c r="AF373" s="193">
        <v>45.118646999999996</v>
      </c>
      <c r="AG373" s="193">
        <v>31.3068825</v>
      </c>
      <c r="AH373" s="193">
        <v>5.1640599500000004</v>
      </c>
      <c r="AI373" s="193">
        <v>12.670333999999999</v>
      </c>
      <c r="AJ373" s="193">
        <v>2.4569377859149468</v>
      </c>
      <c r="AK373" s="186"/>
      <c r="AL373" s="175" t="s">
        <v>21</v>
      </c>
      <c r="AM373" s="175"/>
      <c r="AN373" s="175" t="s">
        <v>8</v>
      </c>
      <c r="AO373" s="175"/>
      <c r="AP373" s="210" t="s">
        <v>1553</v>
      </c>
      <c r="AQ373" s="210">
        <f>COUNTIF(AQ2:AQ364,"&lt;1400")</f>
        <v>291</v>
      </c>
      <c r="AR373" s="210"/>
      <c r="AS373" s="210"/>
      <c r="AU373" s="175"/>
      <c r="AV373" s="176" t="s">
        <v>20</v>
      </c>
      <c r="AY373" s="176">
        <v>0.1996</v>
      </c>
      <c r="AZ373" s="176">
        <v>20</v>
      </c>
      <c r="BA373" s="177">
        <v>9.9799999999999993E-3</v>
      </c>
      <c r="BB373" s="177">
        <v>5.5793131787011481</v>
      </c>
      <c r="BC373" s="186"/>
      <c r="BD373" s="194" t="s">
        <v>113</v>
      </c>
      <c r="BE373" s="194" t="s">
        <v>10</v>
      </c>
      <c r="BF373" s="194"/>
      <c r="BG373" s="210" t="s">
        <v>1553</v>
      </c>
      <c r="BH373" s="210">
        <f>COUNTIF(BH2:BH364,"&lt;1400")</f>
        <v>112</v>
      </c>
      <c r="BI373" s="210"/>
      <c r="BJ373" s="210"/>
      <c r="BK373" s="194"/>
      <c r="BL373" s="194"/>
      <c r="BM373" s="217">
        <v>720.99900000000002</v>
      </c>
      <c r="BP373" s="194"/>
      <c r="BQ373" s="213">
        <v>1364.953667</v>
      </c>
      <c r="BR373" s="213"/>
      <c r="BS373" s="213"/>
      <c r="BT373" s="213"/>
      <c r="BU373" s="186"/>
      <c r="BV373" s="176" t="s">
        <v>385</v>
      </c>
      <c r="BW373" s="176"/>
      <c r="BX373" s="176"/>
      <c r="BY373" s="210" t="s">
        <v>1553</v>
      </c>
      <c r="BZ373" s="210">
        <f>COUNTIF(BZ2:BZ364,"&lt;1400")</f>
        <v>198</v>
      </c>
      <c r="CA373" s="210"/>
      <c r="CB373" s="210"/>
      <c r="CC373" s="176"/>
      <c r="CD373" s="176"/>
      <c r="CE373" s="176" t="s">
        <v>62</v>
      </c>
      <c r="CF373" s="185">
        <v>171.9970169926504</v>
      </c>
      <c r="CI373" s="163">
        <v>46</v>
      </c>
      <c r="CJ373" s="163" t="s">
        <v>8</v>
      </c>
      <c r="CK373" s="163"/>
      <c r="CL373" s="210" t="s">
        <v>1553</v>
      </c>
      <c r="CM373" s="210">
        <f>COUNTIF(CM2:CM364,"&lt;1400")</f>
        <v>125</v>
      </c>
      <c r="CN373" s="210"/>
      <c r="CO373" s="210"/>
      <c r="CP373" s="163"/>
      <c r="CQ373" s="163"/>
      <c r="CR373" s="163"/>
      <c r="CS373" s="163" t="s">
        <v>20</v>
      </c>
      <c r="CT373" s="163">
        <v>8.1625311319777811</v>
      </c>
      <c r="CU373" s="171"/>
      <c r="CV373" s="171"/>
      <c r="CW373" s="228">
        <v>146</v>
      </c>
      <c r="CX373" s="228" t="s">
        <v>10</v>
      </c>
      <c r="CY373" s="228"/>
      <c r="CZ373" s="210" t="s">
        <v>1553</v>
      </c>
      <c r="DA373" s="210">
        <f>COUNTIF(DA2:DA364,"&lt;1400")</f>
        <v>95</v>
      </c>
      <c r="DB373" s="210"/>
      <c r="DC373" s="210"/>
      <c r="DD373" s="228"/>
      <c r="DE373" s="228"/>
      <c r="DF373" s="228"/>
      <c r="DG373" s="228"/>
      <c r="DH373" s="228" t="s">
        <v>11</v>
      </c>
      <c r="DI373" s="228">
        <v>5.3219760000000003</v>
      </c>
      <c r="DJ373" s="228">
        <v>0.52096319999999996</v>
      </c>
      <c r="DK373" s="228">
        <f t="shared" ref="DK373:DK378" si="59">DI373-DJ373</f>
        <v>4.8010128000000005</v>
      </c>
      <c r="DL373" s="228">
        <v>0.31229009999999996</v>
      </c>
      <c r="DM373" s="228">
        <v>0.2086731</v>
      </c>
      <c r="DO373" s="61" t="s">
        <v>149</v>
      </c>
      <c r="DP373" s="61" t="s">
        <v>10</v>
      </c>
      <c r="DQ373" s="186"/>
      <c r="DR373" s="61"/>
      <c r="DS373" s="61"/>
      <c r="DT373" s="61"/>
      <c r="DU373" s="61"/>
      <c r="DV373" s="61"/>
      <c r="DW373" s="61"/>
      <c r="DX373" s="61" t="s">
        <v>62</v>
      </c>
      <c r="DY373" s="68">
        <v>0.30954219999999999</v>
      </c>
      <c r="DZ373" s="68">
        <v>3.1509920000000004E-2</v>
      </c>
      <c r="EA373" s="68">
        <v>5.8708700000000003E-2</v>
      </c>
      <c r="EB373" s="68">
        <v>0.20441506000000001</v>
      </c>
      <c r="EC373" s="68">
        <v>1.7897260000000002E-2</v>
      </c>
      <c r="EH373" s="61"/>
      <c r="EI373" s="68"/>
      <c r="EJ373" s="68"/>
      <c r="EK373" s="68"/>
      <c r="EL373" s="68"/>
      <c r="EM373" s="68"/>
      <c r="EN373" s="68"/>
      <c r="EO373" s="68"/>
    </row>
    <row r="374" spans="1:152" s="169" customFormat="1" x14ac:dyDescent="0.25">
      <c r="A374" s="186"/>
      <c r="B374" s="186"/>
      <c r="C374" s="186"/>
      <c r="D374" s="186"/>
      <c r="E374" s="186"/>
      <c r="F374" s="186"/>
      <c r="G374" s="186"/>
      <c r="H374" s="186"/>
      <c r="I374" s="186"/>
      <c r="J374" s="186"/>
      <c r="K374" s="186"/>
      <c r="L374" s="186"/>
      <c r="M374" s="186"/>
      <c r="N374" s="186"/>
      <c r="O374" s="186"/>
      <c r="P374" s="186"/>
      <c r="Q374" s="186"/>
      <c r="R374" s="186"/>
      <c r="S374" s="186"/>
      <c r="T374" s="186"/>
      <c r="U374" s="212"/>
      <c r="V374" s="186"/>
      <c r="W374" s="190" t="s">
        <v>749</v>
      </c>
      <c r="X374" s="190">
        <v>654</v>
      </c>
      <c r="Y374" s="192" t="s">
        <v>201</v>
      </c>
      <c r="Z374" s="192"/>
      <c r="AA374" s="175"/>
      <c r="AB374" s="175"/>
      <c r="AC374" s="175"/>
      <c r="AD374" s="175"/>
      <c r="AE374" s="192"/>
      <c r="AF374" s="193">
        <v>37.649123999999993</v>
      </c>
      <c r="AG374" s="193">
        <v>26.874282000000001</v>
      </c>
      <c r="AH374" s="193">
        <v>4.7446921499999997</v>
      </c>
      <c r="AI374" s="193">
        <v>10.935590850000001</v>
      </c>
      <c r="AJ374" s="193">
        <v>2.3140093647840034</v>
      </c>
      <c r="AK374" s="186"/>
      <c r="AL374" s="175" t="s">
        <v>541</v>
      </c>
      <c r="AM374" s="175"/>
      <c r="AN374" s="175" t="s">
        <v>201</v>
      </c>
      <c r="AO374" s="175"/>
      <c r="AP374" s="175"/>
      <c r="AQ374" s="175"/>
      <c r="AR374" s="175"/>
      <c r="AS374" s="175"/>
      <c r="AU374" s="175"/>
      <c r="AV374" s="176" t="s">
        <v>20</v>
      </c>
      <c r="AY374" s="176">
        <v>0.20849999999999999</v>
      </c>
      <c r="AZ374" s="176">
        <v>20</v>
      </c>
      <c r="BA374" s="177">
        <v>1.0425E-2</v>
      </c>
      <c r="BB374" s="177">
        <v>5.8330872681394794</v>
      </c>
      <c r="BC374" s="186"/>
      <c r="BD374" s="194" t="s">
        <v>185</v>
      </c>
      <c r="BE374" s="194" t="s">
        <v>201</v>
      </c>
      <c r="BF374" s="194"/>
      <c r="BG374" s="194"/>
      <c r="BJ374" s="194"/>
      <c r="BK374" s="194"/>
      <c r="BL374" s="194"/>
      <c r="BM374" s="217">
        <v>756.197</v>
      </c>
      <c r="BP374" s="194"/>
      <c r="BQ374" s="213">
        <v>2075.1350000000002</v>
      </c>
      <c r="BR374" s="213"/>
      <c r="BS374" s="213"/>
      <c r="BT374" s="213"/>
      <c r="BU374" s="186"/>
      <c r="BV374" s="176" t="s">
        <v>442</v>
      </c>
      <c r="BW374" s="176"/>
      <c r="BX374" s="176"/>
      <c r="BY374" s="176"/>
      <c r="BZ374" s="176"/>
      <c r="CA374" s="176"/>
      <c r="CB374" s="176"/>
      <c r="CC374" s="176"/>
      <c r="CD374" s="176"/>
      <c r="CE374" s="176" t="s">
        <v>440</v>
      </c>
      <c r="CF374" s="185">
        <v>118.28286241000107</v>
      </c>
      <c r="CI374" s="163">
        <v>65</v>
      </c>
      <c r="CJ374" s="163" t="s">
        <v>8</v>
      </c>
      <c r="CK374" s="163"/>
      <c r="CL374" s="176"/>
      <c r="CM374" s="176"/>
      <c r="CN374" s="176"/>
      <c r="CO374" s="176"/>
      <c r="CP374" s="163"/>
      <c r="CQ374" s="163"/>
      <c r="CR374" s="163"/>
      <c r="CS374" s="163" t="s">
        <v>20</v>
      </c>
      <c r="CT374" s="163">
        <v>8.4775605549227926</v>
      </c>
      <c r="CU374" s="171"/>
      <c r="CV374" s="171"/>
      <c r="CW374" s="228">
        <v>152</v>
      </c>
      <c r="CX374" s="228" t="s">
        <v>10</v>
      </c>
      <c r="CY374" s="228"/>
      <c r="CZ374" s="228"/>
      <c r="DA374" s="228"/>
      <c r="DB374" s="228"/>
      <c r="DC374" s="228"/>
      <c r="DD374" s="228"/>
      <c r="DE374" s="228"/>
      <c r="DF374" s="228"/>
      <c r="DG374" s="228"/>
      <c r="DH374" s="228" t="s">
        <v>11</v>
      </c>
      <c r="DI374" s="228">
        <v>6.1755959999999996</v>
      </c>
      <c r="DJ374" s="228">
        <v>0.65827020000000003</v>
      </c>
      <c r="DK374" s="228">
        <f t="shared" si="59"/>
        <v>5.5173258000000001</v>
      </c>
      <c r="DL374" s="228">
        <v>0.39095110000000005</v>
      </c>
      <c r="DM374" s="228">
        <v>0.26731909999999998</v>
      </c>
      <c r="DO374" s="61" t="s">
        <v>21</v>
      </c>
      <c r="DP374" s="61" t="s">
        <v>8</v>
      </c>
      <c r="DQ374" s="186"/>
      <c r="DR374" s="61"/>
      <c r="DS374" s="61"/>
      <c r="DT374" s="61"/>
      <c r="DU374" s="61"/>
      <c r="DV374" s="61"/>
      <c r="DW374" s="61"/>
      <c r="DX374" s="61" t="s">
        <v>20</v>
      </c>
      <c r="DY374" s="68">
        <v>0.23139114000000002</v>
      </c>
      <c r="DZ374" s="68">
        <v>2.33948E-2</v>
      </c>
      <c r="EA374" s="68">
        <v>4.9533099999999997E-2</v>
      </c>
      <c r="EB374" s="68">
        <v>0.15099386000000001</v>
      </c>
      <c r="EC374" s="68">
        <v>2.0133539999999998E-2</v>
      </c>
      <c r="EH374" s="61"/>
      <c r="EI374" s="68"/>
      <c r="EJ374" s="68"/>
      <c r="EK374" s="68"/>
      <c r="EL374" s="68"/>
      <c r="EM374" s="68"/>
      <c r="EN374" s="68"/>
      <c r="EO374" s="68"/>
    </row>
    <row r="375" spans="1:152" s="169" customFormat="1" x14ac:dyDescent="0.25">
      <c r="A375" s="186"/>
      <c r="B375" s="186"/>
      <c r="C375" s="186"/>
      <c r="D375" s="186"/>
      <c r="E375" s="186"/>
      <c r="F375" s="186"/>
      <c r="G375" s="186"/>
      <c r="H375" s="186"/>
      <c r="I375" s="186"/>
      <c r="J375" s="186"/>
      <c r="K375" s="186"/>
      <c r="L375" s="186"/>
      <c r="M375" s="186"/>
      <c r="N375" s="186"/>
      <c r="O375" s="186"/>
      <c r="P375" s="186"/>
      <c r="Q375" s="186"/>
      <c r="R375" s="186"/>
      <c r="S375" s="186"/>
      <c r="T375" s="186"/>
      <c r="U375" s="212"/>
      <c r="V375" s="186"/>
      <c r="W375" s="190" t="s">
        <v>616</v>
      </c>
      <c r="X375" s="190">
        <v>762</v>
      </c>
      <c r="Y375" s="192" t="s">
        <v>8</v>
      </c>
      <c r="Z375" s="192"/>
      <c r="AA375" s="175"/>
      <c r="AB375" s="175"/>
      <c r="AC375" s="175"/>
      <c r="AD375" s="175"/>
      <c r="AE375" s="192"/>
      <c r="AF375" s="193">
        <v>41.099261499999997</v>
      </c>
      <c r="AG375" s="193">
        <v>29.818316499999998</v>
      </c>
      <c r="AH375" s="193">
        <v>4.8860363499999995</v>
      </c>
      <c r="AI375" s="193">
        <v>11.873209900000001</v>
      </c>
      <c r="AJ375" s="193">
        <v>2.4331481965734092</v>
      </c>
      <c r="AK375" s="186"/>
      <c r="AL375" s="175" t="s">
        <v>521</v>
      </c>
      <c r="AM375" s="175"/>
      <c r="AN375" s="175" t="s">
        <v>8</v>
      </c>
      <c r="AO375" s="175"/>
      <c r="AP375" s="175"/>
      <c r="AQ375" s="175"/>
      <c r="AR375" s="175"/>
      <c r="AS375" s="175"/>
      <c r="AU375" s="175"/>
      <c r="AV375" s="176" t="s">
        <v>20</v>
      </c>
      <c r="AY375" s="176">
        <v>0.24279999999999999</v>
      </c>
      <c r="AZ375" s="176">
        <v>20</v>
      </c>
      <c r="BA375" s="177">
        <v>1.214E-2</v>
      </c>
      <c r="BB375" s="177">
        <v>6.3041902665557137</v>
      </c>
      <c r="BC375" s="186"/>
      <c r="BD375" s="194" t="s">
        <v>572</v>
      </c>
      <c r="BE375" s="194" t="s">
        <v>10</v>
      </c>
      <c r="BF375" s="194"/>
      <c r="BG375" s="194"/>
      <c r="BJ375" s="194"/>
      <c r="BK375" s="194"/>
      <c r="BL375" s="194"/>
      <c r="BM375" s="217">
        <v>757.66899999999998</v>
      </c>
      <c r="BP375" s="194"/>
      <c r="BQ375" s="213">
        <v>751.89166699999998</v>
      </c>
      <c r="BR375" s="213"/>
      <c r="BS375" s="213"/>
      <c r="BT375" s="213"/>
      <c r="BU375" s="186"/>
      <c r="BV375" s="176" t="s">
        <v>296</v>
      </c>
      <c r="BW375" s="176"/>
      <c r="BX375" s="176"/>
      <c r="BY375" s="176"/>
      <c r="BZ375" s="176"/>
      <c r="CA375" s="176"/>
      <c r="CB375" s="176"/>
      <c r="CC375" s="176"/>
      <c r="CD375" s="176"/>
      <c r="CE375" s="176" t="s">
        <v>20</v>
      </c>
      <c r="CF375" s="185">
        <v>158.83431287944038</v>
      </c>
      <c r="CI375" s="163">
        <v>67</v>
      </c>
      <c r="CJ375" s="163" t="s">
        <v>10</v>
      </c>
      <c r="CK375" s="163"/>
      <c r="CL375" s="163"/>
      <c r="CM375" s="163"/>
      <c r="CN375" s="163"/>
      <c r="CO375" s="163"/>
      <c r="CP375" s="163"/>
      <c r="CQ375" s="163"/>
      <c r="CR375" s="163"/>
      <c r="CS375" s="163" t="s">
        <v>20</v>
      </c>
      <c r="CT375" s="163">
        <v>9.9537864956990063</v>
      </c>
      <c r="CU375" s="171"/>
      <c r="CV375" s="171"/>
      <c r="CW375" s="190">
        <v>156</v>
      </c>
      <c r="CX375" s="228" t="s">
        <v>10</v>
      </c>
      <c r="CY375" s="228"/>
      <c r="CZ375" s="228"/>
      <c r="DA375" s="228"/>
      <c r="DB375" s="228"/>
      <c r="DC375" s="228"/>
      <c r="DD375" s="228"/>
      <c r="DE375" s="228"/>
      <c r="DF375" s="228"/>
      <c r="DG375" s="228"/>
      <c r="DH375" s="228" t="s">
        <v>11</v>
      </c>
      <c r="DI375" s="228">
        <v>4.1092519999999997</v>
      </c>
      <c r="DJ375" s="228">
        <v>0.50418260000000004</v>
      </c>
      <c r="DK375" s="228">
        <f t="shared" si="59"/>
        <v>3.6050693999999996</v>
      </c>
      <c r="DL375" s="228">
        <v>0.2194797</v>
      </c>
      <c r="DM375" s="228">
        <v>0.28470290000000004</v>
      </c>
      <c r="DO375" s="61">
        <v>82</v>
      </c>
      <c r="DP375" s="61" t="s">
        <v>202</v>
      </c>
      <c r="DQ375" s="186"/>
      <c r="DR375" s="61"/>
      <c r="DS375" s="61"/>
      <c r="DT375" s="61"/>
      <c r="DU375" s="61"/>
      <c r="DV375" s="61"/>
      <c r="DW375" s="61"/>
      <c r="DX375" s="61" t="s">
        <v>20</v>
      </c>
      <c r="DY375" s="68">
        <v>0.25691394000000001</v>
      </c>
      <c r="DZ375" s="68">
        <v>2.6105440000000001E-2</v>
      </c>
      <c r="EA375" s="68">
        <v>5.4659579999999999E-2</v>
      </c>
      <c r="EB375" s="68">
        <v>0.15479503999999999</v>
      </c>
      <c r="EC375" s="68">
        <v>1.9607819999999998E-2</v>
      </c>
      <c r="EH375" s="61"/>
      <c r="EI375" s="68"/>
      <c r="EJ375" s="68"/>
      <c r="EK375" s="68"/>
      <c r="EL375" s="68"/>
      <c r="EM375" s="68"/>
      <c r="EN375" s="68"/>
      <c r="EO375" s="68"/>
    </row>
    <row r="376" spans="1:152" s="169" customFormat="1" x14ac:dyDescent="0.25">
      <c r="A376" s="186"/>
      <c r="B376" s="186"/>
      <c r="C376" s="186"/>
      <c r="D376" s="186"/>
      <c r="E376" s="186"/>
      <c r="F376" s="186"/>
      <c r="G376" s="186"/>
      <c r="H376" s="186"/>
      <c r="I376" s="186"/>
      <c r="J376" s="186"/>
      <c r="K376" s="186"/>
      <c r="L376" s="186"/>
      <c r="M376" s="186"/>
      <c r="N376" s="186"/>
      <c r="O376" s="186"/>
      <c r="P376" s="186"/>
      <c r="Q376" s="186"/>
      <c r="R376" s="186"/>
      <c r="S376" s="186"/>
      <c r="T376" s="186"/>
      <c r="U376" s="212"/>
      <c r="V376" s="186"/>
      <c r="W376" s="190" t="s">
        <v>619</v>
      </c>
      <c r="X376" s="190">
        <v>861</v>
      </c>
      <c r="Y376" s="192" t="s">
        <v>8</v>
      </c>
      <c r="Z376" s="192"/>
      <c r="AA376" s="175"/>
      <c r="AB376" s="175"/>
      <c r="AC376" s="175"/>
      <c r="AD376" s="175"/>
      <c r="AE376" s="192"/>
      <c r="AF376" s="193">
        <v>29.536913500000004</v>
      </c>
      <c r="AG376" s="193">
        <v>23.450755000000001</v>
      </c>
      <c r="AH376" s="193">
        <v>4.1630893000000002</v>
      </c>
      <c r="AI376" s="193">
        <v>9.7987419500000019</v>
      </c>
      <c r="AJ376" s="193">
        <v>2.3683529297685073</v>
      </c>
      <c r="AK376" s="186"/>
      <c r="AL376" s="175" t="s">
        <v>1036</v>
      </c>
      <c r="AM376" s="175"/>
      <c r="AN376" s="175" t="s">
        <v>8</v>
      </c>
      <c r="AO376" s="175"/>
      <c r="AP376" s="175"/>
      <c r="AQ376" s="175"/>
      <c r="AR376" s="175"/>
      <c r="AS376" s="175"/>
      <c r="AU376" s="175"/>
      <c r="AV376" s="175" t="s">
        <v>440</v>
      </c>
      <c r="AY376" s="176">
        <v>0.21940000000000001</v>
      </c>
      <c r="AZ376" s="176">
        <v>20</v>
      </c>
      <c r="BA376" s="177">
        <v>1.0970000000000001E-2</v>
      </c>
      <c r="BB376" s="177">
        <v>5.7941642283842913</v>
      </c>
      <c r="BC376" s="186"/>
      <c r="BD376" s="194" t="s">
        <v>555</v>
      </c>
      <c r="BE376" s="194" t="s">
        <v>286</v>
      </c>
      <c r="BF376" s="194"/>
      <c r="BG376" s="194"/>
      <c r="BJ376" s="194"/>
      <c r="BK376" s="194"/>
      <c r="BL376" s="194"/>
      <c r="BM376" s="217">
        <v>739.38599999999997</v>
      </c>
      <c r="BP376" s="194"/>
      <c r="BQ376" s="213">
        <v>2783.333333</v>
      </c>
      <c r="BR376" s="213"/>
      <c r="BS376" s="213"/>
      <c r="BT376" s="213"/>
      <c r="BU376" s="186"/>
      <c r="BV376" s="176" t="s">
        <v>297</v>
      </c>
      <c r="BW376" s="176"/>
      <c r="BX376" s="176"/>
      <c r="BY376" s="176"/>
      <c r="BZ376" s="176"/>
      <c r="CA376" s="176"/>
      <c r="CB376" s="176"/>
      <c r="CC376" s="176"/>
      <c r="CD376" s="176"/>
      <c r="CE376" s="176" t="s">
        <v>20</v>
      </c>
      <c r="CF376" s="185">
        <v>175.59058377768648</v>
      </c>
      <c r="CI376" s="163">
        <v>103</v>
      </c>
      <c r="CJ376" s="163" t="s">
        <v>10</v>
      </c>
      <c r="CK376" s="163"/>
      <c r="CL376" s="163"/>
      <c r="CM376" s="163"/>
      <c r="CN376" s="163"/>
      <c r="CO376" s="163"/>
      <c r="CP376" s="163"/>
      <c r="CQ376" s="163"/>
      <c r="CR376" s="163"/>
      <c r="CS376" s="163" t="s">
        <v>20</v>
      </c>
      <c r="CT376" s="163">
        <v>7.8184910110585024</v>
      </c>
      <c r="CU376" s="171"/>
      <c r="CV376" s="171"/>
      <c r="CW376" s="190">
        <v>166</v>
      </c>
      <c r="CX376" s="228" t="s">
        <v>10</v>
      </c>
      <c r="CY376" s="228"/>
      <c r="CZ376" s="228"/>
      <c r="DA376" s="228"/>
      <c r="DB376" s="228"/>
      <c r="DC376" s="228"/>
      <c r="DD376" s="228"/>
      <c r="DE376" s="228"/>
      <c r="DF376" s="228"/>
      <c r="DG376" s="228"/>
      <c r="DH376" s="228" t="s">
        <v>11</v>
      </c>
      <c r="DI376" s="230">
        <v>5.1706310000000002</v>
      </c>
      <c r="DJ376" s="230">
        <v>0.60224979999999995</v>
      </c>
      <c r="DK376" s="230">
        <f t="shared" si="59"/>
        <v>4.5683812000000001</v>
      </c>
      <c r="DL376" s="230">
        <v>0.36363809999999996</v>
      </c>
      <c r="DM376" s="230">
        <v>0.23861169999999998</v>
      </c>
      <c r="DO376" s="61" t="s">
        <v>112</v>
      </c>
      <c r="DP376" s="61" t="s">
        <v>10</v>
      </c>
      <c r="DQ376" s="186"/>
      <c r="DR376" s="61"/>
      <c r="DS376" s="61"/>
      <c r="DT376" s="61"/>
      <c r="DU376" s="61"/>
      <c r="DV376" s="61"/>
      <c r="DW376" s="61"/>
      <c r="DX376" s="61" t="s">
        <v>20</v>
      </c>
      <c r="DY376" s="68">
        <v>0.30456804000000004</v>
      </c>
      <c r="DZ376" s="68">
        <v>2.9961500000000002E-2</v>
      </c>
      <c r="EA376" s="68">
        <v>6.2229720000000009E-2</v>
      </c>
      <c r="EB376" s="68">
        <v>0.20561111999999998</v>
      </c>
      <c r="EC376" s="68">
        <v>2.0178600000000001E-2</v>
      </c>
      <c r="EH376" s="61"/>
      <c r="EI376" s="68"/>
      <c r="EJ376" s="68"/>
      <c r="EK376" s="68"/>
      <c r="EL376" s="68"/>
      <c r="EM376" s="68"/>
      <c r="EN376" s="68"/>
      <c r="EO376" s="68"/>
    </row>
    <row r="377" spans="1:152" s="169" customFormat="1" x14ac:dyDescent="0.25">
      <c r="A377" s="186"/>
      <c r="B377" s="186"/>
      <c r="C377" s="186"/>
      <c r="D377" s="186"/>
      <c r="E377" s="186"/>
      <c r="F377" s="186"/>
      <c r="G377" s="186"/>
      <c r="H377" s="186"/>
      <c r="I377" s="186"/>
      <c r="J377" s="186"/>
      <c r="K377" s="186"/>
      <c r="L377" s="186"/>
      <c r="M377" s="186"/>
      <c r="N377" s="186"/>
      <c r="O377" s="186"/>
      <c r="P377" s="186"/>
      <c r="Q377" s="186"/>
      <c r="R377" s="186"/>
      <c r="S377" s="186"/>
      <c r="T377" s="186"/>
      <c r="U377" s="212"/>
      <c r="V377" s="186"/>
      <c r="W377" s="190" t="s">
        <v>623</v>
      </c>
      <c r="X377" s="190">
        <v>761</v>
      </c>
      <c r="Y377" s="192" t="s">
        <v>8</v>
      </c>
      <c r="Z377" s="192"/>
      <c r="AA377" s="175"/>
      <c r="AB377" s="175"/>
      <c r="AC377" s="175"/>
      <c r="AD377" s="175"/>
      <c r="AE377" s="192"/>
      <c r="AF377" s="193">
        <v>27.584057499999993</v>
      </c>
      <c r="AG377" s="193">
        <v>23.649870999999997</v>
      </c>
      <c r="AH377" s="193">
        <v>4.1387686500000003</v>
      </c>
      <c r="AI377" s="193">
        <v>9.2150393000000008</v>
      </c>
      <c r="AJ377" s="193">
        <v>2.2348564838309324</v>
      </c>
      <c r="AK377" s="186"/>
      <c r="AL377" s="175" t="s">
        <v>1001</v>
      </c>
      <c r="AM377" s="175"/>
      <c r="AN377" s="175" t="s">
        <v>8</v>
      </c>
      <c r="AO377" s="175"/>
      <c r="AP377" s="175"/>
      <c r="AQ377" s="175"/>
      <c r="AR377" s="175"/>
      <c r="AS377" s="175"/>
      <c r="AU377" s="175"/>
      <c r="AV377" s="176" t="s">
        <v>20</v>
      </c>
      <c r="AY377" s="176">
        <v>0.25380000000000003</v>
      </c>
      <c r="AZ377" s="176">
        <v>20</v>
      </c>
      <c r="BA377" s="177">
        <v>1.2690000000000002E-2</v>
      </c>
      <c r="BB377" s="177">
        <v>6.6826832738302961</v>
      </c>
      <c r="BC377" s="186"/>
      <c r="BD377" s="194" t="s">
        <v>556</v>
      </c>
      <c r="BE377" s="194" t="s">
        <v>286</v>
      </c>
      <c r="BF377" s="194"/>
      <c r="BG377" s="194"/>
      <c r="BJ377" s="194"/>
      <c r="BK377" s="194"/>
      <c r="BL377" s="194"/>
      <c r="BM377" s="217">
        <v>758.69500000000005</v>
      </c>
      <c r="BP377" s="194"/>
      <c r="BQ377" s="213">
        <v>4482.5</v>
      </c>
      <c r="BR377" s="213"/>
      <c r="BS377" s="213"/>
      <c r="BT377" s="213"/>
      <c r="BU377" s="186"/>
      <c r="BV377" s="176" t="s">
        <v>490</v>
      </c>
      <c r="BW377" s="176"/>
      <c r="BX377" s="176"/>
      <c r="BY377" s="176"/>
      <c r="BZ377" s="176"/>
      <c r="CA377" s="176"/>
      <c r="CB377" s="176"/>
      <c r="CC377" s="176"/>
      <c r="CD377" s="176"/>
      <c r="CE377" s="176" t="s">
        <v>440</v>
      </c>
      <c r="CF377" s="185">
        <v>176.56450615062712</v>
      </c>
      <c r="CI377" s="163">
        <v>127</v>
      </c>
      <c r="CJ377" s="163" t="s">
        <v>8</v>
      </c>
      <c r="CK377" s="163"/>
      <c r="CL377" s="163"/>
      <c r="CM377" s="163"/>
      <c r="CN377" s="163"/>
      <c r="CO377" s="163"/>
      <c r="CP377" s="163"/>
      <c r="CQ377" s="163"/>
      <c r="CR377" s="163"/>
      <c r="CS377" s="163" t="s">
        <v>62</v>
      </c>
      <c r="CT377" s="163">
        <v>8.3537595497655577</v>
      </c>
      <c r="CU377" s="171"/>
      <c r="CV377" s="171"/>
      <c r="CW377" s="190">
        <v>197</v>
      </c>
      <c r="CX377" s="228" t="s">
        <v>10</v>
      </c>
      <c r="CY377" s="228"/>
      <c r="CZ377" s="228"/>
      <c r="DA377" s="228"/>
      <c r="DB377" s="228"/>
      <c r="DC377" s="228"/>
      <c r="DD377" s="228"/>
      <c r="DE377" s="228"/>
      <c r="DF377" s="228"/>
      <c r="DG377" s="228"/>
      <c r="DH377" s="228" t="s">
        <v>11</v>
      </c>
      <c r="DI377" s="230">
        <v>5.08148</v>
      </c>
      <c r="DJ377" s="230">
        <v>0.6831853</v>
      </c>
      <c r="DK377" s="230">
        <f t="shared" si="59"/>
        <v>4.3982947000000001</v>
      </c>
      <c r="DL377" s="230">
        <v>0.35611579999999998</v>
      </c>
      <c r="DM377" s="230">
        <v>0.32706950000000001</v>
      </c>
      <c r="DO377" s="61" t="s">
        <v>113</v>
      </c>
      <c r="DP377" s="61" t="s">
        <v>10</v>
      </c>
      <c r="DQ377" s="186"/>
      <c r="DR377" s="61"/>
      <c r="DS377" s="61"/>
      <c r="DT377" s="61"/>
      <c r="DU377" s="61"/>
      <c r="DV377" s="61"/>
      <c r="DW377" s="61"/>
      <c r="DX377" s="61" t="s">
        <v>20</v>
      </c>
      <c r="DY377" s="61">
        <v>0.23787777999999998</v>
      </c>
      <c r="DZ377" s="68">
        <v>3.0400679999999996E-2</v>
      </c>
      <c r="EA377" s="68">
        <v>5.4936940000000004E-2</v>
      </c>
      <c r="EB377" s="68">
        <v>0.13609994</v>
      </c>
      <c r="EC377" s="68">
        <v>1.8493139999999998E-2</v>
      </c>
      <c r="EH377" s="61"/>
      <c r="EI377" s="68"/>
      <c r="EJ377" s="68"/>
      <c r="EK377" s="68"/>
      <c r="EL377" s="68"/>
      <c r="EM377" s="68"/>
      <c r="EN377" s="68"/>
      <c r="EO377" s="68"/>
    </row>
    <row r="378" spans="1:152" s="169" customFormat="1" x14ac:dyDescent="0.25">
      <c r="A378" s="186"/>
      <c r="B378" s="186"/>
      <c r="C378" s="186"/>
      <c r="D378" s="186"/>
      <c r="E378" s="186"/>
      <c r="F378" s="186"/>
      <c r="G378" s="186"/>
      <c r="H378" s="186"/>
      <c r="I378" s="186"/>
      <c r="J378" s="186"/>
      <c r="K378" s="186"/>
      <c r="L378" s="186"/>
      <c r="M378" s="186"/>
      <c r="N378" s="186"/>
      <c r="O378" s="186"/>
      <c r="P378" s="186"/>
      <c r="Q378" s="186"/>
      <c r="R378" s="186"/>
      <c r="S378" s="186"/>
      <c r="T378" s="186"/>
      <c r="U378" s="212"/>
      <c r="V378" s="186"/>
      <c r="W378" s="190" t="s">
        <v>885</v>
      </c>
      <c r="X378" s="190">
        <v>676</v>
      </c>
      <c r="Y378" s="192" t="s">
        <v>10</v>
      </c>
      <c r="Z378" s="192"/>
      <c r="AA378" s="175"/>
      <c r="AB378" s="175"/>
      <c r="AC378" s="175"/>
      <c r="AD378" s="175"/>
      <c r="AE378" s="192"/>
      <c r="AF378" s="193">
        <v>35.893223000000013</v>
      </c>
      <c r="AG378" s="193">
        <v>26.672923500000003</v>
      </c>
      <c r="AH378" s="193">
        <v>4.6807920999999997</v>
      </c>
      <c r="AI378" s="193">
        <v>10.92255615</v>
      </c>
      <c r="AJ378" s="193">
        <v>2.3476350843370253</v>
      </c>
      <c r="AK378" s="186"/>
      <c r="AL378" s="175" t="s">
        <v>112</v>
      </c>
      <c r="AM378" s="175"/>
      <c r="AN378" s="175" t="s">
        <v>10</v>
      </c>
      <c r="AO378" s="175"/>
      <c r="AP378" s="175"/>
      <c r="AQ378" s="175"/>
      <c r="AR378" s="175"/>
      <c r="AS378" s="175"/>
      <c r="AU378" s="175"/>
      <c r="AV378" s="176" t="s">
        <v>20</v>
      </c>
      <c r="AY378" s="176">
        <v>0.23119999999999999</v>
      </c>
      <c r="AZ378" s="176">
        <v>20</v>
      </c>
      <c r="BA378" s="177">
        <v>1.1559999999999999E-2</v>
      </c>
      <c r="BB378" s="177">
        <v>6.7108689233081904</v>
      </c>
      <c r="BC378" s="186"/>
      <c r="BD378" s="194" t="s">
        <v>557</v>
      </c>
      <c r="BE378" s="194" t="s">
        <v>286</v>
      </c>
      <c r="BF378" s="194"/>
      <c r="BG378" s="194"/>
      <c r="BJ378" s="194"/>
      <c r="BK378" s="194"/>
      <c r="BL378" s="194"/>
      <c r="BM378" s="217">
        <v>797.33699999999999</v>
      </c>
      <c r="BP378" s="194"/>
      <c r="BQ378" s="213">
        <v>889.48</v>
      </c>
      <c r="BR378" s="213"/>
      <c r="BS378" s="213"/>
      <c r="BT378" s="213"/>
      <c r="BU378" s="186"/>
      <c r="BV378" s="176" t="s">
        <v>491</v>
      </c>
      <c r="BW378" s="176"/>
      <c r="BX378" s="176"/>
      <c r="BY378" s="176"/>
      <c r="BZ378" s="176"/>
      <c r="CA378" s="176"/>
      <c r="CB378" s="176"/>
      <c r="CC378" s="176"/>
      <c r="CD378" s="176"/>
      <c r="CE378" s="176" t="s">
        <v>440</v>
      </c>
      <c r="CF378" s="185">
        <v>170.6817184956129</v>
      </c>
      <c r="CI378" s="163">
        <v>143</v>
      </c>
      <c r="CJ378" s="163" t="s">
        <v>10</v>
      </c>
      <c r="CK378" s="163"/>
      <c r="CL378" s="163"/>
      <c r="CM378" s="163"/>
      <c r="CN378" s="163"/>
      <c r="CO378" s="163"/>
      <c r="CP378" s="163"/>
      <c r="CQ378" s="163"/>
      <c r="CR378" s="163"/>
      <c r="CS378" s="163" t="s">
        <v>20</v>
      </c>
      <c r="CT378" s="163">
        <v>6.9804480298321057</v>
      </c>
      <c r="CU378" s="171"/>
      <c r="CV378" s="171"/>
      <c r="CW378" s="190">
        <v>166</v>
      </c>
      <c r="CX378" s="228" t="s">
        <v>10</v>
      </c>
      <c r="CY378" s="228"/>
      <c r="CZ378" s="228"/>
      <c r="DA378" s="228"/>
      <c r="DB378" s="228"/>
      <c r="DC378" s="228"/>
      <c r="DD378" s="228"/>
      <c r="DE378" s="228"/>
      <c r="DF378" s="228"/>
      <c r="DG378" s="228"/>
      <c r="DH378" s="228" t="s">
        <v>11</v>
      </c>
      <c r="DI378" s="171">
        <v>5.1706310000000002</v>
      </c>
      <c r="DJ378" s="228">
        <v>0.60224979999999995</v>
      </c>
      <c r="DK378" s="228">
        <f t="shared" si="59"/>
        <v>4.5683812000000001</v>
      </c>
      <c r="DL378" s="228">
        <v>0.36363809999999996</v>
      </c>
      <c r="DM378" s="228">
        <v>0.23861169999999998</v>
      </c>
      <c r="DO378" s="61" t="s">
        <v>156</v>
      </c>
      <c r="DP378" s="61" t="s">
        <v>10</v>
      </c>
      <c r="DQ378" s="186"/>
      <c r="DR378" s="61"/>
      <c r="DS378" s="61"/>
      <c r="DT378" s="61"/>
      <c r="DU378" s="61"/>
      <c r="DV378" s="61"/>
      <c r="DW378" s="61"/>
      <c r="DX378" s="61" t="s">
        <v>62</v>
      </c>
      <c r="DY378" s="68">
        <v>0.29956934000000002</v>
      </c>
      <c r="DZ378" s="68">
        <v>2.415192E-2</v>
      </c>
      <c r="EA378" s="68">
        <v>5.51397E-2</v>
      </c>
      <c r="EB378" s="68">
        <v>0.21753612000000003</v>
      </c>
      <c r="EC378" s="68">
        <v>1.8436260000000003E-2</v>
      </c>
      <c r="EH378" s="61"/>
      <c r="EI378" s="68"/>
      <c r="EJ378" s="68"/>
      <c r="EK378" s="68"/>
      <c r="EL378" s="68"/>
      <c r="EM378" s="68"/>
      <c r="EN378" s="68"/>
      <c r="EO378" s="68"/>
    </row>
    <row r="379" spans="1:152" s="169" customFormat="1" x14ac:dyDescent="0.25">
      <c r="A379" s="186"/>
      <c r="B379" s="186"/>
      <c r="C379" s="186"/>
      <c r="D379" s="186"/>
      <c r="E379" s="186"/>
      <c r="F379" s="186"/>
      <c r="G379" s="186"/>
      <c r="H379" s="186"/>
      <c r="I379" s="186"/>
      <c r="J379" s="186"/>
      <c r="K379" s="186"/>
      <c r="L379" s="186"/>
      <c r="M379" s="186"/>
      <c r="N379" s="186"/>
      <c r="O379" s="186"/>
      <c r="P379" s="186"/>
      <c r="Q379" s="186"/>
      <c r="R379" s="186"/>
      <c r="S379" s="186"/>
      <c r="T379" s="186"/>
      <c r="U379" s="212"/>
      <c r="V379" s="186"/>
      <c r="W379" s="186"/>
      <c r="X379" s="186"/>
      <c r="Y379" s="192" t="s">
        <v>201</v>
      </c>
      <c r="Z379" s="192"/>
      <c r="AA379" s="175"/>
      <c r="AB379" s="175"/>
      <c r="AC379" s="175"/>
      <c r="AD379" s="175"/>
      <c r="AE379" s="192"/>
      <c r="AF379" s="198">
        <v>50.334559000000006</v>
      </c>
      <c r="AG379" s="198">
        <v>30.997265499999997</v>
      </c>
      <c r="AH379" s="198">
        <v>5.6216236000000013</v>
      </c>
      <c r="AI379" s="198">
        <v>12.736055000000002</v>
      </c>
      <c r="AJ379" s="198">
        <v>2.2792005435139773</v>
      </c>
      <c r="AK379" s="186"/>
      <c r="AL379" s="175" t="s">
        <v>542</v>
      </c>
      <c r="AM379" s="175"/>
      <c r="AN379" s="175" t="s">
        <v>201</v>
      </c>
      <c r="AO379" s="175"/>
      <c r="AP379" s="175"/>
      <c r="AQ379" s="175"/>
      <c r="AR379" s="175"/>
      <c r="AS379" s="175"/>
      <c r="AU379" s="175"/>
      <c r="AV379" s="175" t="s">
        <v>440</v>
      </c>
      <c r="AY379" s="176">
        <v>0.18090000000000001</v>
      </c>
      <c r="AZ379" s="176">
        <v>19</v>
      </c>
      <c r="BA379" s="177">
        <v>9.5210526315789475E-3</v>
      </c>
      <c r="BB379" s="177">
        <v>5.3273974837338862</v>
      </c>
      <c r="BC379" s="186"/>
      <c r="BD379" s="194" t="s">
        <v>542</v>
      </c>
      <c r="BE379" s="194" t="s">
        <v>201</v>
      </c>
      <c r="BF379" s="194"/>
      <c r="BG379" s="194"/>
      <c r="BJ379" s="194"/>
      <c r="BK379" s="194"/>
      <c r="BL379" s="194"/>
      <c r="BM379" s="217">
        <v>792.43100000000004</v>
      </c>
      <c r="BP379" s="194"/>
      <c r="BQ379" s="213">
        <v>1897.333333</v>
      </c>
      <c r="BR379" s="213"/>
      <c r="BS379" s="213"/>
      <c r="BT379" s="213"/>
      <c r="BU379" s="186"/>
      <c r="BV379" s="176" t="s">
        <v>492</v>
      </c>
      <c r="BW379" s="176"/>
      <c r="BX379" s="176"/>
      <c r="BY379" s="176"/>
      <c r="BZ379" s="176"/>
      <c r="CA379" s="176"/>
      <c r="CB379" s="176"/>
      <c r="CC379" s="176"/>
      <c r="CD379" s="176"/>
      <c r="CE379" s="176" t="s">
        <v>440</v>
      </c>
      <c r="CF379" s="185">
        <v>142.67849447206603</v>
      </c>
      <c r="CI379" s="163">
        <v>144</v>
      </c>
      <c r="CJ379" s="163" t="s">
        <v>8</v>
      </c>
      <c r="CK379" s="163"/>
      <c r="CL379" s="163"/>
      <c r="CM379" s="163"/>
      <c r="CN379" s="163"/>
      <c r="CO379" s="163"/>
      <c r="CP379" s="163"/>
      <c r="CQ379" s="163"/>
      <c r="CR379" s="163"/>
      <c r="CS379" s="163" t="s">
        <v>20</v>
      </c>
      <c r="CT379" s="163">
        <v>7.0014339568562436</v>
      </c>
      <c r="CU379" s="171"/>
      <c r="CV379" s="171"/>
      <c r="CW379" s="190">
        <v>189</v>
      </c>
      <c r="CX379" s="228" t="s">
        <v>8</v>
      </c>
      <c r="CY379" s="228"/>
      <c r="CZ379" s="228"/>
      <c r="DA379" s="228"/>
      <c r="DB379" s="228"/>
      <c r="DC379" s="228"/>
      <c r="DD379" s="228"/>
      <c r="DE379" s="228"/>
      <c r="DF379" s="228"/>
      <c r="DG379" s="228"/>
      <c r="DH379" s="228" t="s">
        <v>9</v>
      </c>
      <c r="DI379" s="231">
        <v>6.7020730000000004</v>
      </c>
      <c r="DJ379" s="230">
        <v>0.81571550000000004</v>
      </c>
      <c r="DK379" s="230">
        <v>5.8863575000000008</v>
      </c>
      <c r="DL379" s="230">
        <v>0.42800660000000007</v>
      </c>
      <c r="DM379" s="230">
        <v>0.38770889999999997</v>
      </c>
      <c r="DO379" s="61" t="s">
        <v>185</v>
      </c>
      <c r="DP379" s="61" t="s">
        <v>8</v>
      </c>
      <c r="DQ379" s="186"/>
      <c r="DR379" s="61"/>
      <c r="DS379" s="61"/>
      <c r="DT379" s="61"/>
      <c r="DU379" s="61"/>
      <c r="DV379" s="61"/>
      <c r="DW379" s="61"/>
      <c r="DX379" s="61" t="s">
        <v>20</v>
      </c>
      <c r="DY379" s="68">
        <v>0.25906442000000002</v>
      </c>
      <c r="DZ379" s="68">
        <v>2.3553919999999999E-2</v>
      </c>
      <c r="EA379" s="68">
        <v>5.7063540000000003E-2</v>
      </c>
      <c r="EB379" s="68">
        <v>0.15843964000000002</v>
      </c>
      <c r="EC379" s="68">
        <v>1.9429120000000001E-2</v>
      </c>
      <c r="EH379" s="61"/>
      <c r="EI379" s="68"/>
      <c r="EJ379" s="68"/>
      <c r="EK379" s="68"/>
      <c r="EL379" s="68"/>
      <c r="EM379" s="68"/>
      <c r="EN379" s="68"/>
      <c r="EO379" s="68"/>
    </row>
    <row r="380" spans="1:152" s="169" customFormat="1" x14ac:dyDescent="0.25">
      <c r="A380" s="186"/>
      <c r="B380" s="186"/>
      <c r="C380" s="186"/>
      <c r="D380" s="186"/>
      <c r="E380" s="186"/>
      <c r="F380" s="186"/>
      <c r="G380" s="186"/>
      <c r="H380" s="186"/>
      <c r="I380" s="186"/>
      <c r="J380" s="186"/>
      <c r="K380" s="186"/>
      <c r="L380" s="186"/>
      <c r="M380" s="186"/>
      <c r="N380" s="186"/>
      <c r="O380" s="186"/>
      <c r="P380" s="186"/>
      <c r="Q380" s="186"/>
      <c r="R380" s="186"/>
      <c r="S380" s="186"/>
      <c r="T380" s="186"/>
      <c r="U380" s="212"/>
      <c r="V380" s="186"/>
      <c r="W380" s="186"/>
      <c r="X380" s="186"/>
      <c r="Y380" s="192" t="s">
        <v>201</v>
      </c>
      <c r="Z380" s="192"/>
      <c r="AA380" s="175"/>
      <c r="AB380" s="175"/>
      <c r="AC380" s="175"/>
      <c r="AD380" s="175"/>
      <c r="AE380" s="192"/>
      <c r="AF380" s="198">
        <v>39.639527999999999</v>
      </c>
      <c r="AG380" s="198">
        <v>27.406646000000002</v>
      </c>
      <c r="AH380" s="198">
        <v>5.1124123000000008</v>
      </c>
      <c r="AI380" s="198">
        <v>10.799186900000004</v>
      </c>
      <c r="AJ380" s="198">
        <v>2.1294716598105579</v>
      </c>
      <c r="AK380" s="186"/>
      <c r="AL380" s="175" t="s">
        <v>1067</v>
      </c>
      <c r="AM380" s="175"/>
      <c r="AN380" s="175" t="s">
        <v>201</v>
      </c>
      <c r="AO380" s="175"/>
      <c r="AP380" s="175"/>
      <c r="AQ380" s="175"/>
      <c r="AR380" s="175"/>
      <c r="AS380" s="175"/>
      <c r="AU380" s="175"/>
      <c r="AV380" s="175" t="s">
        <v>62</v>
      </c>
      <c r="AY380" s="176">
        <v>0.29559999999999997</v>
      </c>
      <c r="AZ380" s="176">
        <v>20</v>
      </c>
      <c r="BA380" s="179">
        <v>1.4779999999999998E-2</v>
      </c>
      <c r="BB380" s="177">
        <v>7.3390062545298358</v>
      </c>
      <c r="BC380" s="186"/>
      <c r="BD380" s="194" t="s">
        <v>68</v>
      </c>
      <c r="BE380" s="194" t="s">
        <v>8</v>
      </c>
      <c r="BF380" s="194"/>
      <c r="BG380" s="194"/>
      <c r="BJ380" s="194"/>
      <c r="BK380" s="194"/>
      <c r="BL380" s="194"/>
      <c r="BM380" s="217">
        <v>904.29700000000003</v>
      </c>
      <c r="BP380" s="194"/>
      <c r="BQ380" s="213">
        <v>2306.8316669999999</v>
      </c>
      <c r="BR380" s="213"/>
      <c r="BS380" s="213"/>
      <c r="BT380" s="213"/>
      <c r="BU380" s="186"/>
      <c r="BV380" s="176" t="s">
        <v>493</v>
      </c>
      <c r="BW380" s="176"/>
      <c r="BX380" s="176"/>
      <c r="BY380" s="176"/>
      <c r="BZ380" s="176"/>
      <c r="CA380" s="176"/>
      <c r="CB380" s="176"/>
      <c r="CC380" s="176"/>
      <c r="CD380" s="176"/>
      <c r="CE380" s="176" t="s">
        <v>440</v>
      </c>
      <c r="CF380" s="185">
        <v>174.22812115440144</v>
      </c>
      <c r="CI380" s="163">
        <v>156</v>
      </c>
      <c r="CJ380" s="163" t="s">
        <v>10</v>
      </c>
      <c r="CK380" s="163"/>
      <c r="CL380" s="163"/>
      <c r="CM380" s="163"/>
      <c r="CN380" s="163"/>
      <c r="CO380" s="163"/>
      <c r="CP380" s="163"/>
      <c r="CQ380" s="163"/>
      <c r="CR380" s="163"/>
      <c r="CS380" s="163" t="s">
        <v>20</v>
      </c>
      <c r="CT380" s="163">
        <v>7.880726662376766</v>
      </c>
      <c r="CU380" s="171"/>
      <c r="CV380" s="171"/>
      <c r="CW380" s="190">
        <v>197</v>
      </c>
      <c r="CX380" s="228" t="s">
        <v>10</v>
      </c>
      <c r="CY380" s="228"/>
      <c r="CZ380" s="228"/>
      <c r="DA380" s="228"/>
      <c r="DB380" s="228"/>
      <c r="DC380" s="228"/>
      <c r="DD380" s="228"/>
      <c r="DE380" s="228"/>
      <c r="DF380" s="228"/>
      <c r="DG380" s="228"/>
      <c r="DH380" s="228" t="s">
        <v>11</v>
      </c>
      <c r="DI380" s="228">
        <v>5.08148</v>
      </c>
      <c r="DJ380" s="228">
        <v>0.6831853</v>
      </c>
      <c r="DK380" s="228">
        <f t="shared" ref="DK380:DK385" si="60">DI380-DJ380</f>
        <v>4.3982947000000001</v>
      </c>
      <c r="DL380" s="228">
        <v>0.35611579999999998</v>
      </c>
      <c r="DM380" s="228">
        <v>0.32706950000000001</v>
      </c>
      <c r="DO380" s="61">
        <v>115</v>
      </c>
      <c r="DP380" s="61" t="s">
        <v>202</v>
      </c>
      <c r="DQ380" s="186"/>
      <c r="DR380" s="61"/>
      <c r="DS380" s="61"/>
      <c r="DT380" s="61"/>
      <c r="DU380" s="61"/>
      <c r="DV380" s="61"/>
      <c r="DW380" s="61"/>
      <c r="DX380" s="61" t="s">
        <v>20</v>
      </c>
      <c r="DY380" s="68">
        <v>0.28532269999999998</v>
      </c>
      <c r="DZ380" s="68">
        <v>2.3067539999999997E-2</v>
      </c>
      <c r="EA380" s="68">
        <v>6.4240199999999997E-2</v>
      </c>
      <c r="EB380" s="68">
        <v>0.1817947</v>
      </c>
      <c r="EC380" s="68">
        <v>1.9432700000000001E-2</v>
      </c>
      <c r="EH380" s="61"/>
      <c r="EI380" s="68"/>
      <c r="EJ380" s="68"/>
      <c r="EK380" s="68"/>
      <c r="EL380" s="68"/>
      <c r="EM380" s="68"/>
      <c r="EN380" s="68"/>
      <c r="EO380" s="68"/>
    </row>
    <row r="381" spans="1:152" s="169" customFormat="1" x14ac:dyDescent="0.25">
      <c r="A381" s="186"/>
      <c r="B381" s="186"/>
      <c r="C381" s="186"/>
      <c r="D381" s="186"/>
      <c r="E381" s="186"/>
      <c r="F381" s="186"/>
      <c r="G381" s="186"/>
      <c r="H381" s="186"/>
      <c r="I381" s="186"/>
      <c r="J381" s="186"/>
      <c r="K381" s="186"/>
      <c r="L381" s="186"/>
      <c r="M381" s="186"/>
      <c r="N381" s="186"/>
      <c r="O381" s="186"/>
      <c r="P381" s="186"/>
      <c r="Q381" s="186"/>
      <c r="R381" s="186"/>
      <c r="S381" s="186"/>
      <c r="T381" s="186"/>
      <c r="U381" s="212"/>
      <c r="V381" s="186"/>
      <c r="W381" s="186"/>
      <c r="X381" s="186"/>
      <c r="Y381" s="192" t="s">
        <v>201</v>
      </c>
      <c r="Z381" s="192"/>
      <c r="AA381" s="175"/>
      <c r="AB381" s="175"/>
      <c r="AC381" s="175"/>
      <c r="AD381" s="175"/>
      <c r="AE381" s="192"/>
      <c r="AF381" s="198">
        <v>34.525897000000001</v>
      </c>
      <c r="AG381" s="198">
        <v>25.602415499999996</v>
      </c>
      <c r="AH381" s="198">
        <v>4.741707400000001</v>
      </c>
      <c r="AI381" s="198">
        <v>10.0070587</v>
      </c>
      <c r="AJ381" s="198">
        <v>2.1189850279666507</v>
      </c>
      <c r="AK381" s="186"/>
      <c r="AL381" s="175" t="s">
        <v>187</v>
      </c>
      <c r="AM381" s="175"/>
      <c r="AN381" s="175" t="s">
        <v>201</v>
      </c>
      <c r="AO381" s="175"/>
      <c r="AP381" s="175"/>
      <c r="AQ381" s="175"/>
      <c r="AR381" s="175"/>
      <c r="AS381" s="175"/>
      <c r="AU381" s="175"/>
      <c r="AV381" s="176" t="s">
        <v>20</v>
      </c>
      <c r="AY381" s="176">
        <v>0.20830000000000001</v>
      </c>
      <c r="AZ381" s="176">
        <v>20</v>
      </c>
      <c r="BA381" s="179">
        <v>1.0415000000000001E-2</v>
      </c>
      <c r="BB381" s="177">
        <v>5.5029125171127156</v>
      </c>
      <c r="BC381" s="186"/>
      <c r="BD381" s="194" t="s">
        <v>574</v>
      </c>
      <c r="BE381" s="194" t="s">
        <v>10</v>
      </c>
      <c r="BF381" s="194"/>
      <c r="BG381" s="194"/>
      <c r="BJ381" s="194"/>
      <c r="BK381" s="194"/>
      <c r="BL381" s="194"/>
      <c r="BM381" s="217">
        <v>881.59100000000001</v>
      </c>
      <c r="BP381" s="194"/>
      <c r="BQ381" s="213">
        <v>4352.4943329999996</v>
      </c>
      <c r="BR381" s="213"/>
      <c r="BS381" s="213"/>
      <c r="BT381" s="213"/>
      <c r="BU381" s="186"/>
      <c r="BV381" s="176" t="s">
        <v>445</v>
      </c>
      <c r="BW381" s="176"/>
      <c r="BX381" s="176"/>
      <c r="BY381" s="176"/>
      <c r="BZ381" s="176"/>
      <c r="CA381" s="176"/>
      <c r="CB381" s="176"/>
      <c r="CC381" s="176"/>
      <c r="CD381" s="176"/>
      <c r="CE381" s="176" t="s">
        <v>440</v>
      </c>
      <c r="CF381" s="185">
        <v>183.12216416902533</v>
      </c>
      <c r="CI381" s="163">
        <v>157</v>
      </c>
      <c r="CJ381" s="163" t="s">
        <v>8</v>
      </c>
      <c r="CK381" s="163"/>
      <c r="CL381" s="163"/>
      <c r="CM381" s="163"/>
      <c r="CN381" s="163"/>
      <c r="CO381" s="163"/>
      <c r="CP381" s="163"/>
      <c r="CQ381" s="163"/>
      <c r="CR381" s="163"/>
      <c r="CS381" s="163" t="s">
        <v>20</v>
      </c>
      <c r="CT381" s="163">
        <v>7.0181945679967326</v>
      </c>
      <c r="CU381" s="171"/>
      <c r="CV381" s="171"/>
      <c r="CW381" s="163">
        <v>218</v>
      </c>
      <c r="CX381" s="163" t="s">
        <v>10</v>
      </c>
      <c r="CY381" s="163"/>
      <c r="CZ381" s="163"/>
      <c r="DA381" s="163"/>
      <c r="DB381" s="163"/>
      <c r="DC381" s="163"/>
      <c r="DD381" s="163"/>
      <c r="DE381" s="163"/>
      <c r="DF381" s="163"/>
      <c r="DG381" s="163"/>
      <c r="DH381" s="176" t="s">
        <v>9</v>
      </c>
      <c r="DI381" s="233">
        <v>4.4871590000000001</v>
      </c>
      <c r="DJ381" s="233">
        <v>0.62076019999999998</v>
      </c>
      <c r="DK381" s="177">
        <f t="shared" si="60"/>
        <v>3.8663988000000002</v>
      </c>
      <c r="DL381" s="230">
        <v>0.40029619999999999</v>
      </c>
      <c r="DM381" s="230">
        <v>0.22046399999999997</v>
      </c>
      <c r="DO381" s="59" t="s">
        <v>68</v>
      </c>
      <c r="DP381" s="61" t="s">
        <v>8</v>
      </c>
      <c r="DQ381" s="186"/>
      <c r="DR381" s="61"/>
      <c r="DS381" s="61"/>
      <c r="DT381" s="61"/>
      <c r="DU381" s="61"/>
      <c r="DV381" s="61"/>
      <c r="DW381" s="61"/>
      <c r="DX381" s="61" t="s">
        <v>62</v>
      </c>
      <c r="DY381" s="236">
        <v>0.25084499999999998</v>
      </c>
      <c r="DZ381" s="236">
        <v>3.0854840000000001E-2</v>
      </c>
      <c r="EA381" s="236">
        <v>5.6007000000000001E-2</v>
      </c>
      <c r="EB381" s="236">
        <v>0.20584098000000001</v>
      </c>
      <c r="EC381" s="236">
        <v>1.6464280000000001E-2</v>
      </c>
      <c r="EH381" s="61"/>
      <c r="EI381" s="68"/>
      <c r="EJ381" s="68"/>
      <c r="EK381" s="68"/>
      <c r="EL381" s="68"/>
      <c r="EM381" s="68"/>
      <c r="EN381" s="68"/>
      <c r="EO381" s="68"/>
    </row>
    <row r="382" spans="1:152" s="169" customFormat="1" x14ac:dyDescent="0.25">
      <c r="A382" s="186"/>
      <c r="B382" s="186"/>
      <c r="C382" s="186"/>
      <c r="D382" s="186"/>
      <c r="E382" s="186"/>
      <c r="F382" s="186"/>
      <c r="G382" s="186"/>
      <c r="H382" s="186"/>
      <c r="I382" s="186"/>
      <c r="J382" s="186"/>
      <c r="K382" s="186"/>
      <c r="L382" s="186"/>
      <c r="M382" s="186"/>
      <c r="N382" s="186"/>
      <c r="O382" s="186"/>
      <c r="P382" s="186"/>
      <c r="Q382" s="186"/>
      <c r="R382" s="186"/>
      <c r="S382" s="186"/>
      <c r="T382" s="186"/>
      <c r="U382" s="212"/>
      <c r="V382" s="186"/>
      <c r="W382" s="190" t="s">
        <v>629</v>
      </c>
      <c r="X382" s="190">
        <v>820</v>
      </c>
      <c r="Y382" s="192" t="s">
        <v>8</v>
      </c>
      <c r="Z382" s="192"/>
      <c r="AA382" s="175"/>
      <c r="AB382" s="175"/>
      <c r="AC382" s="175"/>
      <c r="AD382" s="175"/>
      <c r="AE382" s="192"/>
      <c r="AF382" s="193">
        <v>48.114105000000002</v>
      </c>
      <c r="AG382" s="193">
        <v>29.675057500000001</v>
      </c>
      <c r="AH382" s="193">
        <v>5.3759970999999993</v>
      </c>
      <c r="AI382" s="193">
        <v>12.373187999999999</v>
      </c>
      <c r="AJ382" s="193">
        <v>2.3108827720897542</v>
      </c>
      <c r="AK382" s="186"/>
      <c r="AL382" s="175" t="s">
        <v>1029</v>
      </c>
      <c r="AM382" s="175"/>
      <c r="AN382" s="175" t="s">
        <v>8</v>
      </c>
      <c r="AO382" s="175"/>
      <c r="AP382" s="175"/>
      <c r="AQ382" s="175"/>
      <c r="AR382" s="175"/>
      <c r="AS382" s="175"/>
      <c r="AU382" s="175"/>
      <c r="AV382" s="175" t="s">
        <v>440</v>
      </c>
      <c r="AY382" s="176">
        <v>0.21190000000000001</v>
      </c>
      <c r="AZ382" s="176">
        <v>20</v>
      </c>
      <c r="BA382" s="177">
        <v>1.0595E-2</v>
      </c>
      <c r="BB382" s="177">
        <v>5.6518938072101577</v>
      </c>
      <c r="BC382" s="186"/>
      <c r="BD382" s="194" t="s">
        <v>527</v>
      </c>
      <c r="BE382" s="194" t="s">
        <v>8</v>
      </c>
      <c r="BF382" s="194"/>
      <c r="BG382" s="194"/>
      <c r="BJ382" s="194"/>
      <c r="BK382" s="194"/>
      <c r="BL382" s="194"/>
      <c r="BM382" s="217">
        <v>794.80899999999997</v>
      </c>
      <c r="BP382" s="194"/>
      <c r="BQ382" s="213">
        <v>3549</v>
      </c>
      <c r="BR382" s="213"/>
      <c r="BS382" s="213"/>
      <c r="BT382" s="213"/>
      <c r="BU382" s="186"/>
      <c r="BV382" s="176" t="s">
        <v>495</v>
      </c>
      <c r="BW382" s="176"/>
      <c r="BX382" s="176"/>
      <c r="BY382" s="176"/>
      <c r="BZ382" s="176"/>
      <c r="CA382" s="176"/>
      <c r="CB382" s="176"/>
      <c r="CC382" s="176"/>
      <c r="CD382" s="176"/>
      <c r="CE382" s="176" t="s">
        <v>440</v>
      </c>
      <c r="CF382" s="185">
        <v>141.94412373646665</v>
      </c>
      <c r="CI382" s="163">
        <v>161</v>
      </c>
      <c r="CJ382" s="163" t="s">
        <v>8</v>
      </c>
      <c r="CK382" s="163"/>
      <c r="CL382" s="163"/>
      <c r="CM382" s="163"/>
      <c r="CN382" s="163"/>
      <c r="CO382" s="163"/>
      <c r="CP382" s="163"/>
      <c r="CQ382" s="163"/>
      <c r="CR382" s="163"/>
      <c r="CS382" s="163" t="s">
        <v>20</v>
      </c>
      <c r="CT382" s="163">
        <v>8.0631544261027734</v>
      </c>
      <c r="CU382" s="171"/>
      <c r="CV382" s="171"/>
      <c r="CW382" s="163">
        <v>223</v>
      </c>
      <c r="CX382" s="163" t="s">
        <v>10</v>
      </c>
      <c r="CY382" s="163"/>
      <c r="CZ382" s="163"/>
      <c r="DA382" s="163"/>
      <c r="DB382" s="163"/>
      <c r="DC382" s="163"/>
      <c r="DD382" s="163"/>
      <c r="DE382" s="163"/>
      <c r="DF382" s="163"/>
      <c r="DG382" s="163"/>
      <c r="DH382" s="176" t="s">
        <v>9</v>
      </c>
      <c r="DI382" s="233">
        <v>3.185829</v>
      </c>
      <c r="DJ382" s="233">
        <v>0.42869489999999999</v>
      </c>
      <c r="DK382" s="177">
        <f t="shared" si="60"/>
        <v>2.7571341</v>
      </c>
      <c r="DL382" s="230">
        <v>0.24669750000000001</v>
      </c>
      <c r="DM382" s="230">
        <v>0.18199739999999998</v>
      </c>
      <c r="DO382" s="61" t="s">
        <v>114</v>
      </c>
      <c r="DP382" s="61" t="s">
        <v>10</v>
      </c>
      <c r="DQ382" s="186"/>
      <c r="DR382" s="61"/>
      <c r="DS382" s="61"/>
      <c r="DT382" s="61"/>
      <c r="DU382" s="61"/>
      <c r="DV382" s="61"/>
      <c r="DW382" s="61"/>
      <c r="DX382" s="61" t="s">
        <v>20</v>
      </c>
      <c r="DY382" s="68">
        <v>0.28379308000000003</v>
      </c>
      <c r="DZ382" s="68">
        <v>2.6673540000000003E-2</v>
      </c>
      <c r="EA382" s="68">
        <v>6.9532499999999997E-2</v>
      </c>
      <c r="EB382" s="68">
        <v>0.17343826000000001</v>
      </c>
      <c r="EC382" s="68">
        <v>1.9477899999999999E-2</v>
      </c>
      <c r="EH382" s="61"/>
      <c r="EI382" s="68"/>
      <c r="EJ382" s="68"/>
      <c r="EK382" s="68"/>
      <c r="EL382" s="68"/>
      <c r="EM382" s="68"/>
      <c r="EN382" s="68"/>
      <c r="EO382" s="68"/>
    </row>
    <row r="383" spans="1:152" s="169" customFormat="1" x14ac:dyDescent="0.25">
      <c r="A383" s="186"/>
      <c r="B383" s="186"/>
      <c r="C383" s="186"/>
      <c r="D383" s="186"/>
      <c r="E383" s="186"/>
      <c r="F383" s="186"/>
      <c r="G383" s="186"/>
      <c r="H383" s="186"/>
      <c r="I383" s="186"/>
      <c r="J383" s="186"/>
      <c r="K383" s="186"/>
      <c r="L383" s="186"/>
      <c r="M383" s="186"/>
      <c r="N383" s="186"/>
      <c r="O383" s="186"/>
      <c r="P383" s="186"/>
      <c r="Q383" s="186"/>
      <c r="R383" s="186"/>
      <c r="S383" s="186"/>
      <c r="T383" s="186"/>
      <c r="U383" s="212"/>
      <c r="V383" s="186"/>
      <c r="W383" s="190" t="s">
        <v>889</v>
      </c>
      <c r="X383" s="190">
        <v>802</v>
      </c>
      <c r="Y383" s="192" t="s">
        <v>10</v>
      </c>
      <c r="Z383" s="192"/>
      <c r="AA383" s="175"/>
      <c r="AB383" s="175"/>
      <c r="AC383" s="175"/>
      <c r="AD383" s="175"/>
      <c r="AE383" s="192"/>
      <c r="AF383" s="193">
        <v>43.083595499999994</v>
      </c>
      <c r="AG383" s="193">
        <v>28.509914999999999</v>
      </c>
      <c r="AH383" s="193">
        <v>4.997868050000001</v>
      </c>
      <c r="AI383" s="193">
        <v>12.038933700000001</v>
      </c>
      <c r="AJ383" s="193">
        <v>2.413380083280444</v>
      </c>
      <c r="AK383" s="186"/>
      <c r="AL383" s="175" t="s">
        <v>1118</v>
      </c>
      <c r="AM383" s="175"/>
      <c r="AN383" s="175" t="s">
        <v>10</v>
      </c>
      <c r="AO383" s="175"/>
      <c r="AP383" s="175"/>
      <c r="AQ383" s="175"/>
      <c r="AR383" s="175"/>
      <c r="AS383" s="175"/>
      <c r="AU383" s="175"/>
      <c r="AV383" s="175" t="s">
        <v>440</v>
      </c>
      <c r="AY383" s="176">
        <v>0.21210000000000001</v>
      </c>
      <c r="AZ383" s="176">
        <v>20</v>
      </c>
      <c r="BA383" s="177">
        <v>1.0605E-2</v>
      </c>
      <c r="BB383" s="177">
        <v>5.768662926475721</v>
      </c>
      <c r="BC383" s="186"/>
      <c r="BD383" s="194" t="s">
        <v>577</v>
      </c>
      <c r="BE383" s="194" t="s">
        <v>10</v>
      </c>
      <c r="BF383" s="194"/>
      <c r="BG383" s="194"/>
      <c r="BJ383" s="194"/>
      <c r="BK383" s="194"/>
      <c r="BL383" s="194"/>
      <c r="BM383" s="217">
        <v>803.78</v>
      </c>
      <c r="BP383" s="194"/>
      <c r="BQ383" s="213">
        <v>2412.666667</v>
      </c>
      <c r="BR383" s="213"/>
      <c r="BS383" s="213"/>
      <c r="BT383" s="213"/>
      <c r="BU383" s="186"/>
      <c r="BV383" s="176" t="s">
        <v>478</v>
      </c>
      <c r="BW383" s="176"/>
      <c r="BX383" s="176"/>
      <c r="BY383" s="176"/>
      <c r="BZ383" s="176"/>
      <c r="CA383" s="176"/>
      <c r="CB383" s="176"/>
      <c r="CC383" s="176"/>
      <c r="CD383" s="176"/>
      <c r="CE383" s="176" t="s">
        <v>440</v>
      </c>
      <c r="CF383" s="185">
        <v>189.31133050794782</v>
      </c>
      <c r="CI383" s="163">
        <v>163</v>
      </c>
      <c r="CJ383" s="163" t="s">
        <v>8</v>
      </c>
      <c r="CK383" s="163"/>
      <c r="CL383" s="163"/>
      <c r="CM383" s="163"/>
      <c r="CN383" s="163"/>
      <c r="CO383" s="163"/>
      <c r="CP383" s="163"/>
      <c r="CQ383" s="163"/>
      <c r="CR383" s="163"/>
      <c r="CS383" s="163" t="s">
        <v>20</v>
      </c>
      <c r="CT383" s="163">
        <v>6.7864741891100291</v>
      </c>
      <c r="CU383" s="171"/>
      <c r="CV383" s="171"/>
      <c r="CW383" s="190">
        <v>239</v>
      </c>
      <c r="CX383" s="228" t="s">
        <v>10</v>
      </c>
      <c r="CY383" s="228"/>
      <c r="CZ383" s="228"/>
      <c r="DA383" s="228"/>
      <c r="DB383" s="228"/>
      <c r="DC383" s="228"/>
      <c r="DD383" s="228"/>
      <c r="DE383" s="228"/>
      <c r="DF383" s="228"/>
      <c r="DG383" s="228"/>
      <c r="DH383" s="228" t="s">
        <v>11</v>
      </c>
      <c r="DI383" s="234">
        <v>4.8965100000000001</v>
      </c>
      <c r="DJ383" s="228">
        <v>0.55339480000000008</v>
      </c>
      <c r="DK383" s="228">
        <f t="shared" si="60"/>
        <v>4.3431151999999997</v>
      </c>
      <c r="DL383" s="228">
        <v>0.27654680000000009</v>
      </c>
      <c r="DM383" s="228">
        <v>0.27684799999999998</v>
      </c>
      <c r="DO383" s="61" t="s">
        <v>25</v>
      </c>
      <c r="DP383" s="61" t="s">
        <v>8</v>
      </c>
      <c r="DQ383" s="186"/>
      <c r="DR383" s="61"/>
      <c r="DS383" s="61"/>
      <c r="DT383" s="61"/>
      <c r="DU383" s="61"/>
      <c r="DV383" s="61"/>
      <c r="DW383" s="61"/>
      <c r="DX383" s="61" t="s">
        <v>20</v>
      </c>
      <c r="DY383" s="68">
        <v>0.22448608</v>
      </c>
      <c r="DZ383" s="68">
        <v>2.4849400000000001E-2</v>
      </c>
      <c r="EA383" s="68">
        <v>5.5198799999999999E-2</v>
      </c>
      <c r="EB383" s="68">
        <v>0.14017233999999998</v>
      </c>
      <c r="EC383" s="68">
        <v>1.8259239999999999E-2</v>
      </c>
      <c r="EH383" s="61"/>
      <c r="EI383" s="68"/>
      <c r="EJ383" s="68"/>
      <c r="EK383" s="68"/>
      <c r="EL383" s="68"/>
      <c r="EM383" s="68"/>
      <c r="EN383" s="68"/>
      <c r="EO383" s="68"/>
    </row>
    <row r="384" spans="1:152" s="169" customFormat="1" x14ac:dyDescent="0.25">
      <c r="A384" s="186"/>
      <c r="B384" s="186"/>
      <c r="C384" s="186"/>
      <c r="D384" s="186"/>
      <c r="E384" s="186"/>
      <c r="F384" s="186"/>
      <c r="G384" s="186"/>
      <c r="H384" s="186"/>
      <c r="I384" s="186"/>
      <c r="J384" s="186"/>
      <c r="K384" s="186"/>
      <c r="L384" s="186"/>
      <c r="M384" s="186"/>
      <c r="N384" s="186"/>
      <c r="O384" s="186"/>
      <c r="P384" s="186"/>
      <c r="Q384" s="186"/>
      <c r="R384" s="186"/>
      <c r="S384" s="186"/>
      <c r="T384" s="186"/>
      <c r="U384" s="212"/>
      <c r="V384" s="186"/>
      <c r="W384" s="190" t="s">
        <v>890</v>
      </c>
      <c r="X384" s="190">
        <v>732</v>
      </c>
      <c r="Y384" s="192" t="s">
        <v>10</v>
      </c>
      <c r="Z384" s="192"/>
      <c r="AA384" s="175"/>
      <c r="AB384" s="175"/>
      <c r="AC384" s="175"/>
      <c r="AD384" s="175"/>
      <c r="AE384" s="192"/>
      <c r="AF384" s="193">
        <v>44.3026275</v>
      </c>
      <c r="AG384" s="193">
        <v>28.822824000000004</v>
      </c>
      <c r="AH384" s="193">
        <v>5.3429509500000005</v>
      </c>
      <c r="AI384" s="193">
        <v>11.756958199999998</v>
      </c>
      <c r="AJ384" s="193">
        <v>2.2118433057169407</v>
      </c>
      <c r="AK384" s="186"/>
      <c r="AL384" s="175" t="s">
        <v>113</v>
      </c>
      <c r="AM384" s="175"/>
      <c r="AN384" s="175" t="s">
        <v>10</v>
      </c>
      <c r="AO384" s="175"/>
      <c r="AP384" s="175"/>
      <c r="AQ384" s="175"/>
      <c r="AR384" s="175"/>
      <c r="AS384" s="175"/>
      <c r="AU384" s="175"/>
      <c r="AV384" s="176" t="s">
        <v>20</v>
      </c>
      <c r="AY384" s="176">
        <v>0.2571</v>
      </c>
      <c r="AZ384" s="176">
        <v>20</v>
      </c>
      <c r="BA384" s="177">
        <v>1.2855E-2</v>
      </c>
      <c r="BB384" s="177">
        <v>6.5108850293936058</v>
      </c>
      <c r="BC384" s="186"/>
      <c r="BD384" s="194" t="s">
        <v>579</v>
      </c>
      <c r="BE384" s="194" t="s">
        <v>10</v>
      </c>
      <c r="BF384" s="194"/>
      <c r="BG384" s="194"/>
      <c r="BJ384" s="194"/>
      <c r="BK384" s="194"/>
      <c r="BL384" s="194"/>
      <c r="BM384" s="217">
        <v>825.43600000000004</v>
      </c>
      <c r="BP384" s="194"/>
      <c r="BQ384" s="213">
        <v>2686.333333</v>
      </c>
      <c r="BR384" s="213"/>
      <c r="BS384" s="213"/>
      <c r="BT384" s="213"/>
      <c r="BU384" s="186"/>
      <c r="BV384" s="176" t="s">
        <v>466</v>
      </c>
      <c r="BW384" s="176"/>
      <c r="BX384" s="176"/>
      <c r="BY384" s="176"/>
      <c r="BZ384" s="176"/>
      <c r="CA384" s="176"/>
      <c r="CB384" s="176"/>
      <c r="CC384" s="176"/>
      <c r="CD384" s="176"/>
      <c r="CE384" s="176" t="s">
        <v>440</v>
      </c>
      <c r="CF384" s="185">
        <v>148.66799158180748</v>
      </c>
      <c r="CI384" s="163">
        <v>166</v>
      </c>
      <c r="CJ384" s="163" t="s">
        <v>10</v>
      </c>
      <c r="CK384" s="163"/>
      <c r="CL384" s="163"/>
      <c r="CM384" s="163"/>
      <c r="CN384" s="163"/>
      <c r="CO384" s="163"/>
      <c r="CP384" s="163"/>
      <c r="CQ384" s="163"/>
      <c r="CR384" s="163"/>
      <c r="CS384" s="163" t="s">
        <v>20</v>
      </c>
      <c r="CT384" s="163">
        <v>7.7546576687606006</v>
      </c>
      <c r="CU384" s="171"/>
      <c r="CV384" s="171"/>
      <c r="CW384" s="190">
        <v>239</v>
      </c>
      <c r="CX384" s="228" t="s">
        <v>10</v>
      </c>
      <c r="CY384" s="228"/>
      <c r="CZ384" s="228"/>
      <c r="DA384" s="228"/>
      <c r="DB384" s="228"/>
      <c r="DC384" s="228"/>
      <c r="DD384" s="228"/>
      <c r="DE384" s="228"/>
      <c r="DF384" s="228"/>
      <c r="DG384" s="228"/>
      <c r="DH384" s="228" t="s">
        <v>11</v>
      </c>
      <c r="DI384" s="231">
        <v>4.8965100000000001</v>
      </c>
      <c r="DJ384" s="230">
        <v>0.55339480000000008</v>
      </c>
      <c r="DK384" s="230">
        <f t="shared" si="60"/>
        <v>4.3431151999999997</v>
      </c>
      <c r="DL384" s="230">
        <v>0.27654680000000009</v>
      </c>
      <c r="DM384" s="230">
        <v>0.27684799999999998</v>
      </c>
      <c r="DO384" s="61" t="s">
        <v>115</v>
      </c>
      <c r="DP384" s="61" t="s">
        <v>10</v>
      </c>
      <c r="DQ384" s="186"/>
      <c r="DR384" s="61"/>
      <c r="DS384" s="61"/>
      <c r="DT384" s="61"/>
      <c r="DU384" s="61"/>
      <c r="DV384" s="61"/>
      <c r="DW384" s="61"/>
      <c r="DX384" s="61" t="s">
        <v>20</v>
      </c>
      <c r="DY384" s="61">
        <v>0.26919003999999996</v>
      </c>
      <c r="DZ384" s="68">
        <v>2.9532599999999999E-2</v>
      </c>
      <c r="EA384" s="68">
        <v>5.8503640000000003E-2</v>
      </c>
      <c r="EB384" s="68">
        <v>0.16258722</v>
      </c>
      <c r="EC384" s="68">
        <v>1.8051859999999996E-2</v>
      </c>
      <c r="EH384" s="61"/>
      <c r="EI384" s="68"/>
      <c r="EJ384" s="68"/>
      <c r="EK384" s="68"/>
      <c r="EL384" s="68"/>
      <c r="EM384" s="68"/>
      <c r="EN384" s="68"/>
      <c r="EO384" s="68"/>
    </row>
    <row r="385" spans="1:145" s="169" customFormat="1" x14ac:dyDescent="0.25">
      <c r="A385" s="186"/>
      <c r="B385" s="186"/>
      <c r="C385" s="186"/>
      <c r="D385" s="186"/>
      <c r="E385" s="186"/>
      <c r="F385" s="186"/>
      <c r="G385" s="186"/>
      <c r="H385" s="186"/>
      <c r="I385" s="186"/>
      <c r="J385" s="186"/>
      <c r="K385" s="186"/>
      <c r="L385" s="186"/>
      <c r="M385" s="186"/>
      <c r="N385" s="186"/>
      <c r="O385" s="186"/>
      <c r="P385" s="186"/>
      <c r="Q385" s="186"/>
      <c r="R385" s="186"/>
      <c r="S385" s="186"/>
      <c r="T385" s="186"/>
      <c r="U385" s="186"/>
      <c r="V385" s="186"/>
      <c r="W385" s="190" t="s">
        <v>892</v>
      </c>
      <c r="X385" s="190">
        <v>763</v>
      </c>
      <c r="Y385" s="192" t="s">
        <v>10</v>
      </c>
      <c r="Z385" s="192"/>
      <c r="AA385" s="175"/>
      <c r="AB385" s="175"/>
      <c r="AC385" s="175"/>
      <c r="AD385" s="175"/>
      <c r="AE385" s="192"/>
      <c r="AF385" s="198">
        <v>55.482177999999998</v>
      </c>
      <c r="AG385" s="198">
        <v>32.510528000000008</v>
      </c>
      <c r="AH385" s="198">
        <v>5.8439210500000005</v>
      </c>
      <c r="AI385" s="198">
        <v>13.349725749999999</v>
      </c>
      <c r="AJ385" s="198">
        <v>2.2877824377554452</v>
      </c>
      <c r="AK385" s="186"/>
      <c r="AL385" s="175" t="s">
        <v>572</v>
      </c>
      <c r="AM385" s="175"/>
      <c r="AN385" s="175" t="s">
        <v>10</v>
      </c>
      <c r="AO385" s="175"/>
      <c r="AP385" s="175"/>
      <c r="AQ385" s="175"/>
      <c r="AR385" s="175"/>
      <c r="AS385" s="175"/>
      <c r="AU385" s="175"/>
      <c r="AV385" s="175" t="s">
        <v>440</v>
      </c>
      <c r="AY385" s="176">
        <v>0.20269999999999999</v>
      </c>
      <c r="AZ385" s="176">
        <v>20</v>
      </c>
      <c r="BA385" s="177">
        <v>1.0135E-2</v>
      </c>
      <c r="BB385" s="177">
        <v>5.3995651356937708</v>
      </c>
      <c r="BC385" s="186"/>
      <c r="BD385" s="194" t="s">
        <v>117</v>
      </c>
      <c r="BE385" s="194" t="s">
        <v>10</v>
      </c>
      <c r="BF385" s="194"/>
      <c r="BG385" s="194"/>
      <c r="BJ385" s="194"/>
      <c r="BK385" s="194"/>
      <c r="BL385" s="194"/>
      <c r="BM385" s="217">
        <v>696.39099999999996</v>
      </c>
      <c r="BP385" s="194"/>
      <c r="BQ385" s="213">
        <v>3401.333333</v>
      </c>
      <c r="BR385" s="213"/>
      <c r="BS385" s="213"/>
      <c r="BT385" s="213"/>
      <c r="BU385" s="186"/>
      <c r="BV385" s="176" t="s">
        <v>334</v>
      </c>
      <c r="BW385" s="176"/>
      <c r="BX385" s="176"/>
      <c r="BY385" s="176"/>
      <c r="BZ385" s="176"/>
      <c r="CA385" s="176"/>
      <c r="CB385" s="176"/>
      <c r="CC385" s="176"/>
      <c r="CD385" s="176"/>
      <c r="CE385" s="176" t="s">
        <v>62</v>
      </c>
      <c r="CF385" s="185">
        <v>204.18122136673364</v>
      </c>
      <c r="CI385" s="163">
        <v>185</v>
      </c>
      <c r="CJ385" s="163" t="s">
        <v>8</v>
      </c>
      <c r="CK385" s="163"/>
      <c r="CL385" s="163"/>
      <c r="CM385" s="163"/>
      <c r="CN385" s="163"/>
      <c r="CO385" s="163"/>
      <c r="CP385" s="163"/>
      <c r="CQ385" s="163"/>
      <c r="CR385" s="163"/>
      <c r="CS385" s="163" t="s">
        <v>20</v>
      </c>
      <c r="CT385" s="163">
        <v>7.7696674103216417</v>
      </c>
      <c r="CU385" s="171"/>
      <c r="CV385" s="171"/>
      <c r="CW385" s="190">
        <v>315</v>
      </c>
      <c r="CX385" s="228" t="s">
        <v>10</v>
      </c>
      <c r="CY385" s="228"/>
      <c r="CZ385" s="228"/>
      <c r="DA385" s="228"/>
      <c r="DB385" s="228"/>
      <c r="DC385" s="228"/>
      <c r="DD385" s="228"/>
      <c r="DE385" s="228"/>
      <c r="DF385" s="228"/>
      <c r="DG385" s="228"/>
      <c r="DH385" s="228" t="s">
        <v>11</v>
      </c>
      <c r="DI385" s="231">
        <v>5.7463160000000002</v>
      </c>
      <c r="DJ385" s="230">
        <v>0.88454600000000005</v>
      </c>
      <c r="DK385" s="230">
        <f t="shared" si="60"/>
        <v>4.8617699999999999</v>
      </c>
      <c r="DL385" s="230">
        <v>0.50708540000000002</v>
      </c>
      <c r="DM385" s="230">
        <v>0.37746059999999998</v>
      </c>
      <c r="DO385" s="61">
        <v>145</v>
      </c>
      <c r="DP385" s="61" t="s">
        <v>202</v>
      </c>
      <c r="DQ385" s="186"/>
      <c r="DR385" s="61"/>
      <c r="DS385" s="61"/>
      <c r="DT385" s="61"/>
      <c r="DU385" s="61"/>
      <c r="DV385" s="61"/>
      <c r="DW385" s="61"/>
      <c r="DX385" s="61" t="s">
        <v>20</v>
      </c>
      <c r="DY385" s="68">
        <v>0.27059430000000007</v>
      </c>
      <c r="DZ385" s="68">
        <v>2.7930199999999999E-2</v>
      </c>
      <c r="EA385" s="68">
        <v>5.8842539999999999E-2</v>
      </c>
      <c r="EB385" s="68">
        <v>0.17018696</v>
      </c>
      <c r="EC385" s="68">
        <v>2.0586459999999997E-2</v>
      </c>
      <c r="EH385" s="61"/>
      <c r="EI385" s="68"/>
      <c r="EJ385" s="68"/>
      <c r="EK385" s="68"/>
      <c r="EL385" s="68"/>
      <c r="EM385" s="68"/>
      <c r="EN385" s="68"/>
      <c r="EO385" s="68"/>
    </row>
    <row r="386" spans="1:145" s="169" customFormat="1" x14ac:dyDescent="0.25">
      <c r="A386" s="186"/>
      <c r="B386" s="186"/>
      <c r="C386" s="186"/>
      <c r="D386" s="186"/>
      <c r="E386" s="186"/>
      <c r="F386" s="186"/>
      <c r="G386" s="186"/>
      <c r="H386" s="186"/>
      <c r="I386" s="186"/>
      <c r="J386" s="186"/>
      <c r="K386" s="186"/>
      <c r="L386" s="186"/>
      <c r="M386" s="186"/>
      <c r="N386" s="186"/>
      <c r="O386" s="186"/>
      <c r="P386" s="186"/>
      <c r="Q386" s="186"/>
      <c r="R386" s="186"/>
      <c r="S386" s="186"/>
      <c r="T386" s="186"/>
      <c r="U386" s="186"/>
      <c r="V386" s="186"/>
      <c r="W386" s="190" t="s">
        <v>634</v>
      </c>
      <c r="X386" s="190">
        <v>787</v>
      </c>
      <c r="Y386" s="192" t="s">
        <v>8</v>
      </c>
      <c r="Z386" s="192"/>
      <c r="AA386" s="175"/>
      <c r="AB386" s="175"/>
      <c r="AC386" s="175"/>
      <c r="AD386" s="175"/>
      <c r="AE386" s="192"/>
      <c r="AF386" s="198">
        <v>47.477161500000008</v>
      </c>
      <c r="AG386" s="198">
        <v>29.592166000000002</v>
      </c>
      <c r="AH386" s="198">
        <v>5.5085530999999994</v>
      </c>
      <c r="AI386" s="198">
        <v>12.361905000000002</v>
      </c>
      <c r="AJ386" s="198">
        <v>2.2523543889848829</v>
      </c>
      <c r="AK386" s="186"/>
      <c r="AL386" s="175" t="s">
        <v>1011</v>
      </c>
      <c r="AM386" s="175"/>
      <c r="AN386" s="175" t="s">
        <v>8</v>
      </c>
      <c r="AO386" s="175"/>
      <c r="AP386" s="175"/>
      <c r="AQ386" s="175"/>
      <c r="AR386" s="175"/>
      <c r="AS386" s="175"/>
      <c r="AU386" s="175"/>
      <c r="AV386" s="175" t="s">
        <v>440</v>
      </c>
      <c r="AY386" s="176">
        <v>0.21729999999999999</v>
      </c>
      <c r="AZ386" s="176">
        <v>20</v>
      </c>
      <c r="BA386" s="177">
        <v>1.0865E-2</v>
      </c>
      <c r="BB386" s="177">
        <v>5.3901699192011376</v>
      </c>
      <c r="BC386" s="186"/>
      <c r="BD386" s="194" t="s">
        <v>528</v>
      </c>
      <c r="BE386" s="194" t="s">
        <v>8</v>
      </c>
      <c r="BF386" s="194"/>
      <c r="BG386" s="194"/>
      <c r="BJ386" s="194"/>
      <c r="BK386" s="194"/>
      <c r="BL386" s="194"/>
      <c r="BM386" s="217">
        <v>662.798</v>
      </c>
      <c r="BP386" s="194"/>
      <c r="BQ386" s="213">
        <v>5482.6666670000004</v>
      </c>
      <c r="BR386" s="213"/>
      <c r="BS386" s="213"/>
      <c r="BT386" s="213"/>
      <c r="BU386" s="186"/>
      <c r="BV386" s="176" t="s">
        <v>499</v>
      </c>
      <c r="BW386" s="176"/>
      <c r="BX386" s="176"/>
      <c r="BY386" s="176"/>
      <c r="BZ386" s="176"/>
      <c r="CA386" s="176"/>
      <c r="CB386" s="176"/>
      <c r="CC386" s="176"/>
      <c r="CD386" s="176"/>
      <c r="CE386" s="176" t="s">
        <v>440</v>
      </c>
      <c r="CF386" s="185">
        <v>110.86613900452971</v>
      </c>
      <c r="CI386" s="163">
        <v>189</v>
      </c>
      <c r="CJ386" s="163" t="s">
        <v>8</v>
      </c>
      <c r="CK386" s="163"/>
      <c r="CL386" s="163"/>
      <c r="CM386" s="163"/>
      <c r="CN386" s="163"/>
      <c r="CO386" s="163"/>
      <c r="CP386" s="163"/>
      <c r="CQ386" s="163"/>
      <c r="CR386" s="163"/>
      <c r="CS386" s="163" t="s">
        <v>62</v>
      </c>
      <c r="CT386" s="163">
        <v>5.8509469029209002</v>
      </c>
      <c r="CU386" s="171"/>
      <c r="CV386" s="171"/>
      <c r="CW386" s="190">
        <v>324</v>
      </c>
      <c r="CX386" s="228" t="s">
        <v>8</v>
      </c>
      <c r="CY386" s="228"/>
      <c r="CZ386" s="228"/>
      <c r="DA386" s="228"/>
      <c r="DB386" s="228"/>
      <c r="DC386" s="228"/>
      <c r="DD386" s="228"/>
      <c r="DE386" s="228"/>
      <c r="DF386" s="228"/>
      <c r="DG386" s="228"/>
      <c r="DH386" s="228" t="s">
        <v>9</v>
      </c>
      <c r="DI386" s="230">
        <v>4.6820380000000004</v>
      </c>
      <c r="DJ386" s="230">
        <v>0.52386880000000002</v>
      </c>
      <c r="DK386" s="230">
        <v>4.1581692000000006</v>
      </c>
      <c r="DL386" s="230">
        <v>0.23405980000000004</v>
      </c>
      <c r="DM386" s="230">
        <v>0.28980899999999998</v>
      </c>
      <c r="DO386" s="61" t="s">
        <v>28</v>
      </c>
      <c r="DP386" s="61" t="s">
        <v>8</v>
      </c>
      <c r="DQ386" s="186"/>
      <c r="DR386" s="61"/>
      <c r="DS386" s="61"/>
      <c r="DT386" s="61"/>
      <c r="DU386" s="61"/>
      <c r="DV386" s="61"/>
      <c r="DW386" s="61"/>
      <c r="DX386" s="61" t="s">
        <v>20</v>
      </c>
      <c r="DY386" s="68">
        <v>0.23432527999999997</v>
      </c>
      <c r="DZ386" s="68">
        <v>2.631638E-2</v>
      </c>
      <c r="EA386" s="68">
        <v>5.3602320000000002E-2</v>
      </c>
      <c r="EB386" s="68">
        <v>0.14668292000000002</v>
      </c>
      <c r="EC386" s="68">
        <v>1.4766419999999999E-2</v>
      </c>
      <c r="EH386" s="61"/>
      <c r="EI386" s="68"/>
      <c r="EJ386" s="68"/>
      <c r="EK386" s="68"/>
      <c r="EL386" s="68"/>
      <c r="EM386" s="68"/>
      <c r="EN386" s="68"/>
      <c r="EO386" s="68"/>
    </row>
    <row r="387" spans="1:145" s="169" customFormat="1" x14ac:dyDescent="0.25">
      <c r="A387" s="186"/>
      <c r="B387" s="186"/>
      <c r="C387" s="186"/>
      <c r="D387" s="186"/>
      <c r="E387" s="186"/>
      <c r="F387" s="186"/>
      <c r="G387" s="186"/>
      <c r="H387" s="186"/>
      <c r="I387" s="186"/>
      <c r="J387" s="186"/>
      <c r="K387" s="186"/>
      <c r="L387" s="186"/>
      <c r="M387" s="186"/>
      <c r="N387" s="186"/>
      <c r="O387" s="186"/>
      <c r="P387" s="186"/>
      <c r="Q387" s="186"/>
      <c r="R387" s="186"/>
      <c r="S387" s="186"/>
      <c r="T387" s="186"/>
      <c r="U387" s="186"/>
      <c r="V387" s="186"/>
      <c r="W387" s="190" t="s">
        <v>635</v>
      </c>
      <c r="X387" s="190">
        <v>789</v>
      </c>
      <c r="Y387" s="192" t="s">
        <v>8</v>
      </c>
      <c r="Z387" s="192"/>
      <c r="AA387" s="175"/>
      <c r="AB387" s="175"/>
      <c r="AC387" s="175"/>
      <c r="AD387" s="175"/>
      <c r="AE387" s="192"/>
      <c r="AF387" s="198">
        <v>52.192647000000001</v>
      </c>
      <c r="AG387" s="198">
        <v>32.005293500000001</v>
      </c>
      <c r="AH387" s="198">
        <v>5.4799360500000009</v>
      </c>
      <c r="AI387" s="198">
        <v>13.177140500000002</v>
      </c>
      <c r="AJ387" s="198">
        <v>2.4083313190718458</v>
      </c>
      <c r="AK387" s="186"/>
      <c r="AL387" s="175" t="s">
        <v>1018</v>
      </c>
      <c r="AM387" s="175"/>
      <c r="AN387" s="175" t="s">
        <v>8</v>
      </c>
      <c r="AO387" s="175"/>
      <c r="AP387" s="175"/>
      <c r="AQ387" s="175"/>
      <c r="AR387" s="175"/>
      <c r="AS387" s="175"/>
      <c r="AU387" s="175"/>
      <c r="AV387" s="175" t="s">
        <v>440</v>
      </c>
      <c r="AY387" s="176">
        <v>0.21179999999999999</v>
      </c>
      <c r="AZ387" s="176">
        <v>20</v>
      </c>
      <c r="BA387" s="177">
        <v>1.0589999999999999E-2</v>
      </c>
      <c r="BB387" s="177">
        <v>5.939118997127748</v>
      </c>
      <c r="BC387" s="186"/>
      <c r="BD387" s="194" t="s">
        <v>29</v>
      </c>
      <c r="BE387" s="194" t="s">
        <v>8</v>
      </c>
      <c r="BF387" s="194"/>
      <c r="BG387" s="194"/>
      <c r="BJ387" s="194"/>
      <c r="BK387" s="194"/>
      <c r="BL387" s="194"/>
      <c r="BM387" s="217">
        <v>720.62840000000006</v>
      </c>
      <c r="BP387" s="194"/>
      <c r="BQ387" s="213">
        <v>3322.833333</v>
      </c>
      <c r="BR387" s="213"/>
      <c r="BS387" s="213"/>
      <c r="BT387" s="213"/>
      <c r="BU387" s="186"/>
      <c r="BV387" s="176" t="s">
        <v>496</v>
      </c>
      <c r="BW387" s="176"/>
      <c r="BX387" s="176"/>
      <c r="BY387" s="176"/>
      <c r="BZ387" s="176"/>
      <c r="CA387" s="176"/>
      <c r="CB387" s="176"/>
      <c r="CC387" s="176"/>
      <c r="CD387" s="176"/>
      <c r="CE387" s="176" t="s">
        <v>440</v>
      </c>
      <c r="CF387" s="185">
        <v>212.28352214459784</v>
      </c>
      <c r="CI387" s="163">
        <v>197</v>
      </c>
      <c r="CJ387" s="163" t="s">
        <v>10</v>
      </c>
      <c r="CK387" s="163"/>
      <c r="CL387" s="163"/>
      <c r="CM387" s="163"/>
      <c r="CN387" s="163"/>
      <c r="CO387" s="163"/>
      <c r="CP387" s="163"/>
      <c r="CQ387" s="163"/>
      <c r="CR387" s="163"/>
      <c r="CS387" s="163" t="s">
        <v>20</v>
      </c>
      <c r="CT387" s="163">
        <v>8.5650485982689482</v>
      </c>
      <c r="CU387" s="171"/>
      <c r="CV387" s="171"/>
      <c r="CW387" s="190">
        <v>344</v>
      </c>
      <c r="CX387" s="228" t="s">
        <v>10</v>
      </c>
      <c r="CY387" s="228"/>
      <c r="CZ387" s="228"/>
      <c r="DA387" s="228"/>
      <c r="DB387" s="228"/>
      <c r="DC387" s="228"/>
      <c r="DD387" s="228"/>
      <c r="DE387" s="228"/>
      <c r="DF387" s="228"/>
      <c r="DG387" s="228"/>
      <c r="DH387" s="228" t="s">
        <v>11</v>
      </c>
      <c r="DI387" s="234">
        <v>3.4000949999999999</v>
      </c>
      <c r="DJ387" s="228">
        <v>0.4427392</v>
      </c>
      <c r="DK387" s="228">
        <f>DI387-DJ387</f>
        <v>2.9573557999999998</v>
      </c>
      <c r="DL387" s="228">
        <v>0.19778090000000001</v>
      </c>
      <c r="DM387" s="228">
        <v>0.24495829999999999</v>
      </c>
      <c r="DO387" s="61" t="s">
        <v>29</v>
      </c>
      <c r="DP387" s="61" t="s">
        <v>8</v>
      </c>
      <c r="DQ387" s="186"/>
      <c r="DR387" s="61"/>
      <c r="DS387" s="61"/>
      <c r="DT387" s="61"/>
      <c r="DU387" s="61"/>
      <c r="DV387" s="61"/>
      <c r="DW387" s="61"/>
      <c r="DX387" s="61" t="s">
        <v>20</v>
      </c>
      <c r="DY387" s="68">
        <v>0.27929384000000002</v>
      </c>
      <c r="DZ387" s="68">
        <v>2.8870760000000002E-2</v>
      </c>
      <c r="EA387" s="68">
        <v>7.8746899999999995E-2</v>
      </c>
      <c r="EB387" s="68">
        <v>0.17439347999999999</v>
      </c>
      <c r="EC387" s="68">
        <v>1.61754E-2</v>
      </c>
      <c r="EH387" s="61"/>
      <c r="EI387" s="68"/>
      <c r="EJ387" s="68"/>
      <c r="EK387" s="68"/>
      <c r="EL387" s="68"/>
      <c r="EM387" s="68"/>
      <c r="EN387" s="68"/>
      <c r="EO387" s="68"/>
    </row>
    <row r="388" spans="1:145" s="169" customFormat="1" x14ac:dyDescent="0.25">
      <c r="A388" s="186"/>
      <c r="B388" s="186"/>
      <c r="C388" s="186"/>
      <c r="D388" s="186"/>
      <c r="E388" s="186"/>
      <c r="F388" s="186"/>
      <c r="G388" s="186"/>
      <c r="H388" s="186"/>
      <c r="I388" s="186"/>
      <c r="J388" s="186"/>
      <c r="K388" s="186"/>
      <c r="L388" s="186"/>
      <c r="M388" s="186"/>
      <c r="N388" s="186"/>
      <c r="O388" s="186"/>
      <c r="P388" s="186"/>
      <c r="Q388" s="186"/>
      <c r="R388" s="186"/>
      <c r="S388" s="186"/>
      <c r="T388" s="186"/>
      <c r="U388" s="186"/>
      <c r="V388" s="186"/>
      <c r="W388" s="190" t="s">
        <v>893</v>
      </c>
      <c r="X388" s="190">
        <v>773</v>
      </c>
      <c r="Y388" s="192" t="s">
        <v>10</v>
      </c>
      <c r="Z388" s="192"/>
      <c r="AA388" s="175"/>
      <c r="AB388" s="175"/>
      <c r="AC388" s="175"/>
      <c r="AD388" s="175"/>
      <c r="AE388" s="192"/>
      <c r="AF388" s="198">
        <v>44.380075000000012</v>
      </c>
      <c r="AG388" s="198">
        <v>28.340488000000004</v>
      </c>
      <c r="AH388" s="198">
        <v>5.1216209500000005</v>
      </c>
      <c r="AI388" s="198">
        <v>11.4870269</v>
      </c>
      <c r="AJ388" s="198">
        <v>2.2586851766175013</v>
      </c>
      <c r="AK388" s="186"/>
      <c r="AL388" s="175" t="s">
        <v>1109</v>
      </c>
      <c r="AM388" s="175"/>
      <c r="AN388" s="175" t="s">
        <v>10</v>
      </c>
      <c r="AO388" s="175"/>
      <c r="AP388" s="175"/>
      <c r="AQ388" s="175"/>
      <c r="AR388" s="175"/>
      <c r="AS388" s="175"/>
      <c r="AU388" s="175"/>
      <c r="AV388" s="175" t="s">
        <v>440</v>
      </c>
      <c r="AY388" s="176">
        <v>0.22359999999999999</v>
      </c>
      <c r="AZ388" s="176">
        <v>20</v>
      </c>
      <c r="BA388" s="177">
        <v>1.1179999999999999E-2</v>
      </c>
      <c r="BB388" s="177">
        <v>6.0438085523313561</v>
      </c>
      <c r="BC388" s="186"/>
      <c r="BD388" s="194" t="s">
        <v>187</v>
      </c>
      <c r="BE388" s="194" t="s">
        <v>201</v>
      </c>
      <c r="BF388" s="194"/>
      <c r="BG388" s="194"/>
      <c r="BJ388" s="194"/>
      <c r="BK388" s="194"/>
      <c r="BL388" s="194"/>
      <c r="BM388" s="217">
        <v>686.74220000000003</v>
      </c>
      <c r="BP388" s="194"/>
      <c r="BQ388" s="213">
        <v>6063</v>
      </c>
      <c r="BR388" s="213"/>
      <c r="BS388" s="213"/>
      <c r="BT388" s="213"/>
      <c r="BU388" s="186"/>
      <c r="BV388" s="176" t="s">
        <v>245</v>
      </c>
      <c r="BW388" s="176"/>
      <c r="BX388" s="176"/>
      <c r="BY388" s="176"/>
      <c r="BZ388" s="176"/>
      <c r="CA388" s="176"/>
      <c r="CB388" s="176"/>
      <c r="CC388" s="176"/>
      <c r="CD388" s="176"/>
      <c r="CE388" s="176" t="s">
        <v>20</v>
      </c>
      <c r="CF388" s="185">
        <v>174.21657768853376</v>
      </c>
      <c r="CI388" s="163">
        <v>198</v>
      </c>
      <c r="CJ388" s="163" t="s">
        <v>8</v>
      </c>
      <c r="CK388" s="163"/>
      <c r="CL388" s="163"/>
      <c r="CM388" s="163"/>
      <c r="CN388" s="163"/>
      <c r="CO388" s="163"/>
      <c r="CP388" s="163"/>
      <c r="CQ388" s="163"/>
      <c r="CR388" s="163"/>
      <c r="CS388" s="163" t="s">
        <v>20</v>
      </c>
      <c r="CT388" s="163">
        <v>8.7366198212408843</v>
      </c>
      <c r="CU388" s="171"/>
      <c r="CV388" s="171"/>
      <c r="CW388" s="190">
        <v>345</v>
      </c>
      <c r="CX388" s="228" t="s">
        <v>10</v>
      </c>
      <c r="CY388" s="228"/>
      <c r="CZ388" s="228"/>
      <c r="DA388" s="228"/>
      <c r="DB388" s="228"/>
      <c r="DC388" s="228"/>
      <c r="DD388" s="228"/>
      <c r="DE388" s="228"/>
      <c r="DF388" s="228"/>
      <c r="DG388" s="228"/>
      <c r="DH388" s="228" t="s">
        <v>11</v>
      </c>
      <c r="DI388" s="234">
        <v>4.3795140000000004</v>
      </c>
      <c r="DJ388" s="171">
        <v>0.6189595</v>
      </c>
      <c r="DK388" s="228">
        <f>DI388-DJ388</f>
        <v>3.7605545000000005</v>
      </c>
      <c r="DL388" s="228">
        <v>0.306365</v>
      </c>
      <c r="DM388" s="171">
        <v>0.3125945</v>
      </c>
      <c r="DO388" s="61" t="s">
        <v>116</v>
      </c>
      <c r="DP388" s="61" t="s">
        <v>10</v>
      </c>
      <c r="DQ388" s="186"/>
      <c r="DR388" s="61"/>
      <c r="DS388" s="61"/>
      <c r="DT388" s="61"/>
      <c r="DU388" s="61"/>
      <c r="DV388" s="61"/>
      <c r="DW388" s="61"/>
      <c r="DX388" s="61" t="s">
        <v>20</v>
      </c>
      <c r="DY388" s="68">
        <v>0.21786979999999997</v>
      </c>
      <c r="DZ388" s="68">
        <v>2.8105780000000004E-2</v>
      </c>
      <c r="EA388" s="68">
        <v>4.9077279999999994E-2</v>
      </c>
      <c r="EB388" s="68">
        <v>0.123136</v>
      </c>
      <c r="EC388" s="68">
        <v>2.3211799999999998E-2</v>
      </c>
      <c r="EH388" s="61"/>
      <c r="EI388" s="68"/>
      <c r="EJ388" s="68"/>
      <c r="EK388" s="68"/>
      <c r="EL388" s="68"/>
      <c r="EM388" s="68"/>
      <c r="EN388" s="68"/>
      <c r="EO388" s="68"/>
    </row>
    <row r="389" spans="1:145" s="169" customFormat="1" x14ac:dyDescent="0.25">
      <c r="A389" s="186"/>
      <c r="B389" s="186"/>
      <c r="C389" s="186"/>
      <c r="D389" s="186"/>
      <c r="E389" s="186"/>
      <c r="F389" s="186"/>
      <c r="G389" s="186"/>
      <c r="H389" s="186"/>
      <c r="I389" s="186"/>
      <c r="J389" s="186"/>
      <c r="K389" s="186"/>
      <c r="L389" s="186"/>
      <c r="M389" s="186"/>
      <c r="N389" s="186"/>
      <c r="O389" s="186"/>
      <c r="P389" s="186"/>
      <c r="Q389" s="186"/>
      <c r="R389" s="186"/>
      <c r="S389" s="186"/>
      <c r="T389" s="186"/>
      <c r="U389" s="186"/>
      <c r="V389" s="186"/>
      <c r="W389" s="190" t="s">
        <v>894</v>
      </c>
      <c r="X389" s="190">
        <v>863</v>
      </c>
      <c r="Y389" s="192" t="s">
        <v>10</v>
      </c>
      <c r="Z389" s="192"/>
      <c r="AA389" s="175"/>
      <c r="AB389" s="175"/>
      <c r="AC389" s="175"/>
      <c r="AD389" s="175"/>
      <c r="AE389" s="192"/>
      <c r="AF389" s="198">
        <v>48.058776999999992</v>
      </c>
      <c r="AG389" s="198">
        <v>29.4083805</v>
      </c>
      <c r="AH389" s="198">
        <v>5.5793921000000015</v>
      </c>
      <c r="AI389" s="198">
        <v>12.096729499999999</v>
      </c>
      <c r="AJ389" s="198">
        <v>2.1868086209468265</v>
      </c>
      <c r="AK389" s="186"/>
      <c r="AL389" s="175" t="s">
        <v>1132</v>
      </c>
      <c r="AM389" s="175"/>
      <c r="AN389" s="175" t="s">
        <v>10</v>
      </c>
      <c r="AO389" s="175"/>
      <c r="AP389" s="175"/>
      <c r="AQ389" s="175"/>
      <c r="AR389" s="175"/>
      <c r="AS389" s="175"/>
      <c r="AU389" s="175"/>
      <c r="AV389" s="175" t="s">
        <v>440</v>
      </c>
      <c r="AY389" s="176">
        <v>0.20019999999999999</v>
      </c>
      <c r="AZ389" s="176">
        <v>19</v>
      </c>
      <c r="BA389" s="177">
        <v>1.0536842105263157E-2</v>
      </c>
      <c r="BB389" s="177">
        <v>5.4003566740795961</v>
      </c>
      <c r="BC389" s="186"/>
      <c r="BD389" s="194" t="s">
        <v>118</v>
      </c>
      <c r="BE389" s="194" t="s">
        <v>10</v>
      </c>
      <c r="BF389" s="194"/>
      <c r="BG389" s="194"/>
      <c r="BJ389" s="194"/>
      <c r="BK389" s="194"/>
      <c r="BL389" s="194"/>
      <c r="BM389" s="217">
        <v>727.35789999999997</v>
      </c>
      <c r="BP389" s="194"/>
      <c r="BQ389" s="213">
        <v>0.53200000000000003</v>
      </c>
      <c r="BR389" s="213"/>
      <c r="BS389" s="213"/>
      <c r="BT389" s="213"/>
      <c r="BU389" s="186"/>
      <c r="BV389" s="176" t="s">
        <v>298</v>
      </c>
      <c r="BW389" s="176"/>
      <c r="BX389" s="176"/>
      <c r="BY389" s="176"/>
      <c r="BZ389" s="176"/>
      <c r="CA389" s="176"/>
      <c r="CB389" s="176"/>
      <c r="CC389" s="176"/>
      <c r="CD389" s="176"/>
      <c r="CE389" s="176" t="s">
        <v>20</v>
      </c>
      <c r="CF389" s="185">
        <v>151.93279787280167</v>
      </c>
      <c r="CI389" s="163">
        <v>223</v>
      </c>
      <c r="CJ389" s="163" t="s">
        <v>10</v>
      </c>
      <c r="CK389" s="163"/>
      <c r="CL389" s="163"/>
      <c r="CM389" s="163"/>
      <c r="CN389" s="163"/>
      <c r="CO389" s="163"/>
      <c r="CP389" s="163"/>
      <c r="CQ389" s="163"/>
      <c r="CR389" s="163"/>
      <c r="CS389" s="163" t="s">
        <v>20</v>
      </c>
      <c r="CT389" s="163">
        <v>8.9444711203213156</v>
      </c>
      <c r="CU389" s="171"/>
      <c r="CV389" s="171"/>
      <c r="CW389" s="190">
        <v>376</v>
      </c>
      <c r="CX389" s="228" t="s">
        <v>8</v>
      </c>
      <c r="CY389" s="228"/>
      <c r="CZ389" s="228"/>
      <c r="DA389" s="228"/>
      <c r="DB389" s="228"/>
      <c r="DC389" s="228"/>
      <c r="DD389" s="228"/>
      <c r="DE389" s="228"/>
      <c r="DF389" s="228"/>
      <c r="DG389" s="228"/>
      <c r="DH389" s="228" t="s">
        <v>9</v>
      </c>
      <c r="DI389" s="230">
        <v>5.0057219999999996</v>
      </c>
      <c r="DJ389" s="230">
        <v>0.64500749999999996</v>
      </c>
      <c r="DK389" s="230">
        <v>4.3607144999999994</v>
      </c>
      <c r="DL389" s="230">
        <v>0.33382589999999995</v>
      </c>
      <c r="DM389" s="230">
        <v>0.3111816</v>
      </c>
      <c r="DO389" s="61" t="s">
        <v>117</v>
      </c>
      <c r="DP389" s="61" t="s">
        <v>10</v>
      </c>
      <c r="DQ389" s="186"/>
      <c r="DR389" s="61"/>
      <c r="DS389" s="61"/>
      <c r="DT389" s="61"/>
      <c r="DU389" s="61"/>
      <c r="DV389" s="61"/>
      <c r="DW389" s="61"/>
      <c r="DX389" s="61" t="s">
        <v>20</v>
      </c>
      <c r="DY389" s="61">
        <v>0.28418556</v>
      </c>
      <c r="DZ389" s="68">
        <v>2.7049800000000002E-2</v>
      </c>
      <c r="EA389" s="68">
        <v>6.4860780000000007E-2</v>
      </c>
      <c r="EB389" s="68">
        <v>0.17858138000000001</v>
      </c>
      <c r="EC389" s="68">
        <v>1.6988320000000001E-2</v>
      </c>
      <c r="EH389" s="61"/>
      <c r="EI389" s="68"/>
      <c r="EJ389" s="68"/>
      <c r="EK389" s="68"/>
      <c r="EL389" s="68"/>
      <c r="EM389" s="68"/>
      <c r="EN389" s="68"/>
      <c r="EO389" s="68"/>
    </row>
    <row r="390" spans="1:145" s="169" customFormat="1" x14ac:dyDescent="0.25">
      <c r="A390" s="186"/>
      <c r="B390" s="186"/>
      <c r="C390" s="186"/>
      <c r="D390" s="186"/>
      <c r="E390" s="186"/>
      <c r="F390" s="186"/>
      <c r="G390" s="186"/>
      <c r="H390" s="186"/>
      <c r="I390" s="186"/>
      <c r="J390" s="186"/>
      <c r="K390" s="186"/>
      <c r="L390" s="186"/>
      <c r="M390" s="186"/>
      <c r="N390" s="186"/>
      <c r="O390" s="186"/>
      <c r="P390" s="186"/>
      <c r="Q390" s="186"/>
      <c r="R390" s="186"/>
      <c r="S390" s="186"/>
      <c r="T390" s="186"/>
      <c r="U390" s="186"/>
      <c r="V390" s="186"/>
      <c r="W390" s="190" t="s">
        <v>896</v>
      </c>
      <c r="X390" s="190">
        <v>868</v>
      </c>
      <c r="Y390" s="192" t="s">
        <v>10</v>
      </c>
      <c r="Z390" s="192"/>
      <c r="AA390" s="175"/>
      <c r="AB390" s="175"/>
      <c r="AC390" s="175"/>
      <c r="AD390" s="175"/>
      <c r="AE390" s="192"/>
      <c r="AF390" s="198">
        <v>69.732679500000003</v>
      </c>
      <c r="AG390" s="198">
        <v>37.159242499999998</v>
      </c>
      <c r="AH390" s="198">
        <v>6.3088444500000005</v>
      </c>
      <c r="AI390" s="198">
        <v>15.181941499999999</v>
      </c>
      <c r="AJ390" s="198">
        <v>2.4126612072016442</v>
      </c>
      <c r="AK390" s="186"/>
      <c r="AL390" s="175" t="s">
        <v>1130</v>
      </c>
      <c r="AM390" s="175"/>
      <c r="AN390" s="175" t="s">
        <v>10</v>
      </c>
      <c r="AO390" s="175"/>
      <c r="AP390" s="175"/>
      <c r="AQ390" s="175"/>
      <c r="AR390" s="175"/>
      <c r="AS390" s="175"/>
      <c r="AU390" s="175"/>
      <c r="AV390" s="175" t="s">
        <v>440</v>
      </c>
      <c r="AY390" s="176">
        <v>0.19070000000000001</v>
      </c>
      <c r="AZ390" s="176">
        <v>20</v>
      </c>
      <c r="BA390" s="177">
        <v>9.5350000000000001E-3</v>
      </c>
      <c r="BB390" s="177">
        <v>5.0653638633130225</v>
      </c>
      <c r="BC390" s="186"/>
      <c r="BD390" s="194" t="s">
        <v>560</v>
      </c>
      <c r="BE390" s="194" t="s">
        <v>286</v>
      </c>
      <c r="BF390" s="194"/>
      <c r="BG390" s="194"/>
      <c r="BJ390" s="194"/>
      <c r="BK390" s="194"/>
      <c r="BL390" s="194"/>
      <c r="BM390" s="217">
        <v>792.72709999999995</v>
      </c>
      <c r="BP390" s="194"/>
      <c r="BQ390" s="213">
        <v>841.95666700000004</v>
      </c>
      <c r="BR390" s="213"/>
      <c r="BS390" s="213"/>
      <c r="BT390" s="213"/>
      <c r="BU390" s="186"/>
      <c r="BV390" s="176" t="s">
        <v>299</v>
      </c>
      <c r="BW390" s="176"/>
      <c r="BX390" s="176"/>
      <c r="BY390" s="176"/>
      <c r="BZ390" s="176"/>
      <c r="CA390" s="176"/>
      <c r="CB390" s="176"/>
      <c r="CC390" s="176"/>
      <c r="CD390" s="176"/>
      <c r="CE390" s="176" t="s">
        <v>20</v>
      </c>
      <c r="CF390" s="185">
        <v>173.74437633643751</v>
      </c>
      <c r="CI390" s="163">
        <v>239</v>
      </c>
      <c r="CJ390" s="163" t="s">
        <v>10</v>
      </c>
      <c r="CK390" s="163"/>
      <c r="CL390" s="163"/>
      <c r="CM390" s="163"/>
      <c r="CN390" s="163"/>
      <c r="CO390" s="163"/>
      <c r="CP390" s="163"/>
      <c r="CQ390" s="163"/>
      <c r="CR390" s="163"/>
      <c r="CS390" s="163" t="s">
        <v>20</v>
      </c>
      <c r="CT390" s="163">
        <v>8.1447265604967996</v>
      </c>
      <c r="CU390" s="171"/>
      <c r="CV390" s="171"/>
      <c r="CW390" s="190">
        <v>380</v>
      </c>
      <c r="CX390" s="228" t="s">
        <v>10</v>
      </c>
      <c r="CY390" s="228"/>
      <c r="CZ390" s="228"/>
      <c r="DA390" s="228"/>
      <c r="DB390" s="228"/>
      <c r="DC390" s="228"/>
      <c r="DD390" s="228"/>
      <c r="DE390" s="228"/>
      <c r="DF390" s="228"/>
      <c r="DG390" s="228"/>
      <c r="DH390" s="228" t="s">
        <v>11</v>
      </c>
      <c r="DI390" s="231">
        <v>5.6192000000000002</v>
      </c>
      <c r="DJ390" s="230">
        <v>0.67519839999999998</v>
      </c>
      <c r="DK390" s="230">
        <f>DI390-DJ390</f>
        <v>4.9440016</v>
      </c>
      <c r="DL390" s="230">
        <v>0.31887650000000001</v>
      </c>
      <c r="DM390" s="230">
        <v>0.35632189999999997</v>
      </c>
      <c r="DO390" s="61" t="s">
        <v>118</v>
      </c>
      <c r="DP390" s="61" t="s">
        <v>10</v>
      </c>
      <c r="DQ390" s="186"/>
      <c r="DR390" s="61"/>
      <c r="DS390" s="61"/>
      <c r="DT390" s="61"/>
      <c r="DU390" s="61"/>
      <c r="DV390" s="61"/>
      <c r="DW390" s="61"/>
      <c r="DX390" s="61" t="s">
        <v>20</v>
      </c>
      <c r="DY390" s="68">
        <v>0.29425303999999997</v>
      </c>
      <c r="DZ390" s="68">
        <v>3.1351200000000003E-2</v>
      </c>
      <c r="EA390" s="68">
        <v>5.2341700000000005E-2</v>
      </c>
      <c r="EB390" s="68">
        <v>0.19507449999999998</v>
      </c>
      <c r="EC390" s="68">
        <v>2.521354E-2</v>
      </c>
      <c r="EH390" s="61"/>
      <c r="EI390" s="68"/>
      <c r="EJ390" s="68"/>
      <c r="EK390" s="68"/>
      <c r="EL390" s="68"/>
      <c r="EM390" s="68"/>
      <c r="EN390" s="68"/>
      <c r="EO390" s="68"/>
    </row>
    <row r="391" spans="1:145" s="169" customFormat="1" x14ac:dyDescent="0.25">
      <c r="A391" s="186"/>
      <c r="B391" s="186"/>
      <c r="C391" s="186"/>
      <c r="D391" s="186"/>
      <c r="E391" s="186"/>
      <c r="F391" s="186"/>
      <c r="G391" s="186"/>
      <c r="H391" s="186"/>
      <c r="I391" s="186"/>
      <c r="J391" s="186"/>
      <c r="K391" s="186"/>
      <c r="L391" s="186"/>
      <c r="M391" s="186"/>
      <c r="N391" s="186"/>
      <c r="O391" s="186"/>
      <c r="P391" s="186"/>
      <c r="Q391" s="186"/>
      <c r="R391" s="186"/>
      <c r="S391" s="186"/>
      <c r="T391" s="186"/>
      <c r="U391" s="186"/>
      <c r="V391" s="186"/>
      <c r="W391" s="190" t="s">
        <v>758</v>
      </c>
      <c r="X391" s="190">
        <v>803</v>
      </c>
      <c r="Y391" s="186"/>
      <c r="Z391" s="186"/>
      <c r="AA391" s="186"/>
      <c r="AB391" s="186"/>
      <c r="AC391" s="186"/>
      <c r="AD391" s="186"/>
      <c r="AE391" s="186"/>
      <c r="AF391" s="193"/>
      <c r="AG391" s="193"/>
      <c r="AH391" s="193"/>
      <c r="AI391" s="193"/>
      <c r="AJ391" s="193"/>
      <c r="AK391" s="186"/>
      <c r="AL391" s="186"/>
      <c r="AM391" s="186"/>
      <c r="AN391" s="186"/>
      <c r="AO391" s="186"/>
      <c r="AP391" s="186"/>
      <c r="AQ391" s="186"/>
      <c r="AR391" s="186"/>
      <c r="AS391" s="186"/>
      <c r="AU391" s="186"/>
      <c r="AV391" s="186"/>
      <c r="AY391" s="186"/>
      <c r="AZ391" s="186"/>
      <c r="BA391" s="186"/>
      <c r="BB391" s="186"/>
      <c r="BC391" s="186"/>
      <c r="BD391" s="194" t="s">
        <v>171</v>
      </c>
      <c r="BE391" s="194" t="s">
        <v>10</v>
      </c>
      <c r="BF391" s="194"/>
      <c r="BG391" s="194"/>
      <c r="BJ391" s="194"/>
      <c r="BK391" s="194"/>
      <c r="BL391" s="194"/>
      <c r="BM391" s="217">
        <v>966.96439999999996</v>
      </c>
      <c r="BP391" s="194"/>
      <c r="BQ391" s="213">
        <v>1717.774167</v>
      </c>
      <c r="BR391" s="213"/>
      <c r="BS391" s="213"/>
      <c r="BT391" s="213"/>
      <c r="BU391" s="186"/>
      <c r="BV391" s="176" t="s">
        <v>300</v>
      </c>
      <c r="BW391" s="176"/>
      <c r="BX391" s="176"/>
      <c r="BY391" s="176"/>
      <c r="BZ391" s="176"/>
      <c r="CA391" s="176"/>
      <c r="CB391" s="176"/>
      <c r="CC391" s="176"/>
      <c r="CD391" s="176"/>
      <c r="CE391" s="176" t="s">
        <v>20</v>
      </c>
      <c r="CF391" s="185">
        <v>168.79875775580612</v>
      </c>
      <c r="CI391" s="163">
        <v>247</v>
      </c>
      <c r="CJ391" s="163" t="s">
        <v>8</v>
      </c>
      <c r="CK391" s="163"/>
      <c r="CL391" s="163"/>
      <c r="CM391" s="163"/>
      <c r="CN391" s="163"/>
      <c r="CO391" s="163"/>
      <c r="CP391" s="163"/>
      <c r="CQ391" s="163"/>
      <c r="CR391" s="163"/>
      <c r="CS391" s="163" t="s">
        <v>20</v>
      </c>
      <c r="CT391" s="163">
        <v>6.6569922453665047</v>
      </c>
      <c r="CU391" s="171"/>
      <c r="CV391" s="171"/>
      <c r="CW391" s="190">
        <v>380</v>
      </c>
      <c r="CX391" s="228" t="s">
        <v>10</v>
      </c>
      <c r="CY391" s="228"/>
      <c r="CZ391" s="228"/>
      <c r="DA391" s="228"/>
      <c r="DB391" s="228"/>
      <c r="DC391" s="228"/>
      <c r="DD391" s="228"/>
      <c r="DE391" s="228"/>
      <c r="DF391" s="228"/>
      <c r="DG391" s="228"/>
      <c r="DH391" s="228" t="s">
        <v>11</v>
      </c>
      <c r="DI391" s="234">
        <v>5.6192000000000002</v>
      </c>
      <c r="DJ391" s="171">
        <v>0.67519839999999998</v>
      </c>
      <c r="DK391" s="228">
        <f>DI391-DJ391</f>
        <v>4.9440016</v>
      </c>
      <c r="DL391" s="228">
        <v>0.31887650000000001</v>
      </c>
      <c r="DM391" s="171">
        <v>0.35632189999999997</v>
      </c>
      <c r="DO391" s="61" t="s">
        <v>187</v>
      </c>
      <c r="DP391" s="61" t="s">
        <v>8</v>
      </c>
      <c r="DQ391" s="186"/>
      <c r="DR391" s="61"/>
      <c r="DS391" s="61"/>
      <c r="DT391" s="61"/>
      <c r="DU391" s="61"/>
      <c r="DV391" s="61"/>
      <c r="DW391" s="61"/>
      <c r="DX391" s="61" t="s">
        <v>20</v>
      </c>
      <c r="DY391" s="68">
        <v>0.25116981999999999</v>
      </c>
      <c r="DZ391" s="68">
        <v>2.6635760000000001E-2</v>
      </c>
      <c r="EA391" s="68">
        <v>6.4418820000000002E-2</v>
      </c>
      <c r="EB391" s="68">
        <v>0.14528572000000001</v>
      </c>
      <c r="EC391" s="68">
        <v>1.8559700000000002E-2</v>
      </c>
      <c r="EH391" s="61"/>
      <c r="EI391" s="68"/>
      <c r="EJ391" s="68"/>
      <c r="EK391" s="68"/>
      <c r="EL391" s="68"/>
      <c r="EM391" s="68"/>
      <c r="EN391" s="68"/>
      <c r="EO391" s="68"/>
    </row>
    <row r="392" spans="1:145" s="169" customFormat="1" x14ac:dyDescent="0.25">
      <c r="A392" s="186"/>
      <c r="B392" s="186"/>
      <c r="C392" s="186"/>
      <c r="D392" s="186"/>
      <c r="E392" s="186"/>
      <c r="F392" s="186"/>
      <c r="G392" s="186"/>
      <c r="H392" s="186"/>
      <c r="I392" s="186"/>
      <c r="J392" s="186"/>
      <c r="K392" s="186"/>
      <c r="L392" s="186"/>
      <c r="M392" s="186"/>
      <c r="N392" s="186"/>
      <c r="O392" s="186"/>
      <c r="P392" s="186"/>
      <c r="Q392" s="186"/>
      <c r="R392" s="186"/>
      <c r="S392" s="186"/>
      <c r="T392" s="186"/>
      <c r="U392" s="186"/>
      <c r="V392" s="186"/>
      <c r="W392" s="190" t="s">
        <v>640</v>
      </c>
      <c r="X392" s="190">
        <v>908</v>
      </c>
      <c r="Y392" s="192" t="s">
        <v>8</v>
      </c>
      <c r="Z392" s="192"/>
      <c r="AA392" s="175"/>
      <c r="AB392" s="175"/>
      <c r="AC392" s="175"/>
      <c r="AD392" s="175"/>
      <c r="AE392" s="192"/>
      <c r="AF392" s="198">
        <v>59.649412499999997</v>
      </c>
      <c r="AG392" s="198">
        <v>33.285047999999996</v>
      </c>
      <c r="AH392" s="198">
        <v>6.0381343499999991</v>
      </c>
      <c r="AI392" s="198">
        <v>13.410890499999999</v>
      </c>
      <c r="AJ392" s="198">
        <v>2.2254452238680731</v>
      </c>
      <c r="AK392" s="186"/>
      <c r="AL392" s="175" t="s">
        <v>68</v>
      </c>
      <c r="AM392" s="175"/>
      <c r="AN392" s="175" t="s">
        <v>8</v>
      </c>
      <c r="AO392" s="175"/>
      <c r="AP392" s="175"/>
      <c r="AQ392" s="175"/>
      <c r="AR392" s="175"/>
      <c r="AS392" s="175"/>
      <c r="AU392" s="175"/>
      <c r="AV392" s="175" t="s">
        <v>62</v>
      </c>
      <c r="AY392" s="176">
        <v>0.2326</v>
      </c>
      <c r="AZ392" s="176">
        <v>20</v>
      </c>
      <c r="BA392" s="179">
        <v>1.163E-2</v>
      </c>
      <c r="BB392" s="177">
        <v>6.0558881163933105</v>
      </c>
      <c r="BC392" s="186"/>
      <c r="BD392" s="194" t="s">
        <v>532</v>
      </c>
      <c r="BE392" s="194" t="s">
        <v>8</v>
      </c>
      <c r="BF392" s="194"/>
      <c r="BG392" s="194"/>
      <c r="BJ392" s="194"/>
      <c r="BK392" s="194"/>
      <c r="BL392" s="194"/>
      <c r="BM392" s="217">
        <v>698.03779999999995</v>
      </c>
      <c r="BP392" s="194"/>
      <c r="BQ392" s="213">
        <v>3634.333333</v>
      </c>
      <c r="BR392" s="213"/>
      <c r="BS392" s="213"/>
      <c r="BT392" s="213"/>
      <c r="BU392" s="186"/>
      <c r="BV392" s="176" t="s">
        <v>301</v>
      </c>
      <c r="BW392" s="176"/>
      <c r="BX392" s="176"/>
      <c r="BY392" s="176"/>
      <c r="BZ392" s="176"/>
      <c r="CA392" s="176"/>
      <c r="CB392" s="176"/>
      <c r="CC392" s="176"/>
      <c r="CD392" s="176"/>
      <c r="CE392" s="176" t="s">
        <v>20</v>
      </c>
      <c r="CF392" s="185">
        <v>146.48403808557015</v>
      </c>
      <c r="CI392" s="163">
        <v>260</v>
      </c>
      <c r="CJ392" s="163" t="s">
        <v>10</v>
      </c>
      <c r="CK392" s="163"/>
      <c r="CL392" s="163"/>
      <c r="CM392" s="163"/>
      <c r="CN392" s="163"/>
      <c r="CO392" s="163"/>
      <c r="CP392" s="163"/>
      <c r="CQ392" s="163"/>
      <c r="CR392" s="163"/>
      <c r="CS392" s="163" t="s">
        <v>20</v>
      </c>
      <c r="CT392" s="163">
        <v>6.8161643155727649</v>
      </c>
      <c r="CU392" s="171"/>
      <c r="CV392" s="171"/>
      <c r="CW392" s="190">
        <v>402</v>
      </c>
      <c r="CX392" s="228" t="s">
        <v>10</v>
      </c>
      <c r="CY392" s="228"/>
      <c r="CZ392" s="228"/>
      <c r="DA392" s="228"/>
      <c r="DB392" s="228"/>
      <c r="DC392" s="228"/>
      <c r="DD392" s="228"/>
      <c r="DE392" s="228"/>
      <c r="DF392" s="228"/>
      <c r="DG392" s="228"/>
      <c r="DH392" s="228" t="s">
        <v>11</v>
      </c>
      <c r="DI392" s="230">
        <v>5.3516219999999999</v>
      </c>
      <c r="DJ392" s="230">
        <v>0.55812539999999999</v>
      </c>
      <c r="DK392" s="230">
        <f>DI392-DJ392</f>
        <v>4.7934966000000001</v>
      </c>
      <c r="DL392" s="230">
        <v>0.25549079999999996</v>
      </c>
      <c r="DM392" s="230">
        <v>0.30263460000000003</v>
      </c>
      <c r="DO392" s="61" t="s">
        <v>31</v>
      </c>
      <c r="DP392" s="61" t="s">
        <v>8</v>
      </c>
      <c r="DQ392" s="186"/>
      <c r="DR392" s="61"/>
      <c r="DS392" s="61"/>
      <c r="DT392" s="61"/>
      <c r="DU392" s="61"/>
      <c r="DV392" s="61"/>
      <c r="DW392" s="61"/>
      <c r="DX392" s="61" t="s">
        <v>20</v>
      </c>
      <c r="DY392" s="68">
        <v>0.25725967999999999</v>
      </c>
      <c r="DZ392" s="68">
        <v>2.8093920000000001E-2</v>
      </c>
      <c r="EA392" s="68">
        <v>6.0450900000000002E-2</v>
      </c>
      <c r="EB392" s="68">
        <v>0.17077386</v>
      </c>
      <c r="EC392" s="68">
        <v>1.7963899999999998E-2</v>
      </c>
      <c r="EH392" s="61"/>
      <c r="EI392" s="68"/>
      <c r="EJ392" s="68"/>
      <c r="EK392" s="68"/>
      <c r="EL392" s="68"/>
      <c r="EM392" s="68"/>
      <c r="EN392" s="68"/>
      <c r="EO392" s="68"/>
    </row>
    <row r="393" spans="1:145" s="169" customFormat="1" x14ac:dyDescent="0.25">
      <c r="A393" s="186"/>
      <c r="B393" s="186"/>
      <c r="C393" s="186"/>
      <c r="D393" s="186"/>
      <c r="E393" s="186"/>
      <c r="F393" s="186"/>
      <c r="G393" s="186"/>
      <c r="H393" s="186"/>
      <c r="I393" s="186"/>
      <c r="J393" s="186"/>
      <c r="K393" s="186"/>
      <c r="L393" s="186"/>
      <c r="M393" s="186"/>
      <c r="N393" s="186"/>
      <c r="O393" s="186"/>
      <c r="P393" s="186"/>
      <c r="Q393" s="186"/>
      <c r="R393" s="186"/>
      <c r="S393" s="186"/>
      <c r="T393" s="186"/>
      <c r="U393" s="186"/>
      <c r="V393" s="186"/>
      <c r="W393" s="190" t="s">
        <v>901</v>
      </c>
      <c r="X393" s="190">
        <v>880</v>
      </c>
      <c r="Y393" s="192" t="s">
        <v>10</v>
      </c>
      <c r="Z393" s="192"/>
      <c r="AA393" s="175"/>
      <c r="AB393" s="175"/>
      <c r="AC393" s="175"/>
      <c r="AD393" s="175"/>
      <c r="AE393" s="192"/>
      <c r="AF393" s="198">
        <v>48.786132999999992</v>
      </c>
      <c r="AG393" s="198">
        <v>30.093519500000003</v>
      </c>
      <c r="AH393" s="198">
        <v>5.6417253500000006</v>
      </c>
      <c r="AI393" s="198">
        <v>11.981449000000001</v>
      </c>
      <c r="AJ393" s="198">
        <v>2.1317884886120595</v>
      </c>
      <c r="AK393" s="186"/>
      <c r="AL393" s="175" t="s">
        <v>574</v>
      </c>
      <c r="AM393" s="175"/>
      <c r="AN393" s="175" t="s">
        <v>10</v>
      </c>
      <c r="AO393" s="175"/>
      <c r="AP393" s="175"/>
      <c r="AQ393" s="175"/>
      <c r="AR393" s="175"/>
      <c r="AS393" s="175"/>
      <c r="AU393" s="175"/>
      <c r="AV393" s="175" t="s">
        <v>440</v>
      </c>
      <c r="AY393" s="176">
        <v>0.22689999999999999</v>
      </c>
      <c r="AZ393" s="176">
        <v>20</v>
      </c>
      <c r="BA393" s="179">
        <v>1.1344999999999999E-2</v>
      </c>
      <c r="BB393" s="177">
        <v>6.0773628969478972</v>
      </c>
      <c r="BC393" s="186"/>
      <c r="BD393" s="194" t="s">
        <v>561</v>
      </c>
      <c r="BE393" s="194" t="s">
        <v>286</v>
      </c>
      <c r="BF393" s="194"/>
      <c r="BG393" s="194"/>
      <c r="BJ393" s="194"/>
      <c r="BK393" s="194"/>
      <c r="BL393" s="194"/>
      <c r="BM393" s="217">
        <v>683.13720000000001</v>
      </c>
      <c r="BP393" s="194"/>
      <c r="BQ393" s="213">
        <v>5325.6666670000004</v>
      </c>
      <c r="BR393" s="213"/>
      <c r="BS393" s="213"/>
      <c r="BT393" s="213"/>
      <c r="BU393" s="186"/>
      <c r="BV393" s="176" t="s">
        <v>302</v>
      </c>
      <c r="BW393" s="176"/>
      <c r="BX393" s="176"/>
      <c r="BY393" s="176"/>
      <c r="BZ393" s="176"/>
      <c r="CA393" s="176"/>
      <c r="CB393" s="176"/>
      <c r="CC393" s="176"/>
      <c r="CD393" s="176"/>
      <c r="CE393" s="176" t="s">
        <v>20</v>
      </c>
      <c r="CF393" s="185">
        <v>163.61576155930481</v>
      </c>
      <c r="CI393" s="163">
        <v>325</v>
      </c>
      <c r="CJ393" s="163" t="s">
        <v>8</v>
      </c>
      <c r="CK393" s="163"/>
      <c r="CL393" s="163"/>
      <c r="CM393" s="163"/>
      <c r="CN393" s="163"/>
      <c r="CO393" s="163"/>
      <c r="CP393" s="163"/>
      <c r="CQ393" s="163"/>
      <c r="CR393" s="163"/>
      <c r="CS393" s="163" t="s">
        <v>20</v>
      </c>
      <c r="CT393" s="163">
        <v>7.9616461901883895</v>
      </c>
      <c r="CU393" s="171"/>
      <c r="CV393" s="171"/>
      <c r="CW393" s="190">
        <v>413</v>
      </c>
      <c r="CX393" s="228" t="s">
        <v>10</v>
      </c>
      <c r="CY393" s="228"/>
      <c r="CZ393" s="228"/>
      <c r="DA393" s="228"/>
      <c r="DB393" s="228"/>
      <c r="DC393" s="228"/>
      <c r="DD393" s="228"/>
      <c r="DE393" s="228"/>
      <c r="DF393" s="228"/>
      <c r="DG393" s="228"/>
      <c r="DH393" s="228" t="s">
        <v>11</v>
      </c>
      <c r="DI393" s="230">
        <v>4.6616559999999998</v>
      </c>
      <c r="DJ393" s="230">
        <v>0.50821170000000004</v>
      </c>
      <c r="DK393" s="230">
        <f>DI393-DJ393</f>
        <v>4.1534442999999994</v>
      </c>
      <c r="DL393" s="230">
        <v>0.23269940000000006</v>
      </c>
      <c r="DM393" s="230">
        <v>0.27551229999999999</v>
      </c>
      <c r="DO393" s="59" t="s">
        <v>77</v>
      </c>
      <c r="DP393" s="61" t="s">
        <v>8</v>
      </c>
      <c r="DQ393" s="186"/>
      <c r="DR393" s="61"/>
      <c r="DS393" s="61"/>
      <c r="DT393" s="61"/>
      <c r="DU393" s="61"/>
      <c r="DV393" s="61"/>
      <c r="DW393" s="61"/>
      <c r="DX393" s="61" t="s">
        <v>62</v>
      </c>
      <c r="DY393" s="236">
        <v>0.26438232</v>
      </c>
      <c r="DZ393" s="236">
        <v>2.6230559999999997E-2</v>
      </c>
      <c r="EA393" s="236">
        <v>5.6001700000000001E-2</v>
      </c>
      <c r="EB393" s="236">
        <v>0.16409798</v>
      </c>
      <c r="EC393" s="236">
        <v>1.9299920000000002E-2</v>
      </c>
      <c r="EH393" s="61"/>
      <c r="EI393" s="68"/>
      <c r="EJ393" s="68"/>
      <c r="EK393" s="68"/>
      <c r="EL393" s="68"/>
      <c r="EM393" s="68"/>
      <c r="EN393" s="68"/>
      <c r="EO393" s="68"/>
    </row>
    <row r="394" spans="1:145" s="169" customFormat="1" x14ac:dyDescent="0.25">
      <c r="A394" s="186"/>
      <c r="B394" s="186"/>
      <c r="C394" s="186"/>
      <c r="D394" s="186"/>
      <c r="E394" s="186"/>
      <c r="F394" s="186"/>
      <c r="G394" s="186"/>
      <c r="H394" s="186"/>
      <c r="I394" s="186"/>
      <c r="J394" s="186"/>
      <c r="K394" s="186"/>
      <c r="L394" s="186"/>
      <c r="M394" s="186"/>
      <c r="N394" s="186"/>
      <c r="O394" s="186"/>
      <c r="P394" s="186"/>
      <c r="Q394" s="186"/>
      <c r="R394" s="186"/>
      <c r="S394" s="186"/>
      <c r="T394" s="186"/>
      <c r="U394" s="186"/>
      <c r="V394" s="186"/>
      <c r="W394" s="190" t="s">
        <v>760</v>
      </c>
      <c r="X394" s="190">
        <v>920</v>
      </c>
      <c r="Y394" s="186"/>
      <c r="Z394" s="186"/>
      <c r="AA394" s="186"/>
      <c r="AB394" s="186"/>
      <c r="AC394" s="186"/>
      <c r="AD394" s="186"/>
      <c r="AE394" s="186"/>
      <c r="AF394" s="193"/>
      <c r="AG394" s="193"/>
      <c r="AH394" s="193"/>
      <c r="AI394" s="193"/>
      <c r="AJ394" s="193"/>
      <c r="AK394" s="186"/>
      <c r="AL394" s="186"/>
      <c r="AM394" s="186"/>
      <c r="AN394" s="186"/>
      <c r="AO394" s="186"/>
      <c r="AP394" s="186"/>
      <c r="AQ394" s="186"/>
      <c r="AR394" s="186"/>
      <c r="AS394" s="186"/>
      <c r="AU394" s="186"/>
      <c r="AV394" s="186"/>
      <c r="AY394" s="186"/>
      <c r="AZ394" s="186"/>
      <c r="BA394" s="186"/>
      <c r="BB394" s="186"/>
      <c r="BC394" s="186"/>
      <c r="BD394" s="194" t="s">
        <v>562</v>
      </c>
      <c r="BE394" s="194" t="s">
        <v>286</v>
      </c>
      <c r="BF394" s="194"/>
      <c r="BG394" s="194"/>
      <c r="BJ394" s="194"/>
      <c r="BK394" s="194"/>
      <c r="BL394" s="194"/>
      <c r="BM394" s="217">
        <v>814.00099999999998</v>
      </c>
      <c r="BP394" s="194"/>
      <c r="BQ394" s="213">
        <v>0.72199999999999998</v>
      </c>
      <c r="BR394" s="213"/>
      <c r="BS394" s="213"/>
      <c r="BT394" s="213"/>
      <c r="BU394" s="186"/>
      <c r="BV394" s="176" t="s">
        <v>500</v>
      </c>
      <c r="BW394" s="176"/>
      <c r="BX394" s="176"/>
      <c r="BY394" s="176"/>
      <c r="BZ394" s="176"/>
      <c r="CA394" s="176"/>
      <c r="CB394" s="176"/>
      <c r="CC394" s="176"/>
      <c r="CD394" s="176"/>
      <c r="CE394" s="176" t="s">
        <v>440</v>
      </c>
      <c r="CF394" s="185">
        <v>179.14745680788297</v>
      </c>
      <c r="CI394" s="163">
        <v>329</v>
      </c>
      <c r="CJ394" s="163" t="s">
        <v>8</v>
      </c>
      <c r="CK394" s="163"/>
      <c r="CL394" s="163"/>
      <c r="CM394" s="163"/>
      <c r="CN394" s="163"/>
      <c r="CO394" s="163"/>
      <c r="CP394" s="163"/>
      <c r="CQ394" s="163"/>
      <c r="CR394" s="163"/>
      <c r="CS394" s="163" t="s">
        <v>20</v>
      </c>
      <c r="CT394" s="163">
        <v>7.0778681086160544</v>
      </c>
      <c r="CU394" s="171"/>
      <c r="CV394" s="171"/>
      <c r="CW394" s="163">
        <v>442</v>
      </c>
      <c r="CX394" s="163" t="s">
        <v>10</v>
      </c>
      <c r="CY394" s="163"/>
      <c r="CZ394" s="163"/>
      <c r="DA394" s="163"/>
      <c r="DB394" s="163"/>
      <c r="DC394" s="163"/>
      <c r="DD394" s="163"/>
      <c r="DE394" s="163"/>
      <c r="DF394" s="163"/>
      <c r="DG394" s="163"/>
      <c r="DH394" s="176" t="s">
        <v>9</v>
      </c>
      <c r="DI394" s="233">
        <v>5.0456200000000004</v>
      </c>
      <c r="DJ394" s="233">
        <v>0.5919297</v>
      </c>
      <c r="DK394" s="177">
        <f>DI394-DJ394</f>
        <v>4.4536903000000008</v>
      </c>
      <c r="DL394" s="230">
        <v>0.31763020000000003</v>
      </c>
      <c r="DM394" s="230">
        <v>0.27429949999999997</v>
      </c>
      <c r="DO394" s="61" t="s">
        <v>119</v>
      </c>
      <c r="DP394" s="61" t="s">
        <v>10</v>
      </c>
      <c r="DQ394" s="186"/>
      <c r="DR394" s="61"/>
      <c r="DS394" s="61"/>
      <c r="DT394" s="61"/>
      <c r="DU394" s="61"/>
      <c r="DV394" s="61"/>
      <c r="DW394" s="61"/>
      <c r="DX394" s="61" t="s">
        <v>20</v>
      </c>
      <c r="DY394" s="61">
        <v>0.24155052000000002</v>
      </c>
      <c r="DZ394" s="68">
        <v>2.249754E-2</v>
      </c>
      <c r="EA394" s="68">
        <v>5.3025939999999994E-2</v>
      </c>
      <c r="EB394" s="68">
        <v>0.15344435999999997</v>
      </c>
      <c r="EC394" s="68">
        <v>2.0184540000000001E-2</v>
      </c>
      <c r="EH394" s="61"/>
      <c r="EI394" s="68"/>
      <c r="EJ394" s="68"/>
      <c r="EK394" s="68"/>
      <c r="EL394" s="68"/>
      <c r="EM394" s="68"/>
      <c r="EN394" s="68"/>
      <c r="EO394" s="68"/>
    </row>
    <row r="395" spans="1:145" s="169" customFormat="1" x14ac:dyDescent="0.25">
      <c r="A395" s="186"/>
      <c r="B395" s="186"/>
      <c r="C395" s="186"/>
      <c r="D395" s="186"/>
      <c r="E395" s="186"/>
      <c r="F395" s="186"/>
      <c r="G395" s="186"/>
      <c r="H395" s="186"/>
      <c r="I395" s="186"/>
      <c r="J395" s="186"/>
      <c r="K395" s="186"/>
      <c r="L395" s="186"/>
      <c r="M395" s="186"/>
      <c r="N395" s="186"/>
      <c r="O395" s="186"/>
      <c r="P395" s="186"/>
      <c r="Q395" s="186"/>
      <c r="R395" s="186"/>
      <c r="S395" s="186"/>
      <c r="T395" s="186"/>
      <c r="U395" s="186"/>
      <c r="V395" s="186"/>
      <c r="W395" s="190" t="s">
        <v>762</v>
      </c>
      <c r="X395" s="190">
        <v>687</v>
      </c>
      <c r="Y395" s="186"/>
      <c r="Z395" s="186"/>
      <c r="AA395" s="186"/>
      <c r="AB395" s="186"/>
      <c r="AC395" s="186"/>
      <c r="AD395" s="186"/>
      <c r="AE395" s="186"/>
      <c r="AF395" s="193"/>
      <c r="AG395" s="193"/>
      <c r="AH395" s="193"/>
      <c r="AI395" s="193"/>
      <c r="AJ395" s="193"/>
      <c r="AK395" s="186"/>
      <c r="AL395" s="186"/>
      <c r="AM395" s="186"/>
      <c r="AN395" s="186"/>
      <c r="AO395" s="186"/>
      <c r="AP395" s="186"/>
      <c r="AQ395" s="186"/>
      <c r="AR395" s="186"/>
      <c r="AS395" s="186"/>
      <c r="AU395" s="186"/>
      <c r="AV395" s="186"/>
      <c r="AY395" s="186"/>
      <c r="AZ395" s="186"/>
      <c r="BA395" s="186"/>
      <c r="BB395" s="186"/>
      <c r="BC395" s="186"/>
      <c r="BD395" s="194" t="s">
        <v>125</v>
      </c>
      <c r="BE395" s="194" t="s">
        <v>10</v>
      </c>
      <c r="BF395" s="194"/>
      <c r="BG395" s="194"/>
      <c r="BJ395" s="194"/>
      <c r="BK395" s="194"/>
      <c r="BL395" s="194"/>
      <c r="BM395" s="217">
        <v>701.64260000000002</v>
      </c>
      <c r="BP395" s="194"/>
      <c r="BQ395" s="213">
        <v>2286.5</v>
      </c>
      <c r="BR395" s="213"/>
      <c r="BS395" s="213"/>
      <c r="BT395" s="213"/>
      <c r="BU395" s="186"/>
      <c r="BV395" s="176" t="s">
        <v>247</v>
      </c>
      <c r="BW395" s="176"/>
      <c r="BX395" s="176"/>
      <c r="BY395" s="176"/>
      <c r="BZ395" s="176"/>
      <c r="CA395" s="176"/>
      <c r="CB395" s="176"/>
      <c r="CC395" s="176"/>
      <c r="CD395" s="176"/>
      <c r="CE395" s="176" t="s">
        <v>20</v>
      </c>
      <c r="CF395" s="185">
        <v>119.4242120702623</v>
      </c>
      <c r="CI395" s="163">
        <v>315</v>
      </c>
      <c r="CJ395" s="163" t="s">
        <v>10</v>
      </c>
      <c r="CK395" s="163"/>
      <c r="CL395" s="163"/>
      <c r="CM395" s="163"/>
      <c r="CN395" s="163"/>
      <c r="CO395" s="163"/>
      <c r="CP395" s="163"/>
      <c r="CQ395" s="163"/>
      <c r="CR395" s="163"/>
      <c r="CS395" s="163" t="s">
        <v>20</v>
      </c>
      <c r="CT395" s="163">
        <v>7.6895481474823155</v>
      </c>
      <c r="CU395" s="171"/>
      <c r="CV395" s="171"/>
      <c r="CW395" s="190">
        <v>450</v>
      </c>
      <c r="CX395" s="228" t="s">
        <v>8</v>
      </c>
      <c r="CY395" s="228"/>
      <c r="CZ395" s="228"/>
      <c r="DA395" s="228"/>
      <c r="DB395" s="228"/>
      <c r="DC395" s="228"/>
      <c r="DD395" s="228"/>
      <c r="DE395" s="228"/>
      <c r="DF395" s="228"/>
      <c r="DG395" s="228"/>
      <c r="DH395" s="228" t="s">
        <v>9</v>
      </c>
      <c r="DI395" s="230">
        <v>5.7408859999999997</v>
      </c>
      <c r="DJ395" s="230">
        <v>0.62835320000000006</v>
      </c>
      <c r="DK395" s="230">
        <v>5.1125327999999994</v>
      </c>
      <c r="DL395" s="230">
        <v>0.34320110000000004</v>
      </c>
      <c r="DM395" s="230">
        <v>0.28515210000000002</v>
      </c>
      <c r="DO395" s="61" t="s">
        <v>32</v>
      </c>
      <c r="DP395" s="61" t="s">
        <v>8</v>
      </c>
      <c r="DQ395" s="186"/>
      <c r="DR395" s="61"/>
      <c r="DS395" s="61"/>
      <c r="DT395" s="61"/>
      <c r="DU395" s="61"/>
      <c r="DV395" s="61"/>
      <c r="DW395" s="61"/>
      <c r="DX395" s="61" t="s">
        <v>20</v>
      </c>
      <c r="DY395" s="68">
        <v>0.24465117999999997</v>
      </c>
      <c r="DZ395" s="68">
        <v>2.7917360000000002E-2</v>
      </c>
      <c r="EA395" s="68">
        <v>5.4058439999999999E-2</v>
      </c>
      <c r="EB395" s="68">
        <v>0.15763491999999998</v>
      </c>
      <c r="EC395" s="68">
        <v>1.9409300000000001E-2</v>
      </c>
      <c r="ED395" s="149"/>
      <c r="EE395" s="149"/>
      <c r="EF395" s="149"/>
      <c r="EG395" s="149"/>
      <c r="EH395" s="61"/>
      <c r="EI395" s="68"/>
      <c r="EJ395" s="68"/>
      <c r="EK395" s="68"/>
      <c r="EL395" s="68"/>
      <c r="EM395" s="68"/>
      <c r="EN395" s="68"/>
      <c r="EO395" s="68"/>
    </row>
    <row r="396" spans="1:145" s="169" customFormat="1" x14ac:dyDescent="0.25">
      <c r="A396" s="186"/>
      <c r="B396" s="186"/>
      <c r="C396" s="186"/>
      <c r="D396" s="186"/>
      <c r="E396" s="186"/>
      <c r="F396" s="186"/>
      <c r="G396" s="186"/>
      <c r="H396" s="186"/>
      <c r="I396" s="186"/>
      <c r="J396" s="186"/>
      <c r="K396" s="186"/>
      <c r="L396" s="186"/>
      <c r="M396" s="186"/>
      <c r="N396" s="186"/>
      <c r="O396" s="186"/>
      <c r="P396" s="186"/>
      <c r="Q396" s="186"/>
      <c r="R396" s="186"/>
      <c r="S396" s="186"/>
      <c r="T396" s="186"/>
      <c r="U396" s="186"/>
      <c r="V396" s="186"/>
      <c r="W396" s="190" t="s">
        <v>911</v>
      </c>
      <c r="X396" s="190">
        <v>707</v>
      </c>
      <c r="Y396" s="192" t="s">
        <v>10</v>
      </c>
      <c r="Z396" s="192"/>
      <c r="AA396" s="175"/>
      <c r="AB396" s="175"/>
      <c r="AC396" s="175"/>
      <c r="AD396" s="175"/>
      <c r="AE396" s="192"/>
      <c r="AF396" s="198">
        <v>46.162998999999992</v>
      </c>
      <c r="AG396" s="198">
        <v>29.831427999999999</v>
      </c>
      <c r="AH396" s="198">
        <v>5.3400849000000008</v>
      </c>
      <c r="AI396" s="198">
        <v>12.153501500000001</v>
      </c>
      <c r="AJ396" s="198">
        <v>2.2912218643034103</v>
      </c>
      <c r="AK396" s="186"/>
      <c r="AL396" s="175" t="s">
        <v>117</v>
      </c>
      <c r="AM396" s="175"/>
      <c r="AN396" s="175" t="s">
        <v>10</v>
      </c>
      <c r="AO396" s="175"/>
      <c r="AP396" s="175"/>
      <c r="AQ396" s="175"/>
      <c r="AR396" s="175"/>
      <c r="AS396" s="175"/>
      <c r="AU396" s="175"/>
      <c r="AV396" s="176" t="s">
        <v>20</v>
      </c>
      <c r="AY396" s="176">
        <v>0.21729999999999999</v>
      </c>
      <c r="AZ396" s="176">
        <v>20</v>
      </c>
      <c r="BA396" s="179">
        <v>1.0865E-2</v>
      </c>
      <c r="BB396" s="177">
        <v>5.6626311974874506</v>
      </c>
      <c r="BC396" s="186"/>
      <c r="BD396" s="194" t="s">
        <v>128</v>
      </c>
      <c r="BE396" s="194" t="s">
        <v>10</v>
      </c>
      <c r="BF396" s="194"/>
      <c r="BG396" s="194"/>
      <c r="BJ396" s="194"/>
      <c r="BK396" s="194"/>
      <c r="BL396" s="194"/>
      <c r="BM396" s="217">
        <v>691.06809999999996</v>
      </c>
      <c r="BP396" s="194"/>
      <c r="BQ396" s="213">
        <v>6514.3333329999996</v>
      </c>
      <c r="BR396" s="213"/>
      <c r="BS396" s="213"/>
      <c r="BT396" s="213"/>
      <c r="BU396" s="186"/>
      <c r="BV396" s="176" t="s">
        <v>249</v>
      </c>
      <c r="BW396" s="176"/>
      <c r="BX396" s="176"/>
      <c r="BY396" s="176"/>
      <c r="BZ396" s="176"/>
      <c r="CA396" s="176"/>
      <c r="CB396" s="176"/>
      <c r="CC396" s="176"/>
      <c r="CD396" s="176"/>
      <c r="CE396" s="176" t="s">
        <v>20</v>
      </c>
      <c r="CF396" s="185">
        <v>184.80785071838213</v>
      </c>
      <c r="CI396" s="163">
        <v>341</v>
      </c>
      <c r="CJ396" s="163" t="s">
        <v>8</v>
      </c>
      <c r="CK396" s="163"/>
      <c r="CL396" s="163"/>
      <c r="CM396" s="163"/>
      <c r="CN396" s="163"/>
      <c r="CO396" s="163"/>
      <c r="CP396" s="163"/>
      <c r="CQ396" s="163"/>
      <c r="CR396" s="163"/>
      <c r="CS396" s="163" t="s">
        <v>20</v>
      </c>
      <c r="CT396" s="163">
        <v>7.1001990021907959</v>
      </c>
      <c r="CU396" s="171"/>
      <c r="CV396" s="171"/>
      <c r="CW396" s="190">
        <v>468</v>
      </c>
      <c r="CX396" s="228" t="s">
        <v>10</v>
      </c>
      <c r="CY396" s="228"/>
      <c r="CZ396" s="228"/>
      <c r="DA396" s="228"/>
      <c r="DB396" s="228"/>
      <c r="DC396" s="228"/>
      <c r="DD396" s="228"/>
      <c r="DE396" s="228"/>
      <c r="DF396" s="228"/>
      <c r="DG396" s="228"/>
      <c r="DH396" s="228" t="s">
        <v>11</v>
      </c>
      <c r="DI396" s="171">
        <v>3.2107389999999998</v>
      </c>
      <c r="DJ396" s="171">
        <v>0.39867330000000001</v>
      </c>
      <c r="DK396" s="228">
        <f>DI396-DJ396</f>
        <v>2.8120656999999998</v>
      </c>
      <c r="DL396" s="228">
        <v>0.18566340000000001</v>
      </c>
      <c r="DM396" s="171">
        <v>0.2130099</v>
      </c>
      <c r="DO396" s="61" t="s">
        <v>169</v>
      </c>
      <c r="DP396" s="61" t="s">
        <v>10</v>
      </c>
      <c r="DQ396" s="186"/>
      <c r="DR396" s="61"/>
      <c r="DS396" s="61"/>
      <c r="DT396" s="61"/>
      <c r="DU396" s="61"/>
      <c r="DV396" s="61"/>
      <c r="DW396" s="61"/>
      <c r="DX396" s="61" t="s">
        <v>62</v>
      </c>
      <c r="DY396" s="68">
        <v>0.29654026</v>
      </c>
      <c r="DZ396" s="68">
        <v>2.5611439999999996E-2</v>
      </c>
      <c r="EA396" s="68">
        <v>6.4890400000000001E-2</v>
      </c>
      <c r="EB396" s="68">
        <v>0.19841462000000001</v>
      </c>
      <c r="EC396" s="68">
        <v>1.5829900000000001E-2</v>
      </c>
      <c r="ED396" s="149"/>
      <c r="EE396" s="149"/>
      <c r="EF396" s="149"/>
      <c r="EG396" s="149"/>
      <c r="EH396" s="61"/>
      <c r="EI396" s="68"/>
      <c r="EJ396" s="68"/>
      <c r="EK396" s="68"/>
      <c r="EL396" s="68"/>
      <c r="EM396" s="68"/>
      <c r="EN396" s="68"/>
      <c r="EO396" s="68"/>
    </row>
    <row r="397" spans="1:145" s="169" customFormat="1" x14ac:dyDescent="0.25">
      <c r="A397" s="186"/>
      <c r="B397" s="186"/>
      <c r="C397" s="186"/>
      <c r="D397" s="186"/>
      <c r="E397" s="186"/>
      <c r="F397" s="186"/>
      <c r="G397" s="186"/>
      <c r="H397" s="186"/>
      <c r="I397" s="186"/>
      <c r="J397" s="186"/>
      <c r="K397" s="186"/>
      <c r="L397" s="186"/>
      <c r="M397" s="186"/>
      <c r="N397" s="186"/>
      <c r="O397" s="186"/>
      <c r="P397" s="186"/>
      <c r="Q397" s="186"/>
      <c r="R397" s="186"/>
      <c r="S397" s="186"/>
      <c r="T397" s="186"/>
      <c r="U397" s="186"/>
      <c r="V397" s="186"/>
      <c r="W397" s="190" t="s">
        <v>912</v>
      </c>
      <c r="X397" s="190">
        <v>727</v>
      </c>
      <c r="Y397" s="192" t="s">
        <v>10</v>
      </c>
      <c r="Z397" s="192"/>
      <c r="AA397" s="175"/>
      <c r="AB397" s="175"/>
      <c r="AC397" s="175"/>
      <c r="AD397" s="175"/>
      <c r="AE397" s="192"/>
      <c r="AF397" s="198">
        <v>59.348809000000003</v>
      </c>
      <c r="AG397" s="198">
        <v>33.578505999999997</v>
      </c>
      <c r="AH397" s="198">
        <v>6.2990026500000011</v>
      </c>
      <c r="AI397" s="198">
        <v>13.136105000000001</v>
      </c>
      <c r="AJ397" s="198">
        <v>2.09437493676386</v>
      </c>
      <c r="AK397" s="186"/>
      <c r="AL397" s="175" t="s">
        <v>118</v>
      </c>
      <c r="AM397" s="175"/>
      <c r="AN397" s="175" t="s">
        <v>10</v>
      </c>
      <c r="AO397" s="175"/>
      <c r="AP397" s="175"/>
      <c r="AQ397" s="175"/>
      <c r="AR397" s="175"/>
      <c r="AS397" s="175"/>
      <c r="AU397" s="175"/>
      <c r="AV397" s="176" t="s">
        <v>20</v>
      </c>
      <c r="AY397" s="176">
        <v>0.2026</v>
      </c>
      <c r="AZ397" s="176">
        <v>20</v>
      </c>
      <c r="BA397" s="179">
        <v>1.013E-2</v>
      </c>
      <c r="BB397" s="177">
        <v>5.2237403699030942</v>
      </c>
      <c r="BC397" s="186"/>
      <c r="BD397" s="194" t="s">
        <v>190</v>
      </c>
      <c r="BE397" s="194" t="s">
        <v>201</v>
      </c>
      <c r="BF397" s="194"/>
      <c r="BG397" s="194"/>
      <c r="BJ397" s="194"/>
      <c r="BK397" s="194"/>
      <c r="BL397" s="194"/>
      <c r="BM397" s="217">
        <v>612.96169999999995</v>
      </c>
      <c r="BP397" s="194"/>
      <c r="BQ397" s="213">
        <v>1080.530667</v>
      </c>
      <c r="BR397" s="213"/>
      <c r="BS397" s="213"/>
      <c r="BT397" s="213"/>
      <c r="BU397" s="186"/>
      <c r="BV397" s="176" t="s">
        <v>250</v>
      </c>
      <c r="BW397" s="176"/>
      <c r="BX397" s="176"/>
      <c r="BY397" s="176"/>
      <c r="BZ397" s="176"/>
      <c r="CA397" s="176"/>
      <c r="CB397" s="176"/>
      <c r="CC397" s="176"/>
      <c r="CD397" s="176"/>
      <c r="CE397" s="176" t="s">
        <v>20</v>
      </c>
      <c r="CF397" s="185">
        <v>164.12618661786911</v>
      </c>
      <c r="CI397" s="163">
        <v>344</v>
      </c>
      <c r="CJ397" s="163" t="s">
        <v>10</v>
      </c>
      <c r="CK397" s="163"/>
      <c r="CL397" s="163"/>
      <c r="CM397" s="163"/>
      <c r="CN397" s="163"/>
      <c r="CO397" s="163"/>
      <c r="CP397" s="163"/>
      <c r="CQ397" s="163"/>
      <c r="CR397" s="163"/>
      <c r="CS397" s="163" t="s">
        <v>20</v>
      </c>
      <c r="CT397" s="163">
        <v>9.3011089065443606</v>
      </c>
      <c r="CU397" s="171"/>
      <c r="CV397" s="171"/>
      <c r="CW397" s="171"/>
      <c r="CX397" s="171"/>
      <c r="CY397" s="171"/>
      <c r="CZ397" s="171"/>
      <c r="DA397" s="171"/>
      <c r="DB397" s="171"/>
      <c r="DC397" s="171"/>
      <c r="DD397" s="171"/>
      <c r="DE397" s="171"/>
      <c r="DF397" s="171"/>
      <c r="DG397" s="171"/>
      <c r="DH397" s="171"/>
      <c r="DI397" s="171"/>
      <c r="DJ397" s="171"/>
      <c r="DK397" s="171"/>
      <c r="DL397" s="186"/>
      <c r="DM397" s="186"/>
      <c r="DO397" s="61">
        <v>227</v>
      </c>
      <c r="DP397" s="61" t="s">
        <v>202</v>
      </c>
      <c r="DQ397" s="186"/>
      <c r="DR397" s="61"/>
      <c r="DS397" s="61"/>
      <c r="DT397" s="61"/>
      <c r="DU397" s="61"/>
      <c r="DV397" s="61"/>
      <c r="DW397" s="61"/>
      <c r="DX397" s="61" t="s">
        <v>20</v>
      </c>
      <c r="DY397" s="68">
        <v>0.25207257999999999</v>
      </c>
      <c r="DZ397" s="68">
        <v>2.5915959999999998E-2</v>
      </c>
      <c r="EA397" s="68">
        <v>5.2504479999999999E-2</v>
      </c>
      <c r="EB397" s="68">
        <v>0.14939567999999998</v>
      </c>
      <c r="EC397" s="68">
        <v>2.0023779999999998E-2</v>
      </c>
      <c r="ED397" s="149"/>
      <c r="EE397" s="149"/>
      <c r="EF397" s="149"/>
      <c r="EG397" s="149"/>
      <c r="EH397" s="61"/>
      <c r="EI397" s="68"/>
      <c r="EJ397" s="68"/>
      <c r="EK397" s="68"/>
      <c r="EL397" s="68"/>
      <c r="EM397" s="68"/>
      <c r="EN397" s="68"/>
      <c r="EO397" s="68"/>
    </row>
    <row r="398" spans="1:145" s="169" customFormat="1" x14ac:dyDescent="0.25">
      <c r="A398" s="186"/>
      <c r="B398" s="186"/>
      <c r="C398" s="186"/>
      <c r="D398" s="186"/>
      <c r="E398" s="186"/>
      <c r="F398" s="186"/>
      <c r="G398" s="186"/>
      <c r="H398" s="186"/>
      <c r="I398" s="186"/>
      <c r="J398" s="186"/>
      <c r="K398" s="186"/>
      <c r="L398" s="186"/>
      <c r="M398" s="186"/>
      <c r="N398" s="186"/>
      <c r="O398" s="186"/>
      <c r="P398" s="186"/>
      <c r="Q398" s="186"/>
      <c r="R398" s="186"/>
      <c r="S398" s="186"/>
      <c r="T398" s="186"/>
      <c r="U398" s="186"/>
      <c r="V398" s="186"/>
      <c r="W398" s="190" t="s">
        <v>644</v>
      </c>
      <c r="X398" s="190">
        <v>802</v>
      </c>
      <c r="Y398" s="192" t="s">
        <v>8</v>
      </c>
      <c r="Z398" s="192"/>
      <c r="AA398" s="175"/>
      <c r="AB398" s="175"/>
      <c r="AC398" s="175"/>
      <c r="AD398" s="175"/>
      <c r="AE398" s="192"/>
      <c r="AF398" s="198">
        <v>61.497244999999985</v>
      </c>
      <c r="AG398" s="198">
        <v>34.332332999999998</v>
      </c>
      <c r="AH398" s="198">
        <v>6.1994694500000005</v>
      </c>
      <c r="AI398" s="198">
        <v>13.858759000000003</v>
      </c>
      <c r="AJ398" s="198">
        <v>2.2413138761789906</v>
      </c>
      <c r="AK398" s="186"/>
      <c r="AL398" s="175" t="s">
        <v>527</v>
      </c>
      <c r="AM398" s="175"/>
      <c r="AN398" s="175" t="s">
        <v>8</v>
      </c>
      <c r="AO398" s="175"/>
      <c r="AP398" s="175"/>
      <c r="AQ398" s="175"/>
      <c r="AR398" s="175"/>
      <c r="AS398" s="175"/>
      <c r="AU398" s="175"/>
      <c r="AV398" s="175" t="s">
        <v>440</v>
      </c>
      <c r="AY398" s="176">
        <v>0.21679999999999999</v>
      </c>
      <c r="AZ398" s="176">
        <v>20</v>
      </c>
      <c r="BA398" s="179">
        <v>1.0839999999999999E-2</v>
      </c>
      <c r="BB398" s="177">
        <v>5.6398142431482032</v>
      </c>
      <c r="BC398" s="186"/>
      <c r="BD398" s="194" t="s">
        <v>192</v>
      </c>
      <c r="BE398" s="194" t="s">
        <v>201</v>
      </c>
      <c r="BF398" s="194"/>
      <c r="BG398" s="194"/>
      <c r="BJ398" s="194"/>
      <c r="BK398" s="194"/>
      <c r="BL398" s="194"/>
      <c r="BM398" s="217">
        <v>630.98630000000003</v>
      </c>
      <c r="BP398" s="194"/>
      <c r="BQ398" s="213">
        <v>2802.5</v>
      </c>
      <c r="BR398" s="213"/>
      <c r="BS398" s="213"/>
      <c r="BT398" s="213"/>
      <c r="BU398" s="186"/>
      <c r="BV398" s="176" t="s">
        <v>279</v>
      </c>
      <c r="BW398" s="176"/>
      <c r="BX398" s="176"/>
      <c r="BY398" s="176"/>
      <c r="BZ398" s="176"/>
      <c r="CA398" s="176"/>
      <c r="CB398" s="176"/>
      <c r="CC398" s="176"/>
      <c r="CD398" s="176"/>
      <c r="CE398" s="176" t="s">
        <v>20</v>
      </c>
      <c r="CF398" s="185">
        <v>143.20659655701834</v>
      </c>
      <c r="CI398" s="163">
        <v>345</v>
      </c>
      <c r="CJ398" s="163" t="s">
        <v>10</v>
      </c>
      <c r="CK398" s="163"/>
      <c r="CL398" s="163"/>
      <c r="CM398" s="163"/>
      <c r="CN398" s="163"/>
      <c r="CO398" s="163"/>
      <c r="CP398" s="163"/>
      <c r="CQ398" s="163"/>
      <c r="CR398" s="163"/>
      <c r="CS398" s="163" t="s">
        <v>20</v>
      </c>
      <c r="CT398" s="163">
        <v>8.7544150578885986</v>
      </c>
      <c r="CU398" s="171"/>
      <c r="CV398" s="171"/>
      <c r="CW398" s="171"/>
      <c r="CX398" s="171"/>
      <c r="CY398" s="171"/>
      <c r="CZ398" s="171"/>
      <c r="DA398" s="171"/>
      <c r="DB398" s="171"/>
      <c r="DC398" s="171"/>
      <c r="DD398" s="171"/>
      <c r="DE398" s="171"/>
      <c r="DF398" s="171"/>
      <c r="DG398" s="171"/>
      <c r="DH398" s="171"/>
      <c r="DI398" s="171"/>
      <c r="DJ398" s="171"/>
      <c r="DK398" s="171"/>
      <c r="DL398" s="186"/>
      <c r="DM398" s="186"/>
      <c r="DO398" s="61" t="s">
        <v>217</v>
      </c>
      <c r="DP398" s="61" t="s">
        <v>202</v>
      </c>
      <c r="DQ398" s="186"/>
      <c r="DR398" s="61"/>
      <c r="DS398" s="61"/>
      <c r="DT398" s="61"/>
      <c r="DU398" s="61"/>
      <c r="DV398" s="61"/>
      <c r="DW398" s="61"/>
      <c r="DX398" s="61" t="s">
        <v>62</v>
      </c>
      <c r="DY398" s="68">
        <v>0.36445215999999997</v>
      </c>
      <c r="DZ398" s="68">
        <v>3.1703899999999993E-2</v>
      </c>
      <c r="EA398" s="68">
        <v>6.6084400000000001E-2</v>
      </c>
      <c r="EB398" s="68">
        <v>0.24397904000000001</v>
      </c>
      <c r="EC398" s="68">
        <v>2.1639940000000003E-2</v>
      </c>
      <c r="ED398" s="149"/>
      <c r="EE398" s="149"/>
      <c r="EF398" s="149"/>
      <c r="EG398" s="149"/>
      <c r="EH398" s="61"/>
      <c r="EI398" s="68"/>
      <c r="EJ398" s="68"/>
      <c r="EK398" s="68"/>
      <c r="EL398" s="68"/>
      <c r="EM398" s="68"/>
      <c r="EN398" s="68"/>
      <c r="EO398" s="68"/>
    </row>
    <row r="399" spans="1:145" s="169" customFormat="1" x14ac:dyDescent="0.25">
      <c r="A399" s="186"/>
      <c r="B399" s="186"/>
      <c r="C399" s="186"/>
      <c r="D399" s="186"/>
      <c r="E399" s="186"/>
      <c r="F399" s="186"/>
      <c r="G399" s="186"/>
      <c r="H399" s="186"/>
      <c r="I399" s="186"/>
      <c r="J399" s="186"/>
      <c r="K399" s="186"/>
      <c r="L399" s="186"/>
      <c r="M399" s="186"/>
      <c r="N399" s="186"/>
      <c r="O399" s="186"/>
      <c r="P399" s="186"/>
      <c r="Q399" s="186"/>
      <c r="R399" s="186"/>
      <c r="S399" s="186"/>
      <c r="T399" s="186"/>
      <c r="U399" s="186"/>
      <c r="V399" s="186"/>
      <c r="W399" s="190" t="s">
        <v>645</v>
      </c>
      <c r="X399" s="190">
        <v>700</v>
      </c>
      <c r="Y399" s="192" t="s">
        <v>8</v>
      </c>
      <c r="Z399" s="192"/>
      <c r="AA399" s="175"/>
      <c r="AB399" s="175"/>
      <c r="AC399" s="175"/>
      <c r="AD399" s="175"/>
      <c r="AE399" s="192"/>
      <c r="AF399" s="198">
        <v>39.207352999999998</v>
      </c>
      <c r="AG399" s="198">
        <v>27.939957000000003</v>
      </c>
      <c r="AH399" s="198">
        <v>4.9765643499999994</v>
      </c>
      <c r="AI399" s="198">
        <v>11.173920149999997</v>
      </c>
      <c r="AJ399" s="198">
        <v>2.2442863436217313</v>
      </c>
      <c r="AK399" s="186"/>
      <c r="AL399" s="175" t="s">
        <v>25</v>
      </c>
      <c r="AM399" s="175"/>
      <c r="AN399" s="175" t="s">
        <v>8</v>
      </c>
      <c r="AO399" s="175"/>
      <c r="AP399" s="175"/>
      <c r="AQ399" s="175"/>
      <c r="AR399" s="175"/>
      <c r="AS399" s="175"/>
      <c r="AU399" s="175"/>
      <c r="AV399" s="176" t="s">
        <v>20</v>
      </c>
      <c r="AY399" s="176">
        <v>0.24479999999999999</v>
      </c>
      <c r="AZ399" s="176">
        <v>20</v>
      </c>
      <c r="BA399" s="179">
        <v>1.2239999999999999E-2</v>
      </c>
      <c r="BB399" s="177">
        <v>6.2015311793853121</v>
      </c>
      <c r="BC399" s="186"/>
      <c r="BD399" s="194" t="s">
        <v>225</v>
      </c>
      <c r="BE399" s="194" t="s">
        <v>286</v>
      </c>
      <c r="BF399" s="194"/>
      <c r="BG399" s="194"/>
      <c r="BJ399" s="194"/>
      <c r="BK399" s="194"/>
      <c r="BL399" s="194"/>
      <c r="BM399" s="217">
        <v>1124.6189999999999</v>
      </c>
      <c r="BP399" s="194"/>
      <c r="BQ399" s="213">
        <v>2032.666667</v>
      </c>
      <c r="BR399" s="213"/>
      <c r="BS399" s="213"/>
      <c r="BT399" s="213"/>
      <c r="BU399" s="186"/>
      <c r="BV399" s="176" t="s">
        <v>448</v>
      </c>
      <c r="BW399" s="176"/>
      <c r="BX399" s="176"/>
      <c r="BY399" s="176"/>
      <c r="BZ399" s="176"/>
      <c r="CA399" s="176"/>
      <c r="CB399" s="176"/>
      <c r="CC399" s="176"/>
      <c r="CD399" s="176"/>
      <c r="CE399" s="176" t="s">
        <v>440</v>
      </c>
      <c r="CF399" s="185">
        <v>202.56937823111147</v>
      </c>
      <c r="CI399" s="163">
        <v>395</v>
      </c>
      <c r="CJ399" s="163" t="s">
        <v>8</v>
      </c>
      <c r="CK399" s="163"/>
      <c r="CL399" s="163"/>
      <c r="CM399" s="163"/>
      <c r="CN399" s="163"/>
      <c r="CO399" s="163"/>
      <c r="CP399" s="163"/>
      <c r="CQ399" s="163"/>
      <c r="CR399" s="163"/>
      <c r="CS399" s="163" t="s">
        <v>20</v>
      </c>
      <c r="CT399" s="163">
        <v>6.9171004935895084</v>
      </c>
      <c r="CU399" s="171"/>
      <c r="CV399" s="171"/>
      <c r="CW399" s="171"/>
      <c r="CX399" s="171"/>
      <c r="CY399" s="171"/>
      <c r="CZ399" s="171"/>
      <c r="DA399" s="171"/>
      <c r="DB399" s="171"/>
      <c r="DC399" s="171"/>
      <c r="DD399" s="171"/>
      <c r="DE399" s="171"/>
      <c r="DF399" s="171"/>
      <c r="DG399" s="171"/>
      <c r="DH399" s="171"/>
      <c r="DI399" s="171"/>
      <c r="DJ399" s="171"/>
      <c r="DK399" s="171"/>
      <c r="DL399" s="186"/>
      <c r="DM399" s="186"/>
      <c r="DO399" s="61" t="s">
        <v>171</v>
      </c>
      <c r="DP399" s="61" t="s">
        <v>10</v>
      </c>
      <c r="DQ399" s="186"/>
      <c r="DR399" s="61"/>
      <c r="DS399" s="61"/>
      <c r="DT399" s="61"/>
      <c r="DU399" s="61"/>
      <c r="DV399" s="61"/>
      <c r="DW399" s="61"/>
      <c r="DX399" s="61" t="s">
        <v>62</v>
      </c>
      <c r="DY399" s="68">
        <v>0.26031936</v>
      </c>
      <c r="DZ399" s="68">
        <v>2.8606700000000002E-2</v>
      </c>
      <c r="EA399" s="68">
        <v>6.1084800000000002E-2</v>
      </c>
      <c r="EB399" s="68">
        <v>0.15530971999999998</v>
      </c>
      <c r="EC399" s="68">
        <v>2.0768219999999997E-2</v>
      </c>
      <c r="ED399" s="149"/>
      <c r="EE399" s="149"/>
      <c r="EF399" s="149"/>
      <c r="EG399" s="149"/>
      <c r="EH399" s="61"/>
      <c r="EI399" s="68"/>
      <c r="EJ399" s="68"/>
      <c r="EK399" s="68"/>
      <c r="EL399" s="68"/>
      <c r="EM399" s="68"/>
      <c r="EN399" s="68"/>
      <c r="EO399" s="68"/>
    </row>
    <row r="400" spans="1:145" s="169" customFormat="1" x14ac:dyDescent="0.25">
      <c r="A400" s="186"/>
      <c r="B400" s="186"/>
      <c r="C400" s="186"/>
      <c r="D400" s="186"/>
      <c r="E400" s="186"/>
      <c r="F400" s="186"/>
      <c r="G400" s="186"/>
      <c r="H400" s="186"/>
      <c r="I400" s="186"/>
      <c r="J400" s="186"/>
      <c r="K400" s="186"/>
      <c r="L400" s="186"/>
      <c r="M400" s="186"/>
      <c r="N400" s="186"/>
      <c r="O400" s="186"/>
      <c r="P400" s="186"/>
      <c r="Q400" s="186"/>
      <c r="R400" s="186"/>
      <c r="S400" s="186"/>
      <c r="T400" s="186"/>
      <c r="U400" s="186"/>
      <c r="V400" s="186"/>
      <c r="W400" s="190" t="s">
        <v>827</v>
      </c>
      <c r="X400" s="190">
        <v>701</v>
      </c>
      <c r="Y400" s="192" t="s">
        <v>286</v>
      </c>
      <c r="Z400" s="192"/>
      <c r="AA400" s="175"/>
      <c r="AB400" s="175"/>
      <c r="AC400" s="175"/>
      <c r="AD400" s="175"/>
      <c r="AE400" s="192"/>
      <c r="AF400" s="198">
        <v>47.6501795</v>
      </c>
      <c r="AG400" s="198">
        <v>29.975959</v>
      </c>
      <c r="AH400" s="198">
        <v>5.3995890000000006</v>
      </c>
      <c r="AI400" s="198">
        <v>12.235320499999998</v>
      </c>
      <c r="AJ400" s="198">
        <v>2.2738459528430375</v>
      </c>
      <c r="AK400" s="186"/>
      <c r="AL400" s="175" t="s">
        <v>1086</v>
      </c>
      <c r="AM400" s="175"/>
      <c r="AN400" s="175" t="s">
        <v>286</v>
      </c>
      <c r="AO400" s="175"/>
      <c r="AP400" s="175"/>
      <c r="AQ400" s="175"/>
      <c r="AR400" s="175"/>
      <c r="AS400" s="175"/>
      <c r="AU400" s="175"/>
      <c r="AV400" s="176" t="s">
        <v>20</v>
      </c>
      <c r="AY400" s="176">
        <v>0.2374</v>
      </c>
      <c r="AZ400" s="176">
        <v>20</v>
      </c>
      <c r="BA400" s="179">
        <v>1.187E-2</v>
      </c>
      <c r="BB400" s="177">
        <v>6.1699728880895499</v>
      </c>
      <c r="BC400" s="186"/>
      <c r="BD400" s="194" t="s">
        <v>569</v>
      </c>
      <c r="BE400" s="194" t="s">
        <v>286</v>
      </c>
      <c r="BF400" s="194"/>
      <c r="BG400" s="194"/>
      <c r="BJ400" s="194"/>
      <c r="BK400" s="194"/>
      <c r="BL400" s="194"/>
      <c r="BM400" s="217">
        <v>733.60619999999994</v>
      </c>
      <c r="BP400" s="194"/>
      <c r="BQ400" s="213">
        <v>3071.5</v>
      </c>
      <c r="BR400" s="213"/>
      <c r="BS400" s="213"/>
      <c r="BT400" s="213"/>
      <c r="BU400" s="186"/>
      <c r="BV400" s="176" t="s">
        <v>252</v>
      </c>
      <c r="BW400" s="176"/>
      <c r="BX400" s="176"/>
      <c r="BY400" s="176"/>
      <c r="BZ400" s="176"/>
      <c r="CA400" s="176"/>
      <c r="CB400" s="176"/>
      <c r="CC400" s="176"/>
      <c r="CD400" s="176"/>
      <c r="CE400" s="176" t="s">
        <v>20</v>
      </c>
      <c r="CF400" s="185">
        <v>168.42171058121571</v>
      </c>
      <c r="CI400" s="163">
        <v>413</v>
      </c>
      <c r="CJ400" s="163" t="s">
        <v>10</v>
      </c>
      <c r="CK400" s="163"/>
      <c r="CL400" s="163"/>
      <c r="CM400" s="163"/>
      <c r="CN400" s="163"/>
      <c r="CO400" s="163"/>
      <c r="CP400" s="163"/>
      <c r="CQ400" s="163"/>
      <c r="CR400" s="163"/>
      <c r="CS400" s="163" t="s">
        <v>20</v>
      </c>
      <c r="CT400" s="163">
        <v>7.9368070787696681</v>
      </c>
      <c r="CU400" s="171"/>
      <c r="CV400" s="171"/>
      <c r="CW400" s="171"/>
      <c r="CX400" s="171"/>
      <c r="CY400" s="171"/>
      <c r="CZ400" s="171"/>
      <c r="DA400" s="171"/>
      <c r="DB400" s="171"/>
      <c r="DC400" s="171"/>
      <c r="DD400" s="171"/>
      <c r="DE400" s="171"/>
      <c r="DF400" s="171"/>
      <c r="DG400" s="171"/>
      <c r="DH400" s="171"/>
      <c r="DI400" s="171"/>
      <c r="DJ400" s="171"/>
      <c r="DK400" s="171"/>
      <c r="DL400" s="186"/>
      <c r="DM400" s="186"/>
      <c r="DO400" s="61" t="s">
        <v>125</v>
      </c>
      <c r="DP400" s="61" t="s">
        <v>10</v>
      </c>
      <c r="DQ400" s="186"/>
      <c r="DR400" s="61"/>
      <c r="DS400" s="61"/>
      <c r="DT400" s="61"/>
      <c r="DU400" s="61"/>
      <c r="DV400" s="61"/>
      <c r="DW400" s="61"/>
      <c r="DX400" s="61" t="s">
        <v>20</v>
      </c>
      <c r="DY400" s="61">
        <v>0.2579651</v>
      </c>
      <c r="DZ400" s="68">
        <v>2.8804620000000003E-2</v>
      </c>
      <c r="EA400" s="68">
        <v>6.0899880000000003E-2</v>
      </c>
      <c r="EB400" s="68">
        <v>0.15654911999999999</v>
      </c>
      <c r="EC400" s="68">
        <v>1.8051020000000001E-2</v>
      </c>
      <c r="ED400" s="149"/>
      <c r="EE400" s="149"/>
      <c r="EF400" s="149"/>
      <c r="EG400" s="149"/>
      <c r="EH400" s="61"/>
      <c r="EI400" s="68"/>
      <c r="EJ400" s="68"/>
      <c r="EK400" s="68"/>
      <c r="EL400" s="68"/>
      <c r="EM400" s="68"/>
      <c r="EN400" s="68"/>
      <c r="EO400" s="68"/>
    </row>
    <row r="401" spans="1:145" s="169" customFormat="1" x14ac:dyDescent="0.25">
      <c r="A401" s="186"/>
      <c r="B401" s="186"/>
      <c r="C401" s="186"/>
      <c r="D401" s="186"/>
      <c r="E401" s="186"/>
      <c r="F401" s="186"/>
      <c r="G401" s="186"/>
      <c r="H401" s="186"/>
      <c r="I401" s="186"/>
      <c r="J401" s="186"/>
      <c r="K401" s="186"/>
      <c r="L401" s="186"/>
      <c r="M401" s="186"/>
      <c r="N401" s="186"/>
      <c r="O401" s="186"/>
      <c r="P401" s="186"/>
      <c r="Q401" s="186"/>
      <c r="R401" s="186"/>
      <c r="S401" s="186"/>
      <c r="T401" s="186"/>
      <c r="U401" s="186"/>
      <c r="V401" s="186"/>
      <c r="W401" s="186"/>
      <c r="X401" s="186"/>
      <c r="Y401" s="186"/>
      <c r="Z401" s="186"/>
      <c r="AA401" s="186"/>
      <c r="AB401" s="186"/>
      <c r="AC401" s="186"/>
      <c r="AD401" s="186"/>
      <c r="AE401" s="186"/>
      <c r="AF401" s="193"/>
      <c r="AG401" s="193"/>
      <c r="AH401" s="193"/>
      <c r="AI401" s="193"/>
      <c r="AJ401" s="193"/>
      <c r="AK401" s="186"/>
      <c r="AL401" s="186"/>
      <c r="AM401" s="186"/>
      <c r="AN401" s="186"/>
      <c r="AO401" s="186"/>
      <c r="AP401" s="186"/>
      <c r="AQ401" s="186"/>
      <c r="AR401" s="186"/>
      <c r="AS401" s="186"/>
      <c r="AU401" s="186"/>
      <c r="AV401" s="186"/>
      <c r="AY401" s="186"/>
      <c r="AZ401" s="186"/>
      <c r="BA401" s="186"/>
      <c r="BB401" s="186"/>
      <c r="BC401" s="186"/>
      <c r="BD401" s="194" t="s">
        <v>137</v>
      </c>
      <c r="BE401" s="194" t="s">
        <v>10</v>
      </c>
      <c r="BF401" s="194"/>
      <c r="BG401" s="194"/>
      <c r="BJ401" s="194"/>
      <c r="BK401" s="194"/>
      <c r="BL401" s="194"/>
      <c r="BM401" s="217">
        <v>724.23360000000002</v>
      </c>
      <c r="BP401" s="194"/>
      <c r="BQ401" s="213">
        <v>6305.6666670000004</v>
      </c>
      <c r="BR401" s="213"/>
      <c r="BS401" s="213"/>
      <c r="BT401" s="213"/>
      <c r="BU401" s="186"/>
      <c r="BV401" s="176" t="s">
        <v>343</v>
      </c>
      <c r="BW401" s="176"/>
      <c r="BX401" s="176"/>
      <c r="BY401" s="176"/>
      <c r="BZ401" s="176"/>
      <c r="CA401" s="176"/>
      <c r="CB401" s="176"/>
      <c r="CC401" s="176"/>
      <c r="CD401" s="176"/>
      <c r="CE401" s="176" t="s">
        <v>62</v>
      </c>
      <c r="CF401" s="185">
        <v>171.6981377297229</v>
      </c>
      <c r="CI401" s="163">
        <v>468</v>
      </c>
      <c r="CJ401" s="163" t="s">
        <v>10</v>
      </c>
      <c r="CK401" s="163"/>
      <c r="CL401" s="163"/>
      <c r="CM401" s="163"/>
      <c r="CN401" s="163"/>
      <c r="CO401" s="163"/>
      <c r="CP401" s="163"/>
      <c r="CQ401" s="163"/>
      <c r="CR401" s="163"/>
      <c r="CS401" s="163" t="s">
        <v>20</v>
      </c>
      <c r="CT401" s="163">
        <v>8.099272389858962</v>
      </c>
      <c r="CU401" s="171"/>
      <c r="CV401" s="171"/>
      <c r="CW401" s="171"/>
      <c r="CX401" s="171"/>
      <c r="CY401" s="171"/>
      <c r="CZ401" s="171"/>
      <c r="DA401" s="171"/>
      <c r="DB401" s="171"/>
      <c r="DC401" s="171"/>
      <c r="DD401" s="171"/>
      <c r="DE401" s="171"/>
      <c r="DF401" s="171"/>
      <c r="DG401" s="171"/>
      <c r="DH401" s="171"/>
      <c r="DI401" s="171"/>
      <c r="DJ401" s="171"/>
      <c r="DK401" s="171"/>
      <c r="DL401" s="186"/>
      <c r="DM401" s="186"/>
      <c r="DO401" s="238" t="s">
        <v>84</v>
      </c>
      <c r="DP401" s="238" t="s">
        <v>202</v>
      </c>
      <c r="DQ401" s="186"/>
      <c r="DR401" s="238"/>
      <c r="DS401" s="238"/>
      <c r="DT401" s="238"/>
      <c r="DU401" s="238"/>
      <c r="DV401" s="238"/>
      <c r="DW401" s="238"/>
      <c r="DX401" s="238" t="s">
        <v>62</v>
      </c>
      <c r="DY401" s="239">
        <v>0.30898126000000004</v>
      </c>
      <c r="DZ401" s="239">
        <v>2.5418640000000003E-2</v>
      </c>
      <c r="EA401" s="239">
        <v>7.2986479999999992E-2</v>
      </c>
      <c r="EB401" s="239">
        <v>0.19508910000000002</v>
      </c>
      <c r="EC401" s="239">
        <v>2.1142479999999998E-2</v>
      </c>
      <c r="ED401" s="149"/>
      <c r="EE401" s="149"/>
      <c r="EF401" s="149"/>
      <c r="EG401" s="149"/>
      <c r="EH401" s="61"/>
      <c r="EI401" s="68"/>
      <c r="EJ401" s="68"/>
      <c r="EK401" s="68"/>
      <c r="EL401" s="68"/>
      <c r="EM401" s="68"/>
      <c r="EN401" s="68"/>
      <c r="EO401" s="68"/>
    </row>
    <row r="402" spans="1:145" s="169" customFormat="1" x14ac:dyDescent="0.25">
      <c r="A402" s="186"/>
      <c r="B402" s="186"/>
      <c r="C402" s="186"/>
      <c r="D402" s="186"/>
      <c r="E402" s="186"/>
      <c r="F402" s="186"/>
      <c r="G402" s="186"/>
      <c r="H402" s="186"/>
      <c r="I402" s="186"/>
      <c r="J402" s="186"/>
      <c r="K402" s="186"/>
      <c r="L402" s="186"/>
      <c r="M402" s="186"/>
      <c r="N402" s="186"/>
      <c r="O402" s="186"/>
      <c r="P402" s="186"/>
      <c r="Q402" s="186"/>
      <c r="R402" s="186"/>
      <c r="S402" s="186"/>
      <c r="T402" s="186"/>
      <c r="U402" s="186"/>
      <c r="V402" s="186"/>
      <c r="W402" s="190" t="s">
        <v>648</v>
      </c>
      <c r="X402" s="190">
        <v>674</v>
      </c>
      <c r="Y402" s="192" t="s">
        <v>8</v>
      </c>
      <c r="Z402" s="192"/>
      <c r="AA402" s="175"/>
      <c r="AB402" s="175"/>
      <c r="AC402" s="175"/>
      <c r="AD402" s="175"/>
      <c r="AE402" s="192"/>
      <c r="AF402" s="198">
        <v>40.906823000000003</v>
      </c>
      <c r="AG402" s="198">
        <v>26.8357195</v>
      </c>
      <c r="AH402" s="198">
        <v>5.2304329999999997</v>
      </c>
      <c r="AI402" s="198">
        <v>10.4774055</v>
      </c>
      <c r="AJ402" s="198">
        <v>2.0290109465394797</v>
      </c>
      <c r="AK402" s="186"/>
      <c r="AL402" s="175" t="s">
        <v>528</v>
      </c>
      <c r="AM402" s="175"/>
      <c r="AN402" s="175" t="s">
        <v>8</v>
      </c>
      <c r="AO402" s="175"/>
      <c r="AP402" s="175"/>
      <c r="AQ402" s="175"/>
      <c r="AR402" s="175"/>
      <c r="AS402" s="175"/>
      <c r="AU402" s="175"/>
      <c r="AV402" s="176" t="s">
        <v>20</v>
      </c>
      <c r="AY402" s="176">
        <v>0.19089999999999999</v>
      </c>
      <c r="AZ402" s="176">
        <v>20</v>
      </c>
      <c r="BA402" s="179">
        <v>9.5449999999999997E-3</v>
      </c>
      <c r="BB402" s="177">
        <v>4.9069873567229481</v>
      </c>
      <c r="BC402" s="186"/>
      <c r="BD402" s="194" t="s">
        <v>591</v>
      </c>
      <c r="BE402" s="194" t="s">
        <v>10</v>
      </c>
      <c r="BF402" s="194"/>
      <c r="BG402" s="194"/>
      <c r="BJ402" s="194"/>
      <c r="BK402" s="194"/>
      <c r="BL402" s="194"/>
      <c r="BM402" s="217">
        <v>914.04499999999996</v>
      </c>
      <c r="BP402" s="194"/>
      <c r="BQ402" s="213">
        <v>8881.2766670000001</v>
      </c>
      <c r="BR402" s="213"/>
      <c r="BS402" s="213"/>
      <c r="BT402" s="213"/>
      <c r="BU402" s="186"/>
      <c r="BV402" s="176" t="s">
        <v>450</v>
      </c>
      <c r="BW402" s="176"/>
      <c r="BX402" s="176"/>
      <c r="BY402" s="176"/>
      <c r="BZ402" s="176"/>
      <c r="CA402" s="176"/>
      <c r="CB402" s="176"/>
      <c r="CC402" s="176"/>
      <c r="CD402" s="176"/>
      <c r="CE402" s="176" t="s">
        <v>440</v>
      </c>
      <c r="CF402" s="185">
        <v>144.55183194768614</v>
      </c>
      <c r="CI402" s="163">
        <v>469</v>
      </c>
      <c r="CJ402" s="163" t="s">
        <v>8</v>
      </c>
      <c r="CK402" s="163"/>
      <c r="CL402" s="163"/>
      <c r="CM402" s="163"/>
      <c r="CN402" s="163"/>
      <c r="CO402" s="163"/>
      <c r="CP402" s="163"/>
      <c r="CQ402" s="163"/>
      <c r="CR402" s="163"/>
      <c r="CS402" s="163" t="s">
        <v>20</v>
      </c>
      <c r="CT402" s="163">
        <v>6.7772850749872022</v>
      </c>
      <c r="CU402" s="171"/>
      <c r="CV402" s="171"/>
      <c r="CW402" s="171"/>
      <c r="CX402" s="171"/>
      <c r="CY402" s="171"/>
      <c r="CZ402" s="171"/>
      <c r="DA402" s="171"/>
      <c r="DB402" s="171"/>
      <c r="DC402" s="171"/>
      <c r="DD402" s="171"/>
      <c r="DE402" s="171"/>
      <c r="DF402" s="171"/>
      <c r="DG402" s="171"/>
      <c r="DH402" s="171"/>
      <c r="DI402" s="171"/>
      <c r="DJ402" s="171"/>
      <c r="DK402" s="171"/>
      <c r="DL402" s="186"/>
      <c r="DM402" s="186"/>
      <c r="DO402" s="240" t="s">
        <v>84</v>
      </c>
      <c r="DP402" s="238" t="s">
        <v>8</v>
      </c>
      <c r="DQ402" s="186"/>
      <c r="DR402" s="238"/>
      <c r="DS402" s="238"/>
      <c r="DT402" s="238"/>
      <c r="DU402" s="238"/>
      <c r="DV402" s="238"/>
      <c r="DW402" s="238"/>
      <c r="DX402" s="238" t="s">
        <v>62</v>
      </c>
      <c r="DY402" s="241">
        <v>0.30703638</v>
      </c>
      <c r="DZ402" s="241">
        <v>2.6226640000000002E-2</v>
      </c>
      <c r="EA402" s="241">
        <v>6.267404E-2</v>
      </c>
      <c r="EB402" s="241">
        <v>0.20660422000000001</v>
      </c>
      <c r="EC402" s="241">
        <v>2.40994E-2</v>
      </c>
      <c r="ED402" s="149"/>
      <c r="EE402" s="149"/>
      <c r="EF402" s="149"/>
      <c r="EG402" s="149"/>
      <c r="EH402" s="61"/>
      <c r="EI402" s="68"/>
      <c r="EJ402" s="68"/>
      <c r="EK402" s="68"/>
      <c r="EL402" s="68"/>
      <c r="EM402" s="68"/>
      <c r="EN402" s="68"/>
      <c r="EO402" s="68"/>
    </row>
    <row r="403" spans="1:145" s="169" customFormat="1" x14ac:dyDescent="0.25">
      <c r="A403" s="186"/>
      <c r="B403" s="186"/>
      <c r="C403" s="186"/>
      <c r="D403" s="186"/>
      <c r="E403" s="186"/>
      <c r="F403" s="186"/>
      <c r="G403" s="186"/>
      <c r="H403" s="186"/>
      <c r="I403" s="186"/>
      <c r="J403" s="186"/>
      <c r="K403" s="186"/>
      <c r="L403" s="186"/>
      <c r="M403" s="186"/>
      <c r="N403" s="186"/>
      <c r="O403" s="186"/>
      <c r="P403" s="186"/>
      <c r="Q403" s="186"/>
      <c r="R403" s="186"/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86"/>
      <c r="AD403" s="186"/>
      <c r="AE403" s="186"/>
      <c r="AF403" s="193"/>
      <c r="AG403" s="193"/>
      <c r="AH403" s="193"/>
      <c r="AI403" s="193"/>
      <c r="AJ403" s="193"/>
      <c r="AK403" s="186"/>
      <c r="AL403" s="186"/>
      <c r="AM403" s="186"/>
      <c r="AN403" s="186"/>
      <c r="AO403" s="186"/>
      <c r="AP403" s="186"/>
      <c r="AQ403" s="186"/>
      <c r="AR403" s="186"/>
      <c r="AS403" s="186"/>
      <c r="AU403" s="186"/>
      <c r="AV403" s="186"/>
      <c r="AY403" s="186"/>
      <c r="AZ403" s="186"/>
      <c r="BA403" s="186"/>
      <c r="BB403" s="186"/>
      <c r="BC403" s="186"/>
      <c r="BD403" s="194" t="s">
        <v>592</v>
      </c>
      <c r="BE403" s="194" t="s">
        <v>10</v>
      </c>
      <c r="BF403" s="194"/>
      <c r="BG403" s="194"/>
      <c r="BJ403" s="194"/>
      <c r="BK403" s="194"/>
      <c r="BL403" s="194"/>
      <c r="BM403" s="217">
        <v>973.34</v>
      </c>
      <c r="BP403" s="194"/>
      <c r="BQ403" s="213">
        <v>14119.666667</v>
      </c>
      <c r="BR403" s="213"/>
      <c r="BS403" s="213"/>
      <c r="BT403" s="213"/>
      <c r="BU403" s="186"/>
      <c r="BV403" s="176" t="s">
        <v>303</v>
      </c>
      <c r="BW403" s="176"/>
      <c r="BX403" s="176"/>
      <c r="BY403" s="176"/>
      <c r="BZ403" s="176"/>
      <c r="CA403" s="176"/>
      <c r="CB403" s="176"/>
      <c r="CC403" s="176"/>
      <c r="CD403" s="176"/>
      <c r="CE403" s="176" t="s">
        <v>20</v>
      </c>
      <c r="CF403" s="185">
        <v>127.76718646591799</v>
      </c>
      <c r="CI403" s="186"/>
      <c r="CJ403" s="186"/>
      <c r="CK403" s="186"/>
      <c r="CL403" s="186"/>
      <c r="CM403" s="186"/>
      <c r="CN403" s="186"/>
      <c r="CO403" s="186"/>
      <c r="CP403" s="186"/>
      <c r="CQ403" s="186"/>
      <c r="CR403" s="186"/>
      <c r="CS403" s="186"/>
      <c r="CT403" s="186"/>
      <c r="CU403" s="171"/>
      <c r="CV403" s="171"/>
      <c r="CW403" s="171"/>
      <c r="CX403" s="171"/>
      <c r="CY403" s="171"/>
      <c r="CZ403" s="171"/>
      <c r="DA403" s="171"/>
      <c r="DB403" s="171"/>
      <c r="DC403" s="171"/>
      <c r="DD403" s="171"/>
      <c r="DE403" s="171"/>
      <c r="DF403" s="171"/>
      <c r="DG403" s="171"/>
      <c r="DH403" s="171"/>
      <c r="DI403" s="171"/>
      <c r="DJ403" s="171"/>
      <c r="DK403" s="171"/>
      <c r="DL403" s="186"/>
      <c r="DM403" s="186"/>
      <c r="DO403" s="61" t="s">
        <v>128</v>
      </c>
      <c r="DP403" s="61" t="s">
        <v>10</v>
      </c>
      <c r="DQ403" s="186"/>
      <c r="DR403" s="61"/>
      <c r="DS403" s="61"/>
      <c r="DT403" s="61"/>
      <c r="DU403" s="61"/>
      <c r="DV403" s="61"/>
      <c r="DW403" s="61"/>
      <c r="DX403" s="61" t="s">
        <v>20</v>
      </c>
      <c r="DY403" s="68">
        <v>0.2236609</v>
      </c>
      <c r="DZ403" s="68">
        <v>2.8897020000000002E-2</v>
      </c>
      <c r="EA403" s="68">
        <v>5.1301920000000001E-2</v>
      </c>
      <c r="EB403" s="68">
        <v>0.15238740000000001</v>
      </c>
      <c r="EC403" s="68">
        <v>1.884634E-2</v>
      </c>
      <c r="ED403" s="149"/>
      <c r="EE403" s="149"/>
      <c r="EF403" s="149"/>
      <c r="EG403" s="149"/>
      <c r="EH403" s="61"/>
      <c r="EI403" s="68"/>
      <c r="EJ403" s="68"/>
      <c r="EK403" s="68"/>
      <c r="EL403" s="68"/>
      <c r="EM403" s="68"/>
      <c r="EN403" s="68"/>
      <c r="EO403" s="68"/>
    </row>
    <row r="404" spans="1:145" s="169" customFormat="1" x14ac:dyDescent="0.25">
      <c r="A404" s="186"/>
      <c r="B404" s="186"/>
      <c r="C404" s="186"/>
      <c r="D404" s="186"/>
      <c r="E404" s="186"/>
      <c r="F404" s="186"/>
      <c r="G404" s="186"/>
      <c r="H404" s="186"/>
      <c r="I404" s="186"/>
      <c r="J404" s="186"/>
      <c r="K404" s="186"/>
      <c r="L404" s="186"/>
      <c r="M404" s="186"/>
      <c r="N404" s="186"/>
      <c r="O404" s="186"/>
      <c r="P404" s="186"/>
      <c r="Q404" s="186"/>
      <c r="R404" s="186"/>
      <c r="S404" s="186"/>
      <c r="T404" s="186"/>
      <c r="U404" s="186"/>
      <c r="V404" s="186"/>
      <c r="W404" s="190" t="s">
        <v>650</v>
      </c>
      <c r="X404" s="190">
        <v>603</v>
      </c>
      <c r="Y404" s="192" t="s">
        <v>8</v>
      </c>
      <c r="Z404" s="192"/>
      <c r="AA404" s="175"/>
      <c r="AB404" s="175"/>
      <c r="AC404" s="175"/>
      <c r="AD404" s="175"/>
      <c r="AE404" s="192"/>
      <c r="AF404" s="198">
        <v>42.152111000000005</v>
      </c>
      <c r="AG404" s="198">
        <v>28.980411000000004</v>
      </c>
      <c r="AH404" s="198">
        <v>5.0647663500000002</v>
      </c>
      <c r="AI404" s="198">
        <v>11.39755615</v>
      </c>
      <c r="AJ404" s="198">
        <v>2.2729333470134976</v>
      </c>
      <c r="AK404" s="186"/>
      <c r="AL404" s="175" t="s">
        <v>28</v>
      </c>
      <c r="AM404" s="175"/>
      <c r="AN404" s="175" t="s">
        <v>8</v>
      </c>
      <c r="AO404" s="175"/>
      <c r="AP404" s="175"/>
      <c r="AQ404" s="175"/>
      <c r="AR404" s="175"/>
      <c r="AS404" s="175"/>
      <c r="AU404" s="175"/>
      <c r="AV404" s="176" t="s">
        <v>20</v>
      </c>
      <c r="AY404" s="176">
        <v>0.23599999999999999</v>
      </c>
      <c r="AZ404" s="176">
        <v>20</v>
      </c>
      <c r="BA404" s="179">
        <v>1.18E-2</v>
      </c>
      <c r="BB404" s="177">
        <v>6.2518454889539097</v>
      </c>
      <c r="BC404" s="186"/>
      <c r="BD404" s="186"/>
      <c r="BE404" s="186"/>
      <c r="BF404" s="186"/>
      <c r="BG404" s="186"/>
      <c r="BJ404" s="186"/>
      <c r="BK404" s="186"/>
      <c r="BL404" s="186"/>
      <c r="BM404" s="218"/>
      <c r="BP404" s="186"/>
      <c r="BQ404" s="197"/>
      <c r="BR404" s="197"/>
      <c r="BS404" s="197"/>
      <c r="BT404" s="197"/>
      <c r="BU404" s="186"/>
      <c r="BV404" s="176" t="s">
        <v>253</v>
      </c>
      <c r="BW404" s="176"/>
      <c r="BX404" s="176"/>
      <c r="BY404" s="176"/>
      <c r="BZ404" s="176"/>
      <c r="CA404" s="176"/>
      <c r="CB404" s="176"/>
      <c r="CC404" s="176"/>
      <c r="CD404" s="176"/>
      <c r="CE404" s="176" t="s">
        <v>20</v>
      </c>
      <c r="CF404" s="185">
        <v>181.2030865172828</v>
      </c>
      <c r="CI404" s="186"/>
      <c r="CJ404" s="186"/>
      <c r="CK404" s="186"/>
      <c r="CL404" s="186"/>
      <c r="CM404" s="186"/>
      <c r="CN404" s="186"/>
      <c r="CO404" s="186"/>
      <c r="CP404" s="186"/>
      <c r="CQ404" s="186"/>
      <c r="CR404" s="186"/>
      <c r="CS404" s="186"/>
      <c r="CT404" s="186"/>
      <c r="CU404" s="171"/>
      <c r="CV404" s="171"/>
      <c r="CW404" s="171"/>
      <c r="CX404" s="171"/>
      <c r="CY404" s="171"/>
      <c r="CZ404" s="171"/>
      <c r="DA404" s="171"/>
      <c r="DB404" s="171"/>
      <c r="DC404" s="171"/>
      <c r="DD404" s="171"/>
      <c r="DE404" s="171"/>
      <c r="DF404" s="171"/>
      <c r="DG404" s="171"/>
      <c r="DH404" s="171"/>
      <c r="DI404" s="171"/>
      <c r="DJ404" s="171"/>
      <c r="DK404" s="171"/>
      <c r="DL404" s="186"/>
      <c r="DM404" s="186"/>
      <c r="DO404" s="61" t="s">
        <v>190</v>
      </c>
      <c r="DP404" s="61" t="s">
        <v>8</v>
      </c>
      <c r="DQ404" s="186"/>
      <c r="DR404" s="61"/>
      <c r="DS404" s="61"/>
      <c r="DT404" s="61"/>
      <c r="DU404" s="61"/>
      <c r="DV404" s="61"/>
      <c r="DW404" s="61"/>
      <c r="DX404" s="61" t="s">
        <v>20</v>
      </c>
      <c r="DY404" s="68">
        <v>0.25087058000000001</v>
      </c>
      <c r="DZ404" s="68">
        <v>2.4654880000000004E-2</v>
      </c>
      <c r="EA404" s="68">
        <v>3.8315100000000005E-2</v>
      </c>
      <c r="EB404" s="68">
        <v>0.16925377999999999</v>
      </c>
      <c r="EC404" s="68">
        <v>2.143194E-2</v>
      </c>
      <c r="ED404" s="149"/>
      <c r="EE404" s="149"/>
      <c r="EF404" s="149"/>
      <c r="EG404" s="149"/>
      <c r="EH404" s="61"/>
      <c r="EI404" s="68"/>
      <c r="EJ404" s="68"/>
      <c r="EK404" s="68"/>
      <c r="EL404" s="68"/>
      <c r="EM404" s="68"/>
      <c r="EN404" s="68"/>
      <c r="EO404" s="68"/>
    </row>
    <row r="405" spans="1:145" s="169" customFormat="1" x14ac:dyDescent="0.25">
      <c r="A405" s="186"/>
      <c r="B405" s="186"/>
      <c r="C405" s="186"/>
      <c r="D405" s="186"/>
      <c r="E405" s="186"/>
      <c r="F405" s="186"/>
      <c r="G405" s="186"/>
      <c r="H405" s="186"/>
      <c r="I405" s="186"/>
      <c r="J405" s="186"/>
      <c r="K405" s="186"/>
      <c r="L405" s="186"/>
      <c r="M405" s="186"/>
      <c r="N405" s="186"/>
      <c r="O405" s="186"/>
      <c r="P405" s="186"/>
      <c r="Q405" s="186"/>
      <c r="R405" s="186"/>
      <c r="S405" s="186"/>
      <c r="T405" s="186"/>
      <c r="U405" s="186"/>
      <c r="V405" s="186"/>
      <c r="W405" s="190" t="s">
        <v>909</v>
      </c>
      <c r="X405" s="190">
        <v>674</v>
      </c>
      <c r="Y405" s="192" t="s">
        <v>10</v>
      </c>
      <c r="Z405" s="192"/>
      <c r="AA405" s="175"/>
      <c r="AB405" s="175"/>
      <c r="AC405" s="175"/>
      <c r="AD405" s="175"/>
      <c r="AE405" s="192"/>
      <c r="AF405" s="198">
        <v>46.643483999999994</v>
      </c>
      <c r="AG405" s="198">
        <v>29.514835999999995</v>
      </c>
      <c r="AH405" s="198">
        <v>5.2957761999999997</v>
      </c>
      <c r="AI405" s="198">
        <v>12.23784375</v>
      </c>
      <c r="AJ405" s="198">
        <v>2.3225488722348535</v>
      </c>
      <c r="AK405" s="186"/>
      <c r="AL405" s="175" t="s">
        <v>115</v>
      </c>
      <c r="AM405" s="175"/>
      <c r="AN405" s="175" t="s">
        <v>10</v>
      </c>
      <c r="AO405" s="175"/>
      <c r="AP405" s="175"/>
      <c r="AQ405" s="175"/>
      <c r="AR405" s="175"/>
      <c r="AS405" s="175"/>
      <c r="AU405" s="175"/>
      <c r="AV405" s="176" t="s">
        <v>20</v>
      </c>
      <c r="AY405" s="176">
        <v>0.20549999999999999</v>
      </c>
      <c r="AZ405" s="176">
        <v>20</v>
      </c>
      <c r="BA405" s="179">
        <v>1.0274999999999999E-2</v>
      </c>
      <c r="BB405" s="177">
        <v>5.8545620486940653</v>
      </c>
      <c r="BC405" s="186"/>
      <c r="BD405" s="186"/>
      <c r="BE405" s="186"/>
      <c r="BF405" s="186"/>
      <c r="BG405" s="186"/>
      <c r="BJ405" s="186"/>
      <c r="BK405" s="186"/>
      <c r="BL405" s="186"/>
      <c r="BM405" s="218"/>
      <c r="BP405" s="186"/>
      <c r="BQ405" s="197"/>
      <c r="BR405" s="197"/>
      <c r="BS405" s="197"/>
      <c r="BT405" s="197"/>
      <c r="BU405" s="186"/>
      <c r="BV405" s="176" t="s">
        <v>479</v>
      </c>
      <c r="BW405" s="176"/>
      <c r="BX405" s="176"/>
      <c r="BY405" s="176"/>
      <c r="BZ405" s="176"/>
      <c r="CA405" s="176"/>
      <c r="CB405" s="176"/>
      <c r="CC405" s="176"/>
      <c r="CD405" s="176"/>
      <c r="CE405" s="176" t="s">
        <v>440</v>
      </c>
      <c r="CF405" s="185">
        <v>202.26261183817124</v>
      </c>
      <c r="CI405" s="186"/>
      <c r="CJ405" s="186"/>
      <c r="CK405" s="186"/>
      <c r="CL405" s="186"/>
      <c r="CM405" s="186"/>
      <c r="CN405" s="186"/>
      <c r="CO405" s="186"/>
      <c r="CP405" s="186"/>
      <c r="CQ405" s="186"/>
      <c r="CR405" s="186"/>
      <c r="CS405" s="186"/>
      <c r="CT405" s="186"/>
      <c r="CU405" s="171"/>
      <c r="CV405" s="171"/>
      <c r="CW405" s="171"/>
      <c r="CX405" s="171"/>
      <c r="CY405" s="171"/>
      <c r="CZ405" s="171"/>
      <c r="DA405" s="171"/>
      <c r="DB405" s="171"/>
      <c r="DC405" s="171"/>
      <c r="DD405" s="171"/>
      <c r="DE405" s="171"/>
      <c r="DF405" s="171"/>
      <c r="DG405" s="171"/>
      <c r="DH405" s="171"/>
      <c r="DI405" s="171"/>
      <c r="DJ405" s="171"/>
      <c r="DK405" s="171"/>
      <c r="DL405" s="186"/>
      <c r="DM405" s="186"/>
      <c r="DO405" s="61" t="s">
        <v>192</v>
      </c>
      <c r="DP405" s="61" t="s">
        <v>8</v>
      </c>
      <c r="DQ405" s="186"/>
      <c r="DR405" s="61"/>
      <c r="DS405" s="61"/>
      <c r="DT405" s="61"/>
      <c r="DU405" s="61"/>
      <c r="DV405" s="61"/>
      <c r="DW405" s="61"/>
      <c r="DX405" s="61" t="s">
        <v>20</v>
      </c>
      <c r="DY405" s="68">
        <v>0.29359345999999997</v>
      </c>
      <c r="DZ405" s="68">
        <v>2.5028439999999996E-2</v>
      </c>
      <c r="EA405" s="68">
        <v>5.4988740000000001E-2</v>
      </c>
      <c r="EB405" s="68">
        <v>0.19100258000000001</v>
      </c>
      <c r="EC405" s="68">
        <v>1.9476139999999999E-2</v>
      </c>
      <c r="ED405" s="149"/>
      <c r="EE405" s="149"/>
      <c r="EF405" s="149"/>
      <c r="EG405" s="149"/>
      <c r="EH405" s="61"/>
      <c r="EI405" s="68"/>
      <c r="EJ405" s="68"/>
      <c r="EK405" s="68"/>
      <c r="EL405" s="68"/>
      <c r="EM405" s="68"/>
      <c r="EN405" s="68"/>
      <c r="EO405" s="68"/>
    </row>
    <row r="406" spans="1:145" s="169" customFormat="1" x14ac:dyDescent="0.25">
      <c r="A406" s="186"/>
      <c r="B406" s="186"/>
      <c r="C406" s="186"/>
      <c r="D406" s="186"/>
      <c r="E406" s="186"/>
      <c r="F406" s="186"/>
      <c r="G406" s="186"/>
      <c r="H406" s="186"/>
      <c r="I406" s="186"/>
      <c r="J406" s="186"/>
      <c r="K406" s="186"/>
      <c r="L406" s="186"/>
      <c r="M406" s="186"/>
      <c r="N406" s="186"/>
      <c r="O406" s="186"/>
      <c r="P406" s="186"/>
      <c r="Q406" s="186"/>
      <c r="R406" s="186"/>
      <c r="S406" s="186"/>
      <c r="T406" s="186"/>
      <c r="U406" s="186"/>
      <c r="V406" s="186"/>
      <c r="W406" s="186"/>
      <c r="X406" s="186"/>
      <c r="Y406" s="186"/>
      <c r="Z406" s="186"/>
      <c r="AA406" s="186"/>
      <c r="AB406" s="186"/>
      <c r="AC406" s="186"/>
      <c r="AD406" s="186"/>
      <c r="AE406" s="186"/>
      <c r="AF406" s="193"/>
      <c r="AG406" s="193"/>
      <c r="AH406" s="193"/>
      <c r="AI406" s="193"/>
      <c r="AJ406" s="193"/>
      <c r="AK406" s="186"/>
      <c r="AL406" s="186"/>
      <c r="AM406" s="186"/>
      <c r="AN406" s="186"/>
      <c r="AO406" s="186"/>
      <c r="AP406" s="186"/>
      <c r="AQ406" s="186"/>
      <c r="AR406" s="186"/>
      <c r="AS406" s="186"/>
      <c r="AU406" s="186"/>
      <c r="AV406" s="186"/>
      <c r="AY406" s="186"/>
      <c r="AZ406" s="186"/>
      <c r="BA406" s="186"/>
      <c r="BB406" s="186"/>
      <c r="BC406" s="186"/>
      <c r="BD406" s="186"/>
      <c r="BE406" s="186"/>
      <c r="BF406" s="186"/>
      <c r="BG406" s="186"/>
      <c r="BJ406" s="186"/>
      <c r="BK406" s="186"/>
      <c r="BL406" s="186"/>
      <c r="BM406" s="218"/>
      <c r="BP406" s="186"/>
      <c r="BQ406" s="197"/>
      <c r="BR406" s="197"/>
      <c r="BS406" s="197"/>
      <c r="BT406" s="197"/>
      <c r="BU406" s="186"/>
      <c r="BV406" s="176" t="s">
        <v>287</v>
      </c>
      <c r="BW406" s="176"/>
      <c r="BX406" s="176"/>
      <c r="BY406" s="176"/>
      <c r="BZ406" s="176"/>
      <c r="CA406" s="176"/>
      <c r="CB406" s="176"/>
      <c r="CC406" s="176"/>
      <c r="CD406" s="176"/>
      <c r="CE406" s="176" t="s">
        <v>20</v>
      </c>
      <c r="CF406" s="185">
        <v>132.45173672256738</v>
      </c>
      <c r="CI406" s="186"/>
      <c r="CJ406" s="186"/>
      <c r="CK406" s="186"/>
      <c r="CL406" s="186"/>
      <c r="CM406" s="186"/>
      <c r="CN406" s="186"/>
      <c r="CO406" s="186"/>
      <c r="CP406" s="186"/>
      <c r="CQ406" s="186"/>
      <c r="CR406" s="186"/>
      <c r="CS406" s="186"/>
      <c r="CT406" s="186"/>
      <c r="CU406" s="171"/>
      <c r="CV406" s="171"/>
      <c r="CW406" s="171"/>
      <c r="CX406" s="171"/>
      <c r="CY406" s="171"/>
      <c r="CZ406" s="171"/>
      <c r="DA406" s="171"/>
      <c r="DB406" s="171"/>
      <c r="DC406" s="171"/>
      <c r="DD406" s="171"/>
      <c r="DE406" s="171"/>
      <c r="DF406" s="171"/>
      <c r="DG406" s="171"/>
      <c r="DH406" s="171"/>
      <c r="DI406" s="171"/>
      <c r="DJ406" s="171"/>
      <c r="DK406" s="171"/>
      <c r="DL406" s="186"/>
      <c r="DM406" s="186"/>
      <c r="DO406" s="61">
        <v>264</v>
      </c>
      <c r="DP406" s="61" t="s">
        <v>202</v>
      </c>
      <c r="DQ406" s="186"/>
      <c r="DR406" s="61"/>
      <c r="DS406" s="61"/>
      <c r="DT406" s="61"/>
      <c r="DU406" s="61"/>
      <c r="DV406" s="61"/>
      <c r="DW406" s="61"/>
      <c r="DX406" s="61" t="s">
        <v>20</v>
      </c>
      <c r="DY406" s="68">
        <v>0.25521018000000001</v>
      </c>
      <c r="DZ406" s="68">
        <v>2.1593279999999999E-2</v>
      </c>
      <c r="EA406" s="68">
        <v>5.21574E-2</v>
      </c>
      <c r="EB406" s="68">
        <v>0.16228612000000003</v>
      </c>
      <c r="EC406" s="68">
        <v>1.9643280000000003E-2</v>
      </c>
      <c r="ED406" s="149"/>
      <c r="EE406" s="149"/>
      <c r="EF406" s="149"/>
      <c r="EG406" s="149"/>
      <c r="EH406" s="61"/>
      <c r="EI406" s="68"/>
      <c r="EJ406" s="68"/>
      <c r="EK406" s="68"/>
      <c r="EL406" s="68"/>
      <c r="EM406" s="68"/>
      <c r="EN406" s="68"/>
      <c r="EO406" s="68"/>
    </row>
    <row r="407" spans="1:145" s="169" customFormat="1" x14ac:dyDescent="0.25">
      <c r="A407" s="186"/>
      <c r="B407" s="186"/>
      <c r="C407" s="186"/>
      <c r="D407" s="186"/>
      <c r="E407" s="186"/>
      <c r="F407" s="186"/>
      <c r="G407" s="186"/>
      <c r="H407" s="186"/>
      <c r="I407" s="186"/>
      <c r="J407" s="186"/>
      <c r="K407" s="186"/>
      <c r="L407" s="186"/>
      <c r="M407" s="186"/>
      <c r="N407" s="186"/>
      <c r="O407" s="186"/>
      <c r="P407" s="186"/>
      <c r="Q407" s="186"/>
      <c r="R407" s="186"/>
      <c r="S407" s="186"/>
      <c r="T407" s="186"/>
      <c r="U407" s="186"/>
      <c r="V407" s="186"/>
      <c r="W407" s="190" t="s">
        <v>820</v>
      </c>
      <c r="X407" s="190">
        <v>946</v>
      </c>
      <c r="Y407" s="192" t="s">
        <v>286</v>
      </c>
      <c r="Z407" s="192"/>
      <c r="AA407" s="175"/>
      <c r="AB407" s="175"/>
      <c r="AC407" s="175"/>
      <c r="AD407" s="175"/>
      <c r="AE407" s="192"/>
      <c r="AF407" s="193">
        <v>53.203522500000005</v>
      </c>
      <c r="AG407" s="193">
        <v>31.935821500000003</v>
      </c>
      <c r="AH407" s="193">
        <v>5.5890307000000004</v>
      </c>
      <c r="AI407" s="193">
        <v>13.188433499999999</v>
      </c>
      <c r="AJ407" s="193">
        <v>2.368865136014219</v>
      </c>
      <c r="AK407" s="186"/>
      <c r="AL407" s="175" t="s">
        <v>211</v>
      </c>
      <c r="AM407" s="175"/>
      <c r="AN407" s="175" t="s">
        <v>286</v>
      </c>
      <c r="AO407" s="175"/>
      <c r="AP407" s="175"/>
      <c r="AQ407" s="175"/>
      <c r="AR407" s="175"/>
      <c r="AS407" s="175"/>
      <c r="AU407" s="175"/>
      <c r="AV407" s="175" t="s">
        <v>62</v>
      </c>
      <c r="AY407" s="176">
        <v>0.20169999999999999</v>
      </c>
      <c r="AZ407" s="176">
        <v>18</v>
      </c>
      <c r="BA407" s="177">
        <v>1.1205555555555555E-2</v>
      </c>
      <c r="BB407" s="177">
        <v>5.6343042665585399</v>
      </c>
      <c r="BC407" s="186"/>
      <c r="BD407" s="186"/>
      <c r="BE407" s="186"/>
      <c r="BF407" s="186"/>
      <c r="BG407" s="186"/>
      <c r="BJ407" s="186"/>
      <c r="BK407" s="186"/>
      <c r="BL407" s="186"/>
      <c r="BM407" s="218"/>
      <c r="BP407" s="186"/>
      <c r="BQ407" s="197"/>
      <c r="BR407" s="197"/>
      <c r="BS407" s="197"/>
      <c r="BT407" s="197"/>
      <c r="BU407" s="186"/>
      <c r="BV407" s="176" t="s">
        <v>414</v>
      </c>
      <c r="BW407" s="176"/>
      <c r="BX407" s="176"/>
      <c r="BY407" s="176"/>
      <c r="BZ407" s="176"/>
      <c r="CA407" s="176"/>
      <c r="CB407" s="176"/>
      <c r="CC407" s="176"/>
      <c r="CD407" s="176"/>
      <c r="CE407" s="176" t="s">
        <v>62</v>
      </c>
      <c r="CF407" s="185">
        <v>248.45677323914907</v>
      </c>
      <c r="CI407" s="186"/>
      <c r="CJ407" s="186"/>
      <c r="CK407" s="186"/>
      <c r="CL407" s="186"/>
      <c r="CM407" s="186"/>
      <c r="CN407" s="186"/>
      <c r="CO407" s="186"/>
      <c r="CP407" s="186"/>
      <c r="CQ407" s="186"/>
      <c r="CR407" s="186"/>
      <c r="CS407" s="186"/>
      <c r="CT407" s="186"/>
      <c r="CU407" s="171"/>
      <c r="CV407" s="171"/>
      <c r="CW407" s="171"/>
      <c r="CX407" s="171"/>
      <c r="CY407" s="171"/>
      <c r="CZ407" s="171"/>
      <c r="DA407" s="171"/>
      <c r="DB407" s="171"/>
      <c r="DC407" s="171"/>
      <c r="DD407" s="171"/>
      <c r="DE407" s="171"/>
      <c r="DF407" s="171"/>
      <c r="DG407" s="171"/>
      <c r="DH407" s="171"/>
      <c r="DI407" s="171"/>
      <c r="DJ407" s="171"/>
      <c r="DK407" s="171"/>
      <c r="DL407" s="186"/>
      <c r="DM407" s="186"/>
      <c r="DO407" s="61" t="s">
        <v>36</v>
      </c>
      <c r="DP407" s="61" t="s">
        <v>8</v>
      </c>
      <c r="DQ407" s="186"/>
      <c r="DR407" s="61"/>
      <c r="DS407" s="61"/>
      <c r="DT407" s="61"/>
      <c r="DU407" s="61"/>
      <c r="DV407" s="61"/>
      <c r="DW407" s="61"/>
      <c r="DX407" s="61" t="s">
        <v>20</v>
      </c>
      <c r="DY407" s="68">
        <v>0.25833630000000002</v>
      </c>
      <c r="DZ407" s="68">
        <v>2.448148E-2</v>
      </c>
      <c r="EA407" s="68">
        <v>5.5958960000000002E-2</v>
      </c>
      <c r="EB407" s="68">
        <v>0.16678261999999999</v>
      </c>
      <c r="EC407" s="68">
        <v>1.749858E-2</v>
      </c>
      <c r="ED407" s="149"/>
      <c r="EE407" s="149"/>
      <c r="EF407" s="149"/>
      <c r="EG407" s="149"/>
      <c r="EH407" s="61"/>
      <c r="EI407" s="68"/>
      <c r="EJ407" s="68"/>
      <c r="EK407" s="68"/>
      <c r="EL407" s="68"/>
      <c r="EM407" s="68"/>
      <c r="EN407" s="68"/>
      <c r="EO407" s="68"/>
    </row>
    <row r="408" spans="1:145" s="169" customFormat="1" x14ac:dyDescent="0.25">
      <c r="A408" s="186"/>
      <c r="B408" s="186"/>
      <c r="C408" s="186"/>
      <c r="D408" s="186"/>
      <c r="E408" s="186"/>
      <c r="F408" s="186"/>
      <c r="G408" s="186"/>
      <c r="H408" s="186"/>
      <c r="I408" s="186"/>
      <c r="J408" s="186"/>
      <c r="K408" s="186"/>
      <c r="L408" s="186"/>
      <c r="M408" s="186"/>
      <c r="N408" s="186"/>
      <c r="O408" s="186"/>
      <c r="P408" s="186"/>
      <c r="Q408" s="186"/>
      <c r="R408" s="186"/>
      <c r="S408" s="186"/>
      <c r="T408" s="186"/>
      <c r="U408" s="186"/>
      <c r="V408" s="186"/>
      <c r="W408" s="190" t="s">
        <v>821</v>
      </c>
      <c r="X408" s="190">
        <v>1242</v>
      </c>
      <c r="Y408" s="192" t="s">
        <v>286</v>
      </c>
      <c r="Z408" s="192"/>
      <c r="AA408" s="175"/>
      <c r="AB408" s="175"/>
      <c r="AC408" s="175"/>
      <c r="AD408" s="175"/>
      <c r="AE408" s="192"/>
      <c r="AF408" s="193">
        <v>56.149799000000009</v>
      </c>
      <c r="AG408" s="193">
        <v>31.849424499999991</v>
      </c>
      <c r="AH408" s="193">
        <v>6.2272631999999994</v>
      </c>
      <c r="AI408" s="193">
        <v>13.011222</v>
      </c>
      <c r="AJ408" s="193">
        <v>2.1007687188576378</v>
      </c>
      <c r="AK408" s="186"/>
      <c r="AL408" s="175" t="s">
        <v>212</v>
      </c>
      <c r="AM408" s="175"/>
      <c r="AN408" s="175" t="s">
        <v>286</v>
      </c>
      <c r="AO408" s="175"/>
      <c r="AP408" s="175"/>
      <c r="AQ408" s="175"/>
      <c r="AR408" s="175"/>
      <c r="AS408" s="175"/>
      <c r="AU408" s="175"/>
      <c r="AV408" s="175" t="s">
        <v>62</v>
      </c>
      <c r="AY408" s="176">
        <v>0.21859999999999999</v>
      </c>
      <c r="AZ408" s="176">
        <v>20</v>
      </c>
      <c r="BA408" s="177">
        <v>1.0929999999999999E-2</v>
      </c>
      <c r="BB408" s="177">
        <v>5.6210238101629395</v>
      </c>
      <c r="BC408" s="186"/>
      <c r="BD408" s="186"/>
      <c r="BE408" s="186"/>
      <c r="BF408" s="186"/>
      <c r="BG408" s="186"/>
      <c r="BJ408" s="186"/>
      <c r="BK408" s="186"/>
      <c r="BL408" s="186"/>
      <c r="BM408" s="218"/>
      <c r="BP408" s="186"/>
      <c r="BQ408" s="197"/>
      <c r="BR408" s="197"/>
      <c r="BS408" s="197"/>
      <c r="BT408" s="197"/>
      <c r="BU408" s="186"/>
      <c r="BV408" s="176" t="s">
        <v>416</v>
      </c>
      <c r="BW408" s="176"/>
      <c r="BX408" s="176"/>
      <c r="BY408" s="176"/>
      <c r="BZ408" s="176"/>
      <c r="CA408" s="176"/>
      <c r="CB408" s="176"/>
      <c r="CC408" s="176"/>
      <c r="CD408" s="176"/>
      <c r="CE408" s="176" t="s">
        <v>62</v>
      </c>
      <c r="CF408" s="185">
        <v>246.86118261546162</v>
      </c>
      <c r="CI408" s="186"/>
      <c r="CJ408" s="186"/>
      <c r="CK408" s="186"/>
      <c r="CL408" s="186"/>
      <c r="CM408" s="186"/>
      <c r="CN408" s="186"/>
      <c r="CO408" s="186"/>
      <c r="CP408" s="186"/>
      <c r="CQ408" s="186"/>
      <c r="CR408" s="186"/>
      <c r="CS408" s="186"/>
      <c r="CT408" s="186"/>
      <c r="CU408" s="171"/>
      <c r="CV408" s="171"/>
      <c r="CW408" s="171"/>
      <c r="CX408" s="171"/>
      <c r="CY408" s="171"/>
      <c r="CZ408" s="171"/>
      <c r="DA408" s="171"/>
      <c r="DB408" s="171"/>
      <c r="DC408" s="171"/>
      <c r="DD408" s="171"/>
      <c r="DE408" s="171"/>
      <c r="DF408" s="171"/>
      <c r="DG408" s="171"/>
      <c r="DH408" s="171"/>
      <c r="DI408" s="171"/>
      <c r="DJ408" s="171"/>
      <c r="DK408" s="171"/>
      <c r="DL408" s="186"/>
      <c r="DM408" s="186"/>
      <c r="DO408" s="61" t="s">
        <v>37</v>
      </c>
      <c r="DP408" s="61" t="s">
        <v>8</v>
      </c>
      <c r="DQ408" s="186"/>
      <c r="DR408" s="61"/>
      <c r="DS408" s="61"/>
      <c r="DT408" s="61"/>
      <c r="DU408" s="61"/>
      <c r="DV408" s="61"/>
      <c r="DW408" s="61"/>
      <c r="DX408" s="61" t="s">
        <v>20</v>
      </c>
      <c r="DY408" s="68">
        <v>0.30358352</v>
      </c>
      <c r="DZ408" s="68">
        <v>3.6830879999999996E-2</v>
      </c>
      <c r="EA408" s="68">
        <v>5.6695799999999998E-2</v>
      </c>
      <c r="EB408" s="68">
        <v>0.19188132000000002</v>
      </c>
      <c r="EC408" s="68">
        <v>1.9206880000000003E-2</v>
      </c>
      <c r="ED408" s="149"/>
      <c r="EE408" s="149"/>
      <c r="EF408" s="149"/>
      <c r="EG408" s="149"/>
      <c r="EH408" s="61"/>
      <c r="EI408" s="68"/>
      <c r="EJ408" s="68"/>
      <c r="EK408" s="68"/>
      <c r="EL408" s="68"/>
      <c r="EM408" s="68"/>
      <c r="EN408" s="68"/>
      <c r="EO408" s="68"/>
    </row>
    <row r="409" spans="1:145" s="169" customFormat="1" x14ac:dyDescent="0.25">
      <c r="A409" s="186"/>
      <c r="B409" s="186"/>
      <c r="C409" s="186"/>
      <c r="D409" s="186"/>
      <c r="E409" s="186"/>
      <c r="F409" s="186"/>
      <c r="G409" s="186"/>
      <c r="H409" s="186"/>
      <c r="I409" s="186"/>
      <c r="J409" s="186"/>
      <c r="K409" s="186"/>
      <c r="L409" s="186"/>
      <c r="M409" s="186"/>
      <c r="N409" s="186"/>
      <c r="O409" s="186"/>
      <c r="P409" s="186"/>
      <c r="Q409" s="186"/>
      <c r="R409" s="186"/>
      <c r="S409" s="186"/>
      <c r="T409" s="186"/>
      <c r="U409" s="186"/>
      <c r="V409" s="186"/>
      <c r="W409" s="190" t="s">
        <v>822</v>
      </c>
      <c r="X409" s="190">
        <v>886</v>
      </c>
      <c r="Y409" s="192" t="s">
        <v>286</v>
      </c>
      <c r="Z409" s="192"/>
      <c r="AA409" s="175"/>
      <c r="AB409" s="175"/>
      <c r="AC409" s="175"/>
      <c r="AD409" s="175"/>
      <c r="AE409" s="192"/>
      <c r="AF409" s="198">
        <v>58.924905999999986</v>
      </c>
      <c r="AG409" s="198">
        <v>33.2348395</v>
      </c>
      <c r="AH409" s="198">
        <v>6.1085162000000013</v>
      </c>
      <c r="AI409" s="198">
        <v>13.377005699999998</v>
      </c>
      <c r="AJ409" s="198">
        <v>2.1939863726508309</v>
      </c>
      <c r="AK409" s="186"/>
      <c r="AL409" s="175" t="s">
        <v>1104</v>
      </c>
      <c r="AM409" s="175"/>
      <c r="AN409" s="175" t="s">
        <v>286</v>
      </c>
      <c r="AO409" s="175"/>
      <c r="AP409" s="175"/>
      <c r="AQ409" s="175"/>
      <c r="AR409" s="175"/>
      <c r="AS409" s="175"/>
      <c r="AU409" s="175"/>
      <c r="AV409" s="175" t="s">
        <v>440</v>
      </c>
      <c r="AY409" s="176">
        <v>0.18559999999999999</v>
      </c>
      <c r="AZ409" s="176">
        <v>20</v>
      </c>
      <c r="BA409" s="177">
        <v>9.2800000000000001E-3</v>
      </c>
      <c r="BB409" s="177">
        <v>5.3995651356937708</v>
      </c>
      <c r="BC409" s="186"/>
      <c r="BD409" s="186"/>
      <c r="BE409" s="186"/>
      <c r="BF409" s="186"/>
      <c r="BG409" s="186"/>
      <c r="BJ409" s="186"/>
      <c r="BK409" s="186"/>
      <c r="BL409" s="186"/>
      <c r="BM409" s="218"/>
      <c r="BP409" s="186"/>
      <c r="BQ409" s="197"/>
      <c r="BR409" s="197"/>
      <c r="BS409" s="197"/>
      <c r="BT409" s="197"/>
      <c r="BU409" s="186"/>
      <c r="BV409" s="176" t="s">
        <v>481</v>
      </c>
      <c r="BW409" s="176"/>
      <c r="BX409" s="176"/>
      <c r="BY409" s="176"/>
      <c r="BZ409" s="176"/>
      <c r="CA409" s="176"/>
      <c r="CB409" s="176"/>
      <c r="CC409" s="176"/>
      <c r="CD409" s="176"/>
      <c r="CE409" s="176" t="s">
        <v>440</v>
      </c>
      <c r="CF409" s="185">
        <v>140.679251694844</v>
      </c>
      <c r="CI409" s="186"/>
      <c r="CJ409" s="186"/>
      <c r="CK409" s="186"/>
      <c r="CL409" s="186"/>
      <c r="CM409" s="186"/>
      <c r="CN409" s="186"/>
      <c r="CO409" s="186"/>
      <c r="CP409" s="186"/>
      <c r="CQ409" s="186"/>
      <c r="CR409" s="186"/>
      <c r="CS409" s="186"/>
      <c r="CT409" s="186"/>
      <c r="CU409" s="171"/>
      <c r="CV409" s="171"/>
      <c r="CW409" s="171"/>
      <c r="CX409" s="171"/>
      <c r="CY409" s="171"/>
      <c r="CZ409" s="171"/>
      <c r="DA409" s="171"/>
      <c r="DB409" s="171"/>
      <c r="DC409" s="171"/>
      <c r="DD409" s="171"/>
      <c r="DE409" s="171"/>
      <c r="DF409" s="171"/>
      <c r="DG409" s="171"/>
      <c r="DH409" s="171"/>
      <c r="DI409" s="171"/>
      <c r="DJ409" s="171"/>
      <c r="DK409" s="171"/>
      <c r="DL409" s="186"/>
      <c r="DM409" s="186"/>
      <c r="DO409" s="59" t="s">
        <v>91</v>
      </c>
      <c r="DP409" s="61" t="s">
        <v>8</v>
      </c>
      <c r="DQ409" s="186"/>
      <c r="DR409" s="61"/>
      <c r="DS409" s="61"/>
      <c r="DT409" s="61"/>
      <c r="DU409" s="61"/>
      <c r="DV409" s="61"/>
      <c r="DW409" s="61"/>
      <c r="DX409" s="61" t="s">
        <v>62</v>
      </c>
      <c r="DY409" s="236">
        <v>0.25965771999999998</v>
      </c>
      <c r="DZ409" s="236">
        <v>2.6246040000000005E-2</v>
      </c>
      <c r="EA409" s="236">
        <v>5.93512E-2</v>
      </c>
      <c r="EB409" s="236">
        <v>0.17109581999999998</v>
      </c>
      <c r="EC409" s="236">
        <v>1.833038E-2</v>
      </c>
      <c r="ED409" s="149"/>
      <c r="EE409" s="149"/>
      <c r="EF409" s="149"/>
      <c r="EG409" s="149"/>
      <c r="EH409" s="61"/>
      <c r="EI409" s="68"/>
      <c r="EJ409" s="68"/>
      <c r="EK409" s="68"/>
      <c r="EL409" s="68"/>
      <c r="EM409" s="68"/>
      <c r="EN409" s="68"/>
      <c r="EO409" s="68"/>
    </row>
    <row r="410" spans="1:145" s="169" customFormat="1" x14ac:dyDescent="0.25">
      <c r="A410" s="186"/>
      <c r="B410" s="186"/>
      <c r="C410" s="186"/>
      <c r="D410" s="186"/>
      <c r="E410" s="186"/>
      <c r="F410" s="186"/>
      <c r="G410" s="186"/>
      <c r="H410" s="186"/>
      <c r="I410" s="186"/>
      <c r="J410" s="186"/>
      <c r="K410" s="186"/>
      <c r="L410" s="186"/>
      <c r="M410" s="186"/>
      <c r="N410" s="186"/>
      <c r="O410" s="186"/>
      <c r="P410" s="186"/>
      <c r="Q410" s="186"/>
      <c r="R410" s="186"/>
      <c r="S410" s="186"/>
      <c r="T410" s="186"/>
      <c r="U410" s="186"/>
      <c r="V410" s="186"/>
      <c r="W410" s="190" t="s">
        <v>823</v>
      </c>
      <c r="X410" s="190">
        <v>753</v>
      </c>
      <c r="Y410" s="192" t="s">
        <v>286</v>
      </c>
      <c r="Z410" s="192"/>
      <c r="AA410" s="175"/>
      <c r="AB410" s="175"/>
      <c r="AC410" s="175"/>
      <c r="AD410" s="175"/>
      <c r="AE410" s="192"/>
      <c r="AF410" s="198">
        <v>78.260907000000003</v>
      </c>
      <c r="AG410" s="198">
        <v>37.700414500000001</v>
      </c>
      <c r="AH410" s="198">
        <v>6.9153892999999993</v>
      </c>
      <c r="AI410" s="198">
        <v>15.418291999999999</v>
      </c>
      <c r="AJ410" s="198">
        <v>2.2447231184524039</v>
      </c>
      <c r="AK410" s="186"/>
      <c r="AL410" s="175" t="s">
        <v>555</v>
      </c>
      <c r="AM410" s="175"/>
      <c r="AN410" s="175" t="s">
        <v>286</v>
      </c>
      <c r="AO410" s="175"/>
      <c r="AP410" s="175"/>
      <c r="AQ410" s="175"/>
      <c r="AR410" s="175"/>
      <c r="AS410" s="175"/>
      <c r="AU410" s="175"/>
      <c r="AV410" s="176" t="s">
        <v>20</v>
      </c>
      <c r="AY410" s="176">
        <v>0.20930000000000001</v>
      </c>
      <c r="AZ410" s="176">
        <v>20</v>
      </c>
      <c r="BA410" s="177">
        <v>1.0465E-2</v>
      </c>
      <c r="BB410" s="177">
        <v>5.8760368292486511</v>
      </c>
      <c r="BC410" s="186"/>
      <c r="BD410" s="186"/>
      <c r="BE410" s="186"/>
      <c r="BF410" s="186"/>
      <c r="BG410" s="186"/>
      <c r="BJ410" s="186"/>
      <c r="BK410" s="186"/>
      <c r="BL410" s="186"/>
      <c r="BM410" s="218"/>
      <c r="BP410" s="186"/>
      <c r="BQ410" s="197"/>
      <c r="BR410" s="197"/>
      <c r="BS410" s="197"/>
      <c r="BT410" s="197"/>
      <c r="BU410" s="186"/>
      <c r="BV410" s="176" t="s">
        <v>309</v>
      </c>
      <c r="BW410" s="176"/>
      <c r="BX410" s="176"/>
      <c r="BY410" s="176"/>
      <c r="BZ410" s="176"/>
      <c r="CA410" s="176"/>
      <c r="CB410" s="176"/>
      <c r="CC410" s="176"/>
      <c r="CD410" s="176"/>
      <c r="CE410" s="176" t="s">
        <v>20</v>
      </c>
      <c r="CF410" s="185">
        <v>180.4848689280266</v>
      </c>
      <c r="CI410" s="186"/>
      <c r="CJ410" s="186"/>
      <c r="CK410" s="186"/>
      <c r="CL410" s="186"/>
      <c r="CM410" s="186"/>
      <c r="CN410" s="186"/>
      <c r="CO410" s="186"/>
      <c r="CP410" s="186"/>
      <c r="CQ410" s="186"/>
      <c r="CR410" s="186"/>
      <c r="CS410" s="186"/>
      <c r="CT410" s="186"/>
      <c r="CU410" s="171"/>
      <c r="CV410" s="171"/>
      <c r="CW410" s="171"/>
      <c r="CX410" s="171"/>
      <c r="CY410" s="171"/>
      <c r="CZ410" s="171"/>
      <c r="DA410" s="171"/>
      <c r="DB410" s="171"/>
      <c r="DC410" s="171"/>
      <c r="DD410" s="171"/>
      <c r="DE410" s="171"/>
      <c r="DF410" s="171"/>
      <c r="DG410" s="171"/>
      <c r="DH410" s="171"/>
      <c r="DI410" s="171"/>
      <c r="DJ410" s="171"/>
      <c r="DK410" s="171"/>
      <c r="DL410" s="186"/>
      <c r="DM410" s="186"/>
      <c r="DO410" s="61" t="s">
        <v>91</v>
      </c>
      <c r="DP410" s="61" t="s">
        <v>10</v>
      </c>
      <c r="DQ410" s="186"/>
      <c r="DR410" s="61"/>
      <c r="DS410" s="61"/>
      <c r="DT410" s="61"/>
      <c r="DU410" s="61"/>
      <c r="DV410" s="61"/>
      <c r="DW410" s="61"/>
      <c r="DX410" s="61" t="s">
        <v>62</v>
      </c>
      <c r="DY410" s="68">
        <v>0.26295473999999996</v>
      </c>
      <c r="DZ410" s="68">
        <v>3.0230040000000003E-2</v>
      </c>
      <c r="EA410" s="68">
        <v>5.1563199999999997E-2</v>
      </c>
      <c r="EB410" s="68">
        <v>0.16613879999999998</v>
      </c>
      <c r="EC410" s="68">
        <v>1.75201E-2</v>
      </c>
      <c r="ED410" s="149"/>
      <c r="EE410" s="149"/>
      <c r="EF410" s="149"/>
      <c r="EG410" s="149"/>
      <c r="EH410" s="61"/>
      <c r="EI410" s="68"/>
      <c r="EJ410" s="68"/>
      <c r="EK410" s="68"/>
      <c r="EL410" s="68"/>
      <c r="EM410" s="68"/>
      <c r="EN410" s="68"/>
      <c r="EO410" s="68"/>
    </row>
    <row r="411" spans="1:145" s="169" customFormat="1" x14ac:dyDescent="0.25">
      <c r="A411" s="186"/>
      <c r="B411" s="186"/>
      <c r="C411" s="186"/>
      <c r="D411" s="186"/>
      <c r="E411" s="186"/>
      <c r="F411" s="186"/>
      <c r="G411" s="186"/>
      <c r="H411" s="186"/>
      <c r="I411" s="186"/>
      <c r="J411" s="186"/>
      <c r="K411" s="186"/>
      <c r="L411" s="186"/>
      <c r="M411" s="186"/>
      <c r="N411" s="186"/>
      <c r="O411" s="186"/>
      <c r="P411" s="186"/>
      <c r="Q411" s="186"/>
      <c r="R411" s="186"/>
      <c r="S411" s="186"/>
      <c r="T411" s="186"/>
      <c r="U411" s="186"/>
      <c r="V411" s="186"/>
      <c r="W411" s="190" t="s">
        <v>824</v>
      </c>
      <c r="X411" s="190">
        <v>769</v>
      </c>
      <c r="Y411" s="192" t="s">
        <v>286</v>
      </c>
      <c r="Z411" s="192"/>
      <c r="AA411" s="175"/>
      <c r="AB411" s="175"/>
      <c r="AC411" s="175"/>
      <c r="AD411" s="175"/>
      <c r="AE411" s="192"/>
      <c r="AF411" s="198">
        <v>57.566849000000005</v>
      </c>
      <c r="AG411" s="198">
        <v>33.405432500000003</v>
      </c>
      <c r="AH411" s="198">
        <v>5.9070379499999994</v>
      </c>
      <c r="AI411" s="198">
        <v>13.598107500000003</v>
      </c>
      <c r="AJ411" s="198">
        <v>2.3190172509477742</v>
      </c>
      <c r="AK411" s="186"/>
      <c r="AL411" s="175" t="s">
        <v>556</v>
      </c>
      <c r="AM411" s="175"/>
      <c r="AN411" s="175" t="s">
        <v>286</v>
      </c>
      <c r="AO411" s="175"/>
      <c r="AP411" s="175"/>
      <c r="AQ411" s="175"/>
      <c r="AR411" s="175"/>
      <c r="AS411" s="175"/>
      <c r="AU411" s="175"/>
      <c r="AV411" s="175" t="s">
        <v>440</v>
      </c>
      <c r="AY411" s="176">
        <v>0.23719999999999999</v>
      </c>
      <c r="AZ411" s="176">
        <v>20</v>
      </c>
      <c r="BA411" s="177">
        <v>1.1859999999999999E-2</v>
      </c>
      <c r="BB411" s="177">
        <v>6.4061954741899987</v>
      </c>
      <c r="BC411" s="186"/>
      <c r="BD411" s="186"/>
      <c r="BE411" s="186"/>
      <c r="BF411" s="186"/>
      <c r="BG411" s="186"/>
      <c r="BJ411" s="186"/>
      <c r="BK411" s="186"/>
      <c r="BL411" s="186"/>
      <c r="BM411" s="218"/>
      <c r="BP411" s="186"/>
      <c r="BQ411" s="197"/>
      <c r="BR411" s="197"/>
      <c r="BS411" s="197"/>
      <c r="BT411" s="197"/>
      <c r="BU411" s="186"/>
      <c r="BV411" s="176" t="s">
        <v>255</v>
      </c>
      <c r="BW411" s="176"/>
      <c r="BX411" s="176"/>
      <c r="BY411" s="176"/>
      <c r="BZ411" s="176"/>
      <c r="CA411" s="176"/>
      <c r="CB411" s="176"/>
      <c r="CC411" s="176"/>
      <c r="CD411" s="176"/>
      <c r="CE411" s="176" t="s">
        <v>20</v>
      </c>
      <c r="CF411" s="185">
        <v>118.1738321514496</v>
      </c>
      <c r="CI411" s="186"/>
      <c r="CJ411" s="186"/>
      <c r="CK411" s="186"/>
      <c r="CL411" s="186"/>
      <c r="CM411" s="186"/>
      <c r="CN411" s="186"/>
      <c r="CO411" s="186"/>
      <c r="CP411" s="186"/>
      <c r="CQ411" s="186"/>
      <c r="CR411" s="186"/>
      <c r="CS411" s="186"/>
      <c r="CT411" s="186"/>
      <c r="CU411" s="171"/>
      <c r="CV411" s="171"/>
      <c r="CW411" s="171"/>
      <c r="CX411" s="171"/>
      <c r="CY411" s="171"/>
      <c r="CZ411" s="171"/>
      <c r="DA411" s="171"/>
      <c r="DB411" s="171"/>
      <c r="DC411" s="171"/>
      <c r="DD411" s="171"/>
      <c r="DE411" s="171"/>
      <c r="DF411" s="171"/>
      <c r="DG411" s="171"/>
      <c r="DH411" s="171"/>
      <c r="DI411" s="171"/>
      <c r="DJ411" s="171"/>
      <c r="DK411" s="171"/>
      <c r="DL411" s="186"/>
      <c r="DM411" s="186"/>
      <c r="DO411" s="61" t="s">
        <v>225</v>
      </c>
      <c r="DP411" s="61" t="s">
        <v>202</v>
      </c>
      <c r="DQ411" s="186"/>
      <c r="DR411" s="61"/>
      <c r="DS411" s="61"/>
      <c r="DT411" s="61"/>
      <c r="DU411" s="61"/>
      <c r="DV411" s="61"/>
      <c r="DW411" s="61"/>
      <c r="DX411" s="61" t="s">
        <v>62</v>
      </c>
      <c r="DY411" s="68">
        <v>0.30117592000000004</v>
      </c>
      <c r="DZ411" s="68">
        <v>2.5373280000000005E-2</v>
      </c>
      <c r="EA411" s="68">
        <v>7.490833999999999E-2</v>
      </c>
      <c r="EB411" s="68">
        <v>0.18670281999999999</v>
      </c>
      <c r="EC411" s="68">
        <v>1.8893400000000001E-2</v>
      </c>
      <c r="ED411" s="149"/>
      <c r="EE411" s="149"/>
      <c r="EF411" s="149"/>
      <c r="EG411" s="149"/>
      <c r="EH411" s="61"/>
      <c r="EI411" s="68"/>
      <c r="EJ411" s="68"/>
      <c r="EK411" s="68"/>
      <c r="EL411" s="68"/>
      <c r="EM411" s="68"/>
      <c r="EN411" s="68"/>
      <c r="EO411" s="68"/>
    </row>
    <row r="412" spans="1:145" s="169" customFormat="1" x14ac:dyDescent="0.25">
      <c r="A412" s="186"/>
      <c r="B412" s="186"/>
      <c r="C412" s="186"/>
      <c r="D412" s="186"/>
      <c r="E412" s="186"/>
      <c r="F412" s="186"/>
      <c r="G412" s="186"/>
      <c r="H412" s="186"/>
      <c r="I412" s="186"/>
      <c r="J412" s="186"/>
      <c r="K412" s="186"/>
      <c r="L412" s="186"/>
      <c r="M412" s="186"/>
      <c r="N412" s="186"/>
      <c r="O412" s="186"/>
      <c r="P412" s="186"/>
      <c r="Q412" s="186"/>
      <c r="R412" s="186"/>
      <c r="S412" s="186"/>
      <c r="T412" s="186"/>
      <c r="U412" s="186"/>
      <c r="V412" s="186"/>
      <c r="W412" s="190" t="s">
        <v>825</v>
      </c>
      <c r="X412" s="190">
        <v>809</v>
      </c>
      <c r="Y412" s="192" t="s">
        <v>286</v>
      </c>
      <c r="Z412" s="192"/>
      <c r="AA412" s="175"/>
      <c r="AB412" s="175"/>
      <c r="AC412" s="175"/>
      <c r="AD412" s="175"/>
      <c r="AE412" s="192"/>
      <c r="AF412" s="198">
        <v>44.431482000000003</v>
      </c>
      <c r="AG412" s="198">
        <v>30.612104499999997</v>
      </c>
      <c r="AH412" s="198">
        <v>4.9079754999999992</v>
      </c>
      <c r="AI412" s="198">
        <v>12.838260999999999</v>
      </c>
      <c r="AJ412" s="198">
        <v>2.6375299562551535</v>
      </c>
      <c r="AK412" s="186"/>
      <c r="AL412" s="175" t="s">
        <v>557</v>
      </c>
      <c r="AM412" s="175"/>
      <c r="AN412" s="175" t="s">
        <v>286</v>
      </c>
      <c r="AO412" s="175"/>
      <c r="AP412" s="175"/>
      <c r="AQ412" s="175"/>
      <c r="AR412" s="175"/>
      <c r="AS412" s="175"/>
      <c r="AU412" s="175"/>
      <c r="AV412" s="175" t="s">
        <v>440</v>
      </c>
      <c r="AY412" s="176">
        <v>0.19439999999999999</v>
      </c>
      <c r="AZ412" s="176">
        <v>20</v>
      </c>
      <c r="BA412" s="177">
        <v>9.7199999999999995E-3</v>
      </c>
      <c r="BB412" s="177">
        <v>5.6586046761334652</v>
      </c>
      <c r="BC412" s="186"/>
      <c r="BD412" s="186"/>
      <c r="BE412" s="186"/>
      <c r="BF412" s="186"/>
      <c r="BG412" s="186"/>
      <c r="BJ412" s="186"/>
      <c r="BK412" s="186"/>
      <c r="BL412" s="186"/>
      <c r="BM412" s="218"/>
      <c r="BP412" s="186"/>
      <c r="BQ412" s="197"/>
      <c r="BR412" s="197"/>
      <c r="BS412" s="197"/>
      <c r="BT412" s="197"/>
      <c r="BU412" s="186"/>
      <c r="BV412" s="176" t="s">
        <v>311</v>
      </c>
      <c r="BW412" s="176"/>
      <c r="BX412" s="176"/>
      <c r="BY412" s="176"/>
      <c r="BZ412" s="176"/>
      <c r="CA412" s="176"/>
      <c r="CB412" s="176"/>
      <c r="CC412" s="176"/>
      <c r="CD412" s="176"/>
      <c r="CE412" s="176" t="s">
        <v>20</v>
      </c>
      <c r="CF412" s="185">
        <v>156.74988007642659</v>
      </c>
      <c r="CI412" s="186"/>
      <c r="CJ412" s="186"/>
      <c r="CK412" s="186"/>
      <c r="CL412" s="186"/>
      <c r="CM412" s="186"/>
      <c r="CN412" s="186"/>
      <c r="CO412" s="186"/>
      <c r="CP412" s="186"/>
      <c r="CQ412" s="186"/>
      <c r="CR412" s="186"/>
      <c r="CS412" s="186"/>
      <c r="CT412" s="186"/>
      <c r="CU412" s="171"/>
      <c r="CV412" s="171"/>
      <c r="CW412" s="171"/>
      <c r="CX412" s="171"/>
      <c r="CY412" s="171"/>
      <c r="CZ412" s="171"/>
      <c r="DA412" s="171"/>
      <c r="DB412" s="171"/>
      <c r="DC412" s="171"/>
      <c r="DD412" s="171"/>
      <c r="DE412" s="171"/>
      <c r="DF412" s="171"/>
      <c r="DG412" s="171"/>
      <c r="DH412" s="171"/>
      <c r="DI412" s="171"/>
      <c r="DJ412" s="171"/>
      <c r="DK412" s="171"/>
      <c r="DL412" s="186"/>
      <c r="DM412" s="186"/>
      <c r="DO412" s="61">
        <v>309</v>
      </c>
      <c r="DP412" s="61" t="s">
        <v>202</v>
      </c>
      <c r="DQ412" s="186"/>
      <c r="DR412" s="61"/>
      <c r="DS412" s="61"/>
      <c r="DT412" s="61"/>
      <c r="DU412" s="61"/>
      <c r="DV412" s="61"/>
      <c r="DW412" s="61"/>
      <c r="DX412" s="61" t="s">
        <v>20</v>
      </c>
      <c r="DY412" s="68">
        <v>0.26024609999999998</v>
      </c>
      <c r="DZ412" s="68">
        <v>2.5569419999999999E-2</v>
      </c>
      <c r="EA412" s="68">
        <v>5.7900560000000004E-2</v>
      </c>
      <c r="EB412" s="68">
        <v>0.16027358</v>
      </c>
      <c r="EC412" s="68">
        <v>2.123682E-2</v>
      </c>
      <c r="ED412" s="149"/>
      <c r="EE412" s="149"/>
      <c r="EF412" s="149"/>
      <c r="EG412" s="149"/>
      <c r="EH412" s="61"/>
      <c r="EI412" s="68"/>
      <c r="EJ412" s="68"/>
      <c r="EK412" s="68"/>
      <c r="EL412" s="68"/>
      <c r="EM412" s="68"/>
      <c r="EN412" s="68"/>
      <c r="EO412" s="68"/>
    </row>
    <row r="413" spans="1:145" s="169" customFormat="1" x14ac:dyDescent="0.25">
      <c r="A413" s="186"/>
      <c r="B413" s="186"/>
      <c r="C413" s="186"/>
      <c r="D413" s="186"/>
      <c r="E413" s="186"/>
      <c r="F413" s="186"/>
      <c r="G413" s="186"/>
      <c r="H413" s="186"/>
      <c r="I413" s="186"/>
      <c r="J413" s="186"/>
      <c r="K413" s="186"/>
      <c r="L413" s="186"/>
      <c r="M413" s="186"/>
      <c r="N413" s="186"/>
      <c r="O413" s="186"/>
      <c r="P413" s="186"/>
      <c r="Q413" s="186"/>
      <c r="R413" s="186"/>
      <c r="S413" s="186"/>
      <c r="T413" s="186"/>
      <c r="U413" s="186"/>
      <c r="V413" s="186"/>
      <c r="W413" s="190" t="s">
        <v>655</v>
      </c>
      <c r="X413" s="190">
        <v>776</v>
      </c>
      <c r="Y413" s="192" t="s">
        <v>8</v>
      </c>
      <c r="Z413" s="192"/>
      <c r="AA413" s="175"/>
      <c r="AB413" s="175"/>
      <c r="AC413" s="175"/>
      <c r="AD413" s="175"/>
      <c r="AE413" s="192"/>
      <c r="AF413" s="198">
        <v>45.944778000000007</v>
      </c>
      <c r="AG413" s="198">
        <v>29.696770499999996</v>
      </c>
      <c r="AH413" s="198">
        <v>5.3869494500000004</v>
      </c>
      <c r="AI413" s="198">
        <v>12.378424500000001</v>
      </c>
      <c r="AJ413" s="198">
        <v>2.3117010264425346</v>
      </c>
      <c r="AK413" s="186"/>
      <c r="AL413" s="175" t="s">
        <v>1009</v>
      </c>
      <c r="AM413" s="175"/>
      <c r="AN413" s="175" t="s">
        <v>8</v>
      </c>
      <c r="AO413" s="175"/>
      <c r="AP413" s="175"/>
      <c r="AQ413" s="175"/>
      <c r="AR413" s="175"/>
      <c r="AS413" s="175"/>
      <c r="AU413" s="175"/>
      <c r="AV413" s="175" t="s">
        <v>440</v>
      </c>
      <c r="AY413" s="176">
        <v>0.19639999999999999</v>
      </c>
      <c r="AZ413" s="176">
        <v>20</v>
      </c>
      <c r="BA413" s="179">
        <v>9.8199999999999989E-3</v>
      </c>
      <c r="BB413" s="177">
        <v>5.2707164523662522</v>
      </c>
      <c r="BC413" s="186"/>
      <c r="BD413" s="186"/>
      <c r="BE413" s="186"/>
      <c r="BF413" s="186"/>
      <c r="BG413" s="186"/>
      <c r="BJ413" s="186"/>
      <c r="BK413" s="186"/>
      <c r="BL413" s="186"/>
      <c r="BM413" s="218"/>
      <c r="BP413" s="186"/>
      <c r="BQ413" s="197"/>
      <c r="BR413" s="197"/>
      <c r="BS413" s="197"/>
      <c r="BT413" s="197"/>
      <c r="BU413" s="186"/>
      <c r="BV413" s="176" t="s">
        <v>281</v>
      </c>
      <c r="BW413" s="176"/>
      <c r="BX413" s="176"/>
      <c r="BY413" s="176"/>
      <c r="BZ413" s="176"/>
      <c r="CA413" s="176"/>
      <c r="CB413" s="176"/>
      <c r="CC413" s="176"/>
      <c r="CD413" s="176"/>
      <c r="CE413" s="176" t="s">
        <v>20</v>
      </c>
      <c r="CF413" s="185">
        <v>151.83413939781045</v>
      </c>
      <c r="CI413" s="186"/>
      <c r="CJ413" s="186"/>
      <c r="CK413" s="186"/>
      <c r="CL413" s="186"/>
      <c r="CM413" s="186"/>
      <c r="CN413" s="186"/>
      <c r="CO413" s="186"/>
      <c r="CP413" s="186"/>
      <c r="CQ413" s="186"/>
      <c r="CR413" s="186"/>
      <c r="CS413" s="186"/>
      <c r="CT413" s="186"/>
      <c r="CU413" s="171"/>
      <c r="CV413" s="171"/>
      <c r="CW413" s="171"/>
      <c r="CX413" s="171"/>
      <c r="CY413" s="171"/>
      <c r="CZ413" s="171"/>
      <c r="DA413" s="171"/>
      <c r="DB413" s="171"/>
      <c r="DC413" s="171"/>
      <c r="DD413" s="171"/>
      <c r="DE413" s="171"/>
      <c r="DF413" s="171"/>
      <c r="DG413" s="171"/>
      <c r="DH413" s="171"/>
      <c r="DI413" s="171"/>
      <c r="DJ413" s="171"/>
      <c r="DK413" s="171"/>
      <c r="DL413" s="186"/>
      <c r="DM413" s="186"/>
      <c r="DO413" s="61" t="s">
        <v>130</v>
      </c>
      <c r="DP413" s="61" t="s">
        <v>10</v>
      </c>
      <c r="DQ413" s="186"/>
      <c r="DR413" s="61"/>
      <c r="DS413" s="61"/>
      <c r="DT413" s="61"/>
      <c r="DU413" s="61"/>
      <c r="DV413" s="61"/>
      <c r="DW413" s="61"/>
      <c r="DX413" s="61" t="s">
        <v>20</v>
      </c>
      <c r="DY413" s="68">
        <v>0.29033999999999993</v>
      </c>
      <c r="DZ413" s="68">
        <v>2.7837499999999998E-2</v>
      </c>
      <c r="EA413" s="68">
        <v>8.0005440000000011E-2</v>
      </c>
      <c r="EB413" s="68">
        <v>0.17864374</v>
      </c>
      <c r="EC413" s="68">
        <v>1.8508240000000002E-2</v>
      </c>
      <c r="ED413" s="149"/>
      <c r="EE413" s="149"/>
      <c r="EF413" s="149"/>
      <c r="EG413" s="149"/>
      <c r="EH413" s="61"/>
      <c r="EI413" s="68"/>
      <c r="EJ413" s="68"/>
      <c r="EK413" s="68"/>
      <c r="EL413" s="68"/>
      <c r="EM413" s="68"/>
      <c r="EN413" s="68"/>
      <c r="EO413" s="68"/>
    </row>
    <row r="414" spans="1:145" s="169" customFormat="1" x14ac:dyDescent="0.25">
      <c r="A414" s="186"/>
      <c r="B414" s="186"/>
      <c r="C414" s="186"/>
      <c r="D414" s="186"/>
      <c r="E414" s="186"/>
      <c r="F414" s="186"/>
      <c r="G414" s="186"/>
      <c r="H414" s="186"/>
      <c r="I414" s="186"/>
      <c r="J414" s="186"/>
      <c r="K414" s="186"/>
      <c r="L414" s="186"/>
      <c r="M414" s="186"/>
      <c r="N414" s="186"/>
      <c r="O414" s="186"/>
      <c r="P414" s="186"/>
      <c r="Q414" s="186"/>
      <c r="R414" s="186"/>
      <c r="S414" s="186"/>
      <c r="T414" s="186"/>
      <c r="U414" s="186"/>
      <c r="V414" s="186"/>
      <c r="W414" s="190" t="s">
        <v>656</v>
      </c>
      <c r="X414" s="190">
        <v>700</v>
      </c>
      <c r="Y414" s="192" t="s">
        <v>8</v>
      </c>
      <c r="Z414" s="192"/>
      <c r="AA414" s="175"/>
      <c r="AB414" s="175"/>
      <c r="AC414" s="175"/>
      <c r="AD414" s="175"/>
      <c r="AE414" s="192"/>
      <c r="AF414" s="198">
        <v>49.996557500000009</v>
      </c>
      <c r="AG414" s="198">
        <v>30.780731499999995</v>
      </c>
      <c r="AH414" s="198">
        <v>5.6265886999999992</v>
      </c>
      <c r="AI414" s="198">
        <v>12.708853949999998</v>
      </c>
      <c r="AJ414" s="198">
        <v>2.2592986260062125</v>
      </c>
      <c r="AK414" s="186"/>
      <c r="AL414" s="175" t="s">
        <v>31</v>
      </c>
      <c r="AM414" s="175"/>
      <c r="AN414" s="175" t="s">
        <v>8</v>
      </c>
      <c r="AO414" s="175"/>
      <c r="AP414" s="175"/>
      <c r="AQ414" s="175"/>
      <c r="AR414" s="175"/>
      <c r="AS414" s="175"/>
      <c r="AU414" s="175"/>
      <c r="AV414" s="176" t="s">
        <v>20</v>
      </c>
      <c r="AY414" s="176">
        <v>0.22509999999999999</v>
      </c>
      <c r="AZ414" s="176">
        <v>20</v>
      </c>
      <c r="BA414" s="179">
        <v>1.1254999999999999E-2</v>
      </c>
      <c r="BB414" s="177">
        <v>6.1216546318417313</v>
      </c>
      <c r="BC414" s="186"/>
      <c r="BD414" s="186"/>
      <c r="BE414" s="186"/>
      <c r="BF414" s="186"/>
      <c r="BG414" s="186"/>
      <c r="BJ414" s="186"/>
      <c r="BK414" s="186"/>
      <c r="BL414" s="186"/>
      <c r="BM414" s="218"/>
      <c r="BP414" s="186"/>
      <c r="BQ414" s="197"/>
      <c r="BR414" s="197"/>
      <c r="BS414" s="197"/>
      <c r="BT414" s="197"/>
      <c r="BU414" s="186"/>
      <c r="BV414" s="176" t="s">
        <v>288</v>
      </c>
      <c r="BW414" s="176"/>
      <c r="BX414" s="176"/>
      <c r="BY414" s="176"/>
      <c r="BZ414" s="176"/>
      <c r="CA414" s="176"/>
      <c r="CB414" s="176"/>
      <c r="CC414" s="176"/>
      <c r="CD414" s="176"/>
      <c r="CE414" s="176" t="s">
        <v>20</v>
      </c>
      <c r="CF414" s="185">
        <v>165.6023744898514</v>
      </c>
      <c r="CI414" s="186"/>
      <c r="CJ414" s="186"/>
      <c r="CK414" s="186"/>
      <c r="CL414" s="186"/>
      <c r="CM414" s="186"/>
      <c r="CN414" s="186"/>
      <c r="CO414" s="186"/>
      <c r="CP414" s="186"/>
      <c r="CQ414" s="186"/>
      <c r="CR414" s="186"/>
      <c r="CS414" s="186"/>
      <c r="CT414" s="186"/>
      <c r="CU414" s="171"/>
      <c r="CV414" s="171"/>
      <c r="CW414" s="171"/>
      <c r="CX414" s="171"/>
      <c r="CY414" s="171"/>
      <c r="CZ414" s="171"/>
      <c r="DA414" s="171"/>
      <c r="DB414" s="171"/>
      <c r="DC414" s="171"/>
      <c r="DD414" s="171"/>
      <c r="DE414" s="171"/>
      <c r="DF414" s="171"/>
      <c r="DG414" s="171"/>
      <c r="DH414" s="171"/>
      <c r="DI414" s="171"/>
      <c r="DJ414" s="171"/>
      <c r="DK414" s="171"/>
      <c r="DL414" s="186"/>
      <c r="DM414" s="186"/>
      <c r="DO414" s="59" t="s">
        <v>96</v>
      </c>
      <c r="DP414" s="61" t="s">
        <v>8</v>
      </c>
      <c r="DQ414" s="186"/>
      <c r="DR414" s="61"/>
      <c r="DS414" s="61"/>
      <c r="DT414" s="61"/>
      <c r="DU414" s="61"/>
      <c r="DV414" s="61"/>
      <c r="DW414" s="61"/>
      <c r="DX414" s="61" t="s">
        <v>62</v>
      </c>
      <c r="DY414" s="236">
        <v>0.25587268000000002</v>
      </c>
      <c r="DZ414" s="236">
        <v>3.1512579999999998E-2</v>
      </c>
      <c r="EA414" s="236">
        <v>6.9009999999999988E-2</v>
      </c>
      <c r="EB414" s="236">
        <v>0.15213572</v>
      </c>
      <c r="EC414" s="236">
        <v>1.6483000000000001E-2</v>
      </c>
      <c r="ED414" s="149"/>
      <c r="EE414" s="149"/>
      <c r="EF414" s="149"/>
      <c r="EG414" s="149"/>
      <c r="EH414" s="61"/>
      <c r="EI414" s="68"/>
      <c r="EJ414" s="68"/>
      <c r="EK414" s="68"/>
      <c r="EL414" s="68"/>
      <c r="EM414" s="68"/>
      <c r="EN414" s="68"/>
      <c r="EO414" s="68"/>
    </row>
    <row r="415" spans="1:145" s="169" customFormat="1" x14ac:dyDescent="0.25">
      <c r="A415" s="186"/>
      <c r="B415" s="186"/>
      <c r="C415" s="186"/>
      <c r="D415" s="186"/>
      <c r="E415" s="186"/>
      <c r="F415" s="186"/>
      <c r="G415" s="186"/>
      <c r="H415" s="186"/>
      <c r="I415" s="186"/>
      <c r="J415" s="186"/>
      <c r="K415" s="186"/>
      <c r="L415" s="186"/>
      <c r="M415" s="186"/>
      <c r="N415" s="186"/>
      <c r="O415" s="186"/>
      <c r="P415" s="186"/>
      <c r="Q415" s="186"/>
      <c r="R415" s="186"/>
      <c r="S415" s="186"/>
      <c r="T415" s="186"/>
      <c r="U415" s="186"/>
      <c r="V415" s="186"/>
      <c r="W415" s="190" t="s">
        <v>657</v>
      </c>
      <c r="X415" s="190">
        <v>910</v>
      </c>
      <c r="Y415" s="192" t="s">
        <v>8</v>
      </c>
      <c r="Z415" s="192"/>
      <c r="AA415" s="175"/>
      <c r="AB415" s="175"/>
      <c r="AC415" s="175"/>
      <c r="AD415" s="175"/>
      <c r="AE415" s="192"/>
      <c r="AF415" s="198">
        <v>52.70081166666666</v>
      </c>
      <c r="AG415" s="198">
        <v>29.621195510000007</v>
      </c>
      <c r="AH415" s="198">
        <v>8.7728391499999994</v>
      </c>
      <c r="AI415" s="198">
        <v>13.008434249999999</v>
      </c>
      <c r="AJ415" s="198">
        <v>2.1885609179653569</v>
      </c>
      <c r="AK415" s="186"/>
      <c r="AL415" s="175" t="s">
        <v>77</v>
      </c>
      <c r="AM415" s="175"/>
      <c r="AN415" s="175" t="s">
        <v>8</v>
      </c>
      <c r="AO415" s="175"/>
      <c r="AP415" s="175"/>
      <c r="AQ415" s="175"/>
      <c r="AR415" s="175"/>
      <c r="AS415" s="175"/>
      <c r="AU415" s="175"/>
      <c r="AV415" s="175" t="s">
        <v>62</v>
      </c>
      <c r="AY415" s="176">
        <v>0.2445</v>
      </c>
      <c r="AZ415" s="176">
        <v>20</v>
      </c>
      <c r="BA415" s="179">
        <v>1.2225E-2</v>
      </c>
      <c r="BB415" s="177">
        <v>6.4464606877298474</v>
      </c>
      <c r="BC415" s="186"/>
      <c r="BD415" s="186"/>
      <c r="BE415" s="186"/>
      <c r="BF415" s="186"/>
      <c r="BG415" s="186"/>
      <c r="BJ415" s="186"/>
      <c r="BK415" s="186"/>
      <c r="BL415" s="186"/>
      <c r="BM415" s="218"/>
      <c r="BP415" s="186"/>
      <c r="BQ415" s="197"/>
      <c r="BR415" s="197"/>
      <c r="BS415" s="197"/>
      <c r="BT415" s="197"/>
      <c r="BU415" s="186"/>
      <c r="BV415" s="176" t="s">
        <v>312</v>
      </c>
      <c r="BW415" s="176"/>
      <c r="BX415" s="176"/>
      <c r="BY415" s="176"/>
      <c r="BZ415" s="176"/>
      <c r="CA415" s="176"/>
      <c r="CB415" s="176"/>
      <c r="CC415" s="176"/>
      <c r="CD415" s="176"/>
      <c r="CE415" s="176" t="s">
        <v>20</v>
      </c>
      <c r="CF415" s="185">
        <v>176.33851119832983</v>
      </c>
      <c r="CI415" s="186"/>
      <c r="CJ415" s="186"/>
      <c r="CK415" s="186"/>
      <c r="CL415" s="186"/>
      <c r="CM415" s="186"/>
      <c r="CN415" s="186"/>
      <c r="CO415" s="186"/>
      <c r="CP415" s="186"/>
      <c r="CQ415" s="186"/>
      <c r="CR415" s="186"/>
      <c r="CS415" s="186"/>
      <c r="CT415" s="186"/>
      <c r="CU415" s="171"/>
      <c r="CV415" s="171"/>
      <c r="CW415" s="171"/>
      <c r="CX415" s="171"/>
      <c r="CY415" s="171"/>
      <c r="CZ415" s="171"/>
      <c r="DA415" s="171"/>
      <c r="DB415" s="171"/>
      <c r="DC415" s="171"/>
      <c r="DD415" s="171"/>
      <c r="DE415" s="171"/>
      <c r="DF415" s="171"/>
      <c r="DG415" s="171"/>
      <c r="DH415" s="171"/>
      <c r="DI415" s="171"/>
      <c r="DJ415" s="171"/>
      <c r="DK415" s="171"/>
      <c r="DL415" s="186"/>
      <c r="DM415" s="186"/>
      <c r="DO415" s="61" t="s">
        <v>42</v>
      </c>
      <c r="DP415" s="61" t="s">
        <v>8</v>
      </c>
      <c r="DQ415" s="186"/>
      <c r="DR415" s="61"/>
      <c r="DS415" s="61"/>
      <c r="DT415" s="61"/>
      <c r="DU415" s="61"/>
      <c r="DV415" s="61"/>
      <c r="DW415" s="61"/>
      <c r="DX415" s="61" t="s">
        <v>20</v>
      </c>
      <c r="DY415" s="68">
        <v>0.25068122000000004</v>
      </c>
      <c r="DZ415" s="68">
        <v>2.7207639999999998E-2</v>
      </c>
      <c r="EA415" s="68">
        <v>6.2338760000000007E-2</v>
      </c>
      <c r="EB415" s="68">
        <v>0.14898810000000001</v>
      </c>
      <c r="EC415" s="68">
        <v>1.7250439999999999E-2</v>
      </c>
      <c r="ED415" s="149"/>
      <c r="EE415" s="149"/>
      <c r="EF415" s="149"/>
      <c r="EG415" s="149"/>
      <c r="EH415" s="61"/>
      <c r="EI415" s="68"/>
      <c r="EJ415" s="68"/>
      <c r="EK415" s="68"/>
      <c r="EL415" s="68"/>
      <c r="EM415" s="68"/>
      <c r="EN415" s="68"/>
      <c r="EO415" s="68"/>
    </row>
    <row r="416" spans="1:145" s="169" customFormat="1" x14ac:dyDescent="0.25">
      <c r="A416" s="186"/>
      <c r="B416" s="186"/>
      <c r="C416" s="186"/>
      <c r="D416" s="186"/>
      <c r="E416" s="186"/>
      <c r="F416" s="186"/>
      <c r="G416" s="186"/>
      <c r="H416" s="186"/>
      <c r="I416" s="186"/>
      <c r="J416" s="186"/>
      <c r="K416" s="186"/>
      <c r="L416" s="186"/>
      <c r="M416" s="186"/>
      <c r="N416" s="186"/>
      <c r="O416" s="186"/>
      <c r="P416" s="186"/>
      <c r="Q416" s="186"/>
      <c r="R416" s="186"/>
      <c r="S416" s="186"/>
      <c r="T416" s="186"/>
      <c r="U416" s="186"/>
      <c r="V416" s="186"/>
      <c r="W416" s="190" t="s">
        <v>660</v>
      </c>
      <c r="X416" s="190">
        <v>823</v>
      </c>
      <c r="Y416" s="192" t="s">
        <v>8</v>
      </c>
      <c r="Z416" s="192"/>
      <c r="AA416" s="175"/>
      <c r="AB416" s="175"/>
      <c r="AC416" s="175"/>
      <c r="AD416" s="175"/>
      <c r="AE416" s="192"/>
      <c r="AF416" s="198">
        <v>59.120255000000007</v>
      </c>
      <c r="AG416" s="198">
        <v>32.807365499999996</v>
      </c>
      <c r="AH416" s="198">
        <v>6.1150424499999998</v>
      </c>
      <c r="AI416" s="198">
        <v>13.171294649999998</v>
      </c>
      <c r="AJ416" s="198">
        <v>2.1631301124058995</v>
      </c>
      <c r="AK416" s="186"/>
      <c r="AL416" s="175" t="s">
        <v>1023</v>
      </c>
      <c r="AM416" s="175"/>
      <c r="AN416" s="175" t="s">
        <v>8</v>
      </c>
      <c r="AO416" s="175"/>
      <c r="AP416" s="175"/>
      <c r="AQ416" s="175"/>
      <c r="AR416" s="175"/>
      <c r="AS416" s="175"/>
      <c r="AU416" s="175"/>
      <c r="AV416" s="175" t="s">
        <v>440</v>
      </c>
      <c r="AY416" s="176">
        <v>0.22059999999999999</v>
      </c>
      <c r="AZ416" s="176">
        <v>20</v>
      </c>
      <c r="BA416" s="179">
        <v>1.103E-2</v>
      </c>
      <c r="BB416" s="177">
        <v>5.5337825141599346</v>
      </c>
      <c r="BC416" s="186"/>
      <c r="BD416" s="186"/>
      <c r="BE416" s="186"/>
      <c r="BF416" s="186"/>
      <c r="BG416" s="186"/>
      <c r="BJ416" s="186"/>
      <c r="BK416" s="186"/>
      <c r="BL416" s="186"/>
      <c r="BM416" s="218"/>
      <c r="BP416" s="186"/>
      <c r="BQ416" s="197"/>
      <c r="BR416" s="197"/>
      <c r="BS416" s="197"/>
      <c r="BT416" s="197"/>
      <c r="BU416" s="186"/>
      <c r="BV416" s="176" t="s">
        <v>364</v>
      </c>
      <c r="BW416" s="176"/>
      <c r="BX416" s="176"/>
      <c r="BY416" s="176"/>
      <c r="BZ416" s="176"/>
      <c r="CA416" s="176"/>
      <c r="CB416" s="176"/>
      <c r="CC416" s="176"/>
      <c r="CD416" s="176"/>
      <c r="CE416" s="176" t="s">
        <v>62</v>
      </c>
      <c r="CF416" s="185">
        <v>147.42049935734835</v>
      </c>
      <c r="CI416" s="186"/>
      <c r="CJ416" s="186"/>
      <c r="CK416" s="186"/>
      <c r="CL416" s="186"/>
      <c r="CM416" s="186"/>
      <c r="CN416" s="186"/>
      <c r="CO416" s="186"/>
      <c r="CP416" s="186"/>
      <c r="CQ416" s="186"/>
      <c r="CR416" s="186"/>
      <c r="CS416" s="186"/>
      <c r="CT416" s="186"/>
      <c r="CU416" s="171"/>
      <c r="CV416" s="171"/>
      <c r="CW416" s="171"/>
      <c r="CX416" s="171"/>
      <c r="CY416" s="171"/>
      <c r="CZ416" s="171"/>
      <c r="DA416" s="171"/>
      <c r="DB416" s="171"/>
      <c r="DC416" s="171"/>
      <c r="DD416" s="171"/>
      <c r="DE416" s="171"/>
      <c r="DF416" s="171"/>
      <c r="DG416" s="171"/>
      <c r="DH416" s="171"/>
      <c r="DI416" s="171"/>
      <c r="DJ416" s="171"/>
      <c r="DK416" s="171"/>
      <c r="DL416" s="186"/>
      <c r="DM416" s="186"/>
      <c r="DO416" s="61" t="s">
        <v>43</v>
      </c>
      <c r="DP416" s="61" t="s">
        <v>8</v>
      </c>
      <c r="DQ416" s="186"/>
      <c r="DR416" s="61"/>
      <c r="DS416" s="61"/>
      <c r="DT416" s="61"/>
      <c r="DU416" s="61"/>
      <c r="DV416" s="61"/>
      <c r="DW416" s="61"/>
      <c r="DX416" s="61" t="s">
        <v>20</v>
      </c>
      <c r="DY416" s="68">
        <v>0.26518278000000001</v>
      </c>
      <c r="DZ416" s="68">
        <v>3.1489100000000006E-2</v>
      </c>
      <c r="EA416" s="68">
        <v>6.5550600000000001E-2</v>
      </c>
      <c r="EB416" s="68">
        <v>0.16453663999999998</v>
      </c>
      <c r="EC416" s="68">
        <v>2.0273779999999998E-2</v>
      </c>
      <c r="ED416" s="149"/>
      <c r="EE416" s="149"/>
      <c r="EF416" s="149"/>
      <c r="EG416" s="149"/>
      <c r="EH416" s="61"/>
      <c r="EI416" s="68"/>
      <c r="EJ416" s="68"/>
      <c r="EK416" s="68"/>
      <c r="EL416" s="68"/>
      <c r="EM416" s="68"/>
      <c r="EN416" s="68"/>
      <c r="EO416" s="68"/>
    </row>
    <row r="417" spans="1:151" s="169" customFormat="1" x14ac:dyDescent="0.25">
      <c r="A417" s="186"/>
      <c r="B417" s="186"/>
      <c r="C417" s="186"/>
      <c r="D417" s="186"/>
      <c r="E417" s="186"/>
      <c r="F417" s="186"/>
      <c r="G417" s="186"/>
      <c r="H417" s="186"/>
      <c r="I417" s="186"/>
      <c r="J417" s="186"/>
      <c r="K417" s="186"/>
      <c r="L417" s="186"/>
      <c r="M417" s="186"/>
      <c r="N417" s="186"/>
      <c r="O417" s="186"/>
      <c r="P417" s="186"/>
      <c r="Q417" s="186"/>
      <c r="R417" s="186"/>
      <c r="S417" s="186"/>
      <c r="T417" s="186"/>
      <c r="U417" s="186"/>
      <c r="V417" s="186"/>
      <c r="W417" s="190" t="s">
        <v>662</v>
      </c>
      <c r="X417" s="190">
        <v>619</v>
      </c>
      <c r="Y417" s="192" t="s">
        <v>8</v>
      </c>
      <c r="Z417" s="192"/>
      <c r="AA417" s="175"/>
      <c r="AB417" s="175"/>
      <c r="AC417" s="175"/>
      <c r="AD417" s="175"/>
      <c r="AE417" s="192"/>
      <c r="AF417" s="198">
        <v>44.468456499999995</v>
      </c>
      <c r="AG417" s="198">
        <v>29.381299500000004</v>
      </c>
      <c r="AH417" s="198">
        <v>5.3181540500000013</v>
      </c>
      <c r="AI417" s="198">
        <v>11.790975249999999</v>
      </c>
      <c r="AJ417" s="198">
        <v>2.2414744359336622</v>
      </c>
      <c r="AK417" s="186"/>
      <c r="AL417" s="175" t="s">
        <v>32</v>
      </c>
      <c r="AM417" s="175"/>
      <c r="AN417" s="175" t="s">
        <v>8</v>
      </c>
      <c r="AO417" s="175"/>
      <c r="AP417" s="175"/>
      <c r="AQ417" s="175"/>
      <c r="AR417" s="175"/>
      <c r="AS417" s="175"/>
      <c r="AU417" s="175"/>
      <c r="AV417" s="176" t="s">
        <v>20</v>
      </c>
      <c r="AY417" s="176">
        <v>0.25719999999999998</v>
      </c>
      <c r="AZ417" s="176">
        <v>20</v>
      </c>
      <c r="BA417" s="179">
        <v>1.286E-2</v>
      </c>
      <c r="BB417" s="177">
        <v>6.6813411000456355</v>
      </c>
      <c r="BC417" s="186"/>
      <c r="BD417" s="186"/>
      <c r="BE417" s="186"/>
      <c r="BF417" s="186"/>
      <c r="BG417" s="186"/>
      <c r="BJ417" s="186"/>
      <c r="BK417" s="186"/>
      <c r="BL417" s="186"/>
      <c r="BM417" s="218"/>
      <c r="BP417" s="186"/>
      <c r="BQ417" s="197"/>
      <c r="BR417" s="197"/>
      <c r="BS417" s="197"/>
      <c r="BT417" s="197"/>
      <c r="BU417" s="186"/>
      <c r="BV417" s="176" t="s">
        <v>261</v>
      </c>
      <c r="BW417" s="176"/>
      <c r="BX417" s="176"/>
      <c r="BY417" s="176"/>
      <c r="BZ417" s="176"/>
      <c r="CA417" s="176"/>
      <c r="CB417" s="176"/>
      <c r="CC417" s="176"/>
      <c r="CD417" s="176"/>
      <c r="CE417" s="176" t="s">
        <v>20</v>
      </c>
      <c r="CF417" s="185">
        <v>142.74741613981959</v>
      </c>
      <c r="CI417" s="186"/>
      <c r="CJ417" s="186"/>
      <c r="CK417" s="186"/>
      <c r="CL417" s="186"/>
      <c r="CM417" s="186"/>
      <c r="CN417" s="186"/>
      <c r="CO417" s="186"/>
      <c r="CP417" s="186"/>
      <c r="CQ417" s="186"/>
      <c r="CR417" s="186"/>
      <c r="CS417" s="186"/>
      <c r="CT417" s="186"/>
      <c r="CU417" s="171"/>
      <c r="CV417" s="171"/>
      <c r="CW417" s="171"/>
      <c r="CX417" s="171"/>
      <c r="CY417" s="171"/>
      <c r="CZ417" s="171"/>
      <c r="DA417" s="171"/>
      <c r="DB417" s="171"/>
      <c r="DC417" s="171"/>
      <c r="DD417" s="171"/>
      <c r="DE417" s="171"/>
      <c r="DF417" s="171"/>
      <c r="DG417" s="171"/>
      <c r="DH417" s="171"/>
      <c r="DI417" s="171"/>
      <c r="DJ417" s="171"/>
      <c r="DK417" s="171"/>
      <c r="DL417" s="186"/>
      <c r="DM417" s="186"/>
      <c r="DO417" s="61" t="s">
        <v>45</v>
      </c>
      <c r="DP417" s="61" t="s">
        <v>8</v>
      </c>
      <c r="DQ417" s="186"/>
      <c r="DR417" s="61"/>
      <c r="DS417" s="61"/>
      <c r="DT417" s="61"/>
      <c r="DU417" s="61"/>
      <c r="DV417" s="61"/>
      <c r="DW417" s="61"/>
      <c r="DX417" s="61" t="s">
        <v>20</v>
      </c>
      <c r="DY417" s="68">
        <v>0.24551205999999998</v>
      </c>
      <c r="DZ417" s="68">
        <v>2.7571580000000002E-2</v>
      </c>
      <c r="EA417" s="68">
        <v>4.82053E-2</v>
      </c>
      <c r="EB417" s="68">
        <v>0.15916594000000001</v>
      </c>
      <c r="EC417" s="68">
        <v>1.6561759999999998E-2</v>
      </c>
      <c r="ED417" s="149"/>
      <c r="EE417" s="149"/>
      <c r="EF417" s="149"/>
      <c r="EG417" s="149"/>
      <c r="EH417" s="61"/>
      <c r="EI417" s="68"/>
      <c r="EJ417" s="68"/>
      <c r="EK417" s="68"/>
      <c r="EL417" s="68"/>
      <c r="EM417" s="68"/>
      <c r="EN417" s="68"/>
      <c r="EO417" s="68"/>
    </row>
    <row r="418" spans="1:151" s="169" customFormat="1" x14ac:dyDescent="0.25">
      <c r="A418" s="186"/>
      <c r="B418" s="186"/>
      <c r="C418" s="186"/>
      <c r="D418" s="186"/>
      <c r="E418" s="186"/>
      <c r="F418" s="186"/>
      <c r="G418" s="186"/>
      <c r="H418" s="186"/>
      <c r="I418" s="186"/>
      <c r="J418" s="186"/>
      <c r="K418" s="186"/>
      <c r="L418" s="186"/>
      <c r="M418" s="186"/>
      <c r="N418" s="186"/>
      <c r="O418" s="186"/>
      <c r="P418" s="186"/>
      <c r="Q418" s="186"/>
      <c r="R418" s="186"/>
      <c r="S418" s="186"/>
      <c r="T418" s="186"/>
      <c r="U418" s="186"/>
      <c r="V418" s="186"/>
      <c r="W418" s="190" t="s">
        <v>833</v>
      </c>
      <c r="X418" s="190">
        <v>793</v>
      </c>
      <c r="Y418" s="192" t="s">
        <v>286</v>
      </c>
      <c r="Z418" s="192"/>
      <c r="AA418" s="175"/>
      <c r="AB418" s="175"/>
      <c r="AC418" s="175"/>
      <c r="AD418" s="175"/>
      <c r="AE418" s="192"/>
      <c r="AF418" s="193">
        <v>54.127980000000001</v>
      </c>
      <c r="AG418" s="193">
        <v>31.416255999999997</v>
      </c>
      <c r="AH418" s="193">
        <v>6.031499150000001</v>
      </c>
      <c r="AI418" s="193">
        <v>12.200614399999997</v>
      </c>
      <c r="AJ418" s="193">
        <v>2.0645024805539589</v>
      </c>
      <c r="AK418" s="186"/>
      <c r="AL418" s="175" t="s">
        <v>560</v>
      </c>
      <c r="AM418" s="175"/>
      <c r="AN418" s="175" t="s">
        <v>286</v>
      </c>
      <c r="AO418" s="175"/>
      <c r="AP418" s="175"/>
      <c r="AQ418" s="175"/>
      <c r="AR418" s="175"/>
      <c r="AS418" s="175"/>
      <c r="AU418" s="175"/>
      <c r="AV418" s="175" t="s">
        <v>440</v>
      </c>
      <c r="AY418" s="176">
        <v>0.2223</v>
      </c>
      <c r="AZ418" s="176">
        <v>20</v>
      </c>
      <c r="BA418" s="179">
        <v>1.1115E-2</v>
      </c>
      <c r="BB418" s="177">
        <v>5.7015542372426387</v>
      </c>
      <c r="BC418" s="186"/>
      <c r="BD418" s="186"/>
      <c r="BE418" s="186"/>
      <c r="BF418" s="186"/>
      <c r="BG418" s="186"/>
      <c r="BJ418" s="186"/>
      <c r="BK418" s="186"/>
      <c r="BL418" s="186"/>
      <c r="BM418" s="218"/>
      <c r="BP418" s="186"/>
      <c r="BQ418" s="197"/>
      <c r="BR418" s="197"/>
      <c r="BS418" s="197"/>
      <c r="BT418" s="197"/>
      <c r="BU418" s="186"/>
      <c r="BV418" s="176" t="s">
        <v>262</v>
      </c>
      <c r="BW418" s="176"/>
      <c r="BX418" s="176"/>
      <c r="BY418" s="176"/>
      <c r="BZ418" s="176"/>
      <c r="CA418" s="176"/>
      <c r="CB418" s="176"/>
      <c r="CC418" s="176"/>
      <c r="CD418" s="176"/>
      <c r="CE418" s="176" t="s">
        <v>20</v>
      </c>
      <c r="CF418" s="185">
        <v>157.72912293887779</v>
      </c>
      <c r="CI418" s="186"/>
      <c r="CJ418" s="186"/>
      <c r="CK418" s="186"/>
      <c r="CL418" s="186"/>
      <c r="CM418" s="186"/>
      <c r="CN418" s="186"/>
      <c r="CO418" s="186"/>
      <c r="CP418" s="186"/>
      <c r="CQ418" s="186"/>
      <c r="CR418" s="186"/>
      <c r="CS418" s="186"/>
      <c r="CT418" s="186"/>
      <c r="CU418" s="171"/>
      <c r="CV418" s="171"/>
      <c r="CW418" s="171"/>
      <c r="CX418" s="171"/>
      <c r="CY418" s="171"/>
      <c r="CZ418" s="171"/>
      <c r="DA418" s="171"/>
      <c r="DB418" s="171"/>
      <c r="DC418" s="171"/>
      <c r="DD418" s="171"/>
      <c r="DE418" s="171"/>
      <c r="DF418" s="171"/>
      <c r="DG418" s="171"/>
      <c r="DH418" s="171"/>
      <c r="DI418" s="171"/>
      <c r="DJ418" s="171"/>
      <c r="DK418" s="171"/>
      <c r="DL418" s="186"/>
      <c r="DM418" s="186"/>
      <c r="DO418" s="61">
        <v>362</v>
      </c>
      <c r="DP418" s="61" t="s">
        <v>202</v>
      </c>
      <c r="DQ418" s="186"/>
      <c r="DR418" s="61"/>
      <c r="DS418" s="61"/>
      <c r="DT418" s="61"/>
      <c r="DU418" s="61"/>
      <c r="DV418" s="61"/>
      <c r="DW418" s="61"/>
      <c r="DX418" s="61" t="s">
        <v>20</v>
      </c>
      <c r="DY418" s="68">
        <v>0.26713915999999999</v>
      </c>
      <c r="DZ418" s="68">
        <v>2.321548E-2</v>
      </c>
      <c r="EA418" s="68">
        <v>5.0582000000000002E-2</v>
      </c>
      <c r="EB418" s="68">
        <v>0.17460247999999998</v>
      </c>
      <c r="EC418" s="68">
        <v>1.8407959999999998E-2</v>
      </c>
      <c r="ED418" s="149"/>
      <c r="EE418" s="149"/>
      <c r="EF418" s="149"/>
      <c r="EG418" s="149"/>
      <c r="EH418" s="61"/>
      <c r="EI418" s="68"/>
      <c r="EJ418" s="68"/>
      <c r="EK418" s="68"/>
      <c r="EL418" s="68"/>
      <c r="EM418" s="68"/>
      <c r="EN418" s="68"/>
      <c r="EO418" s="68"/>
    </row>
    <row r="419" spans="1:151" s="169" customFormat="1" x14ac:dyDescent="0.25">
      <c r="A419" s="186"/>
      <c r="B419" s="186"/>
      <c r="C419" s="186"/>
      <c r="D419" s="186"/>
      <c r="E419" s="186"/>
      <c r="F419" s="186"/>
      <c r="G419" s="186"/>
      <c r="H419" s="186"/>
      <c r="I419" s="186"/>
      <c r="J419" s="186"/>
      <c r="K419" s="186"/>
      <c r="L419" s="186"/>
      <c r="M419" s="186"/>
      <c r="N419" s="186"/>
      <c r="O419" s="186"/>
      <c r="P419" s="186"/>
      <c r="Q419" s="186"/>
      <c r="R419" s="186"/>
      <c r="S419" s="186"/>
      <c r="T419" s="186"/>
      <c r="U419" s="186"/>
      <c r="V419" s="186"/>
      <c r="W419" s="190" t="s">
        <v>777</v>
      </c>
      <c r="X419" s="190">
        <v>846</v>
      </c>
      <c r="Y419" s="192" t="s">
        <v>201</v>
      </c>
      <c r="Z419" s="192"/>
      <c r="AA419" s="175"/>
      <c r="AB419" s="175"/>
      <c r="AC419" s="175"/>
      <c r="AD419" s="175"/>
      <c r="AE419" s="192"/>
      <c r="AF419" s="193">
        <v>48.149354000000002</v>
      </c>
      <c r="AG419" s="193">
        <v>29.566071500000003</v>
      </c>
      <c r="AH419" s="193">
        <v>5.5836584</v>
      </c>
      <c r="AI419" s="193">
        <v>11.677006499999999</v>
      </c>
      <c r="AJ419" s="193">
        <v>2.0886723377524961</v>
      </c>
      <c r="AK419" s="186"/>
      <c r="AL419" s="175" t="s">
        <v>1060</v>
      </c>
      <c r="AM419" s="175"/>
      <c r="AN419" s="175" t="s">
        <v>201</v>
      </c>
      <c r="AO419" s="175"/>
      <c r="AP419" s="175"/>
      <c r="AQ419" s="175"/>
      <c r="AR419" s="175"/>
      <c r="AS419" s="175"/>
      <c r="AU419" s="175"/>
      <c r="AV419" s="175" t="s">
        <v>440</v>
      </c>
      <c r="AY419" s="176">
        <v>0.28760000000000002</v>
      </c>
      <c r="AZ419" s="176">
        <v>20</v>
      </c>
      <c r="BA419" s="179">
        <v>1.438E-2</v>
      </c>
      <c r="BB419" s="177">
        <v>7.8007140364534413</v>
      </c>
      <c r="BC419" s="186"/>
      <c r="BD419" s="186"/>
      <c r="BE419" s="186"/>
      <c r="BF419" s="186"/>
      <c r="BG419" s="186"/>
      <c r="BJ419" s="186"/>
      <c r="BK419" s="186"/>
      <c r="BL419" s="186"/>
      <c r="BM419" s="218"/>
      <c r="BP419" s="186"/>
      <c r="BQ419" s="197"/>
      <c r="BR419" s="197"/>
      <c r="BS419" s="197"/>
      <c r="BT419" s="197"/>
      <c r="BU419" s="186"/>
      <c r="BV419" s="176" t="s">
        <v>264</v>
      </c>
      <c r="BW419" s="176"/>
      <c r="BX419" s="176"/>
      <c r="BY419" s="176"/>
      <c r="BZ419" s="176"/>
      <c r="CA419" s="176"/>
      <c r="CB419" s="176"/>
      <c r="CC419" s="176"/>
      <c r="CD419" s="176"/>
      <c r="CE419" s="176" t="s">
        <v>20</v>
      </c>
      <c r="CF419" s="185">
        <v>181.90782039890317</v>
      </c>
      <c r="CI419" s="186"/>
      <c r="CJ419" s="186"/>
      <c r="CK419" s="186"/>
      <c r="CL419" s="186"/>
      <c r="CM419" s="186"/>
      <c r="CN419" s="186"/>
      <c r="CO419" s="186"/>
      <c r="CP419" s="186"/>
      <c r="CQ419" s="186"/>
      <c r="CR419" s="186"/>
      <c r="CS419" s="186"/>
      <c r="CT419" s="186"/>
      <c r="CU419" s="171"/>
      <c r="CV419" s="171"/>
      <c r="CW419" s="171"/>
      <c r="CX419" s="171"/>
      <c r="CY419" s="171"/>
      <c r="CZ419" s="171"/>
      <c r="DA419" s="171"/>
      <c r="DB419" s="171"/>
      <c r="DC419" s="171"/>
      <c r="DD419" s="171"/>
      <c r="DE419" s="171"/>
      <c r="DF419" s="171"/>
      <c r="DG419" s="171"/>
      <c r="DH419" s="171"/>
      <c r="DI419" s="171"/>
      <c r="DJ419" s="171"/>
      <c r="DK419" s="171"/>
      <c r="DL419" s="186"/>
      <c r="DM419" s="186"/>
      <c r="DO419" s="59" t="s">
        <v>101</v>
      </c>
      <c r="DP419" s="61" t="s">
        <v>8</v>
      </c>
      <c r="DQ419" s="186"/>
      <c r="DR419" s="61"/>
      <c r="DS419" s="61"/>
      <c r="DT419" s="61"/>
      <c r="DU419" s="61"/>
      <c r="DV419" s="61"/>
      <c r="DW419" s="61"/>
      <c r="DX419" s="61" t="s">
        <v>62</v>
      </c>
      <c r="DY419" s="236">
        <v>0.31787103999999999</v>
      </c>
      <c r="DZ419" s="236">
        <v>3.1547979999999996E-2</v>
      </c>
      <c r="EA419" s="236">
        <v>6.3952099999999998E-2</v>
      </c>
      <c r="EB419" s="236">
        <v>0.21096190000000004</v>
      </c>
      <c r="EC419" s="236">
        <v>2.4371380000000002E-2</v>
      </c>
      <c r="ED419" s="149"/>
      <c r="EE419" s="149"/>
      <c r="EF419" s="149"/>
      <c r="EG419" s="149"/>
      <c r="EH419" s="61"/>
      <c r="EI419" s="68"/>
      <c r="EJ419" s="68"/>
      <c r="EK419" s="68"/>
      <c r="EL419" s="68"/>
      <c r="EM419" s="68"/>
      <c r="EN419" s="68"/>
      <c r="EO419" s="68"/>
    </row>
    <row r="420" spans="1:151" s="169" customFormat="1" x14ac:dyDescent="0.25">
      <c r="A420" s="186"/>
      <c r="B420" s="186"/>
      <c r="C420" s="186"/>
      <c r="D420" s="186"/>
      <c r="E420" s="186"/>
      <c r="F420" s="186"/>
      <c r="G420" s="186"/>
      <c r="H420" s="186"/>
      <c r="I420" s="186"/>
      <c r="J420" s="186"/>
      <c r="K420" s="186"/>
      <c r="L420" s="186"/>
      <c r="M420" s="186"/>
      <c r="N420" s="186"/>
      <c r="O420" s="186"/>
      <c r="P420" s="186"/>
      <c r="Q420" s="186"/>
      <c r="R420" s="186"/>
      <c r="S420" s="186"/>
      <c r="T420" s="186"/>
      <c r="U420" s="186"/>
      <c r="V420" s="186"/>
      <c r="W420" s="190" t="s">
        <v>835</v>
      </c>
      <c r="X420" s="190">
        <v>1077</v>
      </c>
      <c r="Y420" s="192" t="s">
        <v>286</v>
      </c>
      <c r="Z420" s="192"/>
      <c r="AA420" s="175"/>
      <c r="AB420" s="175"/>
      <c r="AC420" s="175"/>
      <c r="AD420" s="175"/>
      <c r="AE420" s="192"/>
      <c r="AF420" s="193">
        <v>46.876299500000002</v>
      </c>
      <c r="AG420" s="193">
        <v>30.264718000000006</v>
      </c>
      <c r="AH420" s="193">
        <v>5.2868908999999995</v>
      </c>
      <c r="AI420" s="193">
        <v>12.549720500000001</v>
      </c>
      <c r="AJ420" s="193">
        <v>2.378075697402779</v>
      </c>
      <c r="AK420" s="186"/>
      <c r="AL420" s="175" t="s">
        <v>217</v>
      </c>
      <c r="AM420" s="175"/>
      <c r="AN420" s="175" t="s">
        <v>286</v>
      </c>
      <c r="AO420" s="175"/>
      <c r="AP420" s="175"/>
      <c r="AQ420" s="175"/>
      <c r="AR420" s="175"/>
      <c r="AS420" s="175"/>
      <c r="AU420" s="175"/>
      <c r="AV420" s="175" t="s">
        <v>62</v>
      </c>
      <c r="AY420" s="176">
        <v>0.26079999999999998</v>
      </c>
      <c r="AZ420" s="176">
        <v>20</v>
      </c>
      <c r="BA420" s="179">
        <v>1.304E-2</v>
      </c>
      <c r="BB420" s="177">
        <v>6.8182428260811205</v>
      </c>
      <c r="BC420" s="186"/>
      <c r="BD420" s="186"/>
      <c r="BE420" s="186"/>
      <c r="BF420" s="186"/>
      <c r="BG420" s="186"/>
      <c r="BJ420" s="186"/>
      <c r="BK420" s="186"/>
      <c r="BL420" s="186"/>
      <c r="BM420" s="218"/>
      <c r="BP420" s="186"/>
      <c r="BQ420" s="197"/>
      <c r="BR420" s="197"/>
      <c r="BS420" s="197"/>
      <c r="BT420" s="197"/>
      <c r="BU420" s="186"/>
      <c r="BV420" s="176" t="s">
        <v>316</v>
      </c>
      <c r="BW420" s="176"/>
      <c r="BX420" s="176"/>
      <c r="BY420" s="176"/>
      <c r="BZ420" s="176"/>
      <c r="CA420" s="176"/>
      <c r="CB420" s="176"/>
      <c r="CC420" s="176"/>
      <c r="CD420" s="176"/>
      <c r="CE420" s="176" t="s">
        <v>20</v>
      </c>
      <c r="CF420" s="185">
        <v>232.78630799700574</v>
      </c>
      <c r="CI420" s="186"/>
      <c r="CJ420" s="186"/>
      <c r="CK420" s="186"/>
      <c r="CL420" s="186"/>
      <c r="CM420" s="186"/>
      <c r="CN420" s="186"/>
      <c r="CO420" s="186"/>
      <c r="CP420" s="186"/>
      <c r="CQ420" s="186"/>
      <c r="CR420" s="186"/>
      <c r="CS420" s="186"/>
      <c r="CT420" s="186"/>
      <c r="CU420" s="171"/>
      <c r="CV420" s="171"/>
      <c r="CW420" s="171"/>
      <c r="CX420" s="171"/>
      <c r="CY420" s="171"/>
      <c r="CZ420" s="171"/>
      <c r="DA420" s="171"/>
      <c r="DB420" s="171"/>
      <c r="DC420" s="171"/>
      <c r="DD420" s="171"/>
      <c r="DE420" s="171"/>
      <c r="DF420" s="171"/>
      <c r="DG420" s="171"/>
      <c r="DH420" s="171"/>
      <c r="DI420" s="171"/>
      <c r="DJ420" s="171"/>
      <c r="DK420" s="171"/>
      <c r="DL420" s="186"/>
      <c r="DM420" s="186"/>
      <c r="DO420" s="61">
        <v>384</v>
      </c>
      <c r="DP420" s="61" t="s">
        <v>202</v>
      </c>
      <c r="DQ420" s="186"/>
      <c r="DR420" s="61"/>
      <c r="DS420" s="61"/>
      <c r="DT420" s="61"/>
      <c r="DU420" s="61"/>
      <c r="DV420" s="61"/>
      <c r="DW420" s="61"/>
      <c r="DX420" s="61" t="s">
        <v>20</v>
      </c>
      <c r="DY420" s="68">
        <v>0.27595997999999999</v>
      </c>
      <c r="DZ420" s="68">
        <v>2.6076900000000004E-2</v>
      </c>
      <c r="EA420" s="68">
        <v>6.3291999999999987E-2</v>
      </c>
      <c r="EB420" s="68">
        <v>0.17083466000000003</v>
      </c>
      <c r="EC420" s="68">
        <v>1.9810120000000001E-2</v>
      </c>
      <c r="ED420" s="149"/>
      <c r="EE420" s="149"/>
      <c r="EF420" s="149"/>
      <c r="EG420" s="149"/>
      <c r="EH420" s="61"/>
      <c r="EI420" s="68"/>
      <c r="EJ420" s="68"/>
      <c r="EK420" s="68"/>
      <c r="EL420" s="68"/>
      <c r="EM420" s="68"/>
      <c r="EN420" s="68"/>
      <c r="EO420" s="68"/>
    </row>
    <row r="421" spans="1:151" s="169" customFormat="1" x14ac:dyDescent="0.25">
      <c r="A421" s="186"/>
      <c r="B421" s="186"/>
      <c r="C421" s="186"/>
      <c r="D421" s="186"/>
      <c r="E421" s="186"/>
      <c r="F421" s="186"/>
      <c r="G421" s="186"/>
      <c r="H421" s="186"/>
      <c r="I421" s="186"/>
      <c r="J421" s="186"/>
      <c r="K421" s="186"/>
      <c r="L421" s="186"/>
      <c r="M421" s="186"/>
      <c r="N421" s="186"/>
      <c r="O421" s="186"/>
      <c r="P421" s="186"/>
      <c r="Q421" s="186"/>
      <c r="R421" s="186"/>
      <c r="S421" s="186"/>
      <c r="T421" s="186"/>
      <c r="U421" s="186"/>
      <c r="V421" s="186"/>
      <c r="W421" s="190" t="s">
        <v>836</v>
      </c>
      <c r="X421" s="190">
        <v>683</v>
      </c>
      <c r="Y421" s="192" t="s">
        <v>286</v>
      </c>
      <c r="Z421" s="192"/>
      <c r="AA421" s="175"/>
      <c r="AB421" s="175"/>
      <c r="AC421" s="175"/>
      <c r="AD421" s="175"/>
      <c r="AE421" s="192"/>
      <c r="AF421" s="193">
        <v>42.961233000000014</v>
      </c>
      <c r="AG421" s="193">
        <v>27.702970000000001</v>
      </c>
      <c r="AH421" s="193">
        <v>5.1784905500000011</v>
      </c>
      <c r="AI421" s="193">
        <v>10.878568049999998</v>
      </c>
      <c r="AJ421" s="193">
        <v>2.1081162998742422</v>
      </c>
      <c r="AK421" s="186"/>
      <c r="AL421" s="175" t="s">
        <v>561</v>
      </c>
      <c r="AM421" s="175"/>
      <c r="AN421" s="175" t="s">
        <v>286</v>
      </c>
      <c r="AO421" s="175"/>
      <c r="AP421" s="175"/>
      <c r="AQ421" s="175"/>
      <c r="AR421" s="175"/>
      <c r="AS421" s="175"/>
      <c r="AU421" s="175"/>
      <c r="AV421" s="176" t="s">
        <v>20</v>
      </c>
      <c r="AY421" s="176">
        <v>0.20399999999999999</v>
      </c>
      <c r="AZ421" s="176">
        <v>20</v>
      </c>
      <c r="BA421" s="179">
        <v>1.0199999999999999E-2</v>
      </c>
      <c r="BB421" s="177">
        <v>5.5136499073900085</v>
      </c>
      <c r="BC421" s="186"/>
      <c r="BD421" s="186"/>
      <c r="BE421" s="186"/>
      <c r="BF421" s="186"/>
      <c r="BG421" s="186"/>
      <c r="BJ421" s="186"/>
      <c r="BK421" s="186"/>
      <c r="BL421" s="186"/>
      <c r="BM421" s="218"/>
      <c r="BP421" s="186"/>
      <c r="BQ421" s="197"/>
      <c r="BR421" s="197"/>
      <c r="BS421" s="197"/>
      <c r="BT421" s="197"/>
      <c r="BU421" s="186"/>
      <c r="BV421" s="176" t="s">
        <v>317</v>
      </c>
      <c r="BW421" s="176"/>
      <c r="BX421" s="176"/>
      <c r="BY421" s="176"/>
      <c r="BZ421" s="176"/>
      <c r="CA421" s="176"/>
      <c r="CB421" s="176"/>
      <c r="CC421" s="176"/>
      <c r="CD421" s="176"/>
      <c r="CE421" s="176" t="s">
        <v>20</v>
      </c>
      <c r="CF421" s="185">
        <v>150.68015868540311</v>
      </c>
      <c r="CI421" s="186"/>
      <c r="CJ421" s="186"/>
      <c r="CK421" s="186"/>
      <c r="CL421" s="186"/>
      <c r="CM421" s="186"/>
      <c r="CN421" s="186"/>
      <c r="CO421" s="186"/>
      <c r="CP421" s="186"/>
      <c r="CQ421" s="186"/>
      <c r="CR421" s="186"/>
      <c r="CS421" s="186"/>
      <c r="CT421" s="186"/>
      <c r="CU421" s="171"/>
      <c r="CV421" s="171"/>
      <c r="CW421" s="171"/>
      <c r="CX421" s="171"/>
      <c r="CY421" s="171"/>
      <c r="CZ421" s="171"/>
      <c r="DA421" s="171"/>
      <c r="DB421" s="171"/>
      <c r="DC421" s="171"/>
      <c r="DD421" s="171"/>
      <c r="DE421" s="171"/>
      <c r="DF421" s="171"/>
      <c r="DG421" s="171"/>
      <c r="DH421" s="171"/>
      <c r="DI421" s="171"/>
      <c r="DJ421" s="171"/>
      <c r="DK421" s="171"/>
      <c r="DL421" s="186"/>
      <c r="DM421" s="186"/>
      <c r="DO421" s="61" t="s">
        <v>137</v>
      </c>
      <c r="DP421" s="61" t="s">
        <v>10</v>
      </c>
      <c r="DQ421" s="186"/>
      <c r="DR421" s="61"/>
      <c r="DS421" s="61"/>
      <c r="DT421" s="61"/>
      <c r="DU421" s="61"/>
      <c r="DV421" s="61"/>
      <c r="DW421" s="61"/>
      <c r="DX421" s="61" t="s">
        <v>20</v>
      </c>
      <c r="DY421" s="61">
        <v>0.23587514000000001</v>
      </c>
      <c r="DZ421" s="68">
        <v>2.958212E-2</v>
      </c>
      <c r="EA421" s="68">
        <v>5.5321759999999998E-2</v>
      </c>
      <c r="EB421" s="68">
        <v>0.13235234000000001</v>
      </c>
      <c r="EC421" s="68">
        <v>2.385166E-2</v>
      </c>
      <c r="ED421" s="149"/>
      <c r="EE421" s="149"/>
      <c r="EF421" s="149"/>
      <c r="EG421" s="149"/>
      <c r="EH421" s="61"/>
      <c r="EI421" s="68"/>
      <c r="EJ421" s="68"/>
      <c r="EK421" s="68"/>
      <c r="EL421" s="68"/>
      <c r="EM421" s="68"/>
      <c r="EN421" s="68"/>
      <c r="EO421" s="68"/>
    </row>
    <row r="422" spans="1:151" s="169" customFormat="1" x14ac:dyDescent="0.25">
      <c r="A422" s="186"/>
      <c r="B422" s="186"/>
      <c r="C422" s="186"/>
      <c r="D422" s="186"/>
      <c r="E422" s="186"/>
      <c r="F422" s="186"/>
      <c r="G422" s="186"/>
      <c r="H422" s="186"/>
      <c r="I422" s="186"/>
      <c r="J422" s="186"/>
      <c r="K422" s="186"/>
      <c r="L422" s="186"/>
      <c r="M422" s="186"/>
      <c r="N422" s="186"/>
      <c r="O422" s="186"/>
      <c r="P422" s="186"/>
      <c r="Q422" s="186"/>
      <c r="R422" s="186"/>
      <c r="S422" s="186"/>
      <c r="T422" s="186"/>
      <c r="U422" s="186"/>
      <c r="V422" s="186"/>
      <c r="W422" s="200" t="s">
        <v>837</v>
      </c>
      <c r="X422" s="190">
        <v>820</v>
      </c>
      <c r="Y422" s="192" t="s">
        <v>286</v>
      </c>
      <c r="Z422" s="192"/>
      <c r="AA422" s="175"/>
      <c r="AB422" s="175"/>
      <c r="AC422" s="175"/>
      <c r="AD422" s="175"/>
      <c r="AE422" s="192"/>
      <c r="AF422" s="193">
        <v>60.295733499999997</v>
      </c>
      <c r="AG422" s="193">
        <v>33.844114999999995</v>
      </c>
      <c r="AH422" s="193">
        <v>6.4157687499999998</v>
      </c>
      <c r="AI422" s="193">
        <v>12.903504000000002</v>
      </c>
      <c r="AJ422" s="193">
        <v>2.0385148293379047</v>
      </c>
      <c r="AK422" s="186"/>
      <c r="AL422" s="175" t="s">
        <v>562</v>
      </c>
      <c r="AM422" s="175"/>
      <c r="AN422" s="175" t="s">
        <v>286</v>
      </c>
      <c r="AO422" s="175"/>
      <c r="AP422" s="175"/>
      <c r="AQ422" s="175"/>
      <c r="AR422" s="175"/>
      <c r="AS422" s="175"/>
      <c r="AU422" s="175"/>
      <c r="AV422" s="175" t="s">
        <v>440</v>
      </c>
      <c r="AY422" s="176">
        <v>0.2215</v>
      </c>
      <c r="AZ422" s="176">
        <v>20</v>
      </c>
      <c r="BA422" s="179">
        <v>1.1075E-2</v>
      </c>
      <c r="BB422" s="177">
        <v>5.7498724934904581</v>
      </c>
      <c r="BC422" s="186"/>
      <c r="BD422" s="186"/>
      <c r="BE422" s="186"/>
      <c r="BF422" s="186"/>
      <c r="BG422" s="186"/>
      <c r="BJ422" s="186"/>
      <c r="BK422" s="186"/>
      <c r="BL422" s="186"/>
      <c r="BM422" s="218"/>
      <c r="BP422" s="186"/>
      <c r="BQ422" s="197"/>
      <c r="BR422" s="197"/>
      <c r="BS422" s="197"/>
      <c r="BT422" s="197"/>
      <c r="BU422" s="186"/>
      <c r="BV422" s="176" t="s">
        <v>456</v>
      </c>
      <c r="BW422" s="176"/>
      <c r="BX422" s="176"/>
      <c r="BY422" s="176"/>
      <c r="BZ422" s="176"/>
      <c r="CA422" s="176"/>
      <c r="CB422" s="176"/>
      <c r="CC422" s="176"/>
      <c r="CD422" s="176"/>
      <c r="CE422" s="176" t="s">
        <v>440</v>
      </c>
      <c r="CF422" s="185">
        <v>177.23982999029155</v>
      </c>
      <c r="CI422" s="186"/>
      <c r="CJ422" s="186"/>
      <c r="CK422" s="186"/>
      <c r="CL422" s="186"/>
      <c r="CM422" s="186"/>
      <c r="CN422" s="186"/>
      <c r="CO422" s="186"/>
      <c r="CP422" s="186"/>
      <c r="CQ422" s="186"/>
      <c r="CR422" s="186"/>
      <c r="CS422" s="186"/>
      <c r="CT422" s="186"/>
      <c r="CU422" s="171"/>
      <c r="CV422" s="171"/>
      <c r="CW422" s="171"/>
      <c r="CX422" s="171"/>
      <c r="CY422" s="171"/>
      <c r="CZ422" s="171"/>
      <c r="DA422" s="171"/>
      <c r="DB422" s="171"/>
      <c r="DC422" s="171"/>
      <c r="DD422" s="171"/>
      <c r="DE422" s="171"/>
      <c r="DF422" s="171"/>
      <c r="DG422" s="171"/>
      <c r="DH422" s="171"/>
      <c r="DI422" s="171"/>
      <c r="DJ422" s="171"/>
      <c r="DK422" s="171"/>
      <c r="DL422" s="186"/>
      <c r="DM422" s="186"/>
      <c r="DO422" s="61" t="s">
        <v>54</v>
      </c>
      <c r="DP422" s="61" t="s">
        <v>8</v>
      </c>
      <c r="DQ422" s="186"/>
      <c r="DR422" s="61"/>
      <c r="DS422" s="61"/>
      <c r="DT422" s="61"/>
      <c r="DU422" s="61"/>
      <c r="DV422" s="61"/>
      <c r="DW422" s="61"/>
      <c r="DX422" s="61" t="s">
        <v>20</v>
      </c>
      <c r="DY422" s="68">
        <v>0.23662993999999998</v>
      </c>
      <c r="DZ422" s="68">
        <v>2.6249620000000001E-2</v>
      </c>
      <c r="EA422" s="68">
        <v>5.8222200000000002E-2</v>
      </c>
      <c r="EB422" s="68">
        <v>0.14894276000000001</v>
      </c>
      <c r="EC422" s="68">
        <v>1.6545919999999999E-2</v>
      </c>
      <c r="ED422" s="149"/>
      <c r="EE422" s="149"/>
      <c r="EF422" s="149"/>
      <c r="EG422" s="149"/>
      <c r="EH422" s="61"/>
      <c r="EI422" s="68"/>
      <c r="EJ422" s="68"/>
      <c r="EK422" s="68"/>
      <c r="EL422" s="68"/>
      <c r="EM422" s="68"/>
      <c r="EN422" s="68"/>
      <c r="EO422" s="68"/>
    </row>
    <row r="423" spans="1:151" s="169" customFormat="1" x14ac:dyDescent="0.25">
      <c r="A423" s="186"/>
      <c r="B423" s="186"/>
      <c r="C423" s="186"/>
      <c r="D423" s="186"/>
      <c r="E423" s="186"/>
      <c r="F423" s="186"/>
      <c r="G423" s="186"/>
      <c r="H423" s="186"/>
      <c r="I423" s="186"/>
      <c r="J423" s="186"/>
      <c r="K423" s="186"/>
      <c r="L423" s="186"/>
      <c r="M423" s="186"/>
      <c r="N423" s="186"/>
      <c r="O423" s="186"/>
      <c r="P423" s="186"/>
      <c r="Q423" s="186"/>
      <c r="R423" s="186"/>
      <c r="S423" s="186"/>
      <c r="T423" s="186"/>
      <c r="U423" s="186"/>
      <c r="V423" s="186"/>
      <c r="W423" s="190" t="s">
        <v>844</v>
      </c>
      <c r="X423" s="190">
        <v>648</v>
      </c>
      <c r="Y423" s="192" t="s">
        <v>286</v>
      </c>
      <c r="Z423" s="192"/>
      <c r="AA423" s="175"/>
      <c r="AB423" s="175"/>
      <c r="AC423" s="175"/>
      <c r="AD423" s="175"/>
      <c r="AE423" s="192"/>
      <c r="AF423" s="193">
        <v>45.081564</v>
      </c>
      <c r="AG423" s="193">
        <v>29.826776500000001</v>
      </c>
      <c r="AH423" s="193">
        <v>5.1961731000000002</v>
      </c>
      <c r="AI423" s="193">
        <v>11.97382575</v>
      </c>
      <c r="AJ423" s="193">
        <v>2.3212771820538336</v>
      </c>
      <c r="AK423" s="186"/>
      <c r="AL423" s="175" t="s">
        <v>1083</v>
      </c>
      <c r="AM423" s="175"/>
      <c r="AN423" s="175" t="s">
        <v>286</v>
      </c>
      <c r="AO423" s="175"/>
      <c r="AP423" s="175"/>
      <c r="AQ423" s="175"/>
      <c r="AR423" s="175"/>
      <c r="AS423" s="175"/>
      <c r="AU423" s="175"/>
      <c r="AV423" s="176" t="s">
        <v>20</v>
      </c>
      <c r="AY423" s="176">
        <v>0.22239999999999999</v>
      </c>
      <c r="AZ423" s="176">
        <v>20</v>
      </c>
      <c r="BA423" s="179">
        <v>1.112E-2</v>
      </c>
      <c r="BB423" s="177">
        <v>5.8934850884492525</v>
      </c>
      <c r="BC423" s="186"/>
      <c r="BD423" s="186"/>
      <c r="BE423" s="186"/>
      <c r="BF423" s="186"/>
      <c r="BG423" s="186"/>
      <c r="BJ423" s="186"/>
      <c r="BK423" s="186"/>
      <c r="BL423" s="186"/>
      <c r="BM423" s="218"/>
      <c r="BP423" s="186"/>
      <c r="BQ423" s="197"/>
      <c r="BR423" s="197"/>
      <c r="BS423" s="197"/>
      <c r="BT423" s="197"/>
      <c r="BU423" s="186"/>
      <c r="BV423" s="176" t="s">
        <v>508</v>
      </c>
      <c r="BW423" s="176"/>
      <c r="BX423" s="176"/>
      <c r="BY423" s="176"/>
      <c r="BZ423" s="176"/>
      <c r="CA423" s="176"/>
      <c r="CB423" s="176"/>
      <c r="CC423" s="176"/>
      <c r="CD423" s="176"/>
      <c r="CE423" s="176" t="s">
        <v>440</v>
      </c>
      <c r="CF423" s="185">
        <v>148.45392723151244</v>
      </c>
      <c r="CI423" s="186"/>
      <c r="CJ423" s="186"/>
      <c r="CK423" s="186"/>
      <c r="CL423" s="186"/>
      <c r="CM423" s="186"/>
      <c r="CN423" s="186"/>
      <c r="CO423" s="186"/>
      <c r="CP423" s="186"/>
      <c r="CQ423" s="186"/>
      <c r="CR423" s="186"/>
      <c r="CS423" s="186"/>
      <c r="CT423" s="186"/>
      <c r="CU423" s="171"/>
      <c r="CV423" s="171"/>
      <c r="CW423" s="171"/>
      <c r="CX423" s="171"/>
      <c r="CY423" s="171"/>
      <c r="CZ423" s="171"/>
      <c r="DA423" s="171"/>
      <c r="DB423" s="171"/>
      <c r="DC423" s="171"/>
      <c r="DD423" s="171"/>
      <c r="DE423" s="171"/>
      <c r="DF423" s="171"/>
      <c r="DG423" s="171"/>
      <c r="DH423" s="171"/>
      <c r="DI423" s="171"/>
      <c r="DJ423" s="171"/>
      <c r="DK423" s="171"/>
      <c r="DL423" s="186"/>
      <c r="DM423" s="186"/>
      <c r="DO423" s="61" t="s">
        <v>139</v>
      </c>
      <c r="DP423" s="61" t="s">
        <v>10</v>
      </c>
      <c r="DQ423" s="186"/>
      <c r="DR423" s="61"/>
      <c r="DS423" s="61"/>
      <c r="DT423" s="61"/>
      <c r="DU423" s="61"/>
      <c r="DV423" s="61"/>
      <c r="DW423" s="61"/>
      <c r="DX423" s="61" t="s">
        <v>20</v>
      </c>
      <c r="DY423" s="61">
        <v>0.29992977999999998</v>
      </c>
      <c r="DZ423" s="68">
        <v>3.3338240000000005E-2</v>
      </c>
      <c r="EA423" s="68">
        <v>5.0766720000000001E-2</v>
      </c>
      <c r="EB423" s="68">
        <v>0.20900041999999996</v>
      </c>
      <c r="EC423" s="68">
        <v>2.019052E-2</v>
      </c>
      <c r="ED423" s="149"/>
      <c r="EE423" s="149"/>
      <c r="EF423" s="149"/>
      <c r="EG423" s="149"/>
      <c r="EH423" s="61"/>
      <c r="EI423" s="68"/>
      <c r="EJ423" s="68"/>
      <c r="EK423" s="68"/>
      <c r="EL423" s="68"/>
      <c r="EM423" s="68"/>
      <c r="EN423" s="68"/>
      <c r="EO423" s="68"/>
    </row>
    <row r="424" spans="1:151" s="169" customFormat="1" x14ac:dyDescent="0.25">
      <c r="A424" s="186"/>
      <c r="B424" s="186"/>
      <c r="C424" s="186"/>
      <c r="D424" s="186"/>
      <c r="E424" s="186"/>
      <c r="F424" s="186"/>
      <c r="G424" s="186"/>
      <c r="H424" s="186"/>
      <c r="I424" s="186"/>
      <c r="J424" s="186"/>
      <c r="K424" s="186"/>
      <c r="L424" s="186"/>
      <c r="M424" s="186"/>
      <c r="N424" s="186"/>
      <c r="O424" s="186"/>
      <c r="P424" s="186"/>
      <c r="Q424" s="186"/>
      <c r="R424" s="186"/>
      <c r="S424" s="186"/>
      <c r="T424" s="186"/>
      <c r="U424" s="186"/>
      <c r="V424" s="186"/>
      <c r="W424" s="190" t="s">
        <v>782</v>
      </c>
      <c r="X424" s="190">
        <v>613</v>
      </c>
      <c r="Y424" s="192" t="s">
        <v>201</v>
      </c>
      <c r="Z424" s="192"/>
      <c r="AA424" s="175"/>
      <c r="AB424" s="175"/>
      <c r="AC424" s="175"/>
      <c r="AD424" s="175"/>
      <c r="AE424" s="192"/>
      <c r="AF424" s="193">
        <v>69.784436499999998</v>
      </c>
      <c r="AG424" s="193">
        <v>36.862541</v>
      </c>
      <c r="AH424" s="193">
        <v>6.5609717999999999</v>
      </c>
      <c r="AI424" s="193">
        <v>14.537678500000004</v>
      </c>
      <c r="AJ424" s="193">
        <v>2.221390894116376</v>
      </c>
      <c r="AK424" s="186"/>
      <c r="AL424" s="175" t="s">
        <v>190</v>
      </c>
      <c r="AM424" s="175"/>
      <c r="AN424" s="175" t="s">
        <v>201</v>
      </c>
      <c r="AO424" s="175"/>
      <c r="AP424" s="175"/>
      <c r="AQ424" s="175"/>
      <c r="AR424" s="175"/>
      <c r="AS424" s="175"/>
      <c r="AU424" s="175"/>
      <c r="AV424" s="176" t="s">
        <v>20</v>
      </c>
      <c r="AY424" s="176">
        <v>0.20319999999999999</v>
      </c>
      <c r="AZ424" s="176">
        <v>20</v>
      </c>
      <c r="BA424" s="179">
        <v>1.0159999999999999E-2</v>
      </c>
      <c r="BB424" s="177">
        <v>5.305612970767454</v>
      </c>
      <c r="BC424" s="186"/>
      <c r="BD424" s="186"/>
      <c r="BE424" s="186"/>
      <c r="BF424" s="186"/>
      <c r="BG424" s="186"/>
      <c r="BJ424" s="186"/>
      <c r="BK424" s="186"/>
      <c r="BL424" s="186"/>
      <c r="BM424" s="218"/>
      <c r="BP424" s="186"/>
      <c r="BQ424" s="197"/>
      <c r="BR424" s="197"/>
      <c r="BS424" s="197"/>
      <c r="BT424" s="197"/>
      <c r="BU424" s="186"/>
      <c r="BV424" s="176" t="s">
        <v>367</v>
      </c>
      <c r="BW424" s="176"/>
      <c r="BX424" s="176"/>
      <c r="BY424" s="176"/>
      <c r="BZ424" s="176"/>
      <c r="CA424" s="176"/>
      <c r="CB424" s="176"/>
      <c r="CC424" s="176"/>
      <c r="CD424" s="176"/>
      <c r="CE424" s="176" t="s">
        <v>62</v>
      </c>
      <c r="CF424" s="185">
        <v>163.62114836756737</v>
      </c>
      <c r="CI424" s="186"/>
      <c r="CJ424" s="186"/>
      <c r="CK424" s="186"/>
      <c r="CL424" s="186"/>
      <c r="CM424" s="186"/>
      <c r="CN424" s="186"/>
      <c r="CO424" s="186"/>
      <c r="CP424" s="186"/>
      <c r="CQ424" s="186"/>
      <c r="CR424" s="186"/>
      <c r="CS424" s="186"/>
      <c r="CT424" s="186"/>
      <c r="CU424" s="171"/>
      <c r="CV424" s="171"/>
      <c r="CW424" s="171"/>
      <c r="CX424" s="171"/>
      <c r="CY424" s="171"/>
      <c r="CZ424" s="171"/>
      <c r="DA424" s="171"/>
      <c r="DB424" s="171"/>
      <c r="DC424" s="171"/>
      <c r="DD424" s="171"/>
      <c r="DE424" s="171"/>
      <c r="DF424" s="171"/>
      <c r="DG424" s="171"/>
      <c r="DH424" s="171"/>
      <c r="DI424" s="171"/>
      <c r="DJ424" s="171"/>
      <c r="DK424" s="171"/>
      <c r="DL424" s="186"/>
      <c r="DM424" s="186"/>
      <c r="DO424" s="61" t="s">
        <v>142</v>
      </c>
      <c r="DP424" s="61" t="s">
        <v>10</v>
      </c>
      <c r="DQ424" s="186"/>
      <c r="DR424" s="61"/>
      <c r="DS424" s="61"/>
      <c r="DT424" s="61"/>
      <c r="DU424" s="61"/>
      <c r="DV424" s="61"/>
      <c r="DW424" s="61"/>
      <c r="DX424" s="61" t="s">
        <v>20</v>
      </c>
      <c r="DY424" s="68">
        <v>0.23877882</v>
      </c>
      <c r="DZ424" s="68">
        <v>2.9976160000000002E-2</v>
      </c>
      <c r="EA424" s="68">
        <v>4.3841780000000004E-2</v>
      </c>
      <c r="EB424" s="68">
        <v>0.15033619999999998</v>
      </c>
      <c r="EC424" s="68">
        <v>2.1250720000000001E-2</v>
      </c>
      <c r="ED424" s="149"/>
      <c r="EE424" s="149"/>
      <c r="EF424" s="149"/>
      <c r="EG424" s="149"/>
      <c r="EH424" s="61"/>
      <c r="EI424" s="68"/>
      <c r="EJ424" s="68"/>
      <c r="EK424" s="68"/>
      <c r="EL424" s="68"/>
      <c r="EM424" s="68"/>
      <c r="EN424" s="68"/>
      <c r="EO424" s="68"/>
    </row>
    <row r="425" spans="1:151" s="169" customFormat="1" x14ac:dyDescent="0.25">
      <c r="A425" s="186"/>
      <c r="B425" s="186"/>
      <c r="C425" s="186"/>
      <c r="D425" s="186"/>
      <c r="E425" s="186"/>
      <c r="F425" s="186"/>
      <c r="G425" s="186"/>
      <c r="H425" s="186"/>
      <c r="I425" s="186"/>
      <c r="J425" s="186"/>
      <c r="K425" s="186"/>
      <c r="L425" s="186"/>
      <c r="M425" s="186"/>
      <c r="N425" s="186"/>
      <c r="O425" s="186"/>
      <c r="P425" s="186"/>
      <c r="Q425" s="186"/>
      <c r="R425" s="186"/>
      <c r="S425" s="186"/>
      <c r="T425" s="186"/>
      <c r="U425" s="186"/>
      <c r="V425" s="186"/>
      <c r="W425" s="190" t="s">
        <v>672</v>
      </c>
      <c r="X425" s="190">
        <v>698</v>
      </c>
      <c r="Y425" s="192" t="s">
        <v>8</v>
      </c>
      <c r="Z425" s="192"/>
      <c r="AA425" s="175"/>
      <c r="AB425" s="175"/>
      <c r="AC425" s="175"/>
      <c r="AD425" s="175"/>
      <c r="AE425" s="192"/>
      <c r="AF425" s="193">
        <v>46.831672500000003</v>
      </c>
      <c r="AG425" s="193">
        <v>31.029009999999992</v>
      </c>
      <c r="AH425" s="193">
        <v>5.5367881999999993</v>
      </c>
      <c r="AI425" s="193">
        <v>12.123517150000001</v>
      </c>
      <c r="AJ425" s="193">
        <v>2.1932235678802927</v>
      </c>
      <c r="AK425" s="186"/>
      <c r="AL425" s="175" t="s">
        <v>532</v>
      </c>
      <c r="AM425" s="175"/>
      <c r="AN425" s="175" t="s">
        <v>8</v>
      </c>
      <c r="AO425" s="175"/>
      <c r="AP425" s="175"/>
      <c r="AQ425" s="175"/>
      <c r="AR425" s="175"/>
      <c r="AS425" s="175"/>
      <c r="AU425" s="175"/>
      <c r="AV425" s="176" t="s">
        <v>20</v>
      </c>
      <c r="AY425" s="176">
        <v>0.21909999999999999</v>
      </c>
      <c r="AZ425" s="176">
        <v>20</v>
      </c>
      <c r="BA425" s="179">
        <v>1.0954999999999999E-2</v>
      </c>
      <c r="BB425" s="177">
        <v>5.9874372533755675</v>
      </c>
      <c r="BC425" s="186"/>
      <c r="BD425" s="186"/>
      <c r="BE425" s="186"/>
      <c r="BF425" s="186"/>
      <c r="BG425" s="186"/>
      <c r="BJ425" s="186"/>
      <c r="BK425" s="186"/>
      <c r="BL425" s="186"/>
      <c r="BM425" s="218"/>
      <c r="BP425" s="186"/>
      <c r="BQ425" s="197"/>
      <c r="BR425" s="197"/>
      <c r="BS425" s="197"/>
      <c r="BT425" s="197"/>
      <c r="BU425" s="186"/>
      <c r="BV425" s="176" t="s">
        <v>320</v>
      </c>
      <c r="BW425" s="176"/>
      <c r="BX425" s="176"/>
      <c r="BY425" s="176"/>
      <c r="BZ425" s="176"/>
      <c r="CA425" s="176"/>
      <c r="CB425" s="176"/>
      <c r="CC425" s="176"/>
      <c r="CD425" s="176"/>
      <c r="CE425" s="176" t="s">
        <v>20</v>
      </c>
      <c r="CF425" s="185">
        <v>209.60919720521738</v>
      </c>
      <c r="CI425" s="186"/>
      <c r="CJ425" s="186"/>
      <c r="CK425" s="186"/>
      <c r="CL425" s="186"/>
      <c r="CM425" s="186"/>
      <c r="CN425" s="186"/>
      <c r="CO425" s="186"/>
      <c r="CP425" s="186"/>
      <c r="CQ425" s="186"/>
      <c r="CR425" s="186"/>
      <c r="CS425" s="186"/>
      <c r="CT425" s="186"/>
      <c r="CU425" s="171"/>
      <c r="CV425" s="171"/>
      <c r="CW425" s="171"/>
      <c r="CX425" s="171"/>
      <c r="CY425" s="171"/>
      <c r="CZ425" s="171"/>
      <c r="DA425" s="171"/>
      <c r="DB425" s="171"/>
      <c r="DC425" s="171"/>
      <c r="DD425" s="171"/>
      <c r="DE425" s="171"/>
      <c r="DF425" s="171"/>
      <c r="DG425" s="171"/>
      <c r="DH425" s="171"/>
      <c r="DI425" s="171"/>
      <c r="DJ425" s="171"/>
      <c r="DK425" s="171"/>
      <c r="DL425" s="186"/>
      <c r="DM425" s="186"/>
      <c r="DO425" s="59" t="s">
        <v>106</v>
      </c>
      <c r="DP425" s="61" t="s">
        <v>8</v>
      </c>
      <c r="DQ425" s="186"/>
      <c r="DR425" s="61"/>
      <c r="DS425" s="61"/>
      <c r="DT425" s="61"/>
      <c r="DU425" s="61"/>
      <c r="DV425" s="61"/>
      <c r="DW425" s="61"/>
      <c r="DX425" s="61" t="s">
        <v>62</v>
      </c>
      <c r="DY425" s="236">
        <v>0.28940505999999999</v>
      </c>
      <c r="DZ425" s="236">
        <v>2.6710619999999997E-2</v>
      </c>
      <c r="EA425" s="236">
        <v>8.9106400000000002E-2</v>
      </c>
      <c r="EB425" s="236">
        <v>0.17454033999999999</v>
      </c>
      <c r="EC425" s="236">
        <v>1.7796559999999999E-2</v>
      </c>
      <c r="ED425" s="149"/>
      <c r="EE425" s="149"/>
      <c r="EF425" s="149"/>
      <c r="EG425" s="149"/>
      <c r="EH425" s="61"/>
      <c r="EI425" s="68"/>
      <c r="EJ425" s="68"/>
      <c r="EK425" s="68"/>
      <c r="EL425" s="68"/>
      <c r="EM425" s="68"/>
      <c r="EN425" s="68"/>
      <c r="EO425" s="68"/>
    </row>
    <row r="426" spans="1:151" s="169" customFormat="1" x14ac:dyDescent="0.25">
      <c r="A426" s="186"/>
      <c r="B426" s="186"/>
      <c r="C426" s="186"/>
      <c r="D426" s="186"/>
      <c r="E426" s="186"/>
      <c r="F426" s="186"/>
      <c r="G426" s="186"/>
      <c r="H426" s="186"/>
      <c r="I426" s="186"/>
      <c r="J426" s="186"/>
      <c r="K426" s="186"/>
      <c r="L426" s="186"/>
      <c r="M426" s="186"/>
      <c r="N426" s="186"/>
      <c r="O426" s="186"/>
      <c r="P426" s="186"/>
      <c r="Q426" s="186"/>
      <c r="R426" s="186"/>
      <c r="S426" s="186"/>
      <c r="T426" s="186"/>
      <c r="U426" s="186"/>
      <c r="V426" s="186"/>
      <c r="W426" s="190" t="s">
        <v>784</v>
      </c>
      <c r="X426" s="190">
        <v>631</v>
      </c>
      <c r="Y426" s="192" t="s">
        <v>201</v>
      </c>
      <c r="Z426" s="192"/>
      <c r="AA426" s="175"/>
      <c r="AB426" s="175"/>
      <c r="AC426" s="175"/>
      <c r="AD426" s="175"/>
      <c r="AE426" s="192"/>
      <c r="AF426" s="193">
        <v>56.73524900000001</v>
      </c>
      <c r="AG426" s="193">
        <v>31.490031500000004</v>
      </c>
      <c r="AH426" s="193">
        <v>5.9705142499999999</v>
      </c>
      <c r="AI426" s="193">
        <v>12.989220499999998</v>
      </c>
      <c r="AJ426" s="193">
        <v>2.1783190915987305</v>
      </c>
      <c r="AK426" s="186"/>
      <c r="AL426" s="175" t="s">
        <v>192</v>
      </c>
      <c r="AM426" s="175"/>
      <c r="AN426" s="175" t="s">
        <v>201</v>
      </c>
      <c r="AO426" s="175"/>
      <c r="AP426" s="175"/>
      <c r="AQ426" s="175"/>
      <c r="AR426" s="175"/>
      <c r="AS426" s="175"/>
      <c r="AU426" s="175"/>
      <c r="AV426" s="176" t="s">
        <v>20</v>
      </c>
      <c r="AY426" s="176">
        <v>0.21540000000000001</v>
      </c>
      <c r="AZ426" s="176">
        <v>20</v>
      </c>
      <c r="BA426" s="179">
        <v>1.077E-2</v>
      </c>
      <c r="BB426" s="177">
        <v>5.823692051646848</v>
      </c>
      <c r="BC426" s="186"/>
      <c r="BD426" s="186"/>
      <c r="BE426" s="186"/>
      <c r="BF426" s="186"/>
      <c r="BG426" s="186"/>
      <c r="BJ426" s="186"/>
      <c r="BK426" s="186"/>
      <c r="BL426" s="186"/>
      <c r="BM426" s="218"/>
      <c r="BP426" s="186"/>
      <c r="BQ426" s="197"/>
      <c r="BR426" s="197"/>
      <c r="BS426" s="197"/>
      <c r="BT426" s="197"/>
      <c r="BU426" s="186"/>
      <c r="BV426" s="176" t="s">
        <v>324</v>
      </c>
      <c r="BW426" s="176"/>
      <c r="BX426" s="176"/>
      <c r="BY426" s="176"/>
      <c r="BZ426" s="176"/>
      <c r="CA426" s="176"/>
      <c r="CB426" s="176"/>
      <c r="CC426" s="176"/>
      <c r="CD426" s="176"/>
      <c r="CE426" s="176" t="s">
        <v>20</v>
      </c>
      <c r="CF426" s="185">
        <v>155.52484322464869</v>
      </c>
      <c r="CI426" s="186"/>
      <c r="CJ426" s="186"/>
      <c r="CK426" s="186"/>
      <c r="CL426" s="186"/>
      <c r="CM426" s="186"/>
      <c r="CN426" s="186"/>
      <c r="CO426" s="186"/>
      <c r="CP426" s="186"/>
      <c r="CQ426" s="186"/>
      <c r="CR426" s="186"/>
      <c r="CS426" s="186"/>
      <c r="CT426" s="186"/>
      <c r="CU426" s="171"/>
      <c r="CV426" s="171"/>
      <c r="CW426" s="171"/>
      <c r="CX426" s="171"/>
      <c r="CY426" s="171"/>
      <c r="CZ426" s="171"/>
      <c r="DA426" s="171"/>
      <c r="DB426" s="171"/>
      <c r="DC426" s="171"/>
      <c r="DD426" s="171"/>
      <c r="DE426" s="171"/>
      <c r="DF426" s="171"/>
      <c r="DG426" s="171"/>
      <c r="DH426" s="171"/>
      <c r="DI426" s="171"/>
      <c r="DJ426" s="171"/>
      <c r="DK426" s="171"/>
      <c r="DL426" s="186"/>
      <c r="DM426" s="186"/>
      <c r="DO426" s="59" t="s">
        <v>108</v>
      </c>
      <c r="DP426" s="61" t="s">
        <v>8</v>
      </c>
      <c r="DQ426" s="186"/>
      <c r="DR426" s="61"/>
      <c r="DS426" s="61"/>
      <c r="DT426" s="61"/>
      <c r="DU426" s="61"/>
      <c r="DV426" s="61"/>
      <c r="DW426" s="61"/>
      <c r="DX426" s="61" t="s">
        <v>62</v>
      </c>
      <c r="DY426" s="236">
        <v>0.26629641999999998</v>
      </c>
      <c r="DZ426" s="236">
        <v>2.831094E-2</v>
      </c>
      <c r="EA426" s="236">
        <v>6.1274320000000007E-2</v>
      </c>
      <c r="EB426" s="236">
        <v>0.16617076000000003</v>
      </c>
      <c r="EC426" s="236">
        <v>1.689332E-2</v>
      </c>
      <c r="ED426" s="149"/>
      <c r="EE426" s="149"/>
      <c r="EF426" s="149"/>
      <c r="EG426" s="149"/>
      <c r="EH426" s="61"/>
      <c r="EI426" s="68"/>
      <c r="EJ426" s="68"/>
      <c r="EK426" s="68"/>
      <c r="EL426" s="68"/>
      <c r="EM426" s="68"/>
      <c r="EN426" s="68"/>
      <c r="EO426" s="68"/>
    </row>
    <row r="427" spans="1:151" s="169" customFormat="1" x14ac:dyDescent="0.25">
      <c r="A427" s="186"/>
      <c r="B427" s="186"/>
      <c r="C427" s="186"/>
      <c r="D427" s="186"/>
      <c r="E427" s="186"/>
      <c r="F427" s="186"/>
      <c r="G427" s="186"/>
      <c r="H427" s="186"/>
      <c r="I427" s="186"/>
      <c r="J427" s="186"/>
      <c r="K427" s="186"/>
      <c r="L427" s="186"/>
      <c r="M427" s="186"/>
      <c r="N427" s="186"/>
      <c r="O427" s="186"/>
      <c r="P427" s="186"/>
      <c r="Q427" s="186"/>
      <c r="R427" s="186"/>
      <c r="S427" s="186"/>
      <c r="T427" s="186"/>
      <c r="U427" s="186"/>
      <c r="V427" s="186"/>
      <c r="W427" s="190" t="s">
        <v>696</v>
      </c>
      <c r="X427" s="190">
        <v>902</v>
      </c>
      <c r="Y427" s="192" t="s">
        <v>8</v>
      </c>
      <c r="Z427" s="192"/>
      <c r="AA427" s="175"/>
      <c r="AB427" s="175"/>
      <c r="AC427" s="175"/>
      <c r="AD427" s="175"/>
      <c r="AE427" s="192"/>
      <c r="AF427" s="193">
        <v>64.713775000000027</v>
      </c>
      <c r="AG427" s="193">
        <v>34.208588499999998</v>
      </c>
      <c r="AH427" s="193">
        <v>6.6416527500000004</v>
      </c>
      <c r="AI427" s="193">
        <v>13.480870200000002</v>
      </c>
      <c r="AJ427" s="193">
        <v>2.0295194779705019</v>
      </c>
      <c r="AK427" s="186"/>
      <c r="AL427" s="175" t="s">
        <v>96</v>
      </c>
      <c r="AM427" s="175"/>
      <c r="AN427" s="175" t="s">
        <v>8</v>
      </c>
      <c r="AO427" s="175"/>
      <c r="AP427" s="175"/>
      <c r="AQ427" s="175"/>
      <c r="AR427" s="175"/>
      <c r="AS427" s="175"/>
      <c r="AU427" s="175"/>
      <c r="AV427" s="175" t="s">
        <v>440</v>
      </c>
      <c r="AY427" s="176">
        <v>0.31819999999999998</v>
      </c>
      <c r="AZ427" s="176">
        <v>20</v>
      </c>
      <c r="BA427" s="179">
        <v>1.5910000000000001E-2</v>
      </c>
      <c r="BB427" s="177">
        <v>8.1013609642176458</v>
      </c>
      <c r="BC427" s="186"/>
      <c r="BD427" s="186"/>
      <c r="BE427" s="186"/>
      <c r="BF427" s="186"/>
      <c r="BG427" s="186"/>
      <c r="BJ427" s="186"/>
      <c r="BK427" s="186"/>
      <c r="BL427" s="186"/>
      <c r="BM427" s="218"/>
      <c r="BP427" s="186"/>
      <c r="BQ427" s="197"/>
      <c r="BR427" s="197"/>
      <c r="BS427" s="197"/>
      <c r="BT427" s="197"/>
      <c r="BU427" s="186"/>
      <c r="BV427" s="176" t="s">
        <v>458</v>
      </c>
      <c r="BW427" s="176"/>
      <c r="BX427" s="176"/>
      <c r="BY427" s="176"/>
      <c r="BZ427" s="176"/>
      <c r="CA427" s="176"/>
      <c r="CB427" s="176"/>
      <c r="CC427" s="176"/>
      <c r="CD427" s="176"/>
      <c r="CE427" s="176" t="s">
        <v>440</v>
      </c>
      <c r="CF427" s="185">
        <v>147.02689103599855</v>
      </c>
      <c r="CI427" s="186"/>
      <c r="CJ427" s="186"/>
      <c r="CK427" s="186"/>
      <c r="CL427" s="186"/>
      <c r="CM427" s="186"/>
      <c r="CN427" s="186"/>
      <c r="CO427" s="186"/>
      <c r="CP427" s="186"/>
      <c r="CQ427" s="186"/>
      <c r="CR427" s="186"/>
      <c r="CS427" s="186"/>
      <c r="CT427" s="186"/>
      <c r="CU427" s="171"/>
      <c r="CV427" s="171"/>
      <c r="CW427" s="171"/>
      <c r="CX427" s="171"/>
      <c r="CY427" s="171"/>
      <c r="CZ427" s="171"/>
      <c r="DA427" s="171"/>
      <c r="DB427" s="171"/>
      <c r="DC427" s="171"/>
      <c r="DD427" s="171"/>
      <c r="DE427" s="171"/>
      <c r="DF427" s="171"/>
      <c r="DG427" s="171"/>
      <c r="DH427" s="171"/>
      <c r="DI427" s="171"/>
      <c r="DJ427" s="171"/>
      <c r="DK427" s="171"/>
      <c r="DL427" s="186"/>
      <c r="DM427" s="186"/>
      <c r="DO427" s="61" t="s">
        <v>234</v>
      </c>
      <c r="DP427" s="61" t="s">
        <v>202</v>
      </c>
      <c r="DQ427" s="186"/>
      <c r="DR427" s="61"/>
      <c r="DS427" s="61"/>
      <c r="DT427" s="61"/>
      <c r="DU427" s="61"/>
      <c r="DV427" s="61"/>
      <c r="DW427" s="61"/>
      <c r="DX427" s="61" t="s">
        <v>62</v>
      </c>
      <c r="DY427" s="68">
        <v>0.21253478000000001</v>
      </c>
      <c r="DZ427" s="68">
        <v>2.37634E-2</v>
      </c>
      <c r="EA427" s="68">
        <v>4.1956520000000004E-2</v>
      </c>
      <c r="EB427" s="68">
        <v>0.13081298</v>
      </c>
      <c r="EC427" s="68">
        <v>1.8341079999999999E-2</v>
      </c>
      <c r="ED427" s="149"/>
      <c r="EE427" s="149"/>
      <c r="EF427" s="149"/>
      <c r="EG427" s="149"/>
      <c r="EH427" s="61"/>
      <c r="EI427" s="68"/>
      <c r="EJ427" s="68"/>
      <c r="EK427" s="68"/>
      <c r="EL427" s="68"/>
      <c r="EM427" s="68"/>
      <c r="EN427" s="68"/>
      <c r="EO427" s="68"/>
    </row>
    <row r="428" spans="1:151" s="169" customFormat="1" x14ac:dyDescent="0.25">
      <c r="A428" s="186"/>
      <c r="B428" s="186"/>
      <c r="C428" s="186"/>
      <c r="D428" s="186"/>
      <c r="E428" s="186"/>
      <c r="F428" s="186"/>
      <c r="G428" s="186"/>
      <c r="H428" s="186"/>
      <c r="I428" s="186"/>
      <c r="J428" s="186"/>
      <c r="K428" s="186"/>
      <c r="L428" s="186"/>
      <c r="M428" s="186"/>
      <c r="N428" s="186"/>
      <c r="O428" s="186"/>
      <c r="P428" s="186"/>
      <c r="Q428" s="186"/>
      <c r="R428" s="186"/>
      <c r="S428" s="186"/>
      <c r="T428" s="186"/>
      <c r="U428" s="186"/>
      <c r="V428" s="186"/>
      <c r="W428" s="190" t="s">
        <v>697</v>
      </c>
      <c r="X428" s="190">
        <v>740</v>
      </c>
      <c r="Y428" s="192" t="s">
        <v>8</v>
      </c>
      <c r="Z428" s="192"/>
      <c r="AA428" s="175"/>
      <c r="AB428" s="175"/>
      <c r="AC428" s="175"/>
      <c r="AD428" s="175"/>
      <c r="AE428" s="192"/>
      <c r="AF428" s="193">
        <v>50.080185</v>
      </c>
      <c r="AG428" s="193">
        <v>30.544339499999996</v>
      </c>
      <c r="AH428" s="193">
        <v>5.5489523999999992</v>
      </c>
      <c r="AI428" s="193">
        <v>12.869931999999997</v>
      </c>
      <c r="AJ428" s="193">
        <v>2.3396187770823169</v>
      </c>
      <c r="AK428" s="186"/>
      <c r="AL428" s="175" t="s">
        <v>42</v>
      </c>
      <c r="AM428" s="175"/>
      <c r="AN428" s="175" t="s">
        <v>8</v>
      </c>
      <c r="AO428" s="175"/>
      <c r="AP428" s="175"/>
      <c r="AQ428" s="175"/>
      <c r="AR428" s="175"/>
      <c r="AS428" s="175"/>
      <c r="AU428" s="175"/>
      <c r="AV428" s="176" t="s">
        <v>20</v>
      </c>
      <c r="AY428" s="176">
        <v>0.2298</v>
      </c>
      <c r="AZ428" s="176">
        <v>20</v>
      </c>
      <c r="BA428" s="179">
        <v>1.149E-2</v>
      </c>
      <c r="BB428" s="177">
        <v>5.9243550854964706</v>
      </c>
      <c r="BC428" s="186"/>
      <c r="BD428" s="186"/>
      <c r="BE428" s="186"/>
      <c r="BF428" s="186"/>
      <c r="BG428" s="186"/>
      <c r="BJ428" s="186"/>
      <c r="BK428" s="186"/>
      <c r="BL428" s="186"/>
      <c r="BM428" s="218"/>
      <c r="BP428" s="186"/>
      <c r="BQ428" s="197"/>
      <c r="BR428" s="197"/>
      <c r="BS428" s="197"/>
      <c r="BT428" s="197"/>
      <c r="BU428" s="186"/>
      <c r="BV428" s="176" t="s">
        <v>511</v>
      </c>
      <c r="BW428" s="176"/>
      <c r="BX428" s="176"/>
      <c r="BY428" s="176"/>
      <c r="BZ428" s="176"/>
      <c r="CA428" s="176"/>
      <c r="CB428" s="176"/>
      <c r="CC428" s="176"/>
      <c r="CD428" s="176"/>
      <c r="CE428" s="176" t="s">
        <v>440</v>
      </c>
      <c r="CF428" s="185">
        <v>143.74580369273707</v>
      </c>
      <c r="CI428" s="186"/>
      <c r="CJ428" s="186"/>
      <c r="CK428" s="186"/>
      <c r="CL428" s="186"/>
      <c r="CM428" s="186"/>
      <c r="CN428" s="186"/>
      <c r="CO428" s="186"/>
      <c r="CP428" s="186"/>
      <c r="CQ428" s="186"/>
      <c r="CR428" s="186"/>
      <c r="CS428" s="186"/>
      <c r="CT428" s="186"/>
      <c r="CU428" s="171"/>
      <c r="CV428" s="171"/>
      <c r="CW428" s="171"/>
      <c r="CX428" s="171"/>
      <c r="CY428" s="171"/>
      <c r="CZ428" s="171"/>
      <c r="DA428" s="171"/>
      <c r="DB428" s="171"/>
      <c r="DC428" s="171"/>
      <c r="DD428" s="171"/>
      <c r="DE428" s="171"/>
      <c r="DF428" s="171"/>
      <c r="DG428" s="171"/>
      <c r="DH428" s="171"/>
      <c r="DI428" s="171"/>
      <c r="DJ428" s="171"/>
      <c r="DK428" s="171"/>
      <c r="DL428" s="186"/>
      <c r="DM428" s="186"/>
      <c r="DO428" s="61" t="s">
        <v>199</v>
      </c>
      <c r="DP428" s="61" t="s">
        <v>8</v>
      </c>
      <c r="DQ428" s="186"/>
      <c r="DR428" s="61"/>
      <c r="DS428" s="61"/>
      <c r="DT428" s="61"/>
      <c r="DU428" s="61"/>
      <c r="DV428" s="61"/>
      <c r="DW428" s="61"/>
      <c r="DX428" s="61" t="s">
        <v>20</v>
      </c>
      <c r="DY428" s="68">
        <v>0.27870147999999995</v>
      </c>
      <c r="DZ428" s="68">
        <v>2.3744640000000001E-2</v>
      </c>
      <c r="EA428" s="68">
        <v>5.2331419999999997E-2</v>
      </c>
      <c r="EB428" s="68">
        <v>0.18035377999999999</v>
      </c>
      <c r="EC428" s="68">
        <v>1.9334079999999997E-2</v>
      </c>
      <c r="ED428" s="149"/>
      <c r="EE428" s="149"/>
      <c r="EF428" s="149"/>
      <c r="EG428" s="149"/>
      <c r="EH428" s="61"/>
      <c r="EI428" s="68"/>
      <c r="EJ428" s="68"/>
      <c r="EK428" s="68"/>
      <c r="EL428" s="68"/>
      <c r="EM428" s="68"/>
      <c r="EN428" s="68"/>
      <c r="EO428" s="68"/>
    </row>
    <row r="429" spans="1:151" s="169" customFormat="1" x14ac:dyDescent="0.25">
      <c r="A429" s="186"/>
      <c r="B429" s="186"/>
      <c r="C429" s="186"/>
      <c r="D429" s="186"/>
      <c r="E429" s="186"/>
      <c r="F429" s="186"/>
      <c r="G429" s="186"/>
      <c r="H429" s="186"/>
      <c r="I429" s="186"/>
      <c r="J429" s="186"/>
      <c r="K429" s="186"/>
      <c r="L429" s="186"/>
      <c r="M429" s="186"/>
      <c r="N429" s="186"/>
      <c r="O429" s="186"/>
      <c r="P429" s="186"/>
      <c r="Q429" s="186"/>
      <c r="R429" s="186"/>
      <c r="S429" s="186"/>
      <c r="T429" s="186"/>
      <c r="U429" s="186"/>
      <c r="V429" s="186"/>
      <c r="W429" s="190" t="s">
        <v>698</v>
      </c>
      <c r="X429" s="190">
        <v>737</v>
      </c>
      <c r="Y429" s="192" t="s">
        <v>8</v>
      </c>
      <c r="Z429" s="192"/>
      <c r="AA429" s="175"/>
      <c r="AB429" s="175"/>
      <c r="AC429" s="175"/>
      <c r="AD429" s="175"/>
      <c r="AE429" s="192"/>
      <c r="AF429" s="193">
        <v>44.319376499999997</v>
      </c>
      <c r="AG429" s="193">
        <v>30.171518999999996</v>
      </c>
      <c r="AH429" s="193">
        <v>5.1909391999999999</v>
      </c>
      <c r="AI429" s="193">
        <v>11.959068499999999</v>
      </c>
      <c r="AJ429" s="193">
        <v>2.3192068255480276</v>
      </c>
      <c r="AK429" s="186"/>
      <c r="AL429" s="175" t="s">
        <v>43</v>
      </c>
      <c r="AM429" s="175"/>
      <c r="AN429" s="175" t="s">
        <v>8</v>
      </c>
      <c r="AO429" s="175"/>
      <c r="AP429" s="175"/>
      <c r="AQ429" s="175"/>
      <c r="AR429" s="175"/>
      <c r="AS429" s="175"/>
      <c r="AU429" s="175"/>
      <c r="AV429" s="176" t="s">
        <v>20</v>
      </c>
      <c r="AY429" s="176">
        <v>0.2651</v>
      </c>
      <c r="AZ429" s="176">
        <v>20</v>
      </c>
      <c r="BA429" s="179">
        <v>1.3254999999999999E-2</v>
      </c>
      <c r="BB429" s="177">
        <v>6.800794566880521</v>
      </c>
      <c r="BC429" s="186"/>
      <c r="BD429" s="186"/>
      <c r="BE429" s="186"/>
      <c r="BF429" s="186"/>
      <c r="BG429" s="186"/>
      <c r="BJ429" s="186"/>
      <c r="BK429" s="186"/>
      <c r="BL429" s="186"/>
      <c r="BM429" s="218"/>
      <c r="BP429" s="186"/>
      <c r="BQ429" s="197"/>
      <c r="BR429" s="197"/>
      <c r="BS429" s="197"/>
      <c r="BT429" s="197"/>
      <c r="BU429" s="186"/>
      <c r="BV429" s="176" t="s">
        <v>512</v>
      </c>
      <c r="BW429" s="176"/>
      <c r="BX429" s="176"/>
      <c r="BY429" s="176"/>
      <c r="BZ429" s="176"/>
      <c r="CA429" s="176"/>
      <c r="CB429" s="176"/>
      <c r="CC429" s="176"/>
      <c r="CD429" s="176"/>
      <c r="CE429" s="176" t="s">
        <v>440</v>
      </c>
      <c r="CF429" s="185">
        <v>171.36663641017108</v>
      </c>
      <c r="CI429" s="186"/>
      <c r="CJ429" s="186"/>
      <c r="CK429" s="186"/>
      <c r="CL429" s="186"/>
      <c r="CM429" s="186"/>
      <c r="CN429" s="186"/>
      <c r="CO429" s="186"/>
      <c r="CP429" s="186"/>
      <c r="CQ429" s="186"/>
      <c r="CR429" s="186"/>
      <c r="CS429" s="186"/>
      <c r="CT429" s="186"/>
      <c r="CU429" s="171"/>
      <c r="CV429" s="171"/>
      <c r="CW429" s="171"/>
      <c r="CX429" s="171"/>
      <c r="CY429" s="171"/>
      <c r="CZ429" s="171"/>
      <c r="DA429" s="171"/>
      <c r="DB429" s="171"/>
      <c r="DC429" s="171"/>
      <c r="DD429" s="171"/>
      <c r="DE429" s="171"/>
      <c r="DF429" s="171"/>
      <c r="DG429" s="171"/>
      <c r="DH429" s="171"/>
      <c r="DI429" s="171"/>
      <c r="DJ429" s="171"/>
      <c r="DK429" s="171"/>
      <c r="DL429" s="186"/>
      <c r="DM429" s="186"/>
      <c r="DO429" s="61">
        <v>463</v>
      </c>
      <c r="DP429" s="61" t="s">
        <v>201</v>
      </c>
      <c r="DQ429" s="186"/>
      <c r="DR429" s="61"/>
      <c r="DS429" s="61"/>
      <c r="DT429" s="61"/>
      <c r="DU429" s="61"/>
      <c r="DV429" s="61"/>
      <c r="DW429" s="61"/>
      <c r="DX429" s="61" t="s">
        <v>62</v>
      </c>
      <c r="DY429" s="68">
        <v>0.28039348000000003</v>
      </c>
      <c r="DZ429" s="68">
        <v>2.8141919999999997E-2</v>
      </c>
      <c r="EA429" s="68">
        <v>6.9768959999999991E-2</v>
      </c>
      <c r="EB429" s="68">
        <v>0.16920492000000004</v>
      </c>
      <c r="EC429" s="68">
        <v>1.6571260000000001E-2</v>
      </c>
      <c r="ED429" s="149"/>
      <c r="EE429" s="149"/>
      <c r="EF429" s="149"/>
      <c r="EG429" s="149"/>
      <c r="EH429" s="61"/>
      <c r="EI429" s="68"/>
      <c r="EJ429" s="68"/>
      <c r="EK429" s="68"/>
      <c r="EL429" s="68"/>
      <c r="EM429" s="68"/>
      <c r="EN429" s="68"/>
      <c r="EO429" s="68"/>
    </row>
    <row r="430" spans="1:151" s="169" customFormat="1" x14ac:dyDescent="0.25">
      <c r="A430" s="186"/>
      <c r="B430" s="186"/>
      <c r="C430" s="186"/>
      <c r="D430" s="186"/>
      <c r="E430" s="186"/>
      <c r="F430" s="186"/>
      <c r="G430" s="186"/>
      <c r="H430" s="186"/>
      <c r="I430" s="186"/>
      <c r="J430" s="186"/>
      <c r="K430" s="186"/>
      <c r="L430" s="186"/>
      <c r="M430" s="186"/>
      <c r="N430" s="186"/>
      <c r="O430" s="186"/>
      <c r="P430" s="186"/>
      <c r="Q430" s="186"/>
      <c r="R430" s="186"/>
      <c r="S430" s="186"/>
      <c r="T430" s="186"/>
      <c r="U430" s="186"/>
      <c r="V430" s="186"/>
      <c r="W430" s="190" t="s">
        <v>702</v>
      </c>
      <c r="X430" s="190">
        <v>752</v>
      </c>
      <c r="Y430" s="192" t="s">
        <v>8</v>
      </c>
      <c r="Z430" s="192"/>
      <c r="AA430" s="175"/>
      <c r="AB430" s="175"/>
      <c r="AC430" s="175"/>
      <c r="AD430" s="175"/>
      <c r="AE430" s="192"/>
      <c r="AF430" s="193">
        <v>58.111662500000001</v>
      </c>
      <c r="AG430" s="193">
        <v>33.807817000000007</v>
      </c>
      <c r="AH430" s="193">
        <v>6.1874815999999999</v>
      </c>
      <c r="AI430" s="193">
        <v>13.037609500000002</v>
      </c>
      <c r="AJ430" s="193">
        <v>2.123361048163301</v>
      </c>
      <c r="AK430" s="186"/>
      <c r="AL430" s="175" t="s">
        <v>45</v>
      </c>
      <c r="AM430" s="175"/>
      <c r="AN430" s="175" t="s">
        <v>8</v>
      </c>
      <c r="AO430" s="175"/>
      <c r="AP430" s="175"/>
      <c r="AQ430" s="175"/>
      <c r="AR430" s="175"/>
      <c r="AS430" s="175"/>
      <c r="AU430" s="175"/>
      <c r="AV430" s="176" t="s">
        <v>20</v>
      </c>
      <c r="AY430" s="176">
        <v>0.22639999999999999</v>
      </c>
      <c r="AZ430" s="176">
        <v>20</v>
      </c>
      <c r="BA430" s="177">
        <v>1.132E-2</v>
      </c>
      <c r="BB430" s="177">
        <v>6.5189380721015748</v>
      </c>
      <c r="BC430" s="186"/>
      <c r="BD430" s="186"/>
      <c r="BE430" s="186"/>
      <c r="BF430" s="186"/>
      <c r="BG430" s="186"/>
      <c r="BJ430" s="186"/>
      <c r="BK430" s="186"/>
      <c r="BL430" s="186"/>
      <c r="BM430" s="218"/>
      <c r="BP430" s="186"/>
      <c r="BQ430" s="197"/>
      <c r="BR430" s="197"/>
      <c r="BS430" s="197"/>
      <c r="BT430" s="197"/>
      <c r="BU430" s="186"/>
      <c r="BV430" s="176" t="s">
        <v>435</v>
      </c>
      <c r="BW430" s="176"/>
      <c r="BX430" s="176"/>
      <c r="BY430" s="176"/>
      <c r="BZ430" s="176"/>
      <c r="CA430" s="176"/>
      <c r="CB430" s="176"/>
      <c r="CC430" s="176"/>
      <c r="CD430" s="176"/>
      <c r="CE430" s="176" t="s">
        <v>62</v>
      </c>
      <c r="CF430" s="185">
        <v>207.13410555113373</v>
      </c>
      <c r="CI430" s="186"/>
      <c r="CJ430" s="186"/>
      <c r="CK430" s="186"/>
      <c r="CL430" s="186"/>
      <c r="CM430" s="186"/>
      <c r="CN430" s="186"/>
      <c r="CO430" s="186"/>
      <c r="CP430" s="186"/>
      <c r="CQ430" s="186"/>
      <c r="CR430" s="186"/>
      <c r="CS430" s="186"/>
      <c r="CT430" s="186"/>
      <c r="CU430" s="171"/>
      <c r="CV430" s="171"/>
      <c r="CW430" s="171"/>
      <c r="CX430" s="171"/>
      <c r="CY430" s="171"/>
      <c r="CZ430" s="171"/>
      <c r="DA430" s="171"/>
      <c r="DB430" s="171"/>
      <c r="DC430" s="171"/>
      <c r="DD430" s="171"/>
      <c r="DE430" s="171"/>
      <c r="DF430" s="171"/>
      <c r="DG430" s="171"/>
      <c r="DH430" s="171"/>
      <c r="DI430" s="171"/>
      <c r="DJ430" s="171"/>
      <c r="DK430" s="171"/>
      <c r="DL430" s="186"/>
      <c r="DM430" s="186"/>
      <c r="DO430" s="61" t="s">
        <v>60</v>
      </c>
      <c r="DP430" s="61" t="s">
        <v>8</v>
      </c>
      <c r="DQ430" s="186"/>
      <c r="DR430" s="61"/>
      <c r="DS430" s="61"/>
      <c r="DT430" s="61"/>
      <c r="DU430" s="61"/>
      <c r="DV430" s="61"/>
      <c r="DW430" s="61"/>
      <c r="DX430" s="61" t="s">
        <v>20</v>
      </c>
      <c r="DY430" s="68">
        <v>0.28021877999999995</v>
      </c>
      <c r="DZ430" s="68">
        <v>2.8193620000000003E-2</v>
      </c>
      <c r="EA430" s="68">
        <v>6.8924700000000005E-2</v>
      </c>
      <c r="EB430" s="68">
        <v>0.17848507999999999</v>
      </c>
      <c r="EC430" s="68">
        <v>1.7260820000000003E-2</v>
      </c>
      <c r="ED430" s="149"/>
      <c r="EE430" s="149"/>
      <c r="EF430" s="149"/>
      <c r="EG430" s="149"/>
      <c r="EH430" s="61"/>
      <c r="EI430" s="68"/>
      <c r="EJ430" s="68"/>
      <c r="EK430" s="68"/>
      <c r="EL430" s="68"/>
      <c r="EM430" s="68"/>
      <c r="EN430" s="68"/>
      <c r="EO430" s="68"/>
    </row>
    <row r="431" spans="1:151" s="169" customFormat="1" x14ac:dyDescent="0.25">
      <c r="A431" s="186"/>
      <c r="B431" s="186"/>
      <c r="C431" s="186"/>
      <c r="D431" s="186"/>
      <c r="E431" s="186"/>
      <c r="F431" s="186"/>
      <c r="G431" s="186"/>
      <c r="H431" s="186"/>
      <c r="I431" s="186"/>
      <c r="J431" s="186"/>
      <c r="K431" s="186"/>
      <c r="L431" s="186"/>
      <c r="M431" s="186"/>
      <c r="N431" s="186"/>
      <c r="O431" s="186"/>
      <c r="P431" s="186"/>
      <c r="Q431" s="186"/>
      <c r="R431" s="186"/>
      <c r="S431" s="186"/>
      <c r="T431" s="186"/>
      <c r="U431" s="186"/>
      <c r="V431" s="186"/>
      <c r="W431" s="190" t="s">
        <v>703</v>
      </c>
      <c r="X431" s="190">
        <v>783</v>
      </c>
      <c r="Y431" s="192" t="s">
        <v>8</v>
      </c>
      <c r="Z431" s="192"/>
      <c r="AA431" s="175"/>
      <c r="AB431" s="175"/>
      <c r="AC431" s="175"/>
      <c r="AD431" s="175"/>
      <c r="AE431" s="192"/>
      <c r="AF431" s="193">
        <v>51.51369050000001</v>
      </c>
      <c r="AG431" s="193">
        <v>32.606864000000002</v>
      </c>
      <c r="AH431" s="193">
        <v>5.7545942999999999</v>
      </c>
      <c r="AI431" s="193">
        <v>12.515067</v>
      </c>
      <c r="AJ431" s="193">
        <v>2.1776331479002549</v>
      </c>
      <c r="AK431" s="186"/>
      <c r="AL431" s="175" t="s">
        <v>1016</v>
      </c>
      <c r="AM431" s="175"/>
      <c r="AN431" s="175" t="s">
        <v>8</v>
      </c>
      <c r="AO431" s="175"/>
      <c r="AP431" s="175"/>
      <c r="AQ431" s="175"/>
      <c r="AR431" s="175"/>
      <c r="AS431" s="175"/>
      <c r="AU431" s="175"/>
      <c r="AV431" s="175" t="s">
        <v>440</v>
      </c>
      <c r="AY431" s="176">
        <v>0.25690000000000002</v>
      </c>
      <c r="AZ431" s="176">
        <v>20</v>
      </c>
      <c r="BA431" s="177">
        <v>1.2845000000000001E-2</v>
      </c>
      <c r="BB431" s="177">
        <v>6.5847045875499974</v>
      </c>
      <c r="BC431" s="186"/>
      <c r="BD431" s="186"/>
      <c r="BE431" s="186"/>
      <c r="BF431" s="186"/>
      <c r="BG431" s="186"/>
      <c r="BJ431" s="186"/>
      <c r="BK431" s="186"/>
      <c r="BL431" s="186"/>
      <c r="BM431" s="218"/>
      <c r="BP431" s="186"/>
      <c r="BQ431" s="197"/>
      <c r="BR431" s="197"/>
      <c r="BS431" s="197"/>
      <c r="BT431" s="197"/>
      <c r="BU431" s="186"/>
      <c r="BV431" s="176" t="s">
        <v>462</v>
      </c>
      <c r="BW431" s="176"/>
      <c r="BX431" s="176"/>
      <c r="BY431" s="176"/>
      <c r="BZ431" s="176"/>
      <c r="CA431" s="176"/>
      <c r="CB431" s="176"/>
      <c r="CC431" s="176"/>
      <c r="CD431" s="176"/>
      <c r="CE431" s="176" t="s">
        <v>440</v>
      </c>
      <c r="CF431" s="185">
        <v>164.17531506493859</v>
      </c>
      <c r="CI431" s="186"/>
      <c r="CJ431" s="186"/>
      <c r="CK431" s="186"/>
      <c r="CL431" s="186"/>
      <c r="CM431" s="186"/>
      <c r="CN431" s="186"/>
      <c r="CO431" s="186"/>
      <c r="CP431" s="186"/>
      <c r="CQ431" s="186"/>
      <c r="CR431" s="186"/>
      <c r="CS431" s="186"/>
      <c r="CT431" s="186"/>
      <c r="CU431" s="171"/>
      <c r="CV431" s="171"/>
      <c r="CW431" s="171"/>
      <c r="CX431" s="171"/>
      <c r="CY431" s="171"/>
      <c r="CZ431" s="171"/>
      <c r="DA431" s="171"/>
      <c r="DB431" s="171"/>
      <c r="DC431" s="171"/>
      <c r="DD431" s="171"/>
      <c r="DE431" s="171"/>
      <c r="DF431" s="171"/>
      <c r="DG431" s="171"/>
      <c r="DH431" s="171"/>
      <c r="DI431" s="171"/>
      <c r="DJ431" s="171"/>
      <c r="DK431" s="171"/>
      <c r="DL431" s="186"/>
      <c r="DM431" s="186"/>
      <c r="DO431" s="61" t="s">
        <v>145</v>
      </c>
      <c r="DP431" s="61" t="s">
        <v>10</v>
      </c>
      <c r="DQ431" s="186"/>
      <c r="DR431" s="61"/>
      <c r="DS431" s="61"/>
      <c r="DT431" s="61"/>
      <c r="DU431" s="61"/>
      <c r="DV431" s="61"/>
      <c r="DW431" s="61"/>
      <c r="DX431" s="61" t="s">
        <v>20</v>
      </c>
      <c r="DY431" s="61">
        <v>0.30232819999999999</v>
      </c>
      <c r="DZ431" s="68">
        <v>3.1830540000000004E-2</v>
      </c>
      <c r="EA431" s="68">
        <v>6.6087099999999996E-2</v>
      </c>
      <c r="EB431" s="68">
        <v>0.19236289999999998</v>
      </c>
      <c r="EC431" s="68">
        <v>2.2228320000000003E-2</v>
      </c>
      <c r="ED431" s="149"/>
      <c r="EE431" s="149"/>
      <c r="EF431" s="149"/>
      <c r="EG431" s="149"/>
      <c r="EH431" s="61"/>
      <c r="EI431" s="68"/>
      <c r="EJ431" s="68"/>
      <c r="EK431" s="68"/>
      <c r="EL431" s="68"/>
      <c r="EM431" s="68"/>
      <c r="EN431" s="68"/>
      <c r="EO431" s="68"/>
    </row>
    <row r="432" spans="1:151" s="169" customFormat="1" x14ac:dyDescent="0.25">
      <c r="A432" s="186"/>
      <c r="B432" s="186"/>
      <c r="C432" s="186"/>
      <c r="D432" s="186"/>
      <c r="E432" s="186"/>
      <c r="F432" s="186"/>
      <c r="G432" s="186"/>
      <c r="H432" s="186"/>
      <c r="I432" s="186"/>
      <c r="J432" s="186"/>
      <c r="K432" s="186"/>
      <c r="L432" s="186"/>
      <c r="M432" s="186"/>
      <c r="N432" s="186"/>
      <c r="O432" s="186"/>
      <c r="P432" s="186"/>
      <c r="Q432" s="186"/>
      <c r="R432" s="186"/>
      <c r="S432" s="186"/>
      <c r="T432" s="186"/>
      <c r="U432" s="186"/>
      <c r="V432" s="186"/>
      <c r="W432" s="190" t="s">
        <v>711</v>
      </c>
      <c r="X432" s="190">
        <v>900</v>
      </c>
      <c r="Y432" s="192" t="s">
        <v>8</v>
      </c>
      <c r="Z432" s="192"/>
      <c r="AA432" s="175"/>
      <c r="AB432" s="175"/>
      <c r="AC432" s="175"/>
      <c r="AD432" s="175"/>
      <c r="AE432" s="192"/>
      <c r="AF432" s="193">
        <v>60.859363999999992</v>
      </c>
      <c r="AG432" s="193">
        <v>33.870302500000001</v>
      </c>
      <c r="AH432" s="193">
        <v>6.2485750000000007</v>
      </c>
      <c r="AI432" s="193">
        <v>13.202796999999999</v>
      </c>
      <c r="AJ432" s="193">
        <v>2.1291747697093326</v>
      </c>
      <c r="AK432" s="186"/>
      <c r="AL432" s="175" t="s">
        <v>101</v>
      </c>
      <c r="AM432" s="175"/>
      <c r="AN432" s="175" t="s">
        <v>8</v>
      </c>
      <c r="AO432" s="175"/>
      <c r="AP432" s="175"/>
      <c r="AQ432" s="175"/>
      <c r="AR432" s="175"/>
      <c r="AS432" s="175"/>
      <c r="AU432" s="175"/>
      <c r="AV432" s="175" t="s">
        <v>62</v>
      </c>
      <c r="AY432" s="176">
        <v>0.23649999999999999</v>
      </c>
      <c r="AZ432" s="176">
        <v>20</v>
      </c>
      <c r="BA432" s="177">
        <v>1.1824999999999999E-2</v>
      </c>
      <c r="BB432" s="177">
        <v>6.4008267790513518</v>
      </c>
      <c r="BC432" s="186"/>
      <c r="BD432" s="186"/>
      <c r="BE432" s="186"/>
      <c r="BF432" s="186"/>
      <c r="BG432" s="186"/>
      <c r="BJ432" s="186"/>
      <c r="BK432" s="186"/>
      <c r="BL432" s="186"/>
      <c r="BM432" s="218"/>
      <c r="BP432" s="186"/>
      <c r="BQ432" s="197"/>
      <c r="BR432" s="197"/>
      <c r="BS432" s="197"/>
      <c r="BT432" s="197"/>
      <c r="BU432" s="186"/>
      <c r="BV432" s="176" t="s">
        <v>393</v>
      </c>
      <c r="BW432" s="176"/>
      <c r="BX432" s="176"/>
      <c r="BY432" s="176"/>
      <c r="BZ432" s="176"/>
      <c r="CA432" s="176"/>
      <c r="CB432" s="176"/>
      <c r="CC432" s="176"/>
      <c r="CD432" s="176"/>
      <c r="CE432" s="176" t="s">
        <v>62</v>
      </c>
      <c r="CF432" s="185">
        <v>127.66714112738082</v>
      </c>
      <c r="CI432" s="186"/>
      <c r="CJ432" s="186"/>
      <c r="CK432" s="186"/>
      <c r="CL432" s="186"/>
      <c r="CM432" s="186"/>
      <c r="CN432" s="186"/>
      <c r="CO432" s="186"/>
      <c r="CP432" s="186"/>
      <c r="CQ432" s="186"/>
      <c r="CR432" s="186"/>
      <c r="CS432" s="186"/>
      <c r="CT432" s="186"/>
      <c r="CU432" s="171"/>
      <c r="CV432" s="171"/>
      <c r="CW432" s="171"/>
      <c r="CX432" s="171"/>
      <c r="CY432" s="171"/>
      <c r="CZ432" s="171"/>
      <c r="DA432" s="171"/>
      <c r="DB432" s="171"/>
      <c r="DC432" s="171"/>
      <c r="DD432" s="171"/>
      <c r="DE432" s="171"/>
      <c r="DF432" s="171"/>
      <c r="DG432" s="171"/>
      <c r="DH432" s="171"/>
      <c r="DI432" s="171"/>
      <c r="DJ432" s="171"/>
      <c r="DK432" s="171"/>
      <c r="DL432" s="186"/>
      <c r="DM432" s="186"/>
      <c r="DQ432" s="186"/>
      <c r="ED432" s="149"/>
      <c r="EE432" s="149"/>
      <c r="EF432" s="149"/>
      <c r="EG432" s="149"/>
      <c r="EH432" s="61"/>
      <c r="EI432" s="68"/>
      <c r="EJ432" s="68"/>
      <c r="EK432" s="68"/>
      <c r="EL432" s="68"/>
      <c r="EM432" s="68"/>
      <c r="EN432" s="68"/>
      <c r="EO432" s="68"/>
      <c r="EP432" s="149"/>
      <c r="EQ432" s="149"/>
      <c r="ER432" s="149"/>
      <c r="ES432" s="149"/>
      <c r="ET432" s="149"/>
      <c r="EU432" s="149"/>
    </row>
    <row r="433" spans="1:151" s="169" customFormat="1" x14ac:dyDescent="0.25">
      <c r="A433" s="186"/>
      <c r="B433" s="186"/>
      <c r="C433" s="186"/>
      <c r="D433" s="186"/>
      <c r="E433" s="186"/>
      <c r="F433" s="186"/>
      <c r="G433" s="186"/>
      <c r="H433" s="186"/>
      <c r="I433" s="186"/>
      <c r="J433" s="186"/>
      <c r="K433" s="186"/>
      <c r="L433" s="186"/>
      <c r="M433" s="186"/>
      <c r="N433" s="186"/>
      <c r="O433" s="186"/>
      <c r="P433" s="186"/>
      <c r="Q433" s="186"/>
      <c r="R433" s="186"/>
      <c r="S433" s="186"/>
      <c r="T433" s="186"/>
      <c r="U433" s="186"/>
      <c r="V433" s="186"/>
      <c r="W433" s="190" t="s">
        <v>715</v>
      </c>
      <c r="X433" s="190">
        <v>830</v>
      </c>
      <c r="Y433" s="192" t="s">
        <v>8</v>
      </c>
      <c r="Z433" s="192"/>
      <c r="AA433" s="175"/>
      <c r="AB433" s="175"/>
      <c r="AC433" s="175"/>
      <c r="AD433" s="175"/>
      <c r="AE433" s="192"/>
      <c r="AF433" s="193">
        <v>58.594370000000005</v>
      </c>
      <c r="AG433" s="193">
        <v>33.48695399999999</v>
      </c>
      <c r="AH433" s="193">
        <v>6.4743609000000006</v>
      </c>
      <c r="AI433" s="193">
        <v>12.939838750000002</v>
      </c>
      <c r="AJ433" s="193">
        <v>2.1434792884911795</v>
      </c>
      <c r="AK433" s="186"/>
      <c r="AL433" s="175" t="s">
        <v>1025</v>
      </c>
      <c r="AM433" s="175"/>
      <c r="AN433" s="175" t="s">
        <v>8</v>
      </c>
      <c r="AO433" s="175"/>
      <c r="AP433" s="175"/>
      <c r="AQ433" s="175"/>
      <c r="AR433" s="175"/>
      <c r="AS433" s="175"/>
      <c r="AU433" s="175"/>
      <c r="AV433" s="175" t="s">
        <v>440</v>
      </c>
      <c r="AY433" s="176">
        <v>0.23599999999999999</v>
      </c>
      <c r="AZ433" s="176">
        <v>20</v>
      </c>
      <c r="BA433" s="177">
        <v>1.18E-2</v>
      </c>
      <c r="BB433" s="177">
        <v>6.106890720210453</v>
      </c>
      <c r="BC433" s="186"/>
      <c r="BD433" s="186"/>
      <c r="BE433" s="186"/>
      <c r="BF433" s="186"/>
      <c r="BG433" s="186"/>
      <c r="BJ433" s="186"/>
      <c r="BK433" s="186"/>
      <c r="BL433" s="186"/>
      <c r="BM433" s="218"/>
      <c r="BP433" s="186"/>
      <c r="BQ433" s="197"/>
      <c r="BR433" s="197"/>
      <c r="BS433" s="197"/>
      <c r="BT433" s="197"/>
      <c r="BU433" s="186"/>
      <c r="BV433" s="176" t="s">
        <v>372</v>
      </c>
      <c r="BW433" s="176"/>
      <c r="BX433" s="176"/>
      <c r="BY433" s="176"/>
      <c r="BZ433" s="176"/>
      <c r="CA433" s="176"/>
      <c r="CB433" s="176"/>
      <c r="CC433" s="176"/>
      <c r="CD433" s="176"/>
      <c r="CE433" s="176" t="s">
        <v>62</v>
      </c>
      <c r="CF433" s="185">
        <v>194.55900678383054</v>
      </c>
      <c r="CI433" s="186"/>
      <c r="CJ433" s="186"/>
      <c r="CK433" s="186"/>
      <c r="CL433" s="186"/>
      <c r="CM433" s="186"/>
      <c r="CN433" s="186"/>
      <c r="CO433" s="186"/>
      <c r="CP433" s="186"/>
      <c r="CQ433" s="186"/>
      <c r="CR433" s="186"/>
      <c r="CS433" s="186"/>
      <c r="CT433" s="186"/>
      <c r="CU433" s="171"/>
      <c r="CV433" s="171"/>
      <c r="CW433" s="171"/>
      <c r="CX433" s="171"/>
      <c r="CY433" s="171"/>
      <c r="CZ433" s="171"/>
      <c r="DA433" s="171"/>
      <c r="DB433" s="171"/>
      <c r="DC433" s="171"/>
      <c r="DD433" s="171"/>
      <c r="DE433" s="171"/>
      <c r="DF433" s="171"/>
      <c r="DG433" s="171"/>
      <c r="DH433" s="171"/>
      <c r="DI433" s="171"/>
      <c r="DJ433" s="171"/>
      <c r="DK433" s="171"/>
      <c r="DL433" s="186"/>
      <c r="DM433" s="186"/>
      <c r="DQ433" s="186"/>
      <c r="ED433" s="149"/>
      <c r="EE433" s="149"/>
      <c r="EF433" s="149"/>
      <c r="EG433" s="149"/>
      <c r="EH433" s="61"/>
      <c r="EI433" s="68"/>
      <c r="EJ433" s="68"/>
      <c r="EK433" s="68"/>
      <c r="EL433" s="68"/>
      <c r="EM433" s="68"/>
      <c r="EN433" s="68"/>
      <c r="EO433" s="68"/>
      <c r="EP433" s="149"/>
      <c r="EQ433" s="149"/>
      <c r="ER433" s="149"/>
      <c r="ES433" s="149"/>
      <c r="ET433" s="149"/>
      <c r="EU433" s="149"/>
    </row>
    <row r="434" spans="1:151" s="169" customFormat="1" x14ac:dyDescent="0.25">
      <c r="A434" s="186"/>
      <c r="B434" s="186"/>
      <c r="C434" s="186"/>
      <c r="D434" s="186"/>
      <c r="E434" s="186"/>
      <c r="F434" s="186"/>
      <c r="G434" s="186"/>
      <c r="H434" s="186"/>
      <c r="I434" s="186"/>
      <c r="J434" s="186"/>
      <c r="K434" s="186"/>
      <c r="L434" s="186"/>
      <c r="M434" s="186"/>
      <c r="N434" s="186"/>
      <c r="O434" s="186"/>
      <c r="P434" s="186"/>
      <c r="Q434" s="186"/>
      <c r="R434" s="186"/>
      <c r="S434" s="186"/>
      <c r="T434" s="186"/>
      <c r="U434" s="186"/>
      <c r="V434" s="186"/>
      <c r="W434" s="190" t="s">
        <v>793</v>
      </c>
      <c r="X434" s="190">
        <v>759</v>
      </c>
      <c r="Y434" s="192" t="s">
        <v>201</v>
      </c>
      <c r="Z434" s="192"/>
      <c r="AA434" s="175"/>
      <c r="AB434" s="175"/>
      <c r="AC434" s="175"/>
      <c r="AD434" s="175"/>
      <c r="AE434" s="192"/>
      <c r="AF434" s="193">
        <v>35.955008999999997</v>
      </c>
      <c r="AG434" s="193">
        <v>25.856333499999998</v>
      </c>
      <c r="AH434" s="193">
        <v>4.7557167499999995</v>
      </c>
      <c r="AI434" s="193">
        <v>11.076200500000001</v>
      </c>
      <c r="AJ434" s="193">
        <v>2.3484862173215046</v>
      </c>
      <c r="AK434" s="186"/>
      <c r="AL434" s="175" t="s">
        <v>1047</v>
      </c>
      <c r="AM434" s="175"/>
      <c r="AN434" s="175" t="s">
        <v>201</v>
      </c>
      <c r="AO434" s="175"/>
      <c r="AP434" s="175"/>
      <c r="AQ434" s="175"/>
      <c r="AR434" s="175"/>
      <c r="AS434" s="175"/>
      <c r="AU434" s="175"/>
      <c r="AV434" s="176" t="s">
        <v>20</v>
      </c>
      <c r="AY434" s="176">
        <v>0.30359999999999998</v>
      </c>
      <c r="AZ434" s="176">
        <v>20</v>
      </c>
      <c r="BA434" s="177">
        <v>1.5179999999999999E-2</v>
      </c>
      <c r="BB434" s="177">
        <v>8.179207043728022</v>
      </c>
      <c r="BC434" s="186"/>
      <c r="BD434" s="186"/>
      <c r="BE434" s="186"/>
      <c r="BF434" s="186"/>
      <c r="BG434" s="186"/>
      <c r="BJ434" s="186"/>
      <c r="BK434" s="186"/>
      <c r="BL434" s="186"/>
      <c r="BM434" s="218"/>
      <c r="BP434" s="186"/>
      <c r="BQ434" s="197"/>
      <c r="BR434" s="197"/>
      <c r="BS434" s="197"/>
      <c r="BT434" s="197"/>
      <c r="BU434" s="186"/>
      <c r="BV434" s="176" t="s">
        <v>437</v>
      </c>
      <c r="BW434" s="176"/>
      <c r="BX434" s="176"/>
      <c r="BY434" s="176"/>
      <c r="BZ434" s="176"/>
      <c r="CA434" s="176"/>
      <c r="CB434" s="176"/>
      <c r="CC434" s="176"/>
      <c r="CD434" s="176"/>
      <c r="CE434" s="176" t="s">
        <v>62</v>
      </c>
      <c r="CF434" s="185">
        <v>195.26036974399668</v>
      </c>
      <c r="CI434" s="186"/>
      <c r="CJ434" s="186"/>
      <c r="CK434" s="186"/>
      <c r="CL434" s="186"/>
      <c r="CM434" s="186"/>
      <c r="CN434" s="186"/>
      <c r="CO434" s="186"/>
      <c r="CP434" s="186"/>
      <c r="CQ434" s="186"/>
      <c r="CR434" s="186"/>
      <c r="CS434" s="186"/>
      <c r="CT434" s="186"/>
      <c r="CU434" s="171"/>
      <c r="CV434" s="171"/>
      <c r="CW434" s="171"/>
      <c r="CX434" s="171"/>
      <c r="CY434" s="171"/>
      <c r="CZ434" s="171"/>
      <c r="DA434" s="171"/>
      <c r="DB434" s="171"/>
      <c r="DC434" s="171"/>
      <c r="DD434" s="171"/>
      <c r="DE434" s="171"/>
      <c r="DF434" s="171"/>
      <c r="DG434" s="171"/>
      <c r="DH434" s="171"/>
      <c r="DI434" s="171"/>
      <c r="DJ434" s="171"/>
      <c r="DK434" s="171"/>
      <c r="DL434" s="186"/>
      <c r="DM434" s="186"/>
      <c r="DQ434" s="186"/>
      <c r="ED434" s="149"/>
      <c r="EE434" s="149"/>
      <c r="EF434" s="149"/>
      <c r="EG434" s="149"/>
      <c r="EH434" s="61"/>
      <c r="EI434" s="68"/>
      <c r="EJ434" s="68"/>
      <c r="EK434" s="68"/>
      <c r="EL434" s="68"/>
      <c r="EM434" s="68"/>
      <c r="EN434" s="68"/>
      <c r="EO434" s="68"/>
      <c r="EP434" s="149"/>
      <c r="EQ434" s="149"/>
      <c r="ER434" s="149"/>
      <c r="ES434" s="149"/>
      <c r="ET434" s="149"/>
      <c r="EU434" s="149"/>
    </row>
    <row r="435" spans="1:151" s="169" customFormat="1" x14ac:dyDescent="0.25">
      <c r="A435" s="186"/>
      <c r="B435" s="186"/>
      <c r="C435" s="186"/>
      <c r="D435" s="186"/>
      <c r="E435" s="186"/>
      <c r="F435" s="186"/>
      <c r="G435" s="186"/>
      <c r="H435" s="186"/>
      <c r="I435" s="186"/>
      <c r="J435" s="186"/>
      <c r="K435" s="186"/>
      <c r="L435" s="186"/>
      <c r="M435" s="186"/>
      <c r="N435" s="186"/>
      <c r="O435" s="186"/>
      <c r="P435" s="186"/>
      <c r="Q435" s="186"/>
      <c r="R435" s="186"/>
      <c r="S435" s="186"/>
      <c r="T435" s="186"/>
      <c r="U435" s="186"/>
      <c r="V435" s="186"/>
      <c r="W435" s="190" t="s">
        <v>723</v>
      </c>
      <c r="X435" s="190">
        <v>834</v>
      </c>
      <c r="Y435" s="192" t="s">
        <v>8</v>
      </c>
      <c r="Z435" s="192"/>
      <c r="AA435" s="175"/>
      <c r="AB435" s="175"/>
      <c r="AC435" s="175"/>
      <c r="AD435" s="175"/>
      <c r="AE435" s="192"/>
      <c r="AF435" s="193">
        <v>47.179162999999996</v>
      </c>
      <c r="AG435" s="193">
        <v>29.168032499999999</v>
      </c>
      <c r="AH435" s="193">
        <v>5.5576734999999999</v>
      </c>
      <c r="AI435" s="193">
        <v>12.083567499999999</v>
      </c>
      <c r="AJ435" s="193">
        <v>2.1807681842363111</v>
      </c>
      <c r="AK435" s="186"/>
      <c r="AL435" s="175" t="s">
        <v>1030</v>
      </c>
      <c r="AM435" s="175"/>
      <c r="AN435" s="175" t="s">
        <v>8</v>
      </c>
      <c r="AO435" s="175"/>
      <c r="AP435" s="175"/>
      <c r="AQ435" s="175"/>
      <c r="AR435" s="175"/>
      <c r="AS435" s="175"/>
      <c r="AU435" s="175"/>
      <c r="AV435" s="175" t="s">
        <v>440</v>
      </c>
      <c r="AY435" s="176">
        <v>0.28399999999999997</v>
      </c>
      <c r="AZ435" s="176">
        <v>20</v>
      </c>
      <c r="BA435" s="177">
        <v>1.4199999999999999E-2</v>
      </c>
      <c r="BB435" s="177">
        <v>7.4195366816095341</v>
      </c>
      <c r="BC435" s="186"/>
      <c r="BD435" s="186"/>
      <c r="BE435" s="186"/>
      <c r="BF435" s="186"/>
      <c r="BG435" s="186"/>
      <c r="BJ435" s="186"/>
      <c r="BK435" s="186"/>
      <c r="BL435" s="186"/>
      <c r="BM435" s="218"/>
      <c r="BP435" s="186"/>
      <c r="BQ435" s="197"/>
      <c r="BR435" s="197"/>
      <c r="BS435" s="197"/>
      <c r="BT435" s="197"/>
      <c r="BU435" s="186"/>
      <c r="BV435" s="176" t="s">
        <v>488</v>
      </c>
      <c r="BW435" s="176"/>
      <c r="BX435" s="176"/>
      <c r="BY435" s="176"/>
      <c r="BZ435" s="176"/>
      <c r="CA435" s="176"/>
      <c r="CB435" s="176"/>
      <c r="CC435" s="176"/>
      <c r="CD435" s="176"/>
      <c r="CE435" s="176" t="s">
        <v>440</v>
      </c>
      <c r="CF435" s="185">
        <v>111.30343339974964</v>
      </c>
      <c r="CI435" s="186"/>
      <c r="CJ435" s="186"/>
      <c r="CK435" s="186"/>
      <c r="CL435" s="186"/>
      <c r="CM435" s="186"/>
      <c r="CN435" s="186"/>
      <c r="CO435" s="186"/>
      <c r="CP435" s="186"/>
      <c r="CQ435" s="186"/>
      <c r="CR435" s="186"/>
      <c r="CS435" s="186"/>
      <c r="CT435" s="186"/>
      <c r="CU435" s="171"/>
      <c r="CV435" s="171"/>
      <c r="CW435" s="171"/>
      <c r="CX435" s="171"/>
      <c r="CY435" s="171"/>
      <c r="CZ435" s="171"/>
      <c r="DA435" s="171"/>
      <c r="DB435" s="171"/>
      <c r="DC435" s="171"/>
      <c r="DD435" s="171"/>
      <c r="DE435" s="171"/>
      <c r="DF435" s="171"/>
      <c r="DG435" s="171"/>
      <c r="DH435" s="171"/>
      <c r="DI435" s="171"/>
      <c r="DJ435" s="171"/>
      <c r="DK435" s="171"/>
      <c r="DL435" s="186"/>
      <c r="DM435" s="186"/>
      <c r="DQ435" s="186"/>
      <c r="ED435" s="149"/>
      <c r="EE435" s="149"/>
      <c r="EF435" s="149"/>
      <c r="EG435" s="149"/>
      <c r="EH435" s="61"/>
      <c r="EI435" s="68"/>
      <c r="EJ435" s="68"/>
      <c r="EK435" s="68"/>
      <c r="EL435" s="68"/>
      <c r="EM435" s="68"/>
      <c r="EN435" s="68"/>
      <c r="EO435" s="68"/>
      <c r="EP435" s="149"/>
      <c r="EQ435" s="149"/>
      <c r="ER435" s="149"/>
      <c r="ES435" s="149"/>
      <c r="ET435" s="149"/>
      <c r="EU435" s="149"/>
    </row>
    <row r="436" spans="1:151" s="169" customFormat="1" x14ac:dyDescent="0.25">
      <c r="A436" s="186"/>
      <c r="B436" s="186"/>
      <c r="C436" s="186"/>
      <c r="D436" s="186"/>
      <c r="E436" s="186"/>
      <c r="F436" s="186"/>
      <c r="G436" s="186"/>
      <c r="H436" s="186"/>
      <c r="I436" s="186"/>
      <c r="J436" s="186"/>
      <c r="K436" s="186"/>
      <c r="L436" s="186"/>
      <c r="M436" s="186"/>
      <c r="N436" s="186"/>
      <c r="O436" s="186"/>
      <c r="P436" s="186"/>
      <c r="Q436" s="186"/>
      <c r="R436" s="186"/>
      <c r="S436" s="186"/>
      <c r="T436" s="186"/>
      <c r="U436" s="186"/>
      <c r="V436" s="186"/>
      <c r="W436" s="190" t="s">
        <v>724</v>
      </c>
      <c r="X436" s="190">
        <v>768</v>
      </c>
      <c r="Y436" s="192" t="s">
        <v>8</v>
      </c>
      <c r="Z436" s="192"/>
      <c r="AA436" s="175"/>
      <c r="AB436" s="175"/>
      <c r="AC436" s="175"/>
      <c r="AD436" s="175"/>
      <c r="AE436" s="192"/>
      <c r="AF436" s="193">
        <v>52.443867499999996</v>
      </c>
      <c r="AG436" s="193">
        <v>30.994378000000005</v>
      </c>
      <c r="AH436" s="193">
        <v>5.8555437999999995</v>
      </c>
      <c r="AI436" s="193">
        <v>12.917787499999999</v>
      </c>
      <c r="AJ436" s="193">
        <v>2.2230197190712397</v>
      </c>
      <c r="AK436" s="186"/>
      <c r="AL436" s="175" t="s">
        <v>1003</v>
      </c>
      <c r="AM436" s="175"/>
      <c r="AN436" s="175" t="s">
        <v>8</v>
      </c>
      <c r="AO436" s="175"/>
      <c r="AP436" s="175"/>
      <c r="AQ436" s="175"/>
      <c r="AR436" s="175"/>
      <c r="AS436" s="175"/>
      <c r="AU436" s="175"/>
      <c r="AV436" s="175" t="s">
        <v>440</v>
      </c>
      <c r="AY436" s="176">
        <v>0.24959999999999999</v>
      </c>
      <c r="AZ436" s="176">
        <v>20</v>
      </c>
      <c r="BA436" s="177">
        <v>1.248E-2</v>
      </c>
      <c r="BB436" s="177">
        <v>6.8813249939602175</v>
      </c>
      <c r="BC436" s="186"/>
      <c r="BD436" s="186"/>
      <c r="BE436" s="186"/>
      <c r="BF436" s="186"/>
      <c r="BG436" s="186"/>
      <c r="BJ436" s="186"/>
      <c r="BK436" s="186"/>
      <c r="BL436" s="186"/>
      <c r="BM436" s="218"/>
      <c r="BP436" s="186"/>
      <c r="BQ436" s="197"/>
      <c r="BR436" s="197"/>
      <c r="BS436" s="197"/>
      <c r="BT436" s="197"/>
      <c r="BU436" s="186"/>
      <c r="BV436" s="176" t="s">
        <v>475</v>
      </c>
      <c r="BW436" s="176"/>
      <c r="BX436" s="176"/>
      <c r="BY436" s="176"/>
      <c r="BZ436" s="176"/>
      <c r="CA436" s="176"/>
      <c r="CB436" s="176"/>
      <c r="CC436" s="176"/>
      <c r="CD436" s="176"/>
      <c r="CE436" s="176" t="s">
        <v>440</v>
      </c>
      <c r="CF436" s="185">
        <v>133.64943758653641</v>
      </c>
      <c r="CI436" s="186"/>
      <c r="CJ436" s="186"/>
      <c r="CK436" s="186"/>
      <c r="CL436" s="186"/>
      <c r="CM436" s="186"/>
      <c r="CN436" s="186"/>
      <c r="CO436" s="186"/>
      <c r="CP436" s="186"/>
      <c r="CQ436" s="186"/>
      <c r="CR436" s="186"/>
      <c r="CS436" s="186"/>
      <c r="CT436" s="186"/>
      <c r="CU436" s="171"/>
      <c r="CV436" s="171"/>
      <c r="CW436" s="171"/>
      <c r="CX436" s="171"/>
      <c r="CY436" s="171"/>
      <c r="CZ436" s="171"/>
      <c r="DA436" s="171"/>
      <c r="DB436" s="171"/>
      <c r="DC436" s="171"/>
      <c r="DD436" s="171"/>
      <c r="DE436" s="171"/>
      <c r="DF436" s="171"/>
      <c r="DG436" s="171"/>
      <c r="DH436" s="171"/>
      <c r="DI436" s="171"/>
      <c r="DJ436" s="171"/>
      <c r="DK436" s="171"/>
      <c r="DL436" s="186"/>
      <c r="DM436" s="186"/>
      <c r="DQ436" s="186"/>
      <c r="ED436" s="149"/>
      <c r="EE436" s="149"/>
      <c r="EF436" s="149"/>
      <c r="EG436" s="149"/>
      <c r="EH436" s="61"/>
      <c r="EI436" s="68"/>
      <c r="EJ436" s="68"/>
      <c r="EK436" s="68"/>
      <c r="EL436" s="68"/>
      <c r="EM436" s="68"/>
      <c r="EN436" s="68"/>
      <c r="EO436" s="68"/>
      <c r="EP436" s="149"/>
      <c r="EQ436" s="149"/>
      <c r="ER436" s="149"/>
      <c r="ES436" s="149"/>
      <c r="ET436" s="149"/>
      <c r="EU436" s="149"/>
    </row>
    <row r="437" spans="1:151" s="169" customFormat="1" x14ac:dyDescent="0.25">
      <c r="A437" s="186"/>
      <c r="B437" s="186"/>
      <c r="C437" s="186"/>
      <c r="D437" s="186"/>
      <c r="E437" s="186"/>
      <c r="F437" s="186"/>
      <c r="G437" s="186"/>
      <c r="H437" s="186"/>
      <c r="I437" s="186"/>
      <c r="J437" s="186"/>
      <c r="K437" s="186"/>
      <c r="L437" s="186"/>
      <c r="M437" s="186"/>
      <c r="N437" s="186"/>
      <c r="O437" s="186"/>
      <c r="P437" s="186"/>
      <c r="Q437" s="186"/>
      <c r="R437" s="186"/>
      <c r="S437" s="186"/>
      <c r="T437" s="186"/>
      <c r="U437" s="186"/>
      <c r="V437" s="186"/>
      <c r="W437" s="190" t="s">
        <v>798</v>
      </c>
      <c r="X437" s="190">
        <v>850</v>
      </c>
      <c r="Y437" s="192" t="s">
        <v>201</v>
      </c>
      <c r="Z437" s="192"/>
      <c r="AA437" s="175"/>
      <c r="AB437" s="175"/>
      <c r="AC437" s="175"/>
      <c r="AD437" s="175"/>
      <c r="AE437" s="192"/>
      <c r="AF437" s="193">
        <v>55.654346499999988</v>
      </c>
      <c r="AG437" s="193">
        <v>32.942599999999999</v>
      </c>
      <c r="AH437" s="193">
        <v>5.6189137999999996</v>
      </c>
      <c r="AI437" s="193">
        <v>13.445041999999997</v>
      </c>
      <c r="AJ437" s="193">
        <v>2.4194566838256213</v>
      </c>
      <c r="AK437" s="186"/>
      <c r="AL437" s="175" t="s">
        <v>1061</v>
      </c>
      <c r="AM437" s="175"/>
      <c r="AN437" s="175" t="s">
        <v>201</v>
      </c>
      <c r="AO437" s="175"/>
      <c r="AP437" s="175"/>
      <c r="AQ437" s="175"/>
      <c r="AR437" s="175"/>
      <c r="AS437" s="175"/>
      <c r="AU437" s="175"/>
      <c r="AV437" s="175" t="s">
        <v>440</v>
      </c>
      <c r="AY437" s="176">
        <v>0.2011</v>
      </c>
      <c r="AZ437" s="176">
        <v>20</v>
      </c>
      <c r="BA437" s="177">
        <v>1.0055E-2</v>
      </c>
      <c r="BB437" s="177">
        <v>5.2183716747644491</v>
      </c>
      <c r="BC437" s="186"/>
      <c r="BD437" s="186"/>
      <c r="BE437" s="186"/>
      <c r="BF437" s="186"/>
      <c r="BG437" s="186"/>
      <c r="BJ437" s="186"/>
      <c r="BK437" s="186"/>
      <c r="BL437" s="186"/>
      <c r="BM437" s="218"/>
      <c r="BP437" s="186"/>
      <c r="BQ437" s="197"/>
      <c r="BR437" s="197"/>
      <c r="BS437" s="197"/>
      <c r="BT437" s="197"/>
      <c r="BU437" s="186"/>
      <c r="BV437" s="176" t="s">
        <v>291</v>
      </c>
      <c r="BW437" s="176"/>
      <c r="BX437" s="176"/>
      <c r="BY437" s="176"/>
      <c r="BZ437" s="176"/>
      <c r="CA437" s="176"/>
      <c r="CB437" s="176"/>
      <c r="CC437" s="176"/>
      <c r="CD437" s="176"/>
      <c r="CE437" s="176" t="s">
        <v>20</v>
      </c>
      <c r="CF437" s="185">
        <v>203.15884725980374</v>
      </c>
      <c r="CI437" s="186"/>
      <c r="CJ437" s="186"/>
      <c r="CK437" s="186"/>
      <c r="CL437" s="186"/>
      <c r="CM437" s="186"/>
      <c r="CN437" s="186"/>
      <c r="CO437" s="186"/>
      <c r="CP437" s="186"/>
      <c r="CQ437" s="186"/>
      <c r="CR437" s="186"/>
      <c r="CS437" s="186"/>
      <c r="CT437" s="186"/>
      <c r="CU437" s="171"/>
      <c r="CV437" s="171"/>
      <c r="CW437" s="171"/>
      <c r="CX437" s="171"/>
      <c r="CY437" s="171"/>
      <c r="CZ437" s="171"/>
      <c r="DA437" s="171"/>
      <c r="DB437" s="171"/>
      <c r="DC437" s="171"/>
      <c r="DD437" s="171"/>
      <c r="DE437" s="171"/>
      <c r="DF437" s="171"/>
      <c r="DG437" s="171"/>
      <c r="DH437" s="171"/>
      <c r="DI437" s="171"/>
      <c r="DJ437" s="171"/>
      <c r="DK437" s="171"/>
      <c r="DL437" s="186"/>
      <c r="DM437" s="186"/>
      <c r="DQ437" s="186"/>
      <c r="ED437" s="149"/>
      <c r="EE437" s="149"/>
      <c r="EF437" s="149"/>
      <c r="EG437" s="149"/>
      <c r="EH437" s="61"/>
      <c r="EI437" s="68"/>
      <c r="EJ437" s="68"/>
      <c r="EK437" s="68"/>
      <c r="EL437" s="68"/>
      <c r="EM437" s="68"/>
      <c r="EN437" s="68"/>
      <c r="EO437" s="68"/>
      <c r="EP437" s="149"/>
      <c r="EQ437" s="149"/>
      <c r="ER437" s="149"/>
      <c r="ES437" s="149"/>
      <c r="ET437" s="149"/>
      <c r="EU437" s="149"/>
    </row>
    <row r="438" spans="1:151" s="169" customFormat="1" x14ac:dyDescent="0.25">
      <c r="A438" s="186"/>
      <c r="B438" s="186"/>
      <c r="C438" s="186"/>
      <c r="D438" s="186"/>
      <c r="E438" s="186"/>
      <c r="F438" s="186"/>
      <c r="G438" s="186"/>
      <c r="H438" s="186"/>
      <c r="I438" s="186"/>
      <c r="J438" s="186"/>
      <c r="K438" s="186"/>
      <c r="L438" s="186"/>
      <c r="M438" s="186"/>
      <c r="N438" s="186"/>
      <c r="O438" s="186"/>
      <c r="P438" s="186"/>
      <c r="Q438" s="186"/>
      <c r="R438" s="186"/>
      <c r="S438" s="186"/>
      <c r="T438" s="186"/>
      <c r="U438" s="186"/>
      <c r="V438" s="186"/>
      <c r="W438" s="190" t="s">
        <v>799</v>
      </c>
      <c r="X438" s="190">
        <v>925</v>
      </c>
      <c r="Y438" s="192" t="s">
        <v>201</v>
      </c>
      <c r="Z438" s="192"/>
      <c r="AA438" s="175"/>
      <c r="AB438" s="175"/>
      <c r="AC438" s="175"/>
      <c r="AD438" s="175"/>
      <c r="AE438" s="192"/>
      <c r="AF438" s="193">
        <v>57.372479000000013</v>
      </c>
      <c r="AG438" s="193">
        <v>31.528097999999993</v>
      </c>
      <c r="AH438" s="193">
        <v>6.0925128000000015</v>
      </c>
      <c r="AI438" s="193">
        <v>12.496525549999999</v>
      </c>
      <c r="AJ438" s="193">
        <v>2.0845428622848843</v>
      </c>
      <c r="AK438" s="186"/>
      <c r="AL438" s="175" t="s">
        <v>1069</v>
      </c>
      <c r="AM438" s="175"/>
      <c r="AN438" s="175" t="s">
        <v>201</v>
      </c>
      <c r="AO438" s="175"/>
      <c r="AP438" s="175"/>
      <c r="AQ438" s="175"/>
      <c r="AR438" s="175"/>
      <c r="AS438" s="175"/>
      <c r="AU438" s="175"/>
      <c r="AV438" s="175" t="s">
        <v>62</v>
      </c>
      <c r="AY438" s="176">
        <v>0.29970000000000002</v>
      </c>
      <c r="AZ438" s="176">
        <v>20</v>
      </c>
      <c r="BA438" s="177">
        <v>1.4985000000000002E-2</v>
      </c>
      <c r="BB438" s="177">
        <v>7.744342737497651</v>
      </c>
      <c r="BC438" s="186"/>
      <c r="BD438" s="186"/>
      <c r="BE438" s="186"/>
      <c r="BF438" s="186"/>
      <c r="BG438" s="186"/>
      <c r="BJ438" s="186"/>
      <c r="BK438" s="186"/>
      <c r="BL438" s="186"/>
      <c r="BM438" s="218"/>
      <c r="BP438" s="186"/>
      <c r="BQ438" s="197"/>
      <c r="BR438" s="197"/>
      <c r="BS438" s="197"/>
      <c r="BT438" s="197"/>
      <c r="BU438" s="186"/>
      <c r="BV438" s="176"/>
      <c r="BW438" s="176"/>
      <c r="BX438" s="176"/>
      <c r="BY438" s="176"/>
      <c r="BZ438" s="176"/>
      <c r="CA438" s="176"/>
      <c r="CB438" s="176"/>
      <c r="CC438" s="176"/>
      <c r="CD438" s="176"/>
      <c r="CE438" s="176"/>
      <c r="CF438" s="185"/>
      <c r="CI438" s="186"/>
      <c r="CJ438" s="186"/>
      <c r="CK438" s="186"/>
      <c r="CL438" s="186"/>
      <c r="CM438" s="186"/>
      <c r="CN438" s="186"/>
      <c r="CO438" s="186"/>
      <c r="CP438" s="186"/>
      <c r="CQ438" s="186"/>
      <c r="CR438" s="186"/>
      <c r="CS438" s="186"/>
      <c r="CT438" s="186"/>
      <c r="CU438" s="171"/>
      <c r="CV438" s="171"/>
      <c r="CW438" s="171"/>
      <c r="CX438" s="171"/>
      <c r="CY438" s="171"/>
      <c r="CZ438" s="171"/>
      <c r="DA438" s="171"/>
      <c r="DB438" s="171"/>
      <c r="DC438" s="171"/>
      <c r="DD438" s="171"/>
      <c r="DE438" s="171"/>
      <c r="DF438" s="171"/>
      <c r="DG438" s="171"/>
      <c r="DH438" s="171"/>
      <c r="DI438" s="171"/>
      <c r="DJ438" s="171"/>
      <c r="DK438" s="171"/>
      <c r="DL438" s="186"/>
      <c r="DM438" s="186"/>
      <c r="DQ438" s="186"/>
      <c r="ED438" s="149"/>
      <c r="EE438" s="149"/>
      <c r="EF438" s="149"/>
      <c r="EG438" s="149"/>
      <c r="EH438" s="61"/>
      <c r="EI438" s="68"/>
      <c r="EJ438" s="68"/>
      <c r="EK438" s="68"/>
      <c r="EL438" s="68"/>
      <c r="EM438" s="68"/>
      <c r="EN438" s="68"/>
      <c r="EO438" s="68"/>
      <c r="EP438" s="149"/>
      <c r="EQ438" s="149"/>
      <c r="ER438" s="149"/>
      <c r="ES438" s="149"/>
      <c r="ET438" s="149"/>
      <c r="EU438" s="149"/>
    </row>
    <row r="439" spans="1:151" s="169" customFormat="1" x14ac:dyDescent="0.25">
      <c r="A439" s="186"/>
      <c r="B439" s="186"/>
      <c r="C439" s="186"/>
      <c r="D439" s="186"/>
      <c r="E439" s="186"/>
      <c r="F439" s="186"/>
      <c r="G439" s="186"/>
      <c r="H439" s="186"/>
      <c r="I439" s="186"/>
      <c r="J439" s="186"/>
      <c r="K439" s="186"/>
      <c r="L439" s="186"/>
      <c r="M439" s="186"/>
      <c r="N439" s="186"/>
      <c r="O439" s="186"/>
      <c r="P439" s="186"/>
      <c r="Q439" s="186"/>
      <c r="R439" s="186"/>
      <c r="S439" s="186"/>
      <c r="T439" s="186"/>
      <c r="U439" s="186"/>
      <c r="V439" s="186"/>
      <c r="W439" s="190" t="s">
        <v>735</v>
      </c>
      <c r="X439" s="190">
        <v>889</v>
      </c>
      <c r="Y439" s="192" t="s">
        <v>8</v>
      </c>
      <c r="Z439" s="192"/>
      <c r="AA439" s="175"/>
      <c r="AB439" s="175"/>
      <c r="AC439" s="175"/>
      <c r="AD439" s="175"/>
      <c r="AE439" s="192"/>
      <c r="AF439" s="193">
        <v>39.18661250000001</v>
      </c>
      <c r="AG439" s="193">
        <v>26.465768500000003</v>
      </c>
      <c r="AH439" s="193">
        <v>4.9921643500000004</v>
      </c>
      <c r="AI439" s="193">
        <v>11.184370699999999</v>
      </c>
      <c r="AJ439" s="193">
        <v>2.2474172740149809</v>
      </c>
      <c r="AK439" s="186"/>
      <c r="AL439" s="175" t="s">
        <v>106</v>
      </c>
      <c r="AM439" s="175"/>
      <c r="AN439" s="175" t="s">
        <v>8</v>
      </c>
      <c r="AO439" s="175"/>
      <c r="AP439" s="175"/>
      <c r="AQ439" s="175"/>
      <c r="AR439" s="175"/>
      <c r="AS439" s="175"/>
      <c r="AU439" s="175"/>
      <c r="AV439" s="175" t="s">
        <v>62</v>
      </c>
      <c r="AY439" s="176">
        <v>0.2888</v>
      </c>
      <c r="AZ439" s="176">
        <v>20</v>
      </c>
      <c r="BA439" s="177">
        <v>1.444E-2</v>
      </c>
      <c r="BB439" s="177">
        <v>7.2274244555671556</v>
      </c>
      <c r="BC439" s="186"/>
      <c r="BD439" s="186"/>
      <c r="BE439" s="186"/>
      <c r="BF439" s="186"/>
      <c r="BG439" s="186"/>
      <c r="BJ439" s="186"/>
      <c r="BK439" s="186"/>
      <c r="BL439" s="186"/>
      <c r="BM439" s="218"/>
      <c r="BP439" s="186"/>
      <c r="BQ439" s="197"/>
      <c r="BR439" s="197"/>
      <c r="BS439" s="197"/>
      <c r="BT439" s="197"/>
      <c r="BU439" s="186"/>
      <c r="BV439" s="186"/>
      <c r="BW439" s="186"/>
      <c r="BX439" s="186"/>
      <c r="BY439" s="186"/>
      <c r="BZ439" s="186"/>
      <c r="CA439" s="186"/>
      <c r="CB439" s="186"/>
      <c r="CC439" s="186"/>
      <c r="CD439" s="186"/>
      <c r="CE439" s="186"/>
      <c r="CF439" s="197"/>
      <c r="CI439" s="186"/>
      <c r="CJ439" s="186"/>
      <c r="CK439" s="186"/>
      <c r="CL439" s="186"/>
      <c r="CM439" s="186"/>
      <c r="CN439" s="186"/>
      <c r="CO439" s="186"/>
      <c r="CP439" s="186"/>
      <c r="CQ439" s="186"/>
      <c r="CR439" s="186"/>
      <c r="CS439" s="186"/>
      <c r="CT439" s="186"/>
      <c r="CU439" s="171"/>
      <c r="CV439" s="171"/>
      <c r="CW439" s="171"/>
      <c r="CX439" s="171"/>
      <c r="CY439" s="171"/>
      <c r="CZ439" s="171"/>
      <c r="DA439" s="171"/>
      <c r="DB439" s="171"/>
      <c r="DC439" s="171"/>
      <c r="DD439" s="171"/>
      <c r="DE439" s="171"/>
      <c r="DF439" s="171"/>
      <c r="DG439" s="171"/>
      <c r="DH439" s="171"/>
      <c r="DI439" s="171"/>
      <c r="DJ439" s="171"/>
      <c r="DK439" s="171"/>
      <c r="DL439" s="186"/>
      <c r="DM439" s="186"/>
      <c r="DQ439" s="186"/>
      <c r="ED439" s="149"/>
      <c r="EE439" s="149"/>
      <c r="EF439" s="149"/>
      <c r="EG439" s="149"/>
      <c r="EH439" s="61"/>
      <c r="EI439" s="68"/>
      <c r="EJ439" s="68"/>
      <c r="EK439" s="68"/>
      <c r="EL439" s="68"/>
      <c r="EM439" s="68"/>
      <c r="EN439" s="68"/>
      <c r="EO439" s="68"/>
      <c r="EP439" s="149"/>
      <c r="EQ439" s="149"/>
      <c r="ER439" s="149"/>
      <c r="ES439" s="149"/>
      <c r="ET439" s="149"/>
      <c r="EU439" s="149"/>
    </row>
    <row r="440" spans="1:151" s="169" customFormat="1" x14ac:dyDescent="0.25">
      <c r="A440" s="186"/>
      <c r="B440" s="186"/>
      <c r="C440" s="186"/>
      <c r="D440" s="186"/>
      <c r="E440" s="186"/>
      <c r="F440" s="186"/>
      <c r="G440" s="186"/>
      <c r="H440" s="186"/>
      <c r="I440" s="186"/>
      <c r="J440" s="186"/>
      <c r="K440" s="186"/>
      <c r="L440" s="186"/>
      <c r="M440" s="186"/>
      <c r="N440" s="186"/>
      <c r="O440" s="186"/>
      <c r="P440" s="186"/>
      <c r="Q440" s="186"/>
      <c r="R440" s="186"/>
      <c r="S440" s="186"/>
      <c r="T440" s="186"/>
      <c r="U440" s="186"/>
      <c r="V440" s="186"/>
      <c r="W440" s="190" t="s">
        <v>738</v>
      </c>
      <c r="X440" s="190">
        <v>900</v>
      </c>
      <c r="Y440" s="192" t="s">
        <v>8</v>
      </c>
      <c r="Z440" s="192"/>
      <c r="AA440" s="175"/>
      <c r="AB440" s="175"/>
      <c r="AC440" s="175"/>
      <c r="AD440" s="175"/>
      <c r="AE440" s="192"/>
      <c r="AF440" s="193">
        <v>48.545715000000008</v>
      </c>
      <c r="AG440" s="193">
        <v>29.447947500000005</v>
      </c>
      <c r="AH440" s="193">
        <v>5.4876126499999991</v>
      </c>
      <c r="AI440" s="193">
        <v>12.342603</v>
      </c>
      <c r="AJ440" s="193">
        <v>2.2592070305387466</v>
      </c>
      <c r="AK440" s="186"/>
      <c r="AL440" s="175" t="s">
        <v>108</v>
      </c>
      <c r="AM440" s="175"/>
      <c r="AN440" s="175" t="s">
        <v>8</v>
      </c>
      <c r="AO440" s="175"/>
      <c r="AP440" s="175"/>
      <c r="AQ440" s="175"/>
      <c r="AR440" s="175"/>
      <c r="AS440" s="175"/>
      <c r="AU440" s="175"/>
      <c r="AV440" s="175" t="s">
        <v>62</v>
      </c>
      <c r="AY440" s="176">
        <v>0.2291</v>
      </c>
      <c r="AZ440" s="176">
        <v>20</v>
      </c>
      <c r="BA440" s="177">
        <v>1.1455E-2</v>
      </c>
      <c r="BB440" s="177">
        <v>6.3404289587415779</v>
      </c>
      <c r="BC440" s="186"/>
      <c r="BD440" s="186"/>
      <c r="BE440" s="186"/>
      <c r="BF440" s="186"/>
      <c r="BG440" s="186"/>
      <c r="BJ440" s="186"/>
      <c r="BK440" s="186"/>
      <c r="BL440" s="186"/>
      <c r="BM440" s="218"/>
      <c r="BP440" s="186"/>
      <c r="BQ440" s="197"/>
      <c r="BR440" s="197"/>
      <c r="BS440" s="197"/>
      <c r="BT440" s="197"/>
      <c r="BU440" s="186"/>
      <c r="BV440" s="186"/>
      <c r="BW440" s="186"/>
      <c r="BX440" s="186"/>
      <c r="BY440" s="186"/>
      <c r="BZ440" s="186"/>
      <c r="CA440" s="186"/>
      <c r="CB440" s="186"/>
      <c r="CC440" s="186"/>
      <c r="CD440" s="186"/>
      <c r="CE440" s="186"/>
      <c r="CF440" s="197"/>
      <c r="CI440" s="186"/>
      <c r="CJ440" s="186"/>
      <c r="CK440" s="186"/>
      <c r="CL440" s="186"/>
      <c r="CM440" s="186"/>
      <c r="CN440" s="186"/>
      <c r="CO440" s="186"/>
      <c r="CP440" s="186"/>
      <c r="CQ440" s="186"/>
      <c r="CR440" s="186"/>
      <c r="CS440" s="186"/>
      <c r="CT440" s="186"/>
      <c r="CU440" s="171"/>
      <c r="CV440" s="171"/>
      <c r="CW440" s="171"/>
      <c r="CX440" s="171"/>
      <c r="CY440" s="171"/>
      <c r="CZ440" s="171"/>
      <c r="DA440" s="171"/>
      <c r="DB440" s="171"/>
      <c r="DC440" s="171"/>
      <c r="DD440" s="171"/>
      <c r="DE440" s="171"/>
      <c r="DF440" s="171"/>
      <c r="DG440" s="171"/>
      <c r="DH440" s="171"/>
      <c r="DI440" s="171"/>
      <c r="DJ440" s="171"/>
      <c r="DK440" s="171"/>
      <c r="DL440" s="186"/>
      <c r="DM440" s="186"/>
      <c r="DQ440" s="186"/>
      <c r="ED440" s="149"/>
      <c r="EE440" s="149"/>
      <c r="EF440" s="149"/>
      <c r="EG440" s="149"/>
      <c r="EH440" s="61"/>
      <c r="EI440" s="68"/>
      <c r="EJ440" s="68"/>
      <c r="EK440" s="68"/>
      <c r="EL440" s="68"/>
      <c r="EM440" s="68"/>
      <c r="EN440" s="68"/>
      <c r="EO440" s="68"/>
      <c r="EP440" s="149"/>
      <c r="EQ440" s="149"/>
      <c r="ER440" s="149"/>
      <c r="ES440" s="149"/>
      <c r="ET440" s="149"/>
      <c r="EU440" s="149"/>
    </row>
    <row r="441" spans="1:151" s="169" customFormat="1" x14ac:dyDescent="0.25">
      <c r="A441" s="186"/>
      <c r="B441" s="186"/>
      <c r="C441" s="186"/>
      <c r="D441" s="186"/>
      <c r="E441" s="186"/>
      <c r="F441" s="186"/>
      <c r="G441" s="186"/>
      <c r="H441" s="186"/>
      <c r="I441" s="186"/>
      <c r="J441" s="186"/>
      <c r="K441" s="186"/>
      <c r="L441" s="186"/>
      <c r="M441" s="186"/>
      <c r="N441" s="186"/>
      <c r="O441" s="186"/>
      <c r="P441" s="186"/>
      <c r="Q441" s="186"/>
      <c r="R441" s="186"/>
      <c r="S441" s="186"/>
      <c r="T441" s="186"/>
      <c r="U441" s="186"/>
      <c r="V441" s="186"/>
      <c r="W441" s="190" t="s">
        <v>800</v>
      </c>
      <c r="X441" s="190">
        <v>750</v>
      </c>
      <c r="Y441" s="192" t="s">
        <v>201</v>
      </c>
      <c r="Z441" s="192"/>
      <c r="AA441" s="175"/>
      <c r="AB441" s="175"/>
      <c r="AC441" s="175"/>
      <c r="AD441" s="175"/>
      <c r="AE441" s="192"/>
      <c r="AF441" s="193">
        <v>60.087474499999999</v>
      </c>
      <c r="AG441" s="193">
        <v>34.159747999999993</v>
      </c>
      <c r="AH441" s="193">
        <v>6.1445479000000001</v>
      </c>
      <c r="AI441" s="193">
        <v>13.686726500000001</v>
      </c>
      <c r="AJ441" s="193">
        <v>2.2449957603099628</v>
      </c>
      <c r="AK441" s="186"/>
      <c r="AL441" s="175" t="s">
        <v>1048</v>
      </c>
      <c r="AM441" s="175"/>
      <c r="AN441" s="175" t="s">
        <v>201</v>
      </c>
      <c r="AO441" s="175"/>
      <c r="AP441" s="175"/>
      <c r="AQ441" s="175"/>
      <c r="AR441" s="175"/>
      <c r="AS441" s="175"/>
      <c r="AU441" s="175"/>
      <c r="AV441" s="175" t="s">
        <v>440</v>
      </c>
      <c r="AY441" s="176">
        <v>0.25380000000000003</v>
      </c>
      <c r="AZ441" s="176">
        <v>20</v>
      </c>
      <c r="BA441" s="177">
        <v>1.2690000000000002E-2</v>
      </c>
      <c r="BB441" s="177">
        <v>6.9068262958687887</v>
      </c>
      <c r="BC441" s="186"/>
      <c r="BD441" s="186"/>
      <c r="BE441" s="186"/>
      <c r="BF441" s="186"/>
      <c r="BG441" s="186"/>
      <c r="BJ441" s="186"/>
      <c r="BK441" s="186"/>
      <c r="BL441" s="186"/>
      <c r="BM441" s="218"/>
      <c r="BP441" s="186"/>
      <c r="BQ441" s="197"/>
      <c r="BR441" s="197"/>
      <c r="BS441" s="197"/>
      <c r="BT441" s="197"/>
      <c r="BU441" s="186"/>
      <c r="BV441" s="186"/>
      <c r="BW441" s="186"/>
      <c r="BX441" s="186"/>
      <c r="BY441" s="186"/>
      <c r="BZ441" s="186"/>
      <c r="CA441" s="186"/>
      <c r="CB441" s="186"/>
      <c r="CC441" s="186"/>
      <c r="CD441" s="186"/>
      <c r="CE441" s="186"/>
      <c r="CF441" s="197"/>
      <c r="CI441" s="186"/>
      <c r="CJ441" s="186"/>
      <c r="CK441" s="186"/>
      <c r="CL441" s="186"/>
      <c r="CM441" s="186"/>
      <c r="CN441" s="186"/>
      <c r="CO441" s="186"/>
      <c r="CP441" s="186"/>
      <c r="CQ441" s="186"/>
      <c r="CR441" s="186"/>
      <c r="CS441" s="186"/>
      <c r="CT441" s="186"/>
      <c r="CU441" s="171"/>
      <c r="CV441" s="171"/>
      <c r="CW441" s="171"/>
      <c r="CX441" s="171"/>
      <c r="CY441" s="171"/>
      <c r="CZ441" s="171"/>
      <c r="DA441" s="171"/>
      <c r="DB441" s="171"/>
      <c r="DC441" s="171"/>
      <c r="DD441" s="171"/>
      <c r="DE441" s="171"/>
      <c r="DF441" s="171"/>
      <c r="DG441" s="171"/>
      <c r="DH441" s="171"/>
      <c r="DI441" s="171"/>
      <c r="DJ441" s="171"/>
      <c r="DK441" s="171"/>
      <c r="DL441" s="186"/>
      <c r="DM441" s="186"/>
      <c r="DQ441" s="186"/>
      <c r="ED441" s="149"/>
      <c r="EE441" s="149"/>
      <c r="EF441" s="149"/>
      <c r="EG441" s="149"/>
      <c r="EH441" s="61"/>
      <c r="EI441" s="68"/>
      <c r="EJ441" s="68"/>
      <c r="EK441" s="68"/>
      <c r="EL441" s="68"/>
      <c r="EM441" s="68"/>
      <c r="EN441" s="68"/>
      <c r="EO441" s="68"/>
      <c r="EP441" s="149"/>
      <c r="EQ441" s="149"/>
      <c r="ER441" s="149"/>
      <c r="ES441" s="149"/>
      <c r="ET441" s="149"/>
      <c r="EU441" s="149"/>
    </row>
    <row r="442" spans="1:151" s="169" customFormat="1" x14ac:dyDescent="0.25">
      <c r="A442" s="186"/>
      <c r="B442" s="186"/>
      <c r="C442" s="186"/>
      <c r="D442" s="186"/>
      <c r="E442" s="186"/>
      <c r="F442" s="186"/>
      <c r="G442" s="186"/>
      <c r="H442" s="186"/>
      <c r="I442" s="186"/>
      <c r="J442" s="186"/>
      <c r="K442" s="186"/>
      <c r="L442" s="186"/>
      <c r="M442" s="186"/>
      <c r="N442" s="186"/>
      <c r="O442" s="186"/>
      <c r="P442" s="186"/>
      <c r="Q442" s="186"/>
      <c r="R442" s="186"/>
      <c r="S442" s="186"/>
      <c r="T442" s="186"/>
      <c r="U442" s="186"/>
      <c r="V442" s="186"/>
      <c r="W442" s="190" t="s">
        <v>802</v>
      </c>
      <c r="X442" s="190">
        <v>780</v>
      </c>
      <c r="Y442" s="192" t="s">
        <v>201</v>
      </c>
      <c r="Z442" s="192"/>
      <c r="AA442" s="175"/>
      <c r="AB442" s="175"/>
      <c r="AC442" s="175"/>
      <c r="AD442" s="175"/>
      <c r="AE442" s="192"/>
      <c r="AF442" s="193">
        <v>45.371272999999995</v>
      </c>
      <c r="AG442" s="193">
        <v>29.157747999999998</v>
      </c>
      <c r="AH442" s="193">
        <v>5.3495437500000005</v>
      </c>
      <c r="AI442" s="193">
        <v>11.460801050000001</v>
      </c>
      <c r="AJ442" s="193">
        <v>2.147388993858109</v>
      </c>
      <c r="AK442" s="186"/>
      <c r="AL442" s="175" t="s">
        <v>1050</v>
      </c>
      <c r="AM442" s="175"/>
      <c r="AN442" s="175" t="s">
        <v>201</v>
      </c>
      <c r="AO442" s="175"/>
      <c r="AP442" s="175"/>
      <c r="AQ442" s="175"/>
      <c r="AR442" s="175"/>
      <c r="AS442" s="175"/>
      <c r="AU442" s="175"/>
      <c r="AV442" s="175" t="s">
        <v>440</v>
      </c>
      <c r="AY442" s="176">
        <v>0.22309999999999999</v>
      </c>
      <c r="AZ442" s="176">
        <v>20</v>
      </c>
      <c r="BA442" s="177">
        <v>1.1155E-2</v>
      </c>
      <c r="BB442" s="177">
        <v>5.9673046466056432</v>
      </c>
      <c r="BC442" s="186"/>
      <c r="BD442" s="186"/>
      <c r="BE442" s="186"/>
      <c r="BF442" s="186"/>
      <c r="BG442" s="186"/>
      <c r="BJ442" s="186"/>
      <c r="BK442" s="186"/>
      <c r="BL442" s="186"/>
      <c r="BM442" s="218"/>
      <c r="BP442" s="186"/>
      <c r="BQ442" s="197"/>
      <c r="BR442" s="197"/>
      <c r="BS442" s="197"/>
      <c r="BT442" s="197"/>
      <c r="BU442" s="186"/>
      <c r="BV442" s="186"/>
      <c r="BW442" s="186"/>
      <c r="BX442" s="186"/>
      <c r="BY442" s="186"/>
      <c r="BZ442" s="186"/>
      <c r="CA442" s="186"/>
      <c r="CB442" s="186"/>
      <c r="CC442" s="186"/>
      <c r="CD442" s="186"/>
      <c r="CE442" s="186"/>
      <c r="CF442" s="197"/>
      <c r="CI442" s="186"/>
      <c r="CJ442" s="186"/>
      <c r="CK442" s="186"/>
      <c r="CL442" s="186"/>
      <c r="CM442" s="186"/>
      <c r="CN442" s="186"/>
      <c r="CO442" s="186"/>
      <c r="CP442" s="186"/>
      <c r="CQ442" s="186"/>
      <c r="CR442" s="186"/>
      <c r="CS442" s="186"/>
      <c r="CT442" s="186"/>
      <c r="CU442" s="171"/>
      <c r="CV442" s="171"/>
      <c r="CW442" s="171"/>
      <c r="CX442" s="171"/>
      <c r="CY442" s="171"/>
      <c r="CZ442" s="171"/>
      <c r="DA442" s="171"/>
      <c r="DB442" s="171"/>
      <c r="DC442" s="171"/>
      <c r="DD442" s="171"/>
      <c r="DE442" s="171"/>
      <c r="DF442" s="171"/>
      <c r="DG442" s="171"/>
      <c r="DH442" s="171"/>
      <c r="DI442" s="171"/>
      <c r="DJ442" s="171"/>
      <c r="DK442" s="171"/>
      <c r="DL442" s="186"/>
      <c r="DM442" s="186"/>
      <c r="DO442" s="68"/>
      <c r="DP442" s="68"/>
      <c r="DQ442" s="186"/>
      <c r="DR442" s="68"/>
      <c r="DS442" s="68"/>
      <c r="DT442" s="68"/>
      <c r="DU442" s="68"/>
      <c r="DV442" s="68"/>
      <c r="DW442" s="68"/>
      <c r="ED442" s="149"/>
      <c r="EE442" s="149"/>
      <c r="EF442" s="149"/>
      <c r="EG442" s="149"/>
      <c r="EH442" s="61"/>
      <c r="EI442" s="68"/>
      <c r="EJ442" s="68"/>
      <c r="EK442" s="68"/>
      <c r="EL442" s="68"/>
      <c r="EM442" s="68"/>
      <c r="EN442" s="68"/>
      <c r="EO442" s="68"/>
      <c r="EP442" s="149"/>
      <c r="EQ442" s="149"/>
      <c r="ER442" s="149"/>
      <c r="ES442" s="149"/>
      <c r="ET442" s="149"/>
      <c r="EU442" s="149"/>
    </row>
    <row r="443" spans="1:151" s="169" customFormat="1" x14ac:dyDescent="0.25">
      <c r="A443" s="186"/>
      <c r="B443" s="186"/>
      <c r="C443" s="186"/>
      <c r="D443" s="186"/>
      <c r="E443" s="186"/>
      <c r="F443" s="186"/>
      <c r="G443" s="186"/>
      <c r="H443" s="186"/>
      <c r="I443" s="186"/>
      <c r="J443" s="186"/>
      <c r="K443" s="186"/>
      <c r="L443" s="186"/>
      <c r="M443" s="186"/>
      <c r="N443" s="186"/>
      <c r="O443" s="186"/>
      <c r="P443" s="186"/>
      <c r="Q443" s="186"/>
      <c r="R443" s="186"/>
      <c r="S443" s="186"/>
      <c r="T443" s="186"/>
      <c r="U443" s="186"/>
      <c r="V443" s="186"/>
      <c r="W443" s="190" t="s">
        <v>803</v>
      </c>
      <c r="X443" s="190">
        <v>697</v>
      </c>
      <c r="Y443" s="192" t="s">
        <v>201</v>
      </c>
      <c r="Z443" s="192"/>
      <c r="AA443" s="175"/>
      <c r="AB443" s="175"/>
      <c r="AC443" s="175"/>
      <c r="AD443" s="175"/>
      <c r="AE443" s="192"/>
      <c r="AF443" s="193">
        <v>60.735909500000005</v>
      </c>
      <c r="AG443" s="193">
        <v>33.307204499999997</v>
      </c>
      <c r="AH443" s="193">
        <v>6.3228700000000018</v>
      </c>
      <c r="AI443" s="193">
        <v>13.178062000000001</v>
      </c>
      <c r="AJ443" s="193">
        <v>2.10431841184415</v>
      </c>
      <c r="AK443" s="186"/>
      <c r="AL443" s="175" t="s">
        <v>199</v>
      </c>
      <c r="AM443" s="175"/>
      <c r="AN443" s="175" t="s">
        <v>201</v>
      </c>
      <c r="AO443" s="175"/>
      <c r="AP443" s="175"/>
      <c r="AQ443" s="175"/>
      <c r="AR443" s="175"/>
      <c r="AS443" s="175"/>
      <c r="AU443" s="175"/>
      <c r="AV443" s="176" t="s">
        <v>20</v>
      </c>
      <c r="AY443" s="176">
        <v>0.26750000000000002</v>
      </c>
      <c r="AZ443" s="176">
        <v>20</v>
      </c>
      <c r="BA443" s="177">
        <v>1.3375000000000001E-2</v>
      </c>
      <c r="BB443" s="177">
        <v>7.2906879982820181</v>
      </c>
      <c r="BC443" s="186"/>
      <c r="BD443" s="186"/>
      <c r="BE443" s="186"/>
      <c r="BF443" s="186"/>
      <c r="BG443" s="186"/>
      <c r="BJ443" s="186"/>
      <c r="BK443" s="186"/>
      <c r="BL443" s="186"/>
      <c r="BM443" s="218"/>
      <c r="BP443" s="186"/>
      <c r="BQ443" s="197"/>
      <c r="BR443" s="197"/>
      <c r="BS443" s="197"/>
      <c r="BT443" s="197"/>
      <c r="BU443" s="186"/>
      <c r="BV443" s="186"/>
      <c r="BW443" s="186"/>
      <c r="BX443" s="186"/>
      <c r="BY443" s="186"/>
      <c r="BZ443" s="186"/>
      <c r="CA443" s="186"/>
      <c r="CB443" s="186"/>
      <c r="CC443" s="186"/>
      <c r="CD443" s="186"/>
      <c r="CE443" s="186"/>
      <c r="CF443" s="186"/>
      <c r="CI443" s="186"/>
      <c r="CJ443" s="186"/>
      <c r="CK443" s="186"/>
      <c r="CL443" s="186"/>
      <c r="CM443" s="186"/>
      <c r="CN443" s="186"/>
      <c r="CO443" s="186"/>
      <c r="CP443" s="186"/>
      <c r="CQ443" s="186"/>
      <c r="CR443" s="186"/>
      <c r="CS443" s="186"/>
      <c r="CT443" s="186"/>
      <c r="CU443" s="171"/>
      <c r="CV443" s="171"/>
      <c r="CW443" s="171"/>
      <c r="CX443" s="171"/>
      <c r="CY443" s="171"/>
      <c r="CZ443" s="171"/>
      <c r="DA443" s="171"/>
      <c r="DB443" s="171"/>
      <c r="DC443" s="171"/>
      <c r="DD443" s="171"/>
      <c r="DE443" s="171"/>
      <c r="DF443" s="171"/>
      <c r="DG443" s="171"/>
      <c r="DH443" s="171"/>
      <c r="DI443" s="171"/>
      <c r="DJ443" s="171"/>
      <c r="DK443" s="171"/>
      <c r="DL443" s="186"/>
      <c r="DM443" s="186"/>
      <c r="DO443" s="68"/>
      <c r="DP443" s="68"/>
      <c r="DQ443" s="186"/>
      <c r="DR443" s="68"/>
      <c r="DS443" s="68"/>
      <c r="DT443" s="68"/>
      <c r="DU443" s="68"/>
      <c r="DV443" s="68"/>
      <c r="DW443" s="68"/>
      <c r="ED443" s="149"/>
      <c r="EE443" s="149"/>
      <c r="EF443" s="149"/>
      <c r="EG443" s="149"/>
      <c r="EH443" s="61"/>
      <c r="EI443" s="68"/>
      <c r="EJ443" s="68"/>
      <c r="EK443" s="68"/>
      <c r="EL443" s="68"/>
      <c r="EM443" s="68"/>
      <c r="EN443" s="68"/>
      <c r="EO443" s="68"/>
      <c r="EP443" s="149"/>
      <c r="EQ443" s="149"/>
      <c r="ER443" s="149"/>
      <c r="ES443" s="149"/>
      <c r="ET443" s="149"/>
      <c r="EU443" s="149"/>
    </row>
    <row r="444" spans="1:151" s="169" customFormat="1" x14ac:dyDescent="0.25">
      <c r="A444" s="186"/>
      <c r="B444" s="186"/>
      <c r="C444" s="186"/>
      <c r="D444" s="186"/>
      <c r="E444" s="186"/>
      <c r="F444" s="186"/>
      <c r="G444" s="186"/>
      <c r="H444" s="186"/>
      <c r="I444" s="186"/>
      <c r="J444" s="186"/>
      <c r="K444" s="186"/>
      <c r="L444" s="186"/>
      <c r="M444" s="186"/>
      <c r="N444" s="186"/>
      <c r="O444" s="186"/>
      <c r="P444" s="186"/>
      <c r="Q444" s="186"/>
      <c r="R444" s="186"/>
      <c r="S444" s="186"/>
      <c r="T444" s="186"/>
      <c r="U444" s="186"/>
      <c r="V444" s="186"/>
      <c r="W444" s="190" t="s">
        <v>906</v>
      </c>
      <c r="X444" s="190">
        <v>812</v>
      </c>
      <c r="Y444" s="192" t="s">
        <v>10</v>
      </c>
      <c r="Z444" s="192"/>
      <c r="AA444" s="175"/>
      <c r="AB444" s="175"/>
      <c r="AC444" s="175"/>
      <c r="AD444" s="175"/>
      <c r="AE444" s="192"/>
      <c r="AF444" s="198">
        <v>43.748375999999993</v>
      </c>
      <c r="AG444" s="198">
        <v>27.613403000000005</v>
      </c>
      <c r="AH444" s="198">
        <v>5.1817595500000007</v>
      </c>
      <c r="AI444" s="198">
        <v>11.037353249999999</v>
      </c>
      <c r="AJ444" s="198">
        <v>2.1308603291876098</v>
      </c>
      <c r="AK444" s="186"/>
      <c r="AL444" s="175" t="s">
        <v>577</v>
      </c>
      <c r="AM444" s="175"/>
      <c r="AN444" s="175" t="s">
        <v>10</v>
      </c>
      <c r="AO444" s="175"/>
      <c r="AP444" s="175"/>
      <c r="AQ444" s="175"/>
      <c r="AR444" s="175"/>
      <c r="AS444" s="175"/>
      <c r="AU444" s="175"/>
      <c r="AV444" s="175" t="s">
        <v>440</v>
      </c>
      <c r="AY444" s="176">
        <v>0.19789999999999999</v>
      </c>
      <c r="AZ444" s="176">
        <v>20</v>
      </c>
      <c r="BA444" s="179">
        <v>9.8949999999999993E-3</v>
      </c>
      <c r="BB444" s="177">
        <v>4.9915443051566317</v>
      </c>
      <c r="BC444" s="186"/>
      <c r="BD444" s="186"/>
      <c r="BE444" s="186"/>
      <c r="BF444" s="186"/>
      <c r="BG444" s="186"/>
      <c r="BJ444" s="186"/>
      <c r="BK444" s="186"/>
      <c r="BL444" s="186"/>
      <c r="BM444" s="218"/>
      <c r="BP444" s="186"/>
      <c r="BQ444" s="197"/>
      <c r="BR444" s="197"/>
      <c r="BS444" s="197"/>
      <c r="BT444" s="197"/>
      <c r="BU444" s="186"/>
      <c r="BV444" s="186"/>
      <c r="BW444" s="186"/>
      <c r="BX444" s="186"/>
      <c r="BY444" s="186"/>
      <c r="BZ444" s="186"/>
      <c r="CA444" s="186"/>
      <c r="CB444" s="186"/>
      <c r="CC444" s="186"/>
      <c r="CD444" s="186"/>
      <c r="CE444" s="186"/>
      <c r="CF444" s="186"/>
      <c r="CI444" s="186"/>
      <c r="CJ444" s="186"/>
      <c r="CK444" s="186"/>
      <c r="CL444" s="186"/>
      <c r="CM444" s="186"/>
      <c r="CN444" s="186"/>
      <c r="CO444" s="186"/>
      <c r="CP444" s="186"/>
      <c r="CQ444" s="186"/>
      <c r="CR444" s="186"/>
      <c r="CS444" s="186"/>
      <c r="CT444" s="186"/>
      <c r="CU444" s="171"/>
      <c r="CV444" s="171"/>
      <c r="CW444" s="171"/>
      <c r="CX444" s="171"/>
      <c r="CY444" s="171"/>
      <c r="CZ444" s="171"/>
      <c r="DA444" s="171"/>
      <c r="DB444" s="171"/>
      <c r="DC444" s="171"/>
      <c r="DD444" s="171"/>
      <c r="DE444" s="171"/>
      <c r="DF444" s="171"/>
      <c r="DG444" s="171"/>
      <c r="DH444" s="171"/>
      <c r="DI444" s="171"/>
      <c r="DJ444" s="171"/>
      <c r="DK444" s="171"/>
      <c r="DL444" s="186"/>
      <c r="DM444" s="186"/>
      <c r="DO444" s="68"/>
      <c r="DP444" s="68"/>
      <c r="DQ444" s="186"/>
      <c r="DR444" s="68"/>
      <c r="DS444" s="68"/>
      <c r="DT444" s="68"/>
      <c r="DU444" s="68"/>
      <c r="DV444" s="68"/>
      <c r="DW444" s="68"/>
      <c r="ED444" s="149"/>
      <c r="EE444" s="149"/>
      <c r="EF444" s="149"/>
      <c r="EG444" s="149"/>
      <c r="EH444" s="61"/>
      <c r="EI444" s="68"/>
      <c r="EJ444" s="68"/>
      <c r="EK444" s="68"/>
      <c r="EL444" s="68"/>
      <c r="EM444" s="68"/>
      <c r="EN444" s="68"/>
      <c r="EO444" s="68"/>
      <c r="EP444" s="149"/>
      <c r="EQ444" s="149"/>
      <c r="ER444" s="149"/>
      <c r="ES444" s="149"/>
      <c r="ET444" s="149"/>
      <c r="EU444" s="149"/>
    </row>
    <row r="445" spans="1:151" s="169" customFormat="1" x14ac:dyDescent="0.25">
      <c r="A445" s="186"/>
      <c r="B445" s="186"/>
      <c r="C445" s="186"/>
      <c r="D445" s="186"/>
      <c r="E445" s="186"/>
      <c r="F445" s="186"/>
      <c r="G445" s="186"/>
      <c r="H445" s="186"/>
      <c r="I445" s="186"/>
      <c r="J445" s="186"/>
      <c r="K445" s="186"/>
      <c r="L445" s="186"/>
      <c r="M445" s="186"/>
      <c r="N445" s="186"/>
      <c r="O445" s="186"/>
      <c r="P445" s="186"/>
      <c r="Q445" s="186"/>
      <c r="R445" s="186"/>
      <c r="S445" s="186"/>
      <c r="T445" s="186"/>
      <c r="U445" s="186"/>
      <c r="V445" s="186"/>
      <c r="W445" s="190" t="s">
        <v>908</v>
      </c>
      <c r="X445" s="190">
        <v>668</v>
      </c>
      <c r="Y445" s="192" t="s">
        <v>10</v>
      </c>
      <c r="Z445" s="192"/>
      <c r="AA445" s="175"/>
      <c r="AB445" s="175"/>
      <c r="AC445" s="175"/>
      <c r="AD445" s="175"/>
      <c r="AE445" s="192"/>
      <c r="AF445" s="198">
        <v>37.0985795</v>
      </c>
      <c r="AG445" s="198">
        <v>26.284867999999999</v>
      </c>
      <c r="AH445" s="198">
        <v>4.7268936500000001</v>
      </c>
      <c r="AI445" s="198">
        <v>10.716949799999998</v>
      </c>
      <c r="AJ445" s="198">
        <v>2.2921545815513769</v>
      </c>
      <c r="AK445" s="186"/>
      <c r="AL445" s="175" t="s">
        <v>114</v>
      </c>
      <c r="AM445" s="175"/>
      <c r="AN445" s="175" t="s">
        <v>10</v>
      </c>
      <c r="AO445" s="175"/>
      <c r="AP445" s="175"/>
      <c r="AQ445" s="175"/>
      <c r="AR445" s="175"/>
      <c r="AS445" s="175"/>
      <c r="AU445" s="175"/>
      <c r="AV445" s="176" t="s">
        <v>20</v>
      </c>
      <c r="AY445" s="176">
        <v>0.2576</v>
      </c>
      <c r="AZ445" s="176">
        <v>20</v>
      </c>
      <c r="BA445" s="179">
        <v>1.2879999999999999E-2</v>
      </c>
      <c r="BB445" s="177">
        <v>6.8356910852817219</v>
      </c>
      <c r="BC445" s="186"/>
      <c r="BD445" s="186"/>
      <c r="BE445" s="186"/>
      <c r="BF445" s="186"/>
      <c r="BG445" s="186"/>
      <c r="BJ445" s="186"/>
      <c r="BK445" s="186"/>
      <c r="BL445" s="186"/>
      <c r="BM445" s="218"/>
      <c r="BP445" s="186"/>
      <c r="BQ445" s="197"/>
      <c r="BR445" s="197"/>
      <c r="BS445" s="197"/>
      <c r="BT445" s="197"/>
      <c r="BU445" s="186"/>
      <c r="BV445" s="186"/>
      <c r="BW445" s="186"/>
      <c r="BX445" s="186"/>
      <c r="BY445" s="186"/>
      <c r="BZ445" s="186"/>
      <c r="CA445" s="186"/>
      <c r="CB445" s="186"/>
      <c r="CC445" s="186"/>
      <c r="CD445" s="186"/>
      <c r="CE445" s="186"/>
      <c r="CF445" s="186"/>
      <c r="CI445" s="186"/>
      <c r="CJ445" s="186"/>
      <c r="CK445" s="186"/>
      <c r="CL445" s="186"/>
      <c r="CM445" s="186"/>
      <c r="CN445" s="186"/>
      <c r="CO445" s="186"/>
      <c r="CP445" s="186"/>
      <c r="CQ445" s="186"/>
      <c r="CR445" s="186"/>
      <c r="CS445" s="186"/>
      <c r="CT445" s="186"/>
      <c r="CU445" s="171"/>
      <c r="CV445" s="171"/>
      <c r="CW445" s="171"/>
      <c r="CX445" s="171"/>
      <c r="CY445" s="171"/>
      <c r="CZ445" s="171"/>
      <c r="DA445" s="171"/>
      <c r="DB445" s="171"/>
      <c r="DC445" s="171"/>
      <c r="DD445" s="171"/>
      <c r="DE445" s="171"/>
      <c r="DF445" s="171"/>
      <c r="DG445" s="171"/>
      <c r="DH445" s="171"/>
      <c r="DI445" s="171"/>
      <c r="DJ445" s="171"/>
      <c r="DK445" s="171"/>
      <c r="DL445" s="186"/>
      <c r="DM445" s="186"/>
      <c r="DO445" s="68"/>
      <c r="DP445" s="68"/>
      <c r="DQ445" s="186"/>
      <c r="DR445" s="68"/>
      <c r="DS445" s="68"/>
      <c r="DT445" s="68"/>
      <c r="DU445" s="68"/>
      <c r="DV445" s="68"/>
      <c r="DW445" s="68"/>
      <c r="ED445" s="149"/>
      <c r="EE445" s="149"/>
      <c r="EF445" s="149"/>
      <c r="EG445" s="149"/>
      <c r="EH445" s="61"/>
      <c r="EI445" s="68"/>
      <c r="EJ445" s="68"/>
      <c r="EK445" s="68"/>
      <c r="EL445" s="68"/>
      <c r="EM445" s="68"/>
      <c r="EN445" s="68"/>
      <c r="EO445" s="68"/>
      <c r="EP445" s="149"/>
      <c r="EQ445" s="149"/>
      <c r="ER445" s="149"/>
      <c r="ES445" s="149"/>
      <c r="ET445" s="149"/>
      <c r="EU445" s="149"/>
    </row>
    <row r="446" spans="1:151" s="169" customFormat="1" x14ac:dyDescent="0.25">
      <c r="A446" s="186"/>
      <c r="B446" s="186"/>
      <c r="C446" s="186"/>
      <c r="D446" s="186"/>
      <c r="E446" s="186"/>
      <c r="F446" s="186"/>
      <c r="G446" s="186"/>
      <c r="H446" s="186"/>
      <c r="I446" s="186"/>
      <c r="J446" s="186"/>
      <c r="K446" s="186"/>
      <c r="L446" s="186"/>
      <c r="M446" s="186"/>
      <c r="N446" s="186"/>
      <c r="O446" s="186"/>
      <c r="P446" s="186"/>
      <c r="Q446" s="186"/>
      <c r="R446" s="186"/>
      <c r="S446" s="186"/>
      <c r="T446" s="186"/>
      <c r="U446" s="186"/>
      <c r="V446" s="186"/>
      <c r="W446" s="190" t="s">
        <v>920</v>
      </c>
      <c r="X446" s="190">
        <v>714</v>
      </c>
      <c r="Y446" s="192" t="s">
        <v>10</v>
      </c>
      <c r="Z446" s="192"/>
      <c r="AA446" s="175"/>
      <c r="AB446" s="175"/>
      <c r="AC446" s="175"/>
      <c r="AD446" s="175"/>
      <c r="AE446" s="192"/>
      <c r="AF446" s="198">
        <v>49.34722699999999</v>
      </c>
      <c r="AG446" s="198">
        <v>30.424813500000006</v>
      </c>
      <c r="AH446" s="198">
        <v>5.4984607000000008</v>
      </c>
      <c r="AI446" s="198">
        <v>12.329500150000001</v>
      </c>
      <c r="AJ446" s="198">
        <v>2.2719181405966524</v>
      </c>
      <c r="AK446" s="186"/>
      <c r="AL446" s="175" t="s">
        <v>119</v>
      </c>
      <c r="AM446" s="175"/>
      <c r="AN446" s="175" t="s">
        <v>10</v>
      </c>
      <c r="AO446" s="175"/>
      <c r="AP446" s="175"/>
      <c r="AQ446" s="175"/>
      <c r="AR446" s="175"/>
      <c r="AS446" s="175"/>
      <c r="AU446" s="175"/>
      <c r="AV446" s="176" t="s">
        <v>20</v>
      </c>
      <c r="AY446" s="176">
        <v>0.22070000000000001</v>
      </c>
      <c r="AZ446" s="176">
        <v>20</v>
      </c>
      <c r="BA446" s="179">
        <v>1.1035E-2</v>
      </c>
      <c r="BB446" s="177">
        <v>5.8666416127560206</v>
      </c>
      <c r="BC446" s="186"/>
      <c r="BD446" s="186"/>
      <c r="BE446" s="186"/>
      <c r="BF446" s="186"/>
      <c r="BG446" s="186"/>
      <c r="BJ446" s="186"/>
      <c r="BK446" s="186"/>
      <c r="BL446" s="186"/>
      <c r="BM446" s="218"/>
      <c r="BP446" s="186"/>
      <c r="BQ446" s="197"/>
      <c r="BR446" s="197"/>
      <c r="BS446" s="197"/>
      <c r="BT446" s="197"/>
      <c r="BU446" s="186"/>
      <c r="BV446" s="186"/>
      <c r="BW446" s="186"/>
      <c r="BX446" s="186"/>
      <c r="BY446" s="186"/>
      <c r="BZ446" s="186"/>
      <c r="CA446" s="186"/>
      <c r="CB446" s="186"/>
      <c r="CC446" s="186"/>
      <c r="CD446" s="186"/>
      <c r="CE446" s="186"/>
      <c r="CF446" s="186"/>
      <c r="CI446" s="186"/>
      <c r="CJ446" s="186"/>
      <c r="CK446" s="186"/>
      <c r="CL446" s="186"/>
      <c r="CM446" s="186"/>
      <c r="CN446" s="186"/>
      <c r="CO446" s="186"/>
      <c r="CP446" s="186"/>
      <c r="CQ446" s="186"/>
      <c r="CR446" s="186"/>
      <c r="CS446" s="186"/>
      <c r="CT446" s="186"/>
      <c r="CU446" s="171"/>
      <c r="CV446" s="171"/>
      <c r="CW446" s="171"/>
      <c r="CX446" s="171"/>
      <c r="CY446" s="171"/>
      <c r="CZ446" s="171"/>
      <c r="DA446" s="171"/>
      <c r="DB446" s="171"/>
      <c r="DC446" s="171"/>
      <c r="DD446" s="171"/>
      <c r="DE446" s="171"/>
      <c r="DF446" s="171"/>
      <c r="DG446" s="171"/>
      <c r="DH446" s="171"/>
      <c r="DI446" s="171"/>
      <c r="DJ446" s="171"/>
      <c r="DK446" s="171"/>
      <c r="DL446" s="186"/>
      <c r="DM446" s="186"/>
      <c r="DO446" s="149"/>
      <c r="DP446" s="149"/>
      <c r="DQ446" s="186"/>
      <c r="DR446" s="149"/>
      <c r="DS446" s="149"/>
      <c r="DT446" s="149"/>
      <c r="DU446" s="149"/>
      <c r="DV446" s="149"/>
      <c r="DW446" s="149"/>
      <c r="DX446" s="149"/>
      <c r="DY446" s="149"/>
      <c r="DZ446" s="149"/>
      <c r="EA446" s="149"/>
      <c r="EB446" s="149"/>
      <c r="EC446" s="149"/>
      <c r="ED446" s="149"/>
      <c r="EE446" s="149"/>
      <c r="EF446" s="149"/>
      <c r="EG446" s="149"/>
      <c r="EH446" s="61"/>
      <c r="EI446" s="68"/>
      <c r="EJ446" s="68"/>
      <c r="EK446" s="68"/>
      <c r="EL446" s="68"/>
      <c r="EM446" s="68"/>
      <c r="EN446" s="68"/>
      <c r="EO446" s="68"/>
      <c r="EP446" s="149"/>
      <c r="EQ446" s="149"/>
      <c r="ER446" s="149"/>
      <c r="ES446" s="149"/>
      <c r="ET446" s="149"/>
      <c r="EU446" s="149"/>
    </row>
    <row r="447" spans="1:151" s="169" customFormat="1" x14ac:dyDescent="0.25">
      <c r="A447" s="186"/>
      <c r="B447" s="186"/>
      <c r="C447" s="186"/>
      <c r="D447" s="186"/>
      <c r="E447" s="186"/>
      <c r="F447" s="186"/>
      <c r="G447" s="186"/>
      <c r="H447" s="186"/>
      <c r="I447" s="186"/>
      <c r="J447" s="186"/>
      <c r="K447" s="186"/>
      <c r="L447" s="186"/>
      <c r="M447" s="186"/>
      <c r="N447" s="186"/>
      <c r="O447" s="186"/>
      <c r="P447" s="186"/>
      <c r="Q447" s="186"/>
      <c r="R447" s="186"/>
      <c r="S447" s="186"/>
      <c r="T447" s="186"/>
      <c r="U447" s="186"/>
      <c r="V447" s="186"/>
      <c r="W447" s="190" t="s">
        <v>902</v>
      </c>
      <c r="X447" s="190">
        <v>1133</v>
      </c>
      <c r="Y447" s="192" t="s">
        <v>10</v>
      </c>
      <c r="Z447" s="192"/>
      <c r="AA447" s="175"/>
      <c r="AB447" s="175"/>
      <c r="AC447" s="175"/>
      <c r="AD447" s="175"/>
      <c r="AE447" s="192"/>
      <c r="AF447" s="198">
        <v>50.789757999999999</v>
      </c>
      <c r="AG447" s="198">
        <v>30.773553499999998</v>
      </c>
      <c r="AH447" s="198">
        <v>5.7387945499999997</v>
      </c>
      <c r="AI447" s="198">
        <v>12.060402549999997</v>
      </c>
      <c r="AJ447" s="198">
        <v>2.1157722757089807</v>
      </c>
      <c r="AK447" s="186"/>
      <c r="AL447" s="175" t="s">
        <v>161</v>
      </c>
      <c r="AM447" s="175"/>
      <c r="AN447" s="175" t="s">
        <v>10</v>
      </c>
      <c r="AO447" s="175"/>
      <c r="AP447" s="175"/>
      <c r="AQ447" s="175"/>
      <c r="AR447" s="175"/>
      <c r="AS447" s="175"/>
      <c r="AU447" s="175"/>
      <c r="AV447" s="175" t="s">
        <v>62</v>
      </c>
      <c r="AY447" s="176">
        <v>0.25740000000000002</v>
      </c>
      <c r="AZ447" s="176">
        <v>20</v>
      </c>
      <c r="BA447" s="179">
        <v>1.2870000000000001E-2</v>
      </c>
      <c r="BB447" s="177">
        <v>6.9269589026387148</v>
      </c>
      <c r="BC447" s="186"/>
      <c r="BD447" s="186"/>
      <c r="BE447" s="186"/>
      <c r="BF447" s="186"/>
      <c r="BG447" s="186"/>
      <c r="BJ447" s="186"/>
      <c r="BK447" s="186"/>
      <c r="BL447" s="186"/>
      <c r="BM447" s="218"/>
      <c r="BP447" s="186"/>
      <c r="BQ447" s="197"/>
      <c r="BR447" s="197"/>
      <c r="BS447" s="197"/>
      <c r="BT447" s="197"/>
      <c r="BU447" s="186"/>
      <c r="BV447" s="186"/>
      <c r="BW447" s="186"/>
      <c r="BX447" s="186"/>
      <c r="BY447" s="186"/>
      <c r="BZ447" s="186"/>
      <c r="CA447" s="186"/>
      <c r="CB447" s="186"/>
      <c r="CC447" s="186"/>
      <c r="CD447" s="186"/>
      <c r="CE447" s="186"/>
      <c r="CF447" s="186"/>
      <c r="CI447" s="186"/>
      <c r="CJ447" s="186"/>
      <c r="CK447" s="186"/>
      <c r="CL447" s="186"/>
      <c r="CM447" s="186"/>
      <c r="CN447" s="186"/>
      <c r="CO447" s="186"/>
      <c r="CP447" s="186"/>
      <c r="CQ447" s="186"/>
      <c r="CR447" s="186"/>
      <c r="CS447" s="186"/>
      <c r="CT447" s="186"/>
      <c r="CU447" s="171"/>
      <c r="CV447" s="171"/>
      <c r="CW447" s="171"/>
      <c r="CX447" s="171"/>
      <c r="CY447" s="171"/>
      <c r="CZ447" s="171"/>
      <c r="DA447" s="171"/>
      <c r="DB447" s="171"/>
      <c r="DC447" s="171"/>
      <c r="DD447" s="171"/>
      <c r="DE447" s="171"/>
      <c r="DF447" s="171"/>
      <c r="DG447" s="171"/>
      <c r="DH447" s="171"/>
      <c r="DI447" s="171"/>
      <c r="DJ447" s="171"/>
      <c r="DK447" s="171"/>
      <c r="DL447" s="186"/>
      <c r="DM447" s="186"/>
      <c r="DO447" s="149"/>
      <c r="DP447" s="149"/>
      <c r="DQ447" s="186"/>
      <c r="DR447" s="149"/>
      <c r="DS447" s="149"/>
      <c r="DT447" s="149"/>
      <c r="DU447" s="149"/>
      <c r="DV447" s="149"/>
      <c r="DW447" s="149"/>
      <c r="DX447" s="149"/>
      <c r="DY447" s="149"/>
      <c r="DZ447" s="149"/>
      <c r="EA447" s="149"/>
      <c r="EB447" s="149"/>
      <c r="EC447" s="149"/>
      <c r="ED447" s="149"/>
      <c r="EE447" s="149"/>
      <c r="EF447" s="149"/>
      <c r="EG447" s="149"/>
      <c r="EH447" s="61"/>
      <c r="EI447" s="68"/>
      <c r="EJ447" s="68"/>
      <c r="EK447" s="68"/>
      <c r="EL447" s="68"/>
      <c r="EM447" s="68"/>
      <c r="EN447" s="68"/>
      <c r="EO447" s="68"/>
      <c r="EP447" s="149"/>
      <c r="EQ447" s="149"/>
      <c r="ER447" s="149"/>
      <c r="ES447" s="149"/>
      <c r="ET447" s="149"/>
      <c r="EU447" s="149"/>
    </row>
    <row r="448" spans="1:151" s="169" customFormat="1" x14ac:dyDescent="0.25">
      <c r="A448" s="186"/>
      <c r="B448" s="186"/>
      <c r="C448" s="186"/>
      <c r="D448" s="186"/>
      <c r="E448" s="186"/>
      <c r="F448" s="186"/>
      <c r="G448" s="186"/>
      <c r="H448" s="186"/>
      <c r="I448" s="186"/>
      <c r="J448" s="186"/>
      <c r="K448" s="186"/>
      <c r="L448" s="186"/>
      <c r="M448" s="186"/>
      <c r="N448" s="186"/>
      <c r="O448" s="186"/>
      <c r="P448" s="186"/>
      <c r="Q448" s="186"/>
      <c r="R448" s="186"/>
      <c r="S448" s="186"/>
      <c r="T448" s="186"/>
      <c r="U448" s="186"/>
      <c r="V448" s="186"/>
      <c r="W448" s="190" t="s">
        <v>903</v>
      </c>
      <c r="X448" s="190">
        <v>1020</v>
      </c>
      <c r="Y448" s="192" t="s">
        <v>10</v>
      </c>
      <c r="Z448" s="192"/>
      <c r="AA448" s="175"/>
      <c r="AB448" s="175"/>
      <c r="AC448" s="175"/>
      <c r="AD448" s="175"/>
      <c r="AE448" s="192"/>
      <c r="AF448" s="198">
        <v>61.806421</v>
      </c>
      <c r="AG448" s="198">
        <v>33.794359999999998</v>
      </c>
      <c r="AH448" s="198">
        <v>6.4124131000000002</v>
      </c>
      <c r="AI448" s="198">
        <v>13.148664</v>
      </c>
      <c r="AJ448" s="198">
        <v>2.0578197797485673</v>
      </c>
      <c r="AK448" s="186"/>
      <c r="AL448" s="175" t="s">
        <v>162</v>
      </c>
      <c r="AM448" s="175"/>
      <c r="AN448" s="175" t="s">
        <v>10</v>
      </c>
      <c r="AO448" s="175"/>
      <c r="AP448" s="175"/>
      <c r="AQ448" s="175"/>
      <c r="AR448" s="175"/>
      <c r="AS448" s="175"/>
      <c r="AU448" s="175"/>
      <c r="AV448" s="175" t="s">
        <v>62</v>
      </c>
      <c r="AY448" s="176">
        <v>0.24340000000000001</v>
      </c>
      <c r="AZ448" s="176">
        <v>20</v>
      </c>
      <c r="BA448" s="179">
        <v>1.217E-2</v>
      </c>
      <c r="BB448" s="177">
        <v>6.541755026440824</v>
      </c>
      <c r="BC448" s="186"/>
      <c r="BD448" s="186"/>
      <c r="BE448" s="186"/>
      <c r="BF448" s="186"/>
      <c r="BG448" s="186"/>
      <c r="BJ448" s="186"/>
      <c r="BK448" s="186"/>
      <c r="BL448" s="186"/>
      <c r="BM448" s="218"/>
      <c r="BP448" s="186"/>
      <c r="BQ448" s="197"/>
      <c r="BR448" s="197"/>
      <c r="BS448" s="197"/>
      <c r="BT448" s="197"/>
      <c r="BU448" s="186"/>
      <c r="BV448" s="186"/>
      <c r="BW448" s="186"/>
      <c r="BX448" s="186"/>
      <c r="BY448" s="186"/>
      <c r="BZ448" s="186"/>
      <c r="CA448" s="186"/>
      <c r="CB448" s="186"/>
      <c r="CC448" s="186"/>
      <c r="CD448" s="186"/>
      <c r="CE448" s="186"/>
      <c r="CF448" s="186"/>
      <c r="CI448" s="186"/>
      <c r="CJ448" s="186"/>
      <c r="CK448" s="186"/>
      <c r="CL448" s="186"/>
      <c r="CM448" s="186"/>
      <c r="CN448" s="186"/>
      <c r="CO448" s="186"/>
      <c r="CP448" s="186"/>
      <c r="CQ448" s="186"/>
      <c r="CR448" s="186"/>
      <c r="CS448" s="186"/>
      <c r="CT448" s="186"/>
      <c r="CU448" s="171"/>
      <c r="CV448" s="171"/>
      <c r="CW448" s="171"/>
      <c r="CX448" s="171"/>
      <c r="CY448" s="171"/>
      <c r="CZ448" s="171"/>
      <c r="DA448" s="171"/>
      <c r="DB448" s="171"/>
      <c r="DC448" s="171"/>
      <c r="DD448" s="171"/>
      <c r="DE448" s="171"/>
      <c r="DF448" s="171"/>
      <c r="DG448" s="171"/>
      <c r="DH448" s="171"/>
      <c r="DI448" s="171"/>
      <c r="DJ448" s="171"/>
      <c r="DK448" s="171"/>
      <c r="DL448" s="186"/>
      <c r="DM448" s="186"/>
      <c r="DO448" s="149"/>
      <c r="DP448" s="149"/>
      <c r="DQ448" s="186"/>
      <c r="DR448" s="149"/>
      <c r="DS448" s="149"/>
      <c r="DT448" s="149"/>
      <c r="DU448" s="149"/>
      <c r="DV448" s="149"/>
      <c r="DW448" s="149"/>
      <c r="DX448" s="149"/>
      <c r="DY448" s="149"/>
      <c r="DZ448" s="149"/>
      <c r="EA448" s="149"/>
      <c r="EB448" s="149"/>
      <c r="EC448" s="149"/>
      <c r="ED448" s="149"/>
      <c r="EE448" s="149"/>
      <c r="EF448" s="149"/>
      <c r="EG448" s="149"/>
      <c r="EH448" s="61"/>
      <c r="EI448" s="68"/>
      <c r="EJ448" s="68"/>
      <c r="EK448" s="68"/>
      <c r="EL448" s="68"/>
      <c r="EM448" s="68"/>
      <c r="EN448" s="68"/>
      <c r="EO448" s="68"/>
      <c r="EP448" s="149"/>
      <c r="EQ448" s="149"/>
      <c r="ER448" s="149"/>
      <c r="ES448" s="149"/>
      <c r="ET448" s="149"/>
      <c r="EU448" s="149"/>
    </row>
    <row r="449" spans="1:151" s="169" customFormat="1" x14ac:dyDescent="0.25">
      <c r="A449" s="186"/>
      <c r="B449" s="186"/>
      <c r="C449" s="186"/>
      <c r="D449" s="186"/>
      <c r="E449" s="186"/>
      <c r="F449" s="186"/>
      <c r="G449" s="186"/>
      <c r="H449" s="186"/>
      <c r="I449" s="186"/>
      <c r="J449" s="186"/>
      <c r="K449" s="186"/>
      <c r="L449" s="186"/>
      <c r="M449" s="186"/>
      <c r="N449" s="186"/>
      <c r="O449" s="186"/>
      <c r="P449" s="186"/>
      <c r="Q449" s="186"/>
      <c r="R449" s="186"/>
      <c r="S449" s="186"/>
      <c r="T449" s="186"/>
      <c r="U449" s="186"/>
      <c r="V449" s="186"/>
      <c r="W449" s="190" t="s">
        <v>904</v>
      </c>
      <c r="X449" s="190">
        <v>845</v>
      </c>
      <c r="Y449" s="192" t="s">
        <v>10</v>
      </c>
      <c r="Z449" s="192"/>
      <c r="AA449" s="175"/>
      <c r="AB449" s="175"/>
      <c r="AC449" s="175"/>
      <c r="AD449" s="175"/>
      <c r="AE449" s="192"/>
      <c r="AF449" s="198">
        <v>46.164896000000006</v>
      </c>
      <c r="AG449" s="198">
        <v>29.628316000000005</v>
      </c>
      <c r="AH449" s="198">
        <v>5.284950750000001</v>
      </c>
      <c r="AI449" s="198">
        <v>11.9509448</v>
      </c>
      <c r="AJ449" s="198">
        <v>2.2785251854187285</v>
      </c>
      <c r="AK449" s="186"/>
      <c r="AL449" s="175" t="s">
        <v>575</v>
      </c>
      <c r="AM449" s="175"/>
      <c r="AN449" s="175" t="s">
        <v>10</v>
      </c>
      <c r="AO449" s="175"/>
      <c r="AP449" s="175"/>
      <c r="AQ449" s="175"/>
      <c r="AR449" s="175"/>
      <c r="AS449" s="175"/>
      <c r="AU449" s="175"/>
      <c r="AV449" s="175" t="s">
        <v>440</v>
      </c>
      <c r="AY449" s="176">
        <v>0.2266</v>
      </c>
      <c r="AZ449" s="176">
        <v>20</v>
      </c>
      <c r="BA449" s="179">
        <v>1.133E-2</v>
      </c>
      <c r="BB449" s="177">
        <v>6.0209915979921078</v>
      </c>
      <c r="BC449" s="186"/>
      <c r="BD449" s="186"/>
      <c r="BE449" s="186"/>
      <c r="BF449" s="186"/>
      <c r="BG449" s="186"/>
      <c r="BJ449" s="186"/>
      <c r="BK449" s="186"/>
      <c r="BL449" s="186"/>
      <c r="BM449" s="218"/>
      <c r="BP449" s="186"/>
      <c r="BQ449" s="197"/>
      <c r="BR449" s="197"/>
      <c r="BS449" s="197"/>
      <c r="BT449" s="197"/>
      <c r="BU449" s="186"/>
      <c r="BV449" s="186"/>
      <c r="BW449" s="186"/>
      <c r="BX449" s="186"/>
      <c r="BY449" s="186"/>
      <c r="BZ449" s="186"/>
      <c r="CA449" s="186"/>
      <c r="CB449" s="186"/>
      <c r="CC449" s="186"/>
      <c r="CD449" s="186"/>
      <c r="CE449" s="186"/>
      <c r="CF449" s="186"/>
      <c r="CI449" s="186"/>
      <c r="CJ449" s="186"/>
      <c r="CK449" s="186"/>
      <c r="CL449" s="186"/>
      <c r="CM449" s="186"/>
      <c r="CN449" s="186"/>
      <c r="CO449" s="186"/>
      <c r="CP449" s="186"/>
      <c r="CQ449" s="186"/>
      <c r="CR449" s="186"/>
      <c r="CS449" s="186"/>
      <c r="CT449" s="186"/>
      <c r="CU449" s="171"/>
      <c r="CV449" s="171"/>
      <c r="CW449" s="171"/>
      <c r="CX449" s="171"/>
      <c r="CY449" s="171"/>
      <c r="CZ449" s="171"/>
      <c r="DA449" s="171"/>
      <c r="DB449" s="171"/>
      <c r="DC449" s="171"/>
      <c r="DD449" s="171"/>
      <c r="DE449" s="171"/>
      <c r="DF449" s="171"/>
      <c r="DG449" s="171"/>
      <c r="DH449" s="171"/>
      <c r="DI449" s="171"/>
      <c r="DJ449" s="171"/>
      <c r="DK449" s="171"/>
      <c r="DL449" s="186"/>
      <c r="DM449" s="186"/>
      <c r="DO449" s="149"/>
      <c r="DP449" s="149"/>
      <c r="DQ449" s="186"/>
      <c r="DR449" s="149"/>
      <c r="DS449" s="149"/>
      <c r="DT449" s="149"/>
      <c r="DU449" s="149"/>
      <c r="DV449" s="149"/>
      <c r="DW449" s="149"/>
      <c r="DX449" s="149"/>
      <c r="DY449" s="149"/>
      <c r="DZ449" s="149"/>
      <c r="EA449" s="149"/>
      <c r="EB449" s="149"/>
      <c r="EC449" s="149"/>
      <c r="ED449" s="149"/>
      <c r="EE449" s="149"/>
      <c r="EF449" s="149"/>
      <c r="EG449" s="149"/>
      <c r="EH449" s="61"/>
      <c r="EI449" s="68"/>
      <c r="EJ449" s="68"/>
      <c r="EK449" s="68"/>
      <c r="EL449" s="68"/>
      <c r="EM449" s="68"/>
      <c r="EN449" s="68"/>
      <c r="EO449" s="68"/>
      <c r="EP449" s="149"/>
      <c r="EQ449" s="149"/>
      <c r="ER449" s="149"/>
      <c r="ES449" s="149"/>
      <c r="ET449" s="149"/>
      <c r="EU449" s="149"/>
    </row>
    <row r="450" spans="1:151" s="169" customFormat="1" x14ac:dyDescent="0.25">
      <c r="A450" s="186"/>
      <c r="B450" s="186"/>
      <c r="C450" s="186"/>
      <c r="D450" s="186"/>
      <c r="E450" s="186"/>
      <c r="F450" s="186"/>
      <c r="G450" s="186"/>
      <c r="H450" s="186"/>
      <c r="I450" s="186"/>
      <c r="J450" s="186"/>
      <c r="K450" s="186"/>
      <c r="L450" s="186"/>
      <c r="M450" s="186"/>
      <c r="N450" s="186"/>
      <c r="O450" s="186"/>
      <c r="P450" s="186"/>
      <c r="Q450" s="186"/>
      <c r="R450" s="186"/>
      <c r="S450" s="186"/>
      <c r="T450" s="186"/>
      <c r="U450" s="186"/>
      <c r="V450" s="186"/>
      <c r="W450" s="190" t="s">
        <v>927</v>
      </c>
      <c r="X450" s="190">
        <v>967</v>
      </c>
      <c r="Y450" s="192" t="s">
        <v>10</v>
      </c>
      <c r="Z450" s="192"/>
      <c r="AA450" s="175"/>
      <c r="AB450" s="175"/>
      <c r="AC450" s="175"/>
      <c r="AD450" s="175"/>
      <c r="AE450" s="192"/>
      <c r="AF450" s="193">
        <v>47.097069999999995</v>
      </c>
      <c r="AG450" s="193">
        <v>30.307494999999996</v>
      </c>
      <c r="AH450" s="193">
        <v>5.3294012499999983</v>
      </c>
      <c r="AI450" s="193">
        <v>11.9409542</v>
      </c>
      <c r="AJ450" s="193">
        <v>2.2577083434562399</v>
      </c>
      <c r="AK450" s="186"/>
      <c r="AL450" s="175" t="s">
        <v>171</v>
      </c>
      <c r="AM450" s="175"/>
      <c r="AN450" s="175" t="s">
        <v>10</v>
      </c>
      <c r="AO450" s="175"/>
      <c r="AP450" s="175"/>
      <c r="AQ450" s="175"/>
      <c r="AR450" s="175"/>
      <c r="AS450" s="175"/>
      <c r="AU450" s="175"/>
      <c r="AV450" s="175" t="s">
        <v>62</v>
      </c>
      <c r="AY450" s="176">
        <v>0.2341</v>
      </c>
      <c r="AZ450" s="176">
        <v>20</v>
      </c>
      <c r="BA450" s="179">
        <v>1.1705E-2</v>
      </c>
      <c r="BB450" s="177">
        <v>6.3202963519716544</v>
      </c>
      <c r="BC450" s="186"/>
      <c r="BD450" s="186"/>
      <c r="BE450" s="186"/>
      <c r="BF450" s="186"/>
      <c r="BG450" s="186"/>
      <c r="BJ450" s="186"/>
      <c r="BK450" s="186"/>
      <c r="BL450" s="186"/>
      <c r="BM450" s="218"/>
      <c r="BP450" s="186"/>
      <c r="BQ450" s="197"/>
      <c r="BR450" s="197"/>
      <c r="BS450" s="197"/>
      <c r="BT450" s="197"/>
      <c r="BU450" s="186"/>
      <c r="BV450" s="186"/>
      <c r="BW450" s="186"/>
      <c r="BX450" s="186"/>
      <c r="BY450" s="186"/>
      <c r="BZ450" s="186"/>
      <c r="CA450" s="186"/>
      <c r="CB450" s="186"/>
      <c r="CC450" s="186"/>
      <c r="CD450" s="186"/>
      <c r="CE450" s="186"/>
      <c r="CF450" s="186"/>
      <c r="CI450" s="186"/>
      <c r="CJ450" s="186"/>
      <c r="CK450" s="186"/>
      <c r="CL450" s="186"/>
      <c r="CM450" s="186"/>
      <c r="CN450" s="186"/>
      <c r="CO450" s="186"/>
      <c r="CP450" s="186"/>
      <c r="CQ450" s="186"/>
      <c r="CR450" s="186"/>
      <c r="CS450" s="186"/>
      <c r="CT450" s="186"/>
      <c r="CU450" s="171"/>
      <c r="CV450" s="171"/>
      <c r="CW450" s="171"/>
      <c r="CX450" s="171"/>
      <c r="CY450" s="171"/>
      <c r="CZ450" s="171"/>
      <c r="DA450" s="171"/>
      <c r="DB450" s="171"/>
      <c r="DC450" s="171"/>
      <c r="DD450" s="171"/>
      <c r="DE450" s="171"/>
      <c r="DF450" s="171"/>
      <c r="DG450" s="171"/>
      <c r="DH450" s="171"/>
      <c r="DI450" s="171"/>
      <c r="DJ450" s="171"/>
      <c r="DK450" s="171"/>
      <c r="DL450" s="186"/>
      <c r="DM450" s="186"/>
      <c r="DO450" s="149"/>
      <c r="DP450" s="149"/>
      <c r="DQ450" s="186"/>
      <c r="DR450" s="149"/>
      <c r="DS450" s="149"/>
      <c r="DT450" s="149"/>
      <c r="DU450" s="149"/>
      <c r="DV450" s="149"/>
      <c r="DW450" s="149"/>
      <c r="DX450" s="149"/>
      <c r="DY450" s="149"/>
      <c r="DZ450" s="149"/>
      <c r="EA450" s="149"/>
      <c r="EB450" s="149"/>
      <c r="EC450" s="149"/>
      <c r="ED450" s="149"/>
      <c r="EE450" s="149"/>
      <c r="EF450" s="149"/>
      <c r="EG450" s="149"/>
      <c r="EH450" s="61"/>
      <c r="EI450" s="68"/>
      <c r="EJ450" s="68"/>
      <c r="EK450" s="68"/>
      <c r="EL450" s="68"/>
      <c r="EM450" s="68"/>
      <c r="EN450" s="68"/>
      <c r="EO450" s="68"/>
      <c r="EP450" s="149"/>
      <c r="EQ450" s="149"/>
      <c r="ER450" s="149"/>
      <c r="ES450" s="149"/>
      <c r="ET450" s="149"/>
      <c r="EU450" s="149"/>
    </row>
    <row r="451" spans="1:151" s="169" customFormat="1" x14ac:dyDescent="0.25">
      <c r="A451" s="186"/>
      <c r="B451" s="186"/>
      <c r="C451" s="186"/>
      <c r="D451" s="186"/>
      <c r="E451" s="186"/>
      <c r="F451" s="186"/>
      <c r="G451" s="186"/>
      <c r="H451" s="186"/>
      <c r="I451" s="186"/>
      <c r="J451" s="186"/>
      <c r="K451" s="186"/>
      <c r="L451" s="186"/>
      <c r="M451" s="186"/>
      <c r="N451" s="186"/>
      <c r="O451" s="186"/>
      <c r="P451" s="186"/>
      <c r="Q451" s="186"/>
      <c r="R451" s="186"/>
      <c r="S451" s="186"/>
      <c r="T451" s="186"/>
      <c r="U451" s="186"/>
      <c r="V451" s="186"/>
      <c r="W451" s="190" t="s">
        <v>923</v>
      </c>
      <c r="X451" s="190">
        <v>1070</v>
      </c>
      <c r="Y451" s="192" t="s">
        <v>10</v>
      </c>
      <c r="Z451" s="192"/>
      <c r="AA451" s="175"/>
      <c r="AB451" s="175"/>
      <c r="AC451" s="175"/>
      <c r="AD451" s="175"/>
      <c r="AE451" s="192"/>
      <c r="AF451" s="193">
        <v>47.527418999999995</v>
      </c>
      <c r="AG451" s="193">
        <v>30.38908</v>
      </c>
      <c r="AH451" s="193">
        <v>5.5415015500000013</v>
      </c>
      <c r="AI451" s="193">
        <v>11.7084148</v>
      </c>
      <c r="AJ451" s="193">
        <v>2.1125232723733305</v>
      </c>
      <c r="AK451" s="186"/>
      <c r="AL451" s="175" t="s">
        <v>169</v>
      </c>
      <c r="AM451" s="175"/>
      <c r="AN451" s="175" t="s">
        <v>10</v>
      </c>
      <c r="AO451" s="175"/>
      <c r="AP451" s="175"/>
      <c r="AQ451" s="175"/>
      <c r="AR451" s="175"/>
      <c r="AS451" s="175"/>
      <c r="AU451" s="175"/>
      <c r="AV451" s="175" t="s">
        <v>62</v>
      </c>
      <c r="AY451" s="176">
        <v>0.2586</v>
      </c>
      <c r="AZ451" s="176">
        <v>20</v>
      </c>
      <c r="BA451" s="179">
        <v>1.2930000000000001E-2</v>
      </c>
      <c r="BB451" s="177">
        <v>6.8021367406651816</v>
      </c>
      <c r="BC451" s="186"/>
      <c r="BD451" s="186"/>
      <c r="BE451" s="186"/>
      <c r="BF451" s="186"/>
      <c r="BG451" s="186"/>
      <c r="BJ451" s="186"/>
      <c r="BK451" s="186"/>
      <c r="BL451" s="186"/>
      <c r="BM451" s="218"/>
      <c r="BP451" s="186"/>
      <c r="BQ451" s="197"/>
      <c r="BR451" s="197"/>
      <c r="BS451" s="197"/>
      <c r="BT451" s="197"/>
      <c r="BU451" s="186"/>
      <c r="BV451" s="186"/>
      <c r="BW451" s="186"/>
      <c r="BX451" s="186"/>
      <c r="BY451" s="186"/>
      <c r="BZ451" s="186"/>
      <c r="CA451" s="186"/>
      <c r="CB451" s="186"/>
      <c r="CC451" s="186"/>
      <c r="CD451" s="186"/>
      <c r="CE451" s="186"/>
      <c r="CF451" s="186"/>
      <c r="CI451" s="186"/>
      <c r="CJ451" s="186"/>
      <c r="CK451" s="186"/>
      <c r="CL451" s="186"/>
      <c r="CM451" s="186"/>
      <c r="CN451" s="186"/>
      <c r="CO451" s="186"/>
      <c r="CP451" s="186"/>
      <c r="CQ451" s="186"/>
      <c r="CR451" s="186"/>
      <c r="CS451" s="186"/>
      <c r="CT451" s="186"/>
      <c r="CU451" s="171"/>
      <c r="CV451" s="171"/>
      <c r="CW451" s="171"/>
      <c r="CX451" s="171"/>
      <c r="CY451" s="171"/>
      <c r="CZ451" s="171"/>
      <c r="DA451" s="171"/>
      <c r="DB451" s="171"/>
      <c r="DC451" s="171"/>
      <c r="DD451" s="171"/>
      <c r="DE451" s="171"/>
      <c r="DF451" s="171"/>
      <c r="DG451" s="171"/>
      <c r="DH451" s="171"/>
      <c r="DI451" s="171"/>
      <c r="DJ451" s="171"/>
      <c r="DK451" s="171"/>
      <c r="DL451" s="186"/>
      <c r="DM451" s="186"/>
      <c r="DO451" s="149"/>
      <c r="DP451" s="149"/>
      <c r="DQ451" s="186"/>
      <c r="DR451" s="149"/>
      <c r="DS451" s="149"/>
      <c r="DT451" s="149"/>
      <c r="DU451" s="149"/>
      <c r="DV451" s="149"/>
      <c r="DW451" s="149"/>
      <c r="DX451" s="149"/>
      <c r="DY451" s="149"/>
      <c r="DZ451" s="149"/>
      <c r="EA451" s="149"/>
      <c r="EB451" s="149"/>
      <c r="EC451" s="149"/>
      <c r="ED451" s="149"/>
      <c r="EE451" s="149"/>
      <c r="EF451" s="149"/>
      <c r="EG451" s="149"/>
      <c r="EH451" s="61"/>
      <c r="EI451" s="68"/>
      <c r="EJ451" s="68"/>
      <c r="EK451" s="68"/>
      <c r="EL451" s="68"/>
      <c r="EM451" s="68"/>
      <c r="EN451" s="68"/>
      <c r="EO451" s="68"/>
      <c r="EP451" s="149"/>
      <c r="EQ451" s="149"/>
      <c r="ER451" s="149"/>
      <c r="ES451" s="149"/>
      <c r="ET451" s="149"/>
      <c r="EU451" s="149"/>
    </row>
    <row r="452" spans="1:151" s="169" customFormat="1" x14ac:dyDescent="0.25">
      <c r="A452" s="186"/>
      <c r="B452" s="186"/>
      <c r="C452" s="186"/>
      <c r="D452" s="186"/>
      <c r="E452" s="186"/>
      <c r="F452" s="186"/>
      <c r="G452" s="186"/>
      <c r="H452" s="186"/>
      <c r="I452" s="186"/>
      <c r="J452" s="186"/>
      <c r="K452" s="186"/>
      <c r="L452" s="186"/>
      <c r="M452" s="186"/>
      <c r="N452" s="186"/>
      <c r="O452" s="186"/>
      <c r="P452" s="186"/>
      <c r="Q452" s="186"/>
      <c r="R452" s="186"/>
      <c r="S452" s="186"/>
      <c r="T452" s="186"/>
      <c r="U452" s="186"/>
      <c r="V452" s="186"/>
      <c r="W452" s="190" t="s">
        <v>925</v>
      </c>
      <c r="X452" s="190">
        <v>870</v>
      </c>
      <c r="Y452" s="186"/>
      <c r="Z452" s="186"/>
      <c r="AA452" s="186"/>
      <c r="AB452" s="186"/>
      <c r="AC452" s="186"/>
      <c r="AD452" s="186"/>
      <c r="AE452" s="186"/>
      <c r="AF452" s="193"/>
      <c r="AG452" s="193"/>
      <c r="AH452" s="193"/>
      <c r="AI452" s="193"/>
      <c r="AJ452" s="193"/>
      <c r="AK452" s="186"/>
      <c r="AL452" s="186"/>
      <c r="AM452" s="186"/>
      <c r="AN452" s="186"/>
      <c r="AO452" s="186"/>
      <c r="AP452" s="186"/>
      <c r="AQ452" s="186"/>
      <c r="AR452" s="186"/>
      <c r="AS452" s="186"/>
      <c r="AU452" s="186"/>
      <c r="AV452" s="186"/>
      <c r="AY452" s="186"/>
      <c r="AZ452" s="186"/>
      <c r="BA452" s="186"/>
      <c r="BB452" s="186"/>
      <c r="BC452" s="186"/>
      <c r="BD452" s="186"/>
      <c r="BE452" s="186"/>
      <c r="BF452" s="186"/>
      <c r="BG452" s="186"/>
      <c r="BJ452" s="186"/>
      <c r="BK452" s="186"/>
      <c r="BL452" s="186"/>
      <c r="BM452" s="218"/>
      <c r="BP452" s="186"/>
      <c r="BQ452" s="197"/>
      <c r="BR452" s="197"/>
      <c r="BS452" s="197"/>
      <c r="BT452" s="197"/>
      <c r="BU452" s="186"/>
      <c r="BV452" s="186"/>
      <c r="BW452" s="186"/>
      <c r="BX452" s="186"/>
      <c r="BY452" s="186"/>
      <c r="BZ452" s="186"/>
      <c r="CA452" s="186"/>
      <c r="CB452" s="186"/>
      <c r="CC452" s="186"/>
      <c r="CD452" s="186"/>
      <c r="CE452" s="186"/>
      <c r="CF452" s="186"/>
      <c r="CI452" s="186"/>
      <c r="CJ452" s="186"/>
      <c r="CK452" s="186"/>
      <c r="CL452" s="186"/>
      <c r="CM452" s="186"/>
      <c r="CN452" s="186"/>
      <c r="CO452" s="186"/>
      <c r="CP452" s="186"/>
      <c r="CQ452" s="186"/>
      <c r="CR452" s="186"/>
      <c r="CS452" s="186"/>
      <c r="CT452" s="186"/>
      <c r="CU452" s="171"/>
      <c r="CV452" s="171"/>
      <c r="CW452" s="171"/>
      <c r="CX452" s="171"/>
      <c r="CY452" s="171"/>
      <c r="CZ452" s="171"/>
      <c r="DA452" s="171"/>
      <c r="DB452" s="171"/>
      <c r="DC452" s="171"/>
      <c r="DD452" s="171"/>
      <c r="DE452" s="171"/>
      <c r="DF452" s="171"/>
      <c r="DG452" s="171"/>
      <c r="DH452" s="171"/>
      <c r="DI452" s="171"/>
      <c r="DJ452" s="171"/>
      <c r="DK452" s="171"/>
      <c r="DL452" s="186"/>
      <c r="DM452" s="186"/>
      <c r="DO452" s="149"/>
      <c r="DP452" s="149"/>
      <c r="DQ452" s="186"/>
      <c r="DR452" s="149"/>
      <c r="DS452" s="149"/>
      <c r="DT452" s="149"/>
      <c r="DU452" s="149"/>
      <c r="DV452" s="149"/>
      <c r="DW452" s="149"/>
      <c r="DX452" s="149"/>
      <c r="DY452" s="149"/>
      <c r="DZ452" s="149"/>
      <c r="EA452" s="149"/>
      <c r="EB452" s="149"/>
      <c r="EC452" s="149"/>
      <c r="ED452" s="149"/>
      <c r="EE452" s="149"/>
      <c r="EF452" s="149"/>
      <c r="EG452" s="149"/>
      <c r="EH452" s="61"/>
      <c r="EI452" s="68"/>
      <c r="EJ452" s="68"/>
      <c r="EK452" s="68"/>
      <c r="EL452" s="68"/>
      <c r="EM452" s="68"/>
      <c r="EN452" s="68"/>
      <c r="EO452" s="68"/>
      <c r="EP452" s="149"/>
      <c r="EQ452" s="149"/>
      <c r="ER452" s="149"/>
      <c r="ES452" s="149"/>
      <c r="ET452" s="149"/>
      <c r="EU452" s="149"/>
    </row>
    <row r="453" spans="1:151" s="169" customFormat="1" x14ac:dyDescent="0.25">
      <c r="A453" s="186"/>
      <c r="B453" s="186"/>
      <c r="C453" s="186"/>
      <c r="D453" s="186"/>
      <c r="E453" s="186"/>
      <c r="F453" s="186"/>
      <c r="G453" s="186"/>
      <c r="H453" s="186"/>
      <c r="I453" s="186"/>
      <c r="J453" s="186"/>
      <c r="K453" s="186"/>
      <c r="L453" s="186"/>
      <c r="M453" s="186"/>
      <c r="N453" s="186"/>
      <c r="O453" s="186"/>
      <c r="P453" s="186"/>
      <c r="Q453" s="186"/>
      <c r="R453" s="186"/>
      <c r="S453" s="186"/>
      <c r="T453" s="186"/>
      <c r="U453" s="186"/>
      <c r="V453" s="186"/>
      <c r="W453" s="186"/>
      <c r="X453" s="186"/>
      <c r="Y453" s="192" t="s">
        <v>10</v>
      </c>
      <c r="Z453" s="192"/>
      <c r="AA453" s="175"/>
      <c r="AB453" s="175"/>
      <c r="AC453" s="175"/>
      <c r="AD453" s="175"/>
      <c r="AE453" s="192"/>
      <c r="AF453" s="193">
        <v>44.365914499999995</v>
      </c>
      <c r="AG453" s="193">
        <v>29.09619600000001</v>
      </c>
      <c r="AH453" s="193">
        <v>5.4548048000000007</v>
      </c>
      <c r="AI453" s="193">
        <v>11.421987849999999</v>
      </c>
      <c r="AJ453" s="193">
        <v>2.0990338435457696</v>
      </c>
      <c r="AK453" s="186"/>
      <c r="AL453" s="175" t="s">
        <v>1137</v>
      </c>
      <c r="AM453" s="175"/>
      <c r="AN453" s="175" t="s">
        <v>10</v>
      </c>
      <c r="AO453" s="175"/>
      <c r="AP453" s="175"/>
      <c r="AQ453" s="175"/>
      <c r="AR453" s="175"/>
      <c r="AS453" s="175"/>
      <c r="AU453" s="175"/>
      <c r="AV453" s="175" t="s">
        <v>440</v>
      </c>
      <c r="AY453" s="176">
        <v>0.22770000000000001</v>
      </c>
      <c r="AZ453" s="176">
        <v>20</v>
      </c>
      <c r="BA453" s="179">
        <v>1.1385000000000001E-2</v>
      </c>
      <c r="BB453" s="177">
        <v>5.8827476981719595</v>
      </c>
      <c r="BC453" s="186"/>
      <c r="BD453" s="186"/>
      <c r="BE453" s="186"/>
      <c r="BF453" s="186"/>
      <c r="BG453" s="186"/>
      <c r="BJ453" s="186"/>
      <c r="BK453" s="186"/>
      <c r="BL453" s="186"/>
      <c r="BM453" s="218"/>
      <c r="BP453" s="186"/>
      <c r="BQ453" s="197"/>
      <c r="BR453" s="197"/>
      <c r="BS453" s="197"/>
      <c r="BT453" s="197"/>
      <c r="BU453" s="186"/>
      <c r="BV453" s="186"/>
      <c r="BW453" s="186"/>
      <c r="BX453" s="186"/>
      <c r="BY453" s="186"/>
      <c r="BZ453" s="186"/>
      <c r="CA453" s="186"/>
      <c r="CB453" s="186"/>
      <c r="CC453" s="186"/>
      <c r="CD453" s="186"/>
      <c r="CE453" s="186"/>
      <c r="CF453" s="186"/>
      <c r="CI453" s="186"/>
      <c r="CJ453" s="186"/>
      <c r="CK453" s="186"/>
      <c r="CL453" s="186"/>
      <c r="CM453" s="186"/>
      <c r="CN453" s="186"/>
      <c r="CO453" s="186"/>
      <c r="CP453" s="186"/>
      <c r="CQ453" s="186"/>
      <c r="CR453" s="186"/>
      <c r="CS453" s="186"/>
      <c r="CT453" s="186"/>
      <c r="CU453" s="171"/>
      <c r="CV453" s="171"/>
      <c r="CW453" s="171"/>
      <c r="CX453" s="171"/>
      <c r="CY453" s="171"/>
      <c r="CZ453" s="171"/>
      <c r="DA453" s="171"/>
      <c r="DB453" s="171"/>
      <c r="DC453" s="171"/>
      <c r="DD453" s="171"/>
      <c r="DE453" s="171"/>
      <c r="DF453" s="171"/>
      <c r="DG453" s="171"/>
      <c r="DH453" s="171"/>
      <c r="DI453" s="171"/>
      <c r="DJ453" s="171"/>
      <c r="DK453" s="171"/>
      <c r="DL453" s="186"/>
      <c r="DM453" s="186"/>
      <c r="DO453" s="149"/>
      <c r="DP453" s="149"/>
      <c r="DQ453" s="186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 s="149"/>
      <c r="EB453" s="149"/>
      <c r="EC453" s="149"/>
      <c r="ED453" s="149"/>
      <c r="EE453" s="149"/>
      <c r="EF453" s="149"/>
      <c r="EG453" s="149"/>
      <c r="EH453" s="61"/>
      <c r="EI453" s="68"/>
      <c r="EJ453" s="68"/>
      <c r="EK453" s="68"/>
      <c r="EL453" s="68"/>
      <c r="EM453" s="68"/>
      <c r="EN453" s="68"/>
      <c r="EO453" s="68"/>
      <c r="EP453" s="149"/>
      <c r="EQ453" s="149"/>
      <c r="ER453" s="149"/>
      <c r="ES453" s="149"/>
      <c r="ET453" s="149"/>
      <c r="EU453" s="149"/>
    </row>
    <row r="454" spans="1:151" s="169" customFormat="1" x14ac:dyDescent="0.25">
      <c r="A454" s="186"/>
      <c r="B454" s="186"/>
      <c r="C454" s="186"/>
      <c r="D454" s="186"/>
      <c r="E454" s="186"/>
      <c r="F454" s="186"/>
      <c r="G454" s="186"/>
      <c r="H454" s="186"/>
      <c r="I454" s="186"/>
      <c r="J454" s="186"/>
      <c r="K454" s="186"/>
      <c r="L454" s="186"/>
      <c r="M454" s="186"/>
      <c r="N454" s="186"/>
      <c r="O454" s="186"/>
      <c r="P454" s="186"/>
      <c r="Q454" s="186"/>
      <c r="R454" s="186"/>
      <c r="S454" s="186"/>
      <c r="T454" s="186"/>
      <c r="U454" s="186"/>
      <c r="V454" s="186"/>
      <c r="W454" s="190" t="s">
        <v>932</v>
      </c>
      <c r="X454" s="190">
        <v>702</v>
      </c>
      <c r="Y454" s="192" t="s">
        <v>10</v>
      </c>
      <c r="Z454" s="192"/>
      <c r="AA454" s="175"/>
      <c r="AB454" s="175"/>
      <c r="AC454" s="175"/>
      <c r="AD454" s="175"/>
      <c r="AE454" s="192"/>
      <c r="AF454" s="193">
        <v>47.253949999999996</v>
      </c>
      <c r="AG454" s="193">
        <v>29.749333999999994</v>
      </c>
      <c r="AH454" s="193">
        <v>5.6341165499999999</v>
      </c>
      <c r="AI454" s="193">
        <v>12.0313303</v>
      </c>
      <c r="AJ454" s="193">
        <v>2.1581333561782694</v>
      </c>
      <c r="AK454" s="186"/>
      <c r="AL454" s="175" t="s">
        <v>125</v>
      </c>
      <c r="AM454" s="175"/>
      <c r="AN454" s="175" t="s">
        <v>10</v>
      </c>
      <c r="AO454" s="175"/>
      <c r="AP454" s="175"/>
      <c r="AQ454" s="175"/>
      <c r="AR454" s="175"/>
      <c r="AS454" s="175"/>
      <c r="AU454" s="175"/>
      <c r="AV454" s="176" t="s">
        <v>20</v>
      </c>
      <c r="AY454" s="176">
        <v>0.2074</v>
      </c>
      <c r="AZ454" s="176">
        <v>20</v>
      </c>
      <c r="BA454" s="179">
        <v>1.0370000000000001E-2</v>
      </c>
      <c r="BB454" s="177">
        <v>5.559283816068505</v>
      </c>
      <c r="BC454" s="186"/>
      <c r="BD454" s="186"/>
      <c r="BE454" s="186"/>
      <c r="BF454" s="186"/>
      <c r="BG454" s="186"/>
      <c r="BJ454" s="186"/>
      <c r="BK454" s="186"/>
      <c r="BL454" s="186"/>
      <c r="BM454" s="218"/>
      <c r="BP454" s="186"/>
      <c r="BQ454" s="197"/>
      <c r="BR454" s="197"/>
      <c r="BS454" s="197"/>
      <c r="BT454" s="197"/>
      <c r="BU454" s="186"/>
      <c r="BV454" s="186"/>
      <c r="BW454" s="186"/>
      <c r="BX454" s="186"/>
      <c r="BY454" s="186"/>
      <c r="BZ454" s="186"/>
      <c r="CA454" s="186"/>
      <c r="CB454" s="186"/>
      <c r="CC454" s="186"/>
      <c r="CD454" s="186"/>
      <c r="CE454" s="186"/>
      <c r="CF454" s="186"/>
      <c r="CI454" s="186"/>
      <c r="CJ454" s="186"/>
      <c r="CK454" s="186"/>
      <c r="CL454" s="186"/>
      <c r="CM454" s="186"/>
      <c r="CN454" s="186"/>
      <c r="CO454" s="186"/>
      <c r="CP454" s="186"/>
      <c r="CQ454" s="186"/>
      <c r="CR454" s="186"/>
      <c r="CS454" s="186"/>
      <c r="CT454" s="186"/>
      <c r="CU454" s="171"/>
      <c r="CV454" s="171"/>
      <c r="CW454" s="171"/>
      <c r="CX454" s="171"/>
      <c r="CY454" s="171"/>
      <c r="CZ454" s="171"/>
      <c r="DA454" s="171"/>
      <c r="DB454" s="171"/>
      <c r="DC454" s="171"/>
      <c r="DD454" s="171"/>
      <c r="DE454" s="171"/>
      <c r="DF454" s="171"/>
      <c r="DG454" s="171"/>
      <c r="DH454" s="171"/>
      <c r="DI454" s="171"/>
      <c r="DJ454" s="171"/>
      <c r="DK454" s="171"/>
      <c r="DL454" s="186"/>
      <c r="DM454" s="186"/>
      <c r="DO454" s="149"/>
      <c r="DP454" s="149"/>
      <c r="DQ454" s="186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 s="149"/>
      <c r="EB454" s="149"/>
      <c r="EC454" s="149"/>
      <c r="ED454" s="149"/>
      <c r="EE454" s="149"/>
      <c r="EF454" s="149"/>
      <c r="EG454" s="149"/>
      <c r="EH454" s="61"/>
      <c r="EI454" s="68"/>
      <c r="EJ454" s="68"/>
      <c r="EK454" s="68"/>
      <c r="EL454" s="68"/>
      <c r="EM454" s="68"/>
      <c r="EN454" s="68"/>
      <c r="EO454" s="68"/>
      <c r="EP454" s="149"/>
      <c r="EQ454" s="149"/>
      <c r="ER454" s="149"/>
      <c r="ES454" s="149"/>
      <c r="ET454" s="149"/>
      <c r="EU454" s="149"/>
    </row>
    <row r="455" spans="1:151" s="169" customFormat="1" x14ac:dyDescent="0.25">
      <c r="A455" s="186"/>
      <c r="B455" s="186"/>
      <c r="C455" s="186"/>
      <c r="D455" s="186"/>
      <c r="E455" s="186"/>
      <c r="F455" s="186"/>
      <c r="G455" s="186"/>
      <c r="H455" s="186"/>
      <c r="I455" s="186"/>
      <c r="J455" s="186"/>
      <c r="K455" s="186"/>
      <c r="L455" s="186"/>
      <c r="M455" s="186"/>
      <c r="N455" s="186"/>
      <c r="O455" s="186"/>
      <c r="P455" s="186"/>
      <c r="Q455" s="186"/>
      <c r="R455" s="186"/>
      <c r="S455" s="186"/>
      <c r="T455" s="186"/>
      <c r="U455" s="186"/>
      <c r="V455" s="186"/>
      <c r="W455" s="190" t="s">
        <v>851</v>
      </c>
      <c r="X455" s="190">
        <v>1125</v>
      </c>
      <c r="Y455" s="192" t="s">
        <v>286</v>
      </c>
      <c r="Z455" s="192"/>
      <c r="AA455" s="175"/>
      <c r="AB455" s="175"/>
      <c r="AC455" s="175"/>
      <c r="AD455" s="175"/>
      <c r="AE455" s="192"/>
      <c r="AF455" s="193">
        <v>55.245416999999996</v>
      </c>
      <c r="AG455" s="193">
        <v>32.2891835</v>
      </c>
      <c r="AH455" s="193">
        <v>5.8371686499999997</v>
      </c>
      <c r="AI455" s="193">
        <v>12.684037700000001</v>
      </c>
      <c r="AJ455" s="193">
        <v>2.1686313585761043</v>
      </c>
      <c r="AK455" s="186"/>
      <c r="AL455" s="175" t="s">
        <v>225</v>
      </c>
      <c r="AM455" s="175"/>
      <c r="AN455" s="175" t="s">
        <v>286</v>
      </c>
      <c r="AO455" s="175"/>
      <c r="AP455" s="175"/>
      <c r="AQ455" s="175"/>
      <c r="AR455" s="175"/>
      <c r="AS455" s="175"/>
      <c r="AU455" s="175"/>
      <c r="AV455" s="175" t="s">
        <v>62</v>
      </c>
      <c r="AY455" s="176">
        <v>0.26350000000000001</v>
      </c>
      <c r="AZ455" s="176">
        <v>20</v>
      </c>
      <c r="BA455" s="179">
        <v>1.3175000000000001E-2</v>
      </c>
      <c r="BB455" s="177">
        <v>6.3511663490188717</v>
      </c>
      <c r="BC455" s="186"/>
      <c r="BD455" s="186"/>
      <c r="BE455" s="186"/>
      <c r="BF455" s="186"/>
      <c r="BG455" s="186"/>
      <c r="BJ455" s="186"/>
      <c r="BK455" s="186"/>
      <c r="BL455" s="186"/>
      <c r="BM455" s="218"/>
      <c r="BP455" s="186"/>
      <c r="BQ455" s="197"/>
      <c r="BR455" s="197"/>
      <c r="BS455" s="197"/>
      <c r="BT455" s="197"/>
      <c r="BU455" s="186"/>
      <c r="BV455" s="186"/>
      <c r="BW455" s="186"/>
      <c r="BX455" s="186"/>
      <c r="BY455" s="186"/>
      <c r="BZ455" s="186"/>
      <c r="CA455" s="186"/>
      <c r="CB455" s="186"/>
      <c r="CC455" s="186"/>
      <c r="CD455" s="186"/>
      <c r="CE455" s="186"/>
      <c r="CF455" s="186"/>
      <c r="CI455" s="186"/>
      <c r="CJ455" s="186"/>
      <c r="CK455" s="186"/>
      <c r="CL455" s="186"/>
      <c r="CM455" s="186"/>
      <c r="CN455" s="186"/>
      <c r="CO455" s="186"/>
      <c r="CP455" s="186"/>
      <c r="CQ455" s="186"/>
      <c r="CR455" s="186"/>
      <c r="CS455" s="186"/>
      <c r="CT455" s="186"/>
      <c r="CU455" s="171"/>
      <c r="CV455" s="171"/>
      <c r="CW455" s="171"/>
      <c r="CX455" s="171"/>
      <c r="CY455" s="171"/>
      <c r="CZ455" s="171"/>
      <c r="DA455" s="171"/>
      <c r="DB455" s="171"/>
      <c r="DC455" s="171"/>
      <c r="DD455" s="171"/>
      <c r="DE455" s="171"/>
      <c r="DF455" s="171"/>
      <c r="DG455" s="171"/>
      <c r="DH455" s="171"/>
      <c r="DI455" s="171"/>
      <c r="DJ455" s="171"/>
      <c r="DK455" s="171"/>
      <c r="DL455" s="186"/>
      <c r="DM455" s="186"/>
      <c r="DO455" s="149"/>
      <c r="DP455" s="149"/>
      <c r="DQ455" s="186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 s="149"/>
      <c r="EB455" s="149"/>
      <c r="EC455" s="149"/>
      <c r="ED455" s="149"/>
      <c r="EE455" s="149"/>
      <c r="EF455" s="149"/>
      <c r="EG455" s="149"/>
      <c r="EH455" s="61"/>
      <c r="EI455" s="68"/>
      <c r="EJ455" s="68"/>
      <c r="EK455" s="68"/>
      <c r="EL455" s="68"/>
      <c r="EM455" s="68"/>
      <c r="EN455" s="68"/>
      <c r="EO455" s="68"/>
      <c r="EP455" s="149"/>
      <c r="EQ455" s="149"/>
      <c r="ER455" s="149"/>
      <c r="ES455" s="149"/>
      <c r="ET455" s="149"/>
      <c r="EU455" s="149"/>
    </row>
    <row r="456" spans="1:151" s="169" customFormat="1" x14ac:dyDescent="0.25">
      <c r="A456" s="186"/>
      <c r="B456" s="186"/>
      <c r="C456" s="186"/>
      <c r="D456" s="186"/>
      <c r="E456" s="186"/>
      <c r="F456" s="186"/>
      <c r="G456" s="186"/>
      <c r="H456" s="186"/>
      <c r="I456" s="186"/>
      <c r="J456" s="186"/>
      <c r="K456" s="186"/>
      <c r="L456" s="186"/>
      <c r="M456" s="186"/>
      <c r="N456" s="186"/>
      <c r="O456" s="186"/>
      <c r="P456" s="186"/>
      <c r="Q456" s="186"/>
      <c r="R456" s="186"/>
      <c r="S456" s="186"/>
      <c r="T456" s="186"/>
      <c r="U456" s="186"/>
      <c r="V456" s="186"/>
      <c r="W456" s="190" t="s">
        <v>853</v>
      </c>
      <c r="X456" s="190">
        <v>659</v>
      </c>
      <c r="Y456" s="192" t="s">
        <v>286</v>
      </c>
      <c r="Z456" s="192"/>
      <c r="AA456" s="175"/>
      <c r="AB456" s="175"/>
      <c r="AC456" s="175"/>
      <c r="AD456" s="175"/>
      <c r="AE456" s="192"/>
      <c r="AF456" s="193">
        <v>45.341798499999996</v>
      </c>
      <c r="AG456" s="193">
        <v>29.58164</v>
      </c>
      <c r="AH456" s="193">
        <v>5.1806606999999998</v>
      </c>
      <c r="AI456" s="193">
        <v>11.725885</v>
      </c>
      <c r="AJ456" s="193">
        <v>2.269678131626331</v>
      </c>
      <c r="AK456" s="186"/>
      <c r="AL456" s="175" t="s">
        <v>1084</v>
      </c>
      <c r="AM456" s="175"/>
      <c r="AN456" s="175" t="s">
        <v>286</v>
      </c>
      <c r="AO456" s="175"/>
      <c r="AP456" s="175"/>
      <c r="AQ456" s="175"/>
      <c r="AR456" s="175"/>
      <c r="AS456" s="175"/>
      <c r="AU456" s="175"/>
      <c r="AV456" s="176" t="s">
        <v>20</v>
      </c>
      <c r="AY456" s="176">
        <v>0.25040000000000001</v>
      </c>
      <c r="AZ456" s="176">
        <v>20</v>
      </c>
      <c r="BA456" s="179">
        <v>1.252E-2</v>
      </c>
      <c r="BB456" s="177">
        <v>6.654497624352401</v>
      </c>
      <c r="BC456" s="186"/>
      <c r="BD456" s="186"/>
      <c r="BE456" s="186"/>
      <c r="BF456" s="186"/>
      <c r="BG456" s="186"/>
      <c r="BJ456" s="186"/>
      <c r="BK456" s="186"/>
      <c r="BL456" s="186"/>
      <c r="BM456" s="218"/>
      <c r="BP456" s="186"/>
      <c r="BQ456" s="197"/>
      <c r="BR456" s="197"/>
      <c r="BS456" s="197"/>
      <c r="BT456" s="197"/>
      <c r="BU456" s="186"/>
      <c r="BV456" s="186"/>
      <c r="BW456" s="186"/>
      <c r="BX456" s="186"/>
      <c r="BY456" s="186"/>
      <c r="BZ456" s="186"/>
      <c r="CA456" s="186"/>
      <c r="CB456" s="186"/>
      <c r="CC456" s="186"/>
      <c r="CD456" s="186"/>
      <c r="CE456" s="186"/>
      <c r="CF456" s="186"/>
      <c r="CI456" s="186"/>
      <c r="CJ456" s="186"/>
      <c r="CK456" s="186"/>
      <c r="CL456" s="186"/>
      <c r="CM456" s="186"/>
      <c r="CN456" s="186"/>
      <c r="CO456" s="186"/>
      <c r="CP456" s="186"/>
      <c r="CQ456" s="186"/>
      <c r="CR456" s="186"/>
      <c r="CS456" s="186"/>
      <c r="CT456" s="186"/>
      <c r="CU456" s="171"/>
      <c r="CV456" s="171"/>
      <c r="CW456" s="171"/>
      <c r="CX456" s="171"/>
      <c r="CY456" s="171"/>
      <c r="CZ456" s="171"/>
      <c r="DA456" s="171"/>
      <c r="DB456" s="171"/>
      <c r="DC456" s="171"/>
      <c r="DD456" s="171"/>
      <c r="DE456" s="171"/>
      <c r="DF456" s="171"/>
      <c r="DG456" s="171"/>
      <c r="DH456" s="171"/>
      <c r="DI456" s="171"/>
      <c r="DJ456" s="171"/>
      <c r="DK456" s="171"/>
      <c r="DL456" s="186"/>
      <c r="DM456" s="186"/>
      <c r="DO456" s="149"/>
      <c r="DP456" s="149"/>
      <c r="DQ456" s="186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 s="149"/>
      <c r="EB456" s="149"/>
      <c r="EC456" s="149"/>
      <c r="ED456" s="149"/>
      <c r="EE456" s="149"/>
      <c r="EF456" s="149"/>
      <c r="EG456" s="149"/>
      <c r="EH456" s="61"/>
      <c r="EI456" s="68"/>
      <c r="EJ456" s="68"/>
      <c r="EK456" s="68"/>
      <c r="EL456" s="68"/>
      <c r="EM456" s="68"/>
      <c r="EN456" s="68"/>
      <c r="EO456" s="68"/>
      <c r="EP456" s="149"/>
      <c r="EQ456" s="149"/>
      <c r="ER456" s="149"/>
      <c r="ES456" s="149"/>
      <c r="ET456" s="149"/>
      <c r="EU456" s="149"/>
    </row>
    <row r="457" spans="1:151" s="169" customFormat="1" x14ac:dyDescent="0.25">
      <c r="A457" s="186"/>
      <c r="B457" s="186"/>
      <c r="C457" s="186"/>
      <c r="D457" s="186"/>
      <c r="E457" s="186"/>
      <c r="F457" s="186"/>
      <c r="G457" s="186"/>
      <c r="H457" s="186"/>
      <c r="I457" s="186"/>
      <c r="J457" s="186"/>
      <c r="K457" s="186"/>
      <c r="L457" s="186"/>
      <c r="M457" s="186"/>
      <c r="N457" s="186"/>
      <c r="O457" s="186"/>
      <c r="P457" s="186"/>
      <c r="Q457" s="186"/>
      <c r="R457" s="186"/>
      <c r="S457" s="186"/>
      <c r="T457" s="186"/>
      <c r="U457" s="186"/>
      <c r="V457" s="186"/>
      <c r="W457" s="190" t="s">
        <v>949</v>
      </c>
      <c r="X457" s="190">
        <v>722</v>
      </c>
      <c r="Y457" s="192" t="s">
        <v>10</v>
      </c>
      <c r="Z457" s="192"/>
      <c r="AA457" s="175"/>
      <c r="AB457" s="175"/>
      <c r="AC457" s="175"/>
      <c r="AD457" s="175"/>
      <c r="AE457" s="192"/>
      <c r="AF457" s="193">
        <v>46.957583499999991</v>
      </c>
      <c r="AG457" s="193">
        <v>29.991412500000003</v>
      </c>
      <c r="AH457" s="193">
        <v>5.2188491499999987</v>
      </c>
      <c r="AI457" s="193">
        <v>12.053516949999999</v>
      </c>
      <c r="AJ457" s="193">
        <v>2.3144203941961812</v>
      </c>
      <c r="AK457" s="186"/>
      <c r="AL457" s="175" t="s">
        <v>130</v>
      </c>
      <c r="AM457" s="175"/>
      <c r="AN457" s="175" t="s">
        <v>10</v>
      </c>
      <c r="AO457" s="175"/>
      <c r="AP457" s="175"/>
      <c r="AQ457" s="175"/>
      <c r="AR457" s="175"/>
      <c r="AS457" s="175"/>
      <c r="AU457" s="175"/>
      <c r="AV457" s="176" t="s">
        <v>20</v>
      </c>
      <c r="AY457" s="176">
        <v>0.22919999999999999</v>
      </c>
      <c r="AZ457" s="176">
        <v>20</v>
      </c>
      <c r="BA457" s="179">
        <v>1.146E-2</v>
      </c>
      <c r="BB457" s="177">
        <v>6.2330550559686468</v>
      </c>
      <c r="BC457" s="186"/>
      <c r="BD457" s="186"/>
      <c r="BE457" s="186"/>
      <c r="BF457" s="186"/>
      <c r="BG457" s="186"/>
      <c r="BJ457" s="186"/>
      <c r="BK457" s="186"/>
      <c r="BL457" s="186"/>
      <c r="BM457" s="218"/>
      <c r="BP457" s="186"/>
      <c r="BQ457" s="197"/>
      <c r="BR457" s="197"/>
      <c r="BS457" s="197"/>
      <c r="BT457" s="197"/>
      <c r="BU457" s="186"/>
      <c r="BV457" s="186"/>
      <c r="BW457" s="186"/>
      <c r="BX457" s="186"/>
      <c r="BY457" s="186"/>
      <c r="BZ457" s="186"/>
      <c r="CA457" s="186"/>
      <c r="CB457" s="186"/>
      <c r="CC457" s="186"/>
      <c r="CD457" s="186"/>
      <c r="CE457" s="186"/>
      <c r="CF457" s="186"/>
      <c r="CI457" s="186"/>
      <c r="CJ457" s="186"/>
      <c r="CK457" s="186"/>
      <c r="CL457" s="186"/>
      <c r="CM457" s="186"/>
      <c r="CN457" s="186"/>
      <c r="CO457" s="186"/>
      <c r="CP457" s="186"/>
      <c r="CQ457" s="186"/>
      <c r="CR457" s="186"/>
      <c r="CS457" s="186"/>
      <c r="CT457" s="186"/>
      <c r="CU457" s="171"/>
      <c r="CV457" s="171"/>
      <c r="CW457" s="171"/>
      <c r="CX457" s="171"/>
      <c r="CY457" s="171"/>
      <c r="CZ457" s="171"/>
      <c r="DA457" s="171"/>
      <c r="DB457" s="171"/>
      <c r="DC457" s="171"/>
      <c r="DD457" s="171"/>
      <c r="DE457" s="171"/>
      <c r="DF457" s="171"/>
      <c r="DG457" s="171"/>
      <c r="DH457" s="171"/>
      <c r="DI457" s="171"/>
      <c r="DJ457" s="171"/>
      <c r="DK457" s="171"/>
      <c r="DL457" s="186"/>
      <c r="DM457" s="186"/>
      <c r="DO457" s="149"/>
      <c r="DP457" s="149"/>
      <c r="DQ457" s="186"/>
      <c r="DR457" s="149"/>
      <c r="DS457" s="149"/>
      <c r="DT457" s="149"/>
      <c r="DU457" s="149"/>
      <c r="DV457" s="149"/>
      <c r="DW457" s="149"/>
      <c r="DX457" s="149"/>
      <c r="DY457" s="149"/>
      <c r="DZ457" s="149"/>
      <c r="EA457" s="149"/>
      <c r="EB457" s="149"/>
      <c r="EC457" s="149"/>
      <c r="ED457" s="149"/>
      <c r="EE457" s="149"/>
      <c r="EF457" s="149"/>
      <c r="EG457" s="149"/>
      <c r="EH457" s="61"/>
      <c r="EI457" s="68"/>
      <c r="EJ457" s="68"/>
      <c r="EK457" s="68"/>
      <c r="EL457" s="68"/>
      <c r="EM457" s="68"/>
      <c r="EN457" s="68"/>
      <c r="EO457" s="68"/>
      <c r="EP457" s="149"/>
      <c r="EQ457" s="149"/>
      <c r="ER457" s="149"/>
      <c r="ES457" s="149"/>
      <c r="ET457" s="149"/>
      <c r="EU457" s="149"/>
    </row>
    <row r="458" spans="1:151" s="169" customFormat="1" x14ac:dyDescent="0.25">
      <c r="A458" s="186"/>
      <c r="B458" s="186"/>
      <c r="C458" s="186"/>
      <c r="D458" s="186"/>
      <c r="E458" s="186"/>
      <c r="F458" s="186"/>
      <c r="G458" s="186"/>
      <c r="H458" s="186"/>
      <c r="I458" s="186"/>
      <c r="J458" s="186"/>
      <c r="K458" s="186"/>
      <c r="L458" s="186"/>
      <c r="M458" s="186"/>
      <c r="N458" s="186"/>
      <c r="O458" s="186"/>
      <c r="P458" s="186"/>
      <c r="Q458" s="186"/>
      <c r="R458" s="186"/>
      <c r="S458" s="186"/>
      <c r="T458" s="186"/>
      <c r="U458" s="186"/>
      <c r="V458" s="186"/>
      <c r="W458" s="190" t="s">
        <v>958</v>
      </c>
      <c r="X458" s="190">
        <v>756</v>
      </c>
      <c r="Y458" s="192" t="s">
        <v>10</v>
      </c>
      <c r="Z458" s="192"/>
      <c r="AA458" s="175"/>
      <c r="AB458" s="175"/>
      <c r="AC458" s="175"/>
      <c r="AD458" s="175"/>
      <c r="AE458" s="192"/>
      <c r="AF458" s="193">
        <v>47.010844500000012</v>
      </c>
      <c r="AG458" s="193">
        <v>31.549336</v>
      </c>
      <c r="AH458" s="193">
        <v>5.3005799000000007</v>
      </c>
      <c r="AI458" s="193">
        <v>12.1795022</v>
      </c>
      <c r="AJ458" s="193">
        <v>2.3184130357330401</v>
      </c>
      <c r="AK458" s="186"/>
      <c r="AL458" s="175" t="s">
        <v>133</v>
      </c>
      <c r="AM458" s="175"/>
      <c r="AN458" s="175" t="s">
        <v>10</v>
      </c>
      <c r="AO458" s="175"/>
      <c r="AP458" s="175"/>
      <c r="AQ458" s="175"/>
      <c r="AR458" s="175"/>
      <c r="AS458" s="175"/>
      <c r="AU458" s="175"/>
      <c r="AV458" s="175" t="s">
        <v>440</v>
      </c>
      <c r="AY458" s="176">
        <v>0.26740000000000003</v>
      </c>
      <c r="AZ458" s="176">
        <v>20</v>
      </c>
      <c r="BA458" s="177">
        <v>1.3370000000000002E-2</v>
      </c>
      <c r="BB458" s="177">
        <v>6.8866936890988653</v>
      </c>
      <c r="BC458" s="186"/>
      <c r="BD458" s="186"/>
      <c r="BE458" s="186"/>
      <c r="BF458" s="186"/>
      <c r="BG458" s="186"/>
      <c r="BJ458" s="186"/>
      <c r="BK458" s="186"/>
      <c r="BL458" s="186"/>
      <c r="BM458" s="218"/>
      <c r="BP458" s="186"/>
      <c r="BQ458" s="197"/>
      <c r="BR458" s="197"/>
      <c r="BS458" s="197"/>
      <c r="BT458" s="197"/>
      <c r="BU458" s="186"/>
      <c r="BV458" s="186"/>
      <c r="BW458" s="186"/>
      <c r="BX458" s="186"/>
      <c r="BY458" s="186"/>
      <c r="BZ458" s="186"/>
      <c r="CA458" s="186"/>
      <c r="CB458" s="186"/>
      <c r="CC458" s="186"/>
      <c r="CD458" s="186"/>
      <c r="CE458" s="186"/>
      <c r="CF458" s="186"/>
      <c r="CI458" s="186"/>
      <c r="CJ458" s="186"/>
      <c r="CK458" s="186"/>
      <c r="CL458" s="186"/>
      <c r="CM458" s="186"/>
      <c r="CN458" s="186"/>
      <c r="CO458" s="186"/>
      <c r="CP458" s="186"/>
      <c r="CQ458" s="186"/>
      <c r="CR458" s="186"/>
      <c r="CS458" s="186"/>
      <c r="CT458" s="186"/>
      <c r="CU458" s="171"/>
      <c r="CV458" s="171"/>
      <c r="CW458" s="171"/>
      <c r="CX458" s="171"/>
      <c r="CY458" s="171"/>
      <c r="CZ458" s="171"/>
      <c r="DA458" s="171"/>
      <c r="DB458" s="171"/>
      <c r="DC458" s="171"/>
      <c r="DD458" s="171"/>
      <c r="DE458" s="171"/>
      <c r="DF458" s="171"/>
      <c r="DG458" s="171"/>
      <c r="DH458" s="171"/>
      <c r="DI458" s="171"/>
      <c r="DJ458" s="171"/>
      <c r="DK458" s="171"/>
      <c r="DL458" s="186"/>
      <c r="DM458" s="186"/>
      <c r="DO458" s="149"/>
      <c r="DP458" s="149"/>
      <c r="DQ458" s="186"/>
      <c r="DR458" s="149"/>
      <c r="DS458" s="149"/>
      <c r="DT458" s="149"/>
      <c r="DU458" s="149"/>
      <c r="DV458" s="149"/>
      <c r="DW458" s="149"/>
      <c r="DX458" s="149"/>
      <c r="DY458" s="149"/>
      <c r="DZ458" s="149"/>
      <c r="EA458" s="149"/>
      <c r="EB458" s="149"/>
      <c r="EC458" s="149"/>
      <c r="ED458" s="149"/>
      <c r="EE458" s="149"/>
      <c r="EF458" s="149"/>
      <c r="EG458" s="149"/>
      <c r="EH458" s="61"/>
      <c r="EI458" s="68"/>
      <c r="EJ458" s="68"/>
      <c r="EK458" s="68"/>
      <c r="EL458" s="68"/>
      <c r="EM458" s="68"/>
      <c r="EN458" s="68"/>
      <c r="EO458" s="68"/>
      <c r="EP458" s="149"/>
      <c r="EQ458" s="149"/>
      <c r="ER458" s="149"/>
      <c r="ES458" s="149"/>
      <c r="ET458" s="149"/>
      <c r="EU458" s="149"/>
    </row>
    <row r="459" spans="1:151" s="169" customFormat="1" x14ac:dyDescent="0.25">
      <c r="A459" s="186"/>
      <c r="B459" s="186"/>
      <c r="C459" s="186"/>
      <c r="D459" s="186"/>
      <c r="E459" s="186"/>
      <c r="F459" s="186"/>
      <c r="G459" s="186"/>
      <c r="H459" s="186"/>
      <c r="I459" s="186"/>
      <c r="J459" s="186"/>
      <c r="K459" s="186"/>
      <c r="L459" s="186"/>
      <c r="M459" s="186"/>
      <c r="N459" s="186"/>
      <c r="O459" s="186"/>
      <c r="P459" s="186"/>
      <c r="Q459" s="186"/>
      <c r="R459" s="186"/>
      <c r="S459" s="186"/>
      <c r="T459" s="186"/>
      <c r="U459" s="186"/>
      <c r="V459" s="186"/>
      <c r="W459" s="190" t="s">
        <v>963</v>
      </c>
      <c r="X459" s="188">
        <v>817</v>
      </c>
      <c r="Y459" s="192" t="s">
        <v>10</v>
      </c>
      <c r="Z459" s="192"/>
      <c r="AA459" s="175"/>
      <c r="AB459" s="175"/>
      <c r="AC459" s="175"/>
      <c r="AD459" s="175"/>
      <c r="AE459" s="192"/>
      <c r="AF459" s="193">
        <v>47.356908999999995</v>
      </c>
      <c r="AG459" s="193">
        <v>31.174026500000004</v>
      </c>
      <c r="AH459" s="193">
        <v>5.3586528999999992</v>
      </c>
      <c r="AI459" s="193">
        <v>12.1710405</v>
      </c>
      <c r="AJ459" s="193">
        <v>2.2748979096561528</v>
      </c>
      <c r="AK459" s="186"/>
      <c r="AL459" s="175" t="s">
        <v>1123</v>
      </c>
      <c r="AM459" s="175"/>
      <c r="AN459" s="175" t="s">
        <v>10</v>
      </c>
      <c r="AO459" s="175"/>
      <c r="AP459" s="175"/>
      <c r="AQ459" s="175"/>
      <c r="AR459" s="175"/>
      <c r="AS459" s="175"/>
      <c r="AU459" s="175"/>
      <c r="AV459" s="175" t="s">
        <v>440</v>
      </c>
      <c r="AY459" s="176">
        <v>0.27379999999999999</v>
      </c>
      <c r="AZ459" s="176">
        <v>20</v>
      </c>
      <c r="BA459" s="177">
        <v>1.3689999999999999E-2</v>
      </c>
      <c r="BB459" s="177">
        <v>6.882667167744879</v>
      </c>
      <c r="BC459" s="186"/>
      <c r="BD459" s="186"/>
      <c r="BE459" s="186"/>
      <c r="BF459" s="186"/>
      <c r="BG459" s="186"/>
      <c r="BJ459" s="186"/>
      <c r="BK459" s="186"/>
      <c r="BL459" s="186"/>
      <c r="BM459" s="218"/>
      <c r="BP459" s="186"/>
      <c r="BQ459" s="197"/>
      <c r="BR459" s="197"/>
      <c r="BS459" s="197"/>
      <c r="BT459" s="197"/>
      <c r="BU459" s="186"/>
      <c r="BV459" s="186"/>
      <c r="BW459" s="186"/>
      <c r="BX459" s="186"/>
      <c r="BY459" s="186"/>
      <c r="BZ459" s="186"/>
      <c r="CA459" s="186"/>
      <c r="CB459" s="186"/>
      <c r="CC459" s="186"/>
      <c r="CD459" s="186"/>
      <c r="CE459" s="186"/>
      <c r="CF459" s="186"/>
      <c r="CI459" s="186"/>
      <c r="CJ459" s="186"/>
      <c r="CK459" s="186"/>
      <c r="CL459" s="186"/>
      <c r="CM459" s="186"/>
      <c r="CN459" s="186"/>
      <c r="CO459" s="186"/>
      <c r="CP459" s="186"/>
      <c r="CQ459" s="186"/>
      <c r="CR459" s="186"/>
      <c r="CS459" s="186"/>
      <c r="CT459" s="186"/>
      <c r="CU459" s="171"/>
      <c r="CV459" s="171"/>
      <c r="CW459" s="171"/>
      <c r="CX459" s="171"/>
      <c r="CY459" s="171"/>
      <c r="CZ459" s="171"/>
      <c r="DA459" s="171"/>
      <c r="DB459" s="171"/>
      <c r="DC459" s="171"/>
      <c r="DD459" s="171"/>
      <c r="DE459" s="171"/>
      <c r="DF459" s="171"/>
      <c r="DG459" s="171"/>
      <c r="DH459" s="171"/>
      <c r="DI459" s="171"/>
      <c r="DJ459" s="171"/>
      <c r="DK459" s="171"/>
      <c r="DL459" s="186"/>
      <c r="DM459" s="186"/>
      <c r="DO459" s="149"/>
      <c r="DP459" s="149"/>
      <c r="DQ459" s="186"/>
      <c r="DR459" s="149"/>
      <c r="DS459" s="149"/>
      <c r="DT459" s="149"/>
      <c r="DU459" s="149"/>
      <c r="DV459" s="149"/>
      <c r="DW459" s="149"/>
      <c r="DX459" s="149"/>
      <c r="DY459" s="149"/>
      <c r="DZ459" s="149"/>
      <c r="EA459" s="149"/>
      <c r="EB459" s="149"/>
      <c r="EC459" s="149"/>
      <c r="ED459" s="149"/>
      <c r="EE459" s="149"/>
      <c r="EF459" s="149"/>
      <c r="EG459" s="149"/>
      <c r="EH459" s="61"/>
      <c r="EI459" s="68"/>
      <c r="EJ459" s="68"/>
      <c r="EK459" s="68"/>
      <c r="EL459" s="68"/>
      <c r="EM459" s="68"/>
      <c r="EN459" s="68"/>
      <c r="EO459" s="68"/>
      <c r="EP459" s="149"/>
      <c r="EQ459" s="149"/>
      <c r="ER459" s="149"/>
      <c r="ES459" s="149"/>
      <c r="ET459" s="149"/>
      <c r="EU459" s="149"/>
    </row>
    <row r="460" spans="1:151" s="169" customFormat="1" x14ac:dyDescent="0.25">
      <c r="A460" s="186"/>
      <c r="B460" s="186"/>
      <c r="C460" s="186"/>
      <c r="D460" s="186"/>
      <c r="E460" s="186"/>
      <c r="F460" s="186"/>
      <c r="G460" s="186"/>
      <c r="H460" s="186"/>
      <c r="I460" s="186"/>
      <c r="J460" s="186"/>
      <c r="K460" s="186"/>
      <c r="L460" s="186"/>
      <c r="M460" s="186"/>
      <c r="N460" s="186"/>
      <c r="O460" s="186"/>
      <c r="P460" s="186"/>
      <c r="Q460" s="186"/>
      <c r="R460" s="186"/>
      <c r="S460" s="186"/>
      <c r="T460" s="186"/>
      <c r="U460" s="186"/>
      <c r="V460" s="186"/>
      <c r="W460" s="190" t="s">
        <v>862</v>
      </c>
      <c r="X460" s="190">
        <v>752</v>
      </c>
      <c r="Y460" s="192" t="s">
        <v>286</v>
      </c>
      <c r="Z460" s="192"/>
      <c r="AA460" s="175"/>
      <c r="AB460" s="175"/>
      <c r="AC460" s="175"/>
      <c r="AD460" s="175"/>
      <c r="AE460" s="192"/>
      <c r="AF460" s="193">
        <v>48.005083999999997</v>
      </c>
      <c r="AG460" s="193">
        <v>31.820354999999996</v>
      </c>
      <c r="AH460" s="193">
        <v>5.2945897999999989</v>
      </c>
      <c r="AI460" s="193">
        <v>12.867579000000001</v>
      </c>
      <c r="AJ460" s="193">
        <v>2.4470303838907501</v>
      </c>
      <c r="AK460" s="186"/>
      <c r="AL460" s="175" t="s">
        <v>1089</v>
      </c>
      <c r="AM460" s="175"/>
      <c r="AN460" s="175" t="s">
        <v>286</v>
      </c>
      <c r="AO460" s="175"/>
      <c r="AP460" s="175"/>
      <c r="AQ460" s="175"/>
      <c r="AR460" s="175"/>
      <c r="AS460" s="175"/>
      <c r="AU460" s="175"/>
      <c r="AV460" s="175" t="s">
        <v>440</v>
      </c>
      <c r="AY460" s="176">
        <v>0.25359999999999999</v>
      </c>
      <c r="AZ460" s="176">
        <v>20</v>
      </c>
      <c r="BA460" s="177">
        <v>1.268E-2</v>
      </c>
      <c r="BB460" s="177">
        <v>6.8679032561136033</v>
      </c>
      <c r="BC460" s="186"/>
      <c r="BD460" s="186"/>
      <c r="BE460" s="186"/>
      <c r="BF460" s="186"/>
      <c r="BG460" s="186"/>
      <c r="BJ460" s="186"/>
      <c r="BK460" s="186"/>
      <c r="BL460" s="186"/>
      <c r="BM460" s="218"/>
      <c r="BP460" s="186"/>
      <c r="BQ460" s="197"/>
      <c r="BR460" s="197"/>
      <c r="BS460" s="197"/>
      <c r="BT460" s="197"/>
      <c r="BU460" s="186"/>
      <c r="BV460" s="186"/>
      <c r="BW460" s="186"/>
      <c r="BX460" s="186"/>
      <c r="BY460" s="186"/>
      <c r="BZ460" s="186"/>
      <c r="CA460" s="186"/>
      <c r="CB460" s="186"/>
      <c r="CC460" s="186"/>
      <c r="CD460" s="186"/>
      <c r="CE460" s="186"/>
      <c r="CF460" s="186"/>
      <c r="CI460" s="186"/>
      <c r="CJ460" s="186"/>
      <c r="CK460" s="186"/>
      <c r="CL460" s="186"/>
      <c r="CM460" s="186"/>
      <c r="CN460" s="186"/>
      <c r="CO460" s="186"/>
      <c r="CP460" s="186"/>
      <c r="CQ460" s="186"/>
      <c r="CR460" s="186"/>
      <c r="CS460" s="186"/>
      <c r="CT460" s="186"/>
      <c r="CU460" s="171"/>
      <c r="CV460" s="171"/>
      <c r="CW460" s="171"/>
      <c r="CX460" s="171"/>
      <c r="CY460" s="171"/>
      <c r="CZ460" s="171"/>
      <c r="DA460" s="171"/>
      <c r="DB460" s="171"/>
      <c r="DC460" s="171"/>
      <c r="DD460" s="171"/>
      <c r="DE460" s="171"/>
      <c r="DF460" s="171"/>
      <c r="DG460" s="171"/>
      <c r="DH460" s="171"/>
      <c r="DI460" s="171"/>
      <c r="DJ460" s="171"/>
      <c r="DK460" s="171"/>
      <c r="DL460" s="186"/>
      <c r="DM460" s="186"/>
      <c r="DO460" s="149"/>
      <c r="DP460" s="149"/>
      <c r="DQ460" s="186"/>
      <c r="DR460" s="149"/>
      <c r="DS460" s="149"/>
      <c r="DT460" s="149"/>
      <c r="DU460" s="149"/>
      <c r="DV460" s="149"/>
      <c r="DW460" s="149"/>
      <c r="DX460" s="149"/>
      <c r="DY460" s="149"/>
      <c r="DZ460" s="149"/>
      <c r="EA460" s="149"/>
      <c r="EB460" s="149"/>
      <c r="EC460" s="149"/>
      <c r="ED460" s="149"/>
      <c r="EE460" s="149"/>
      <c r="EF460" s="149"/>
      <c r="EG460" s="149"/>
      <c r="EH460" s="61"/>
      <c r="EI460" s="68"/>
      <c r="EJ460" s="68"/>
      <c r="EK460" s="68"/>
      <c r="EL460" s="68"/>
      <c r="EM460" s="68"/>
      <c r="EN460" s="68"/>
      <c r="EO460" s="68"/>
      <c r="EP460" s="149"/>
      <c r="EQ460" s="149"/>
      <c r="ER460" s="149"/>
      <c r="ES460" s="149"/>
      <c r="ET460" s="149"/>
      <c r="EU460" s="149"/>
    </row>
    <row r="461" spans="1:151" s="169" customFormat="1" x14ac:dyDescent="0.25">
      <c r="A461" s="186"/>
      <c r="B461" s="186"/>
      <c r="C461" s="186"/>
      <c r="D461" s="186"/>
      <c r="E461" s="186"/>
      <c r="F461" s="186"/>
      <c r="G461" s="186"/>
      <c r="H461" s="186"/>
      <c r="I461" s="186"/>
      <c r="J461" s="186"/>
      <c r="K461" s="186"/>
      <c r="L461" s="186"/>
      <c r="M461" s="186"/>
      <c r="N461" s="186"/>
      <c r="O461" s="186"/>
      <c r="P461" s="186"/>
      <c r="Q461" s="186"/>
      <c r="R461" s="186"/>
      <c r="S461" s="186"/>
      <c r="T461" s="186"/>
      <c r="U461" s="186"/>
      <c r="V461" s="186"/>
      <c r="W461" s="190" t="s">
        <v>867</v>
      </c>
      <c r="X461" s="190">
        <v>734</v>
      </c>
      <c r="Y461" s="192" t="s">
        <v>286</v>
      </c>
      <c r="Z461" s="192"/>
      <c r="AA461" s="175"/>
      <c r="AB461" s="175"/>
      <c r="AC461" s="175"/>
      <c r="AD461" s="175"/>
      <c r="AE461" s="192"/>
      <c r="AF461" s="193">
        <v>36.838466999999994</v>
      </c>
      <c r="AG461" s="193">
        <v>25.6806065</v>
      </c>
      <c r="AH461" s="193">
        <v>5.0281251999999999</v>
      </c>
      <c r="AI461" s="193">
        <v>10.0464146</v>
      </c>
      <c r="AJ461" s="193">
        <v>2.0096332482885089</v>
      </c>
      <c r="AK461" s="186"/>
      <c r="AL461" s="175" t="s">
        <v>569</v>
      </c>
      <c r="AM461" s="175"/>
      <c r="AN461" s="175" t="s">
        <v>286</v>
      </c>
      <c r="AO461" s="175"/>
      <c r="AP461" s="175"/>
      <c r="AQ461" s="175"/>
      <c r="AR461" s="175"/>
      <c r="AS461" s="175"/>
      <c r="AU461" s="175"/>
      <c r="AV461" s="176" t="s">
        <v>20</v>
      </c>
      <c r="AY461" s="176">
        <v>0.20150000000000001</v>
      </c>
      <c r="AZ461" s="176">
        <v>19</v>
      </c>
      <c r="BA461" s="177">
        <v>1.0605263157894737E-2</v>
      </c>
      <c r="BB461" s="177">
        <v>5.8080804513094675</v>
      </c>
      <c r="BC461" s="186"/>
      <c r="BD461" s="186"/>
      <c r="BE461" s="186"/>
      <c r="BF461" s="186"/>
      <c r="BG461" s="186"/>
      <c r="BJ461" s="186"/>
      <c r="BK461" s="186"/>
      <c r="BL461" s="186"/>
      <c r="BM461" s="218"/>
      <c r="BP461" s="186"/>
      <c r="BQ461" s="197"/>
      <c r="BR461" s="197"/>
      <c r="BS461" s="197"/>
      <c r="BT461" s="197"/>
      <c r="BU461" s="186"/>
      <c r="BV461" s="186"/>
      <c r="BW461" s="186"/>
      <c r="BX461" s="186"/>
      <c r="BY461" s="186"/>
      <c r="BZ461" s="186"/>
      <c r="CA461" s="186"/>
      <c r="CB461" s="186"/>
      <c r="CC461" s="186"/>
      <c r="CD461" s="186"/>
      <c r="CE461" s="186"/>
      <c r="CF461" s="186"/>
      <c r="CI461" s="186"/>
      <c r="CJ461" s="186"/>
      <c r="CK461" s="186"/>
      <c r="CL461" s="186"/>
      <c r="CM461" s="186"/>
      <c r="CN461" s="186"/>
      <c r="CO461" s="186"/>
      <c r="CP461" s="186"/>
      <c r="CQ461" s="186"/>
      <c r="CR461" s="186"/>
      <c r="CS461" s="186"/>
      <c r="CT461" s="186"/>
      <c r="CU461" s="171"/>
      <c r="CV461" s="171"/>
      <c r="CW461" s="171"/>
      <c r="CX461" s="171"/>
      <c r="CY461" s="171"/>
      <c r="CZ461" s="171"/>
      <c r="DA461" s="171"/>
      <c r="DB461" s="171"/>
      <c r="DC461" s="171"/>
      <c r="DD461" s="171"/>
      <c r="DE461" s="171"/>
      <c r="DF461" s="171"/>
      <c r="DG461" s="171"/>
      <c r="DH461" s="171"/>
      <c r="DI461" s="171"/>
      <c r="DJ461" s="171"/>
      <c r="DK461" s="171"/>
      <c r="DL461" s="186"/>
      <c r="DM461" s="186"/>
      <c r="DO461" s="149"/>
      <c r="DP461" s="149"/>
      <c r="DQ461" s="186"/>
      <c r="DR461" s="149"/>
      <c r="DS461" s="149"/>
      <c r="DT461" s="149"/>
      <c r="DU461" s="149"/>
      <c r="DV461" s="149"/>
      <c r="DW461" s="149"/>
      <c r="DX461" s="149"/>
      <c r="DY461" s="149"/>
      <c r="DZ461" s="149"/>
      <c r="EA461" s="149"/>
      <c r="EB461" s="149"/>
      <c r="EC461" s="149"/>
      <c r="ED461" s="149"/>
      <c r="EE461" s="149"/>
      <c r="EF461" s="149"/>
      <c r="EG461" s="149"/>
      <c r="EH461" s="61"/>
      <c r="EI461" s="68"/>
      <c r="EJ461" s="68"/>
      <c r="EK461" s="68"/>
      <c r="EL461" s="68"/>
      <c r="EM461" s="68"/>
      <c r="EN461" s="68"/>
      <c r="EO461" s="68"/>
      <c r="EP461" s="149"/>
      <c r="EQ461" s="149"/>
      <c r="ER461" s="149"/>
      <c r="ES461" s="149"/>
      <c r="ET461" s="149"/>
      <c r="EU461" s="149"/>
    </row>
    <row r="462" spans="1:151" s="169" customFormat="1" x14ac:dyDescent="0.25">
      <c r="A462" s="186"/>
      <c r="B462" s="186"/>
      <c r="C462" s="186"/>
      <c r="D462" s="186"/>
      <c r="E462" s="186"/>
      <c r="F462" s="186"/>
      <c r="G462" s="186"/>
      <c r="H462" s="186"/>
      <c r="I462" s="186"/>
      <c r="J462" s="186"/>
      <c r="K462" s="186"/>
      <c r="L462" s="186"/>
      <c r="M462" s="186"/>
      <c r="N462" s="186"/>
      <c r="O462" s="186"/>
      <c r="P462" s="186"/>
      <c r="Q462" s="186"/>
      <c r="R462" s="186"/>
      <c r="S462" s="186"/>
      <c r="T462" s="186"/>
      <c r="U462" s="186"/>
      <c r="V462" s="186"/>
      <c r="W462" s="190" t="s">
        <v>965</v>
      </c>
      <c r="X462" s="190">
        <v>852</v>
      </c>
      <c r="Y462" s="192" t="s">
        <v>10</v>
      </c>
      <c r="Z462" s="192"/>
      <c r="AA462" s="175"/>
      <c r="AB462" s="175"/>
      <c r="AC462" s="175"/>
      <c r="AD462" s="175"/>
      <c r="AE462" s="192"/>
      <c r="AF462" s="193">
        <v>80.4659695</v>
      </c>
      <c r="AG462" s="193">
        <v>39.669565499999997</v>
      </c>
      <c r="AH462" s="193">
        <v>7.2226617000000006</v>
      </c>
      <c r="AI462" s="193">
        <v>15.185821499999999</v>
      </c>
      <c r="AJ462" s="193">
        <v>2.1097973443828542</v>
      </c>
      <c r="AK462" s="186"/>
      <c r="AL462" s="175" t="s">
        <v>1129</v>
      </c>
      <c r="AM462" s="175"/>
      <c r="AN462" s="175" t="s">
        <v>10</v>
      </c>
      <c r="AO462" s="175"/>
      <c r="AP462" s="175"/>
      <c r="AQ462" s="175"/>
      <c r="AR462" s="175"/>
      <c r="AS462" s="175"/>
      <c r="AU462" s="175"/>
      <c r="AV462" s="175" t="s">
        <v>440</v>
      </c>
      <c r="AY462" s="176">
        <v>0.23230000000000001</v>
      </c>
      <c r="AZ462" s="176">
        <v>20</v>
      </c>
      <c r="BA462" s="177">
        <v>1.1615E-2</v>
      </c>
      <c r="BB462" s="177">
        <v>6.3551928703728562</v>
      </c>
      <c r="BC462" s="186"/>
      <c r="BD462" s="186"/>
      <c r="BE462" s="186"/>
      <c r="BF462" s="186"/>
      <c r="BG462" s="186"/>
      <c r="BJ462" s="186"/>
      <c r="BK462" s="186"/>
      <c r="BL462" s="186"/>
      <c r="BM462" s="218"/>
      <c r="BP462" s="186"/>
      <c r="BQ462" s="197"/>
      <c r="BR462" s="197"/>
      <c r="BS462" s="197"/>
      <c r="BT462" s="197"/>
      <c r="BU462" s="186"/>
      <c r="BV462" s="186"/>
      <c r="BW462" s="186"/>
      <c r="BX462" s="186"/>
      <c r="BY462" s="186"/>
      <c r="BZ462" s="186"/>
      <c r="CA462" s="186"/>
      <c r="CB462" s="186"/>
      <c r="CC462" s="186"/>
      <c r="CD462" s="186"/>
      <c r="CE462" s="186"/>
      <c r="CF462" s="186"/>
      <c r="CI462" s="186"/>
      <c r="CJ462" s="186"/>
      <c r="CK462" s="186"/>
      <c r="CL462" s="186"/>
      <c r="CM462" s="186"/>
      <c r="CN462" s="186"/>
      <c r="CO462" s="186"/>
      <c r="CP462" s="186"/>
      <c r="CQ462" s="186"/>
      <c r="CR462" s="186"/>
      <c r="CS462" s="186"/>
      <c r="CT462" s="186"/>
      <c r="CU462" s="171"/>
      <c r="CV462" s="171"/>
      <c r="CW462" s="171"/>
      <c r="CX462" s="171"/>
      <c r="CY462" s="171"/>
      <c r="CZ462" s="171"/>
      <c r="DA462" s="171"/>
      <c r="DB462" s="171"/>
      <c r="DC462" s="171"/>
      <c r="DD462" s="171"/>
      <c r="DE462" s="171"/>
      <c r="DF462" s="171"/>
      <c r="DG462" s="171"/>
      <c r="DH462" s="171"/>
      <c r="DI462" s="171"/>
      <c r="DJ462" s="171"/>
      <c r="DK462" s="171"/>
      <c r="DL462" s="186"/>
      <c r="DM462" s="186"/>
      <c r="DO462" s="149"/>
      <c r="DP462" s="149"/>
      <c r="DQ462" s="186"/>
      <c r="DR462" s="149"/>
      <c r="DS462" s="149"/>
      <c r="DT462" s="149"/>
      <c r="DU462" s="149"/>
      <c r="DV462" s="149"/>
      <c r="DW462" s="149"/>
      <c r="DX462" s="149"/>
      <c r="DY462" s="149"/>
      <c r="DZ462" s="149"/>
      <c r="EA462" s="149"/>
      <c r="EB462" s="149"/>
      <c r="EC462" s="149"/>
      <c r="ED462" s="149"/>
      <c r="EE462" s="149"/>
      <c r="EF462" s="149"/>
      <c r="EG462" s="149"/>
      <c r="EH462" s="61"/>
      <c r="EI462" s="68"/>
      <c r="EJ462" s="68"/>
      <c r="EK462" s="68"/>
      <c r="EL462" s="68"/>
      <c r="EM462" s="68"/>
      <c r="EN462" s="68"/>
      <c r="EO462" s="68"/>
      <c r="EP462" s="149"/>
      <c r="EQ462" s="149"/>
      <c r="ER462" s="149"/>
      <c r="ES462" s="149"/>
      <c r="ET462" s="149"/>
      <c r="EU462" s="149"/>
    </row>
    <row r="463" spans="1:151" s="169" customFormat="1" x14ac:dyDescent="0.25">
      <c r="A463" s="186"/>
      <c r="B463" s="186"/>
      <c r="C463" s="186"/>
      <c r="D463" s="186"/>
      <c r="E463" s="186"/>
      <c r="F463" s="186"/>
      <c r="G463" s="186"/>
      <c r="H463" s="186"/>
      <c r="I463" s="186"/>
      <c r="J463" s="186"/>
      <c r="K463" s="186"/>
      <c r="L463" s="186"/>
      <c r="M463" s="186"/>
      <c r="N463" s="186"/>
      <c r="O463" s="186"/>
      <c r="P463" s="186"/>
      <c r="Q463" s="186"/>
      <c r="R463" s="186"/>
      <c r="S463" s="186"/>
      <c r="T463" s="186"/>
      <c r="U463" s="186"/>
      <c r="V463" s="186"/>
      <c r="W463" s="190" t="s">
        <v>968</v>
      </c>
      <c r="X463" s="190">
        <v>811</v>
      </c>
      <c r="Y463" s="192" t="s">
        <v>10</v>
      </c>
      <c r="Z463" s="192"/>
      <c r="AA463" s="175"/>
      <c r="AB463" s="175"/>
      <c r="AC463" s="175"/>
      <c r="AD463" s="175"/>
      <c r="AE463" s="192"/>
      <c r="AF463" s="193">
        <v>44.592085499999996</v>
      </c>
      <c r="AG463" s="193">
        <v>29.413275499999997</v>
      </c>
      <c r="AH463" s="193">
        <v>5.4004319000000001</v>
      </c>
      <c r="AI463" s="193">
        <v>11.6374975</v>
      </c>
      <c r="AJ463" s="193">
        <v>2.1625975534106399</v>
      </c>
      <c r="AK463" s="186"/>
      <c r="AL463" s="175" t="s">
        <v>1119</v>
      </c>
      <c r="AM463" s="175"/>
      <c r="AN463" s="175" t="s">
        <v>10</v>
      </c>
      <c r="AO463" s="175"/>
      <c r="AP463" s="175"/>
      <c r="AQ463" s="175"/>
      <c r="AR463" s="175"/>
      <c r="AS463" s="175"/>
      <c r="AU463" s="175"/>
      <c r="AV463" s="175" t="s">
        <v>440</v>
      </c>
      <c r="AY463" s="176">
        <v>0.2278</v>
      </c>
      <c r="AZ463" s="176">
        <v>20</v>
      </c>
      <c r="BA463" s="177">
        <v>1.1390000000000001E-2</v>
      </c>
      <c r="BB463" s="177">
        <v>6.101522025071807</v>
      </c>
      <c r="BC463" s="186"/>
      <c r="BD463" s="186"/>
      <c r="BE463" s="186"/>
      <c r="BF463" s="186"/>
      <c r="BG463" s="186"/>
      <c r="BJ463" s="186"/>
      <c r="BK463" s="186"/>
      <c r="BL463" s="186"/>
      <c r="BM463" s="218"/>
      <c r="BP463" s="186"/>
      <c r="BQ463" s="197"/>
      <c r="BR463" s="197"/>
      <c r="BS463" s="197"/>
      <c r="BT463" s="197"/>
      <c r="BU463" s="186"/>
      <c r="BV463" s="186"/>
      <c r="BW463" s="186"/>
      <c r="BX463" s="186"/>
      <c r="BY463" s="186"/>
      <c r="BZ463" s="186"/>
      <c r="CA463" s="186"/>
      <c r="CB463" s="186"/>
      <c r="CC463" s="186"/>
      <c r="CD463" s="186"/>
      <c r="CE463" s="186"/>
      <c r="CF463" s="186"/>
      <c r="CI463" s="186"/>
      <c r="CJ463" s="186"/>
      <c r="CK463" s="186"/>
      <c r="CL463" s="186"/>
      <c r="CM463" s="186"/>
      <c r="CN463" s="186"/>
      <c r="CO463" s="186"/>
      <c r="CP463" s="186"/>
      <c r="CQ463" s="186"/>
      <c r="CR463" s="186"/>
      <c r="CS463" s="186"/>
      <c r="CT463" s="186"/>
      <c r="CU463" s="171"/>
      <c r="CV463" s="171"/>
      <c r="CW463" s="171"/>
      <c r="CX463" s="171"/>
      <c r="CY463" s="171"/>
      <c r="CZ463" s="171"/>
      <c r="DA463" s="171"/>
      <c r="DB463" s="171"/>
      <c r="DC463" s="171"/>
      <c r="DD463" s="171"/>
      <c r="DE463" s="171"/>
      <c r="DF463" s="171"/>
      <c r="DG463" s="171"/>
      <c r="DH463" s="171"/>
      <c r="DI463" s="171"/>
      <c r="DJ463" s="171"/>
      <c r="DK463" s="171"/>
      <c r="DL463" s="186"/>
      <c r="DM463" s="186"/>
      <c r="DO463" s="149"/>
      <c r="DP463" s="149"/>
      <c r="DQ463" s="186"/>
      <c r="DR463" s="149"/>
      <c r="DS463" s="149"/>
      <c r="DT463" s="149"/>
      <c r="DU463" s="149"/>
      <c r="DV463" s="149"/>
      <c r="DW463" s="149"/>
      <c r="DX463" s="149"/>
      <c r="DY463" s="149"/>
      <c r="DZ463" s="149"/>
      <c r="EA463" s="149"/>
      <c r="EB463" s="149"/>
      <c r="EC463" s="149"/>
      <c r="ED463" s="149"/>
      <c r="EE463" s="149"/>
      <c r="EF463" s="149"/>
      <c r="EG463" s="149"/>
      <c r="EH463" s="61"/>
      <c r="EI463" s="68"/>
      <c r="EJ463" s="68"/>
      <c r="EK463" s="68"/>
      <c r="EL463" s="68"/>
      <c r="EM463" s="68"/>
      <c r="EN463" s="68"/>
      <c r="EO463" s="68"/>
      <c r="EP463" s="149"/>
      <c r="EQ463" s="149"/>
      <c r="ER463" s="149"/>
      <c r="ES463" s="149"/>
      <c r="ET463" s="149"/>
      <c r="EU463" s="149"/>
    </row>
    <row r="464" spans="1:151" s="169" customFormat="1" x14ac:dyDescent="0.25">
      <c r="A464" s="186"/>
      <c r="B464" s="186"/>
      <c r="C464" s="186"/>
      <c r="D464" s="186"/>
      <c r="E464" s="186"/>
      <c r="F464" s="186"/>
      <c r="G464" s="186"/>
      <c r="H464" s="186"/>
      <c r="I464" s="186"/>
      <c r="J464" s="186"/>
      <c r="K464" s="186"/>
      <c r="L464" s="186"/>
      <c r="M464" s="186"/>
      <c r="N464" s="186"/>
      <c r="O464" s="186"/>
      <c r="P464" s="186"/>
      <c r="Q464" s="186"/>
      <c r="R464" s="186"/>
      <c r="S464" s="186"/>
      <c r="T464" s="186"/>
      <c r="U464" s="186"/>
      <c r="V464" s="186"/>
      <c r="W464" s="190" t="s">
        <v>969</v>
      </c>
      <c r="X464" s="190">
        <v>724</v>
      </c>
      <c r="Y464" s="192" t="s">
        <v>10</v>
      </c>
      <c r="Z464" s="192"/>
      <c r="AA464" s="175"/>
      <c r="AB464" s="175"/>
      <c r="AC464" s="175"/>
      <c r="AD464" s="175"/>
      <c r="AE464" s="192"/>
      <c r="AF464" s="193">
        <v>44.001364500000001</v>
      </c>
      <c r="AG464" s="193">
        <v>28.128314500000005</v>
      </c>
      <c r="AH464" s="193">
        <v>5.2976462999999985</v>
      </c>
      <c r="AI464" s="193">
        <v>11.069737249999999</v>
      </c>
      <c r="AJ464" s="193">
        <v>2.0981685640658982</v>
      </c>
      <c r="AK464" s="186"/>
      <c r="AL464" s="175" t="s">
        <v>137</v>
      </c>
      <c r="AM464" s="175"/>
      <c r="AN464" s="175" t="s">
        <v>10</v>
      </c>
      <c r="AO464" s="175"/>
      <c r="AP464" s="175"/>
      <c r="AQ464" s="175"/>
      <c r="AR464" s="175"/>
      <c r="AS464" s="175"/>
      <c r="AU464" s="175"/>
      <c r="AV464" s="176" t="s">
        <v>20</v>
      </c>
      <c r="AY464" s="176">
        <v>0.15720000000000001</v>
      </c>
      <c r="AZ464" s="176">
        <v>18</v>
      </c>
      <c r="BA464" s="177">
        <v>8.7333333333333343E-3</v>
      </c>
      <c r="BB464" s="177">
        <v>5.1341679299583083</v>
      </c>
      <c r="BC464" s="186"/>
      <c r="BD464" s="186"/>
      <c r="BE464" s="186"/>
      <c r="BF464" s="186"/>
      <c r="BG464" s="186"/>
      <c r="BJ464" s="186"/>
      <c r="BK464" s="186"/>
      <c r="BL464" s="186"/>
      <c r="BM464" s="218"/>
      <c r="BP464" s="186"/>
      <c r="BQ464" s="197"/>
      <c r="BR464" s="197"/>
      <c r="BS464" s="197"/>
      <c r="BT464" s="197"/>
      <c r="BU464" s="186"/>
      <c r="BV464" s="186"/>
      <c r="BW464" s="186"/>
      <c r="BX464" s="186"/>
      <c r="BY464" s="186"/>
      <c r="BZ464" s="186"/>
      <c r="CA464" s="186"/>
      <c r="CB464" s="186"/>
      <c r="CC464" s="186"/>
      <c r="CD464" s="186"/>
      <c r="CE464" s="186"/>
      <c r="CF464" s="186"/>
      <c r="CI464" s="186"/>
      <c r="CJ464" s="186"/>
      <c r="CK464" s="186"/>
      <c r="CL464" s="186"/>
      <c r="CM464" s="186"/>
      <c r="CN464" s="186"/>
      <c r="CO464" s="186"/>
      <c r="CP464" s="186"/>
      <c r="CQ464" s="186"/>
      <c r="CR464" s="186"/>
      <c r="CS464" s="186"/>
      <c r="CT464" s="186"/>
      <c r="CU464" s="171"/>
      <c r="CV464" s="171"/>
      <c r="CW464" s="171"/>
      <c r="CX464" s="171"/>
      <c r="CY464" s="171"/>
      <c r="CZ464" s="171"/>
      <c r="DA464" s="171"/>
      <c r="DB464" s="171"/>
      <c r="DC464" s="171"/>
      <c r="DD464" s="171"/>
      <c r="DE464" s="171"/>
      <c r="DF464" s="171"/>
      <c r="DG464" s="171"/>
      <c r="DH464" s="171"/>
      <c r="DI464" s="171"/>
      <c r="DJ464" s="171"/>
      <c r="DK464" s="171"/>
      <c r="DL464" s="186"/>
      <c r="DM464" s="186"/>
      <c r="DO464" s="149"/>
      <c r="DP464" s="149"/>
      <c r="DQ464" s="186"/>
      <c r="DR464" s="149"/>
      <c r="DS464" s="149"/>
      <c r="DT464" s="149"/>
      <c r="DU464" s="149"/>
      <c r="DV464" s="149"/>
      <c r="DW464" s="149"/>
      <c r="DX464" s="149"/>
      <c r="DY464" s="149"/>
      <c r="DZ464" s="149"/>
      <c r="EA464" s="149"/>
      <c r="EB464" s="149"/>
      <c r="EC464" s="149"/>
      <c r="ED464" s="149"/>
      <c r="EE464" s="149"/>
      <c r="EF464" s="149"/>
      <c r="EG464" s="149"/>
      <c r="EH464" s="61"/>
      <c r="EI464" s="68"/>
      <c r="EJ464" s="68"/>
      <c r="EK464" s="68"/>
      <c r="EL464" s="68"/>
      <c r="EM464" s="68"/>
      <c r="EN464" s="68"/>
      <c r="EO464" s="68"/>
      <c r="EP464" s="149"/>
      <c r="EQ464" s="149"/>
      <c r="ER464" s="149"/>
      <c r="ES464" s="149"/>
      <c r="ET464" s="149"/>
      <c r="EU464" s="149"/>
    </row>
    <row r="465" spans="1:151" s="169" customFormat="1" x14ac:dyDescent="0.25">
      <c r="A465" s="186"/>
      <c r="B465" s="186"/>
      <c r="C465" s="186"/>
      <c r="D465" s="186"/>
      <c r="E465" s="186"/>
      <c r="F465" s="186"/>
      <c r="G465" s="186"/>
      <c r="H465" s="186"/>
      <c r="I465" s="186"/>
      <c r="J465" s="186"/>
      <c r="K465" s="186"/>
      <c r="L465" s="186"/>
      <c r="M465" s="186"/>
      <c r="N465" s="186"/>
      <c r="O465" s="186"/>
      <c r="P465" s="186"/>
      <c r="Q465" s="186"/>
      <c r="R465" s="186"/>
      <c r="S465" s="186"/>
      <c r="T465" s="186"/>
      <c r="U465" s="186"/>
      <c r="V465" s="186"/>
      <c r="W465" s="190" t="s">
        <v>975</v>
      </c>
      <c r="X465" s="190">
        <v>665</v>
      </c>
      <c r="Y465" s="192" t="s">
        <v>10</v>
      </c>
      <c r="Z465" s="192"/>
      <c r="AA465" s="175"/>
      <c r="AB465" s="175"/>
      <c r="AC465" s="175"/>
      <c r="AD465" s="175"/>
      <c r="AE465" s="192"/>
      <c r="AF465" s="193">
        <v>27.520228499999995</v>
      </c>
      <c r="AG465" s="193">
        <v>22.089516999999994</v>
      </c>
      <c r="AH465" s="193">
        <v>4.089465549999999</v>
      </c>
      <c r="AI465" s="193">
        <v>9.5165386499999993</v>
      </c>
      <c r="AJ465" s="193">
        <v>2.3958720436461403</v>
      </c>
      <c r="AK465" s="186"/>
      <c r="AL465" s="175" t="s">
        <v>139</v>
      </c>
      <c r="AM465" s="175"/>
      <c r="AN465" s="175" t="s">
        <v>10</v>
      </c>
      <c r="AO465" s="175"/>
      <c r="AP465" s="175"/>
      <c r="AQ465" s="175"/>
      <c r="AR465" s="175"/>
      <c r="AS465" s="175"/>
      <c r="AU465" s="175"/>
      <c r="AV465" s="176" t="s">
        <v>20</v>
      </c>
      <c r="AY465" s="176">
        <v>0.21560000000000001</v>
      </c>
      <c r="AZ465" s="176">
        <v>20</v>
      </c>
      <c r="BA465" s="177">
        <v>1.0780000000000001E-2</v>
      </c>
      <c r="BB465" s="177">
        <v>5.8908007408799294</v>
      </c>
      <c r="BC465" s="186"/>
      <c r="BD465" s="186"/>
      <c r="BE465" s="186"/>
      <c r="BF465" s="186"/>
      <c r="BG465" s="186"/>
      <c r="BJ465" s="186"/>
      <c r="BK465" s="186"/>
      <c r="BL465" s="186"/>
      <c r="BM465" s="218"/>
      <c r="BP465" s="186"/>
      <c r="BQ465" s="197"/>
      <c r="BR465" s="197"/>
      <c r="BS465" s="197"/>
      <c r="BT465" s="197"/>
      <c r="BU465" s="186"/>
      <c r="BV465" s="186"/>
      <c r="BW465" s="186"/>
      <c r="BX465" s="186"/>
      <c r="BY465" s="186"/>
      <c r="BZ465" s="186"/>
      <c r="CA465" s="186"/>
      <c r="CB465" s="186"/>
      <c r="CC465" s="186"/>
      <c r="CD465" s="186"/>
      <c r="CE465" s="186"/>
      <c r="CF465" s="186"/>
      <c r="CI465" s="186"/>
      <c r="CJ465" s="186"/>
      <c r="CK465" s="186"/>
      <c r="CL465" s="186"/>
      <c r="CM465" s="186"/>
      <c r="CN465" s="186"/>
      <c r="CO465" s="186"/>
      <c r="CP465" s="186"/>
      <c r="CQ465" s="186"/>
      <c r="CR465" s="186"/>
      <c r="CS465" s="186"/>
      <c r="CT465" s="186"/>
      <c r="CU465" s="171"/>
      <c r="CV465" s="171"/>
      <c r="CW465" s="171"/>
      <c r="CX465" s="171"/>
      <c r="CY465" s="171"/>
      <c r="CZ465" s="171"/>
      <c r="DA465" s="171"/>
      <c r="DB465" s="171"/>
      <c r="DC465" s="171"/>
      <c r="DD465" s="171"/>
      <c r="DE465" s="171"/>
      <c r="DF465" s="171"/>
      <c r="DG465" s="171"/>
      <c r="DH465" s="171"/>
      <c r="DI465" s="171"/>
      <c r="DJ465" s="171"/>
      <c r="DK465" s="171"/>
      <c r="DL465" s="186"/>
      <c r="DM465" s="186"/>
      <c r="DO465" s="149"/>
      <c r="DP465" s="149"/>
      <c r="DQ465" s="186"/>
      <c r="DR465" s="149"/>
      <c r="DS465" s="149"/>
      <c r="DT465" s="149"/>
      <c r="DU465" s="149"/>
      <c r="DV465" s="149"/>
      <c r="DW465" s="149"/>
      <c r="DX465" s="149"/>
      <c r="DY465" s="149"/>
      <c r="DZ465" s="149"/>
      <c r="EA465" s="149"/>
      <c r="EB465" s="149"/>
      <c r="EC465" s="149"/>
      <c r="ED465" s="149"/>
      <c r="EE465" s="149"/>
      <c r="EF465" s="149"/>
      <c r="EG465" s="149"/>
      <c r="EH465" s="61"/>
      <c r="EI465" s="68"/>
      <c r="EJ465" s="68"/>
      <c r="EK465" s="68"/>
      <c r="EL465" s="68"/>
      <c r="EM465" s="68"/>
      <c r="EN465" s="68"/>
      <c r="EO465" s="68"/>
      <c r="EP465" s="149"/>
      <c r="EQ465" s="149"/>
      <c r="ER465" s="149"/>
      <c r="ES465" s="149"/>
      <c r="ET465" s="149"/>
      <c r="EU465" s="149"/>
    </row>
    <row r="466" spans="1:151" s="169" customFormat="1" x14ac:dyDescent="0.25">
      <c r="A466" s="186"/>
      <c r="B466" s="186"/>
      <c r="C466" s="186"/>
      <c r="D466" s="186"/>
      <c r="E466" s="186"/>
      <c r="F466" s="186"/>
      <c r="G466" s="186"/>
      <c r="H466" s="186"/>
      <c r="I466" s="186"/>
      <c r="J466" s="186"/>
      <c r="K466" s="186"/>
      <c r="L466" s="186"/>
      <c r="M466" s="186"/>
      <c r="N466" s="186"/>
      <c r="O466" s="186"/>
      <c r="P466" s="186"/>
      <c r="Q466" s="186"/>
      <c r="R466" s="186"/>
      <c r="S466" s="186"/>
      <c r="T466" s="186"/>
      <c r="U466" s="186"/>
      <c r="V466" s="186"/>
      <c r="W466" s="190" t="s">
        <v>869</v>
      </c>
      <c r="X466" s="190">
        <v>828</v>
      </c>
      <c r="Y466" s="192" t="s">
        <v>286</v>
      </c>
      <c r="Z466" s="192"/>
      <c r="AA466" s="175"/>
      <c r="AB466" s="175"/>
      <c r="AC466" s="175"/>
      <c r="AD466" s="175"/>
      <c r="AE466" s="192"/>
      <c r="AF466" s="193">
        <v>34.692797499999998</v>
      </c>
      <c r="AG466" s="193">
        <v>25.763142999999996</v>
      </c>
      <c r="AH466" s="193">
        <v>4.7087469500000001</v>
      </c>
      <c r="AI466" s="193">
        <v>10.703292649999998</v>
      </c>
      <c r="AJ466" s="193">
        <v>2.2833670682938321</v>
      </c>
      <c r="AK466" s="186"/>
      <c r="AL466" s="175" t="s">
        <v>1093</v>
      </c>
      <c r="AM466" s="175"/>
      <c r="AN466" s="175" t="s">
        <v>286</v>
      </c>
      <c r="AO466" s="175"/>
      <c r="AP466" s="175"/>
      <c r="AQ466" s="175"/>
      <c r="AR466" s="175"/>
      <c r="AS466" s="175"/>
      <c r="AU466" s="175"/>
      <c r="AV466" s="175" t="s">
        <v>440</v>
      </c>
      <c r="AY466" s="176">
        <v>0.23219999999999999</v>
      </c>
      <c r="AZ466" s="176">
        <v>20</v>
      </c>
      <c r="BA466" s="177">
        <v>1.1609999999999999E-2</v>
      </c>
      <c r="BB466" s="177">
        <v>5.8572463962633883</v>
      </c>
      <c r="BC466" s="186"/>
      <c r="BD466" s="186"/>
      <c r="BE466" s="186"/>
      <c r="BF466" s="186"/>
      <c r="BG466" s="186"/>
      <c r="BJ466" s="186"/>
      <c r="BK466" s="186"/>
      <c r="BL466" s="186"/>
      <c r="BM466" s="218"/>
      <c r="BP466" s="186"/>
      <c r="BQ466" s="197"/>
      <c r="BR466" s="197"/>
      <c r="BS466" s="197"/>
      <c r="BT466" s="197"/>
      <c r="BU466" s="186"/>
      <c r="BV466" s="186"/>
      <c r="BW466" s="186"/>
      <c r="BX466" s="186"/>
      <c r="BY466" s="186"/>
      <c r="BZ466" s="186"/>
      <c r="CA466" s="186"/>
      <c r="CB466" s="186"/>
      <c r="CC466" s="186"/>
      <c r="CD466" s="186"/>
      <c r="CE466" s="186"/>
      <c r="CF466" s="186"/>
      <c r="CI466" s="186"/>
      <c r="CJ466" s="186"/>
      <c r="CK466" s="186"/>
      <c r="CL466" s="186"/>
      <c r="CM466" s="186"/>
      <c r="CN466" s="186"/>
      <c r="CO466" s="186"/>
      <c r="CP466" s="186"/>
      <c r="CQ466" s="186"/>
      <c r="CR466" s="186"/>
      <c r="CS466" s="186"/>
      <c r="CT466" s="186"/>
      <c r="CU466" s="171"/>
      <c r="CV466" s="171"/>
      <c r="CW466" s="171"/>
      <c r="CX466" s="171"/>
      <c r="CY466" s="171"/>
      <c r="CZ466" s="171"/>
      <c r="DA466" s="171"/>
      <c r="DB466" s="171"/>
      <c r="DC466" s="171"/>
      <c r="DD466" s="171"/>
      <c r="DE466" s="171"/>
      <c r="DF466" s="171"/>
      <c r="DG466" s="171"/>
      <c r="DH466" s="171"/>
      <c r="DI466" s="171"/>
      <c r="DJ466" s="171"/>
      <c r="DK466" s="171"/>
      <c r="DL466" s="186"/>
      <c r="DM466" s="186"/>
      <c r="DO466" s="149"/>
      <c r="DP466" s="149"/>
      <c r="DQ466" s="186"/>
      <c r="DR466" s="149"/>
      <c r="DS466" s="149"/>
      <c r="DT466" s="149"/>
      <c r="DU466" s="149"/>
      <c r="DV466" s="149"/>
      <c r="DW466" s="149"/>
      <c r="DX466" s="149"/>
      <c r="DY466" s="149"/>
      <c r="DZ466" s="149"/>
      <c r="EA466" s="149"/>
      <c r="EB466" s="149"/>
      <c r="EC466" s="149"/>
      <c r="ED466" s="149"/>
      <c r="EE466" s="149"/>
      <c r="EF466" s="149"/>
      <c r="EG466" s="149"/>
      <c r="EH466" s="61"/>
      <c r="EI466" s="68"/>
      <c r="EJ466" s="68"/>
      <c r="EK466" s="68"/>
      <c r="EL466" s="68"/>
      <c r="EM466" s="68"/>
      <c r="EN466" s="68"/>
      <c r="EO466" s="68"/>
      <c r="EP466" s="149"/>
      <c r="EQ466" s="149"/>
      <c r="ER466" s="149"/>
      <c r="ES466" s="149"/>
      <c r="ET466" s="149"/>
      <c r="EU466" s="149"/>
    </row>
    <row r="467" spans="1:151" s="169" customFormat="1" x14ac:dyDescent="0.25">
      <c r="A467" s="186"/>
      <c r="B467" s="186"/>
      <c r="C467" s="186"/>
      <c r="D467" s="186"/>
      <c r="E467" s="186"/>
      <c r="F467" s="186"/>
      <c r="G467" s="186"/>
      <c r="H467" s="186"/>
      <c r="I467" s="186"/>
      <c r="J467" s="186"/>
      <c r="K467" s="186"/>
      <c r="L467" s="186"/>
      <c r="M467" s="186"/>
      <c r="N467" s="186"/>
      <c r="O467" s="186"/>
      <c r="P467" s="186"/>
      <c r="Q467" s="186"/>
      <c r="R467" s="186"/>
      <c r="S467" s="186"/>
      <c r="T467" s="186"/>
      <c r="U467" s="186"/>
      <c r="V467" s="186"/>
      <c r="W467" s="190" t="s">
        <v>870</v>
      </c>
      <c r="X467" s="190">
        <v>902</v>
      </c>
      <c r="Y467" s="192" t="s">
        <v>286</v>
      </c>
      <c r="Z467" s="192"/>
      <c r="AA467" s="175"/>
      <c r="AB467" s="175"/>
      <c r="AC467" s="175"/>
      <c r="AD467" s="175"/>
      <c r="AE467" s="192"/>
      <c r="AF467" s="193">
        <v>37.4516645</v>
      </c>
      <c r="AG467" s="193">
        <v>25.216632999999995</v>
      </c>
      <c r="AH467" s="193">
        <v>4.9018312999999996</v>
      </c>
      <c r="AI467" s="193">
        <v>10.5744042</v>
      </c>
      <c r="AJ467" s="193">
        <v>2.1764751289336153</v>
      </c>
      <c r="AK467" s="186"/>
      <c r="AL467" s="175" t="s">
        <v>234</v>
      </c>
      <c r="AM467" s="175"/>
      <c r="AN467" s="175" t="s">
        <v>286</v>
      </c>
      <c r="AO467" s="175"/>
      <c r="AP467" s="175"/>
      <c r="AQ467" s="175"/>
      <c r="AR467" s="175"/>
      <c r="AS467" s="175"/>
      <c r="AU467" s="175"/>
      <c r="AV467" s="175" t="s">
        <v>62</v>
      </c>
      <c r="AY467" s="176">
        <v>0.2147</v>
      </c>
      <c r="AZ467" s="176">
        <v>20</v>
      </c>
      <c r="BA467" s="177">
        <v>1.0735E-2</v>
      </c>
      <c r="BB467" s="177">
        <v>5.4935173006200841</v>
      </c>
      <c r="BC467" s="186"/>
      <c r="BD467" s="186"/>
      <c r="BE467" s="186"/>
      <c r="BF467" s="186"/>
      <c r="BG467" s="186"/>
      <c r="BJ467" s="186"/>
      <c r="BK467" s="186"/>
      <c r="BL467" s="186"/>
      <c r="BM467" s="218"/>
      <c r="BP467" s="186"/>
      <c r="BQ467" s="186"/>
      <c r="BR467" s="186"/>
      <c r="BS467" s="186"/>
      <c r="BT467" s="186"/>
      <c r="BU467" s="186"/>
      <c r="BV467" s="186"/>
      <c r="BW467" s="186"/>
      <c r="BX467" s="186"/>
      <c r="BY467" s="186"/>
      <c r="BZ467" s="186"/>
      <c r="CA467" s="186"/>
      <c r="CB467" s="186"/>
      <c r="CC467" s="186"/>
      <c r="CD467" s="186"/>
      <c r="CE467" s="186"/>
      <c r="CF467" s="186"/>
      <c r="CI467" s="186"/>
      <c r="CJ467" s="186"/>
      <c r="CK467" s="186"/>
      <c r="CL467" s="186"/>
      <c r="CM467" s="186"/>
      <c r="CN467" s="186"/>
      <c r="CO467" s="186"/>
      <c r="CP467" s="186"/>
      <c r="CQ467" s="186"/>
      <c r="CR467" s="186"/>
      <c r="CS467" s="186"/>
      <c r="CT467" s="186"/>
      <c r="CU467" s="171"/>
      <c r="CV467" s="171"/>
      <c r="CW467" s="171"/>
      <c r="CX467" s="171"/>
      <c r="CY467" s="171"/>
      <c r="CZ467" s="171"/>
      <c r="DA467" s="171"/>
      <c r="DB467" s="171"/>
      <c r="DC467" s="171"/>
      <c r="DD467" s="171"/>
      <c r="DE467" s="171"/>
      <c r="DF467" s="171"/>
      <c r="DG467" s="171"/>
      <c r="DH467" s="171"/>
      <c r="DI467" s="171"/>
      <c r="DJ467" s="171"/>
      <c r="DK467" s="171"/>
      <c r="DL467" s="186"/>
      <c r="DM467" s="186"/>
      <c r="DO467" s="149"/>
      <c r="DP467" s="149"/>
      <c r="DQ467" s="186"/>
      <c r="DR467" s="149"/>
      <c r="DS467" s="149"/>
      <c r="DT467" s="149"/>
      <c r="DU467" s="149"/>
      <c r="DV467" s="149"/>
      <c r="DW467" s="149"/>
      <c r="DX467" s="149"/>
      <c r="DY467" s="149"/>
      <c r="DZ467" s="149"/>
      <c r="EA467" s="149"/>
      <c r="EB467" s="149"/>
      <c r="EC467" s="149"/>
      <c r="ED467" s="149"/>
      <c r="EE467" s="149"/>
      <c r="EF467" s="149"/>
      <c r="EG467" s="149"/>
      <c r="EH467" s="61"/>
      <c r="EI467" s="68"/>
      <c r="EJ467" s="68"/>
      <c r="EK467" s="68"/>
      <c r="EL467" s="68"/>
      <c r="EM467" s="68"/>
      <c r="EN467" s="68"/>
      <c r="EO467" s="68"/>
      <c r="EP467" s="149"/>
      <c r="EQ467" s="149"/>
      <c r="ER467" s="149"/>
      <c r="ES467" s="149"/>
      <c r="ET467" s="149"/>
      <c r="EU467" s="149"/>
    </row>
    <row r="468" spans="1:151" s="169" customFormat="1" x14ac:dyDescent="0.25">
      <c r="A468" s="186"/>
      <c r="B468" s="186"/>
      <c r="C468" s="186"/>
      <c r="D468" s="186"/>
      <c r="E468" s="186"/>
      <c r="F468" s="186"/>
      <c r="G468" s="186"/>
      <c r="H468" s="186"/>
      <c r="I468" s="186"/>
      <c r="J468" s="186"/>
      <c r="K468" s="186"/>
      <c r="L468" s="186"/>
      <c r="M468" s="186"/>
      <c r="N468" s="186"/>
      <c r="O468" s="186"/>
      <c r="P468" s="186"/>
      <c r="Q468" s="186"/>
      <c r="R468" s="186"/>
      <c r="S468" s="186"/>
      <c r="T468" s="186"/>
      <c r="U468" s="186"/>
      <c r="V468" s="186"/>
      <c r="W468" s="190" t="s">
        <v>873</v>
      </c>
      <c r="X468" s="190">
        <v>821</v>
      </c>
      <c r="Y468" s="186"/>
      <c r="Z468" s="186"/>
      <c r="AA468" s="186"/>
      <c r="AB468" s="186"/>
      <c r="AC468" s="186"/>
      <c r="AD468" s="186"/>
      <c r="AE468" s="186"/>
      <c r="AF468" s="193"/>
      <c r="AG468" s="193"/>
      <c r="AH468" s="193"/>
      <c r="AI468" s="193"/>
      <c r="AJ468" s="193"/>
      <c r="AK468" s="186"/>
      <c r="AL468" s="186"/>
      <c r="AM468" s="186"/>
      <c r="AN468" s="186"/>
      <c r="AO468" s="186"/>
      <c r="AP468" s="186"/>
      <c r="AQ468" s="186"/>
      <c r="AR468" s="186"/>
      <c r="AS468" s="186"/>
      <c r="AU468" s="186"/>
      <c r="AV468" s="186"/>
      <c r="AY468" s="186"/>
      <c r="AZ468" s="186"/>
      <c r="BA468" s="186"/>
      <c r="BB468" s="186"/>
      <c r="BC468" s="186"/>
      <c r="BD468" s="186"/>
      <c r="BE468" s="186"/>
      <c r="BF468" s="186"/>
      <c r="BG468" s="186"/>
      <c r="BJ468" s="186"/>
      <c r="BK468" s="186"/>
      <c r="BL468" s="186"/>
      <c r="BM468" s="218"/>
      <c r="BP468" s="186"/>
      <c r="BQ468" s="186"/>
      <c r="BR468" s="186"/>
      <c r="BS468" s="186"/>
      <c r="BT468" s="186"/>
      <c r="BU468" s="186"/>
      <c r="BV468" s="186"/>
      <c r="BW468" s="186"/>
      <c r="BX468" s="186"/>
      <c r="BY468" s="186"/>
      <c r="BZ468" s="186"/>
      <c r="CA468" s="186"/>
      <c r="CB468" s="186"/>
      <c r="CC468" s="186"/>
      <c r="CD468" s="186"/>
      <c r="CE468" s="186"/>
      <c r="CF468" s="186"/>
      <c r="CU468" s="171"/>
      <c r="CV468" s="171"/>
      <c r="CW468" s="171"/>
      <c r="CX468" s="171"/>
      <c r="CY468" s="171"/>
      <c r="CZ468" s="171"/>
      <c r="DA468" s="171"/>
      <c r="DB468" s="171"/>
      <c r="DC468" s="171"/>
      <c r="DD468" s="171"/>
      <c r="DE468" s="171"/>
      <c r="DF468" s="171"/>
      <c r="DG468" s="171"/>
      <c r="DH468" s="171"/>
      <c r="DI468" s="171"/>
      <c r="DJ468" s="171"/>
      <c r="DK468" s="171"/>
      <c r="DL468" s="186"/>
      <c r="DM468" s="186"/>
      <c r="DO468" s="149"/>
      <c r="DP468" s="149"/>
      <c r="DQ468" s="186"/>
      <c r="DR468" s="149"/>
      <c r="DS468" s="149"/>
      <c r="DT468" s="149"/>
      <c r="DU468" s="149"/>
      <c r="DV468" s="149"/>
      <c r="DW468" s="149"/>
      <c r="DX468" s="149"/>
      <c r="DY468" s="149"/>
      <c r="DZ468" s="149"/>
      <c r="EA468" s="149"/>
      <c r="EB468" s="149"/>
      <c r="EC468" s="149"/>
      <c r="ED468" s="149"/>
      <c r="EE468" s="149"/>
      <c r="EF468" s="149"/>
      <c r="EG468" s="149"/>
      <c r="EH468" s="61"/>
      <c r="EI468" s="68"/>
      <c r="EJ468" s="68"/>
      <c r="EK468" s="68"/>
      <c r="EL468" s="68"/>
      <c r="EM468" s="68"/>
      <c r="EN468" s="68"/>
      <c r="EO468" s="68"/>
      <c r="EP468" s="149"/>
      <c r="EQ468" s="149"/>
      <c r="ER468" s="149"/>
      <c r="ES468" s="149"/>
      <c r="ET468" s="149"/>
      <c r="EU468" s="149"/>
    </row>
    <row r="469" spans="1:151" s="169" customFormat="1" x14ac:dyDescent="0.25">
      <c r="A469" s="186"/>
      <c r="B469" s="186"/>
      <c r="C469" s="186"/>
      <c r="D469" s="186"/>
      <c r="E469" s="186"/>
      <c r="F469" s="186"/>
      <c r="G469" s="186"/>
      <c r="H469" s="186"/>
      <c r="I469" s="186"/>
      <c r="J469" s="186"/>
      <c r="K469" s="186"/>
      <c r="L469" s="186"/>
      <c r="M469" s="186"/>
      <c r="N469" s="186"/>
      <c r="O469" s="186"/>
      <c r="P469" s="186"/>
      <c r="Q469" s="186"/>
      <c r="R469" s="186"/>
      <c r="S469" s="186"/>
      <c r="T469" s="186"/>
      <c r="U469" s="186"/>
      <c r="V469" s="186"/>
      <c r="W469" s="190" t="s">
        <v>982</v>
      </c>
      <c r="X469" s="190">
        <v>852</v>
      </c>
      <c r="Y469" s="192" t="s">
        <v>10</v>
      </c>
      <c r="Z469" s="192"/>
      <c r="AA469" s="175"/>
      <c r="AB469" s="175"/>
      <c r="AC469" s="175"/>
      <c r="AD469" s="175"/>
      <c r="AE469" s="192"/>
      <c r="AF469" s="193">
        <v>63.669048499999995</v>
      </c>
      <c r="AG469" s="193">
        <v>34.148034999999993</v>
      </c>
      <c r="AH469" s="193">
        <v>6.2893859999999995</v>
      </c>
      <c r="AI469" s="193">
        <v>14.258798500000001</v>
      </c>
      <c r="AJ469" s="193">
        <v>2.2788245974722092</v>
      </c>
      <c r="AK469" s="186"/>
      <c r="AL469" s="175" t="s">
        <v>1128</v>
      </c>
      <c r="AM469" s="175"/>
      <c r="AN469" s="175" t="s">
        <v>10</v>
      </c>
      <c r="AO469" s="175"/>
      <c r="AP469" s="175"/>
      <c r="AQ469" s="175"/>
      <c r="AR469" s="175"/>
      <c r="AS469" s="175"/>
      <c r="AU469" s="175"/>
      <c r="AV469" s="175" t="s">
        <v>440</v>
      </c>
      <c r="AY469" s="176">
        <v>0.26600000000000001</v>
      </c>
      <c r="AZ469" s="176">
        <v>20</v>
      </c>
      <c r="BA469" s="177">
        <v>1.3300000000000001E-2</v>
      </c>
      <c r="BB469" s="177">
        <v>7.2208949614796127</v>
      </c>
      <c r="BC469" s="186"/>
      <c r="BD469" s="186"/>
      <c r="BE469" s="186"/>
      <c r="BF469" s="186"/>
      <c r="BG469" s="186"/>
      <c r="BJ469" s="186"/>
      <c r="BK469" s="186"/>
      <c r="BL469" s="186"/>
      <c r="BM469" s="218"/>
      <c r="BP469" s="186"/>
      <c r="BQ469" s="186"/>
      <c r="BR469" s="186"/>
      <c r="BS469" s="186"/>
      <c r="BT469" s="186"/>
      <c r="BU469" s="186"/>
      <c r="BV469" s="186"/>
      <c r="BW469" s="186"/>
      <c r="BX469" s="186"/>
      <c r="BY469" s="186"/>
      <c r="BZ469" s="186"/>
      <c r="CA469" s="186"/>
      <c r="CB469" s="186"/>
      <c r="CC469" s="186"/>
      <c r="CD469" s="186"/>
      <c r="CE469" s="186"/>
      <c r="CF469" s="186"/>
      <c r="CI469" s="186"/>
      <c r="CJ469" s="186"/>
      <c r="CK469" s="186"/>
      <c r="CL469" s="186"/>
      <c r="CM469" s="186"/>
      <c r="CN469" s="186"/>
      <c r="CO469" s="186"/>
      <c r="CP469" s="186"/>
      <c r="CQ469" s="186"/>
      <c r="CR469" s="186"/>
      <c r="CS469" s="186"/>
      <c r="CT469" s="186"/>
      <c r="CU469" s="171"/>
      <c r="CV469" s="171"/>
      <c r="CW469" s="171"/>
      <c r="CX469" s="171"/>
      <c r="CY469" s="171"/>
      <c r="CZ469" s="171"/>
      <c r="DA469" s="171"/>
      <c r="DB469" s="171"/>
      <c r="DC469" s="171"/>
      <c r="DD469" s="171"/>
      <c r="DE469" s="171"/>
      <c r="DF469" s="171"/>
      <c r="DG469" s="171"/>
      <c r="DH469" s="171"/>
      <c r="DI469" s="171"/>
      <c r="DJ469" s="171"/>
      <c r="DK469" s="171"/>
      <c r="DL469" s="186"/>
      <c r="DM469" s="186"/>
      <c r="DO469" s="149"/>
      <c r="DP469" s="149"/>
      <c r="DQ469" s="186"/>
      <c r="DR469" s="149"/>
      <c r="DS469" s="149"/>
      <c r="DT469" s="149"/>
      <c r="DU469" s="149"/>
      <c r="DV469" s="149"/>
      <c r="DW469" s="149"/>
      <c r="DX469" s="149"/>
      <c r="DY469" s="149"/>
      <c r="DZ469" s="149"/>
      <c r="EA469" s="149"/>
      <c r="EB469" s="149"/>
      <c r="EC469" s="149"/>
      <c r="ED469" s="149"/>
      <c r="EE469" s="149"/>
      <c r="EF469" s="149"/>
      <c r="EG469" s="149"/>
      <c r="EH469" s="61"/>
      <c r="EI469" s="68"/>
      <c r="EJ469" s="68"/>
      <c r="EK469" s="68"/>
      <c r="EL469" s="68"/>
      <c r="EM469" s="68"/>
      <c r="EN469" s="68"/>
      <c r="EO469" s="68"/>
      <c r="EP469" s="149"/>
      <c r="EQ469" s="149"/>
      <c r="ER469" s="149"/>
      <c r="ES469" s="149"/>
      <c r="ET469" s="149"/>
      <c r="EU469" s="149"/>
    </row>
    <row r="470" spans="1:151" s="169" customFormat="1" x14ac:dyDescent="0.25">
      <c r="A470" s="186"/>
      <c r="B470" s="186"/>
      <c r="C470" s="186"/>
      <c r="D470" s="186"/>
      <c r="E470" s="186"/>
      <c r="F470" s="186"/>
      <c r="G470" s="186"/>
      <c r="H470" s="186"/>
      <c r="I470" s="186"/>
      <c r="J470" s="186"/>
      <c r="K470" s="186"/>
      <c r="L470" s="186"/>
      <c r="M470" s="186"/>
      <c r="N470" s="186"/>
      <c r="O470" s="186"/>
      <c r="P470" s="186"/>
      <c r="Q470" s="186"/>
      <c r="R470" s="186"/>
      <c r="S470" s="186"/>
      <c r="T470" s="186"/>
      <c r="U470" s="186"/>
      <c r="V470" s="186"/>
      <c r="W470" s="190" t="s">
        <v>983</v>
      </c>
      <c r="X470" s="190">
        <v>843</v>
      </c>
      <c r="Y470" s="192" t="s">
        <v>10</v>
      </c>
      <c r="Z470" s="192"/>
      <c r="AA470" s="175"/>
      <c r="AB470" s="175"/>
      <c r="AC470" s="175"/>
      <c r="AD470" s="175"/>
      <c r="AE470" s="192"/>
      <c r="AF470" s="193">
        <v>43.205429000000002</v>
      </c>
      <c r="AG470" s="193">
        <v>29.7083905</v>
      </c>
      <c r="AH470" s="193">
        <v>5.1880031000000004</v>
      </c>
      <c r="AI470" s="193">
        <v>11.2692631</v>
      </c>
      <c r="AJ470" s="193">
        <v>2.2102098043964125</v>
      </c>
      <c r="AK470" s="186"/>
      <c r="AL470" s="175" t="s">
        <v>1126</v>
      </c>
      <c r="AM470" s="175"/>
      <c r="AN470" s="175" t="s">
        <v>10</v>
      </c>
      <c r="AO470" s="175"/>
      <c r="AP470" s="175"/>
      <c r="AQ470" s="175"/>
      <c r="AR470" s="175"/>
      <c r="AS470" s="175"/>
      <c r="AU470" s="175"/>
      <c r="AV470" s="175" t="s">
        <v>440</v>
      </c>
      <c r="AY470" s="176">
        <v>0.22559999999999999</v>
      </c>
      <c r="AZ470" s="176">
        <v>20</v>
      </c>
      <c r="BA470" s="177">
        <v>1.128E-2</v>
      </c>
      <c r="BB470" s="177">
        <v>6.7833463076799179</v>
      </c>
      <c r="BC470" s="186"/>
      <c r="BD470" s="186"/>
      <c r="BE470" s="186"/>
      <c r="BF470" s="186"/>
      <c r="BG470" s="186"/>
      <c r="BJ470" s="186"/>
      <c r="BK470" s="186"/>
      <c r="BL470" s="186"/>
      <c r="BM470" s="218"/>
      <c r="BP470" s="186"/>
      <c r="BQ470" s="186"/>
      <c r="BR470" s="186"/>
      <c r="BS470" s="186"/>
      <c r="BT470" s="186"/>
      <c r="BU470" s="186"/>
      <c r="BV470" s="186"/>
      <c r="BW470" s="186"/>
      <c r="BX470" s="186"/>
      <c r="BY470" s="186"/>
      <c r="BZ470" s="186"/>
      <c r="CA470" s="186"/>
      <c r="CB470" s="186"/>
      <c r="CC470" s="186"/>
      <c r="CD470" s="186"/>
      <c r="CE470" s="186"/>
      <c r="CF470" s="186"/>
      <c r="CI470" s="186"/>
      <c r="CJ470" s="186"/>
      <c r="CK470" s="186"/>
      <c r="CL470" s="186"/>
      <c r="CM470" s="186"/>
      <c r="CN470" s="186"/>
      <c r="CO470" s="186"/>
      <c r="CP470" s="186"/>
      <c r="CQ470" s="186"/>
      <c r="CR470" s="186"/>
      <c r="CS470" s="186"/>
      <c r="CT470" s="186"/>
      <c r="CU470" s="171"/>
      <c r="CV470" s="171"/>
      <c r="CW470" s="171"/>
      <c r="CX470" s="171"/>
      <c r="CY470" s="171"/>
      <c r="CZ470" s="171"/>
      <c r="DA470" s="171"/>
      <c r="DB470" s="171"/>
      <c r="DC470" s="171"/>
      <c r="DD470" s="171"/>
      <c r="DE470" s="171"/>
      <c r="DF470" s="171"/>
      <c r="DG470" s="171"/>
      <c r="DH470" s="171"/>
      <c r="DI470" s="171"/>
      <c r="DJ470" s="171"/>
      <c r="DK470" s="171"/>
      <c r="DL470" s="186"/>
      <c r="DM470" s="186"/>
      <c r="DO470" s="149"/>
      <c r="DP470" s="149"/>
      <c r="DQ470" s="186"/>
      <c r="DR470" s="149"/>
      <c r="DS470" s="149"/>
      <c r="DT470" s="149"/>
      <c r="DU470" s="149"/>
      <c r="DV470" s="149"/>
      <c r="DW470" s="149"/>
      <c r="DX470" s="149"/>
      <c r="DY470" s="149"/>
      <c r="DZ470" s="149"/>
      <c r="EA470" s="149"/>
      <c r="EB470" s="149"/>
      <c r="EC470" s="149"/>
      <c r="ED470" s="149"/>
      <c r="EE470" s="149"/>
      <c r="EF470" s="149"/>
      <c r="EG470" s="149"/>
      <c r="EH470" s="61"/>
      <c r="EI470" s="68"/>
      <c r="EJ470" s="68"/>
      <c r="EK470" s="68"/>
      <c r="EL470" s="68"/>
      <c r="EM470" s="68"/>
      <c r="EN470" s="68"/>
      <c r="EO470" s="68"/>
      <c r="EP470" s="149"/>
      <c r="EQ470" s="149"/>
      <c r="ER470" s="149"/>
      <c r="ES470" s="149"/>
      <c r="ET470" s="149"/>
      <c r="EU470" s="149"/>
    </row>
    <row r="471" spans="1:151" s="169" customFormat="1" x14ac:dyDescent="0.25">
      <c r="A471" s="186"/>
      <c r="B471" s="186"/>
      <c r="C471" s="186"/>
      <c r="D471" s="186"/>
      <c r="E471" s="186"/>
      <c r="F471" s="186"/>
      <c r="G471" s="186"/>
      <c r="H471" s="186"/>
      <c r="I471" s="186"/>
      <c r="J471" s="186"/>
      <c r="K471" s="186"/>
      <c r="L471" s="186"/>
      <c r="M471" s="186"/>
      <c r="N471" s="186"/>
      <c r="O471" s="186"/>
      <c r="P471" s="186"/>
      <c r="Q471" s="186"/>
      <c r="R471" s="186"/>
      <c r="S471" s="186"/>
      <c r="T471" s="186"/>
      <c r="U471" s="186"/>
      <c r="V471" s="186"/>
      <c r="W471" s="190" t="s">
        <v>984</v>
      </c>
      <c r="X471" s="190">
        <v>875</v>
      </c>
      <c r="Y471" s="192" t="s">
        <v>10</v>
      </c>
      <c r="Z471" s="192"/>
      <c r="AA471" s="175"/>
      <c r="AB471" s="175"/>
      <c r="AC471" s="175"/>
      <c r="AD471" s="175"/>
      <c r="AE471" s="192"/>
      <c r="AF471" s="193">
        <v>53.387891500000002</v>
      </c>
      <c r="AG471" s="193">
        <v>33.118043</v>
      </c>
      <c r="AH471" s="193">
        <v>5.7780536499999986</v>
      </c>
      <c r="AI471" s="193">
        <v>12.648864849999999</v>
      </c>
      <c r="AJ471" s="193">
        <v>2.1966932686206215</v>
      </c>
      <c r="AK471" s="186"/>
      <c r="AL471" s="175" t="s">
        <v>1131</v>
      </c>
      <c r="AM471" s="175"/>
      <c r="AN471" s="175" t="s">
        <v>10</v>
      </c>
      <c r="AO471" s="175"/>
      <c r="AP471" s="175"/>
      <c r="AQ471" s="175"/>
      <c r="AR471" s="175"/>
      <c r="AS471" s="175"/>
      <c r="AU471" s="175"/>
      <c r="AV471" s="175" t="s">
        <v>440</v>
      </c>
      <c r="AY471" s="176">
        <v>0.26219999999999999</v>
      </c>
      <c r="AZ471" s="176">
        <v>20</v>
      </c>
      <c r="BA471" s="177">
        <v>1.311E-2</v>
      </c>
      <c r="BB471" s="177">
        <v>6.1377607172576703</v>
      </c>
      <c r="BC471" s="186"/>
      <c r="BD471" s="186"/>
      <c r="BE471" s="186"/>
      <c r="BF471" s="186"/>
      <c r="BG471" s="186"/>
      <c r="BJ471" s="186"/>
      <c r="BK471" s="186"/>
      <c r="BL471" s="186"/>
      <c r="BM471" s="218"/>
      <c r="BP471" s="186"/>
      <c r="BQ471" s="186"/>
      <c r="BR471" s="186"/>
      <c r="BS471" s="186"/>
      <c r="BT471" s="186"/>
      <c r="BU471" s="186"/>
      <c r="BV471" s="186"/>
      <c r="BW471" s="186"/>
      <c r="BX471" s="186"/>
      <c r="BY471" s="186"/>
      <c r="BZ471" s="186"/>
      <c r="CA471" s="186"/>
      <c r="CB471" s="186"/>
      <c r="CC471" s="186"/>
      <c r="CD471" s="186"/>
      <c r="CE471" s="186"/>
      <c r="CF471" s="186"/>
      <c r="CI471" s="186"/>
      <c r="CJ471" s="186"/>
      <c r="CK471" s="186"/>
      <c r="CL471" s="186"/>
      <c r="CM471" s="186"/>
      <c r="CN471" s="186"/>
      <c r="CO471" s="186"/>
      <c r="CP471" s="186"/>
      <c r="CQ471" s="186"/>
      <c r="CR471" s="186"/>
      <c r="CS471" s="186"/>
      <c r="CT471" s="186"/>
      <c r="CU471" s="171"/>
      <c r="CV471" s="171"/>
      <c r="CW471" s="171"/>
      <c r="CX471" s="171"/>
      <c r="CY471" s="171"/>
      <c r="CZ471" s="171"/>
      <c r="DA471" s="171"/>
      <c r="DB471" s="171"/>
      <c r="DC471" s="171"/>
      <c r="DD471" s="171"/>
      <c r="DE471" s="171"/>
      <c r="DF471" s="171"/>
      <c r="DG471" s="171"/>
      <c r="DH471" s="171"/>
      <c r="DI471" s="171"/>
      <c r="DJ471" s="171"/>
      <c r="DK471" s="171"/>
      <c r="DL471" s="186"/>
      <c r="DM471" s="186"/>
      <c r="DO471" s="149"/>
      <c r="DP471" s="149"/>
      <c r="DQ471" s="186"/>
      <c r="DR471" s="149"/>
      <c r="DS471" s="149"/>
      <c r="DT471" s="149"/>
      <c r="DU471" s="149"/>
      <c r="DV471" s="149"/>
      <c r="DW471" s="149"/>
      <c r="DX471" s="149"/>
      <c r="DY471" s="149"/>
      <c r="DZ471" s="149"/>
      <c r="EA471" s="149"/>
      <c r="EB471" s="149"/>
      <c r="EC471" s="149"/>
      <c r="ED471" s="149"/>
      <c r="EE471" s="149"/>
      <c r="EF471" s="149"/>
      <c r="EG471" s="149"/>
      <c r="EH471" s="61"/>
      <c r="EI471" s="68"/>
      <c r="EJ471" s="68"/>
      <c r="EK471" s="68"/>
      <c r="EL471" s="68"/>
      <c r="EM471" s="68"/>
      <c r="EN471" s="68"/>
      <c r="EO471" s="68"/>
      <c r="EP471" s="149"/>
      <c r="EQ471" s="149"/>
      <c r="ER471" s="149"/>
      <c r="ES471" s="149"/>
      <c r="ET471" s="149"/>
      <c r="EU471" s="149"/>
    </row>
    <row r="472" spans="1:151" s="169" customFormat="1" x14ac:dyDescent="0.25">
      <c r="A472" s="186"/>
      <c r="B472" s="186"/>
      <c r="C472" s="186"/>
      <c r="D472" s="186"/>
      <c r="E472" s="186"/>
      <c r="F472" s="186"/>
      <c r="G472" s="186"/>
      <c r="H472" s="186"/>
      <c r="I472" s="186"/>
      <c r="J472" s="186"/>
      <c r="K472" s="186"/>
      <c r="L472" s="186"/>
      <c r="M472" s="186"/>
      <c r="N472" s="186"/>
      <c r="O472" s="186"/>
      <c r="P472" s="186"/>
      <c r="Q472" s="186"/>
      <c r="R472" s="186"/>
      <c r="S472" s="186"/>
      <c r="T472" s="186"/>
      <c r="U472" s="186"/>
      <c r="V472" s="186"/>
      <c r="W472" s="190" t="s">
        <v>986</v>
      </c>
      <c r="X472" s="190">
        <v>924</v>
      </c>
      <c r="Y472" s="192" t="s">
        <v>10</v>
      </c>
      <c r="Z472" s="192"/>
      <c r="AA472" s="175"/>
      <c r="AB472" s="175"/>
      <c r="AC472" s="175"/>
      <c r="AD472" s="175"/>
      <c r="AE472" s="192"/>
      <c r="AF472" s="193">
        <v>43.251401000000001</v>
      </c>
      <c r="AG472" s="193">
        <v>27.4435185</v>
      </c>
      <c r="AH472" s="193">
        <v>5.0534226499999999</v>
      </c>
      <c r="AI472" s="193">
        <v>11.654349300000002</v>
      </c>
      <c r="AJ472" s="193">
        <v>2.3052818744176014</v>
      </c>
      <c r="AK472" s="186"/>
      <c r="AL472" s="175" t="s">
        <v>591</v>
      </c>
      <c r="AM472" s="175"/>
      <c r="AN472" s="175" t="s">
        <v>10</v>
      </c>
      <c r="AO472" s="175"/>
      <c r="AP472" s="175"/>
      <c r="AQ472" s="175"/>
      <c r="AR472" s="175"/>
      <c r="AS472" s="175"/>
      <c r="AU472" s="175"/>
      <c r="AV472" s="175" t="s">
        <v>62</v>
      </c>
      <c r="AY472" s="176">
        <v>0.1966</v>
      </c>
      <c r="AZ472" s="176">
        <v>19</v>
      </c>
      <c r="BA472" s="177">
        <v>1.0347368421052631E-2</v>
      </c>
      <c r="BB472" s="177">
        <v>5.2737105323474207</v>
      </c>
      <c r="BC472" s="186"/>
      <c r="BD472" s="186"/>
      <c r="BE472" s="186"/>
      <c r="BF472" s="186"/>
      <c r="BG472" s="186"/>
      <c r="BJ472" s="186"/>
      <c r="BK472" s="186"/>
      <c r="BL472" s="186"/>
      <c r="BM472" s="218"/>
      <c r="BP472" s="186"/>
      <c r="BQ472" s="186"/>
      <c r="BR472" s="186"/>
      <c r="BS472" s="186"/>
      <c r="BT472" s="186"/>
      <c r="BU472" s="186"/>
      <c r="BV472" s="186"/>
      <c r="BW472" s="186"/>
      <c r="BX472" s="186"/>
      <c r="BY472" s="186"/>
      <c r="BZ472" s="186"/>
      <c r="CA472" s="186"/>
      <c r="CB472" s="186"/>
      <c r="CC472" s="186"/>
      <c r="CD472" s="186"/>
      <c r="CE472" s="186"/>
      <c r="CF472" s="186"/>
      <c r="CI472" s="186"/>
      <c r="CJ472" s="186"/>
      <c r="CK472" s="186"/>
      <c r="CL472" s="186"/>
      <c r="CM472" s="186"/>
      <c r="CN472" s="186"/>
      <c r="CO472" s="186"/>
      <c r="CP472" s="186"/>
      <c r="CQ472" s="186"/>
      <c r="CR472" s="186"/>
      <c r="CS472" s="186"/>
      <c r="CT472" s="186"/>
      <c r="CU472" s="171"/>
      <c r="CV472" s="171"/>
      <c r="CW472" s="171"/>
      <c r="CX472" s="171"/>
      <c r="CY472" s="171"/>
      <c r="CZ472" s="171"/>
      <c r="DA472" s="171"/>
      <c r="DB472" s="171"/>
      <c r="DC472" s="171"/>
      <c r="DD472" s="171"/>
      <c r="DE472" s="171"/>
      <c r="DF472" s="171"/>
      <c r="DG472" s="171"/>
      <c r="DH472" s="171"/>
      <c r="DI472" s="171"/>
      <c r="DJ472" s="171"/>
      <c r="DK472" s="171"/>
      <c r="DL472" s="186"/>
      <c r="DM472" s="186"/>
      <c r="DO472" s="149"/>
      <c r="DP472" s="149"/>
      <c r="DQ472" s="186"/>
      <c r="DR472" s="149"/>
      <c r="DS472" s="149"/>
      <c r="DT472" s="149"/>
      <c r="DU472" s="149"/>
      <c r="DV472" s="149"/>
      <c r="DW472" s="149"/>
      <c r="DX472" s="149"/>
      <c r="DY472" s="149"/>
      <c r="DZ472" s="149"/>
      <c r="EA472" s="149"/>
      <c r="EB472" s="149"/>
      <c r="EC472" s="149"/>
      <c r="ED472" s="149"/>
      <c r="EE472" s="149"/>
      <c r="EF472" s="149"/>
      <c r="EG472" s="149"/>
      <c r="EH472" s="61"/>
      <c r="EI472" s="68"/>
      <c r="EJ472" s="68"/>
      <c r="EK472" s="68"/>
      <c r="EL472" s="68"/>
      <c r="EM472" s="68"/>
      <c r="EN472" s="68"/>
      <c r="EO472" s="68"/>
      <c r="EP472" s="149"/>
      <c r="EQ472" s="149"/>
      <c r="ER472" s="149"/>
      <c r="ES472" s="149"/>
      <c r="ET472" s="149"/>
      <c r="EU472" s="149"/>
    </row>
    <row r="473" spans="1:151" s="169" customFormat="1" x14ac:dyDescent="0.25">
      <c r="A473" s="186"/>
      <c r="B473" s="186"/>
      <c r="C473" s="186"/>
      <c r="D473" s="186"/>
      <c r="E473" s="186"/>
      <c r="F473" s="186"/>
      <c r="G473" s="186"/>
      <c r="H473" s="186"/>
      <c r="I473" s="186"/>
      <c r="J473" s="186"/>
      <c r="K473" s="186"/>
      <c r="L473" s="186"/>
      <c r="M473" s="186"/>
      <c r="N473" s="186"/>
      <c r="O473" s="186"/>
      <c r="P473" s="186"/>
      <c r="Q473" s="186"/>
      <c r="R473" s="186"/>
      <c r="S473" s="186"/>
      <c r="T473" s="186"/>
      <c r="U473" s="186"/>
      <c r="V473" s="186"/>
      <c r="W473" s="190" t="s">
        <v>988</v>
      </c>
      <c r="X473" s="190">
        <v>974</v>
      </c>
      <c r="Y473" s="192" t="s">
        <v>10</v>
      </c>
      <c r="Z473" s="192"/>
      <c r="AA473" s="175"/>
      <c r="AB473" s="175"/>
      <c r="AC473" s="175"/>
      <c r="AD473" s="175"/>
      <c r="AE473" s="192"/>
      <c r="AF473" s="193">
        <v>51.29266100000001</v>
      </c>
      <c r="AG473" s="193">
        <v>30.32384399999999</v>
      </c>
      <c r="AH473" s="193">
        <v>5.6777262500000001</v>
      </c>
      <c r="AI473" s="193">
        <v>12.851358000000001</v>
      </c>
      <c r="AJ473" s="193">
        <v>2.2704739012309858</v>
      </c>
      <c r="AK473" s="186"/>
      <c r="AL473" s="175" t="s">
        <v>592</v>
      </c>
      <c r="AM473" s="175"/>
      <c r="AN473" s="175" t="s">
        <v>10</v>
      </c>
      <c r="AO473" s="175"/>
      <c r="AP473" s="175"/>
      <c r="AQ473" s="175"/>
      <c r="AR473" s="175"/>
      <c r="AS473" s="175"/>
      <c r="AU473" s="175"/>
      <c r="AV473" s="175" t="s">
        <v>62</v>
      </c>
      <c r="AY473" s="176">
        <v>0.23150000000000001</v>
      </c>
      <c r="AZ473" s="176">
        <v>20</v>
      </c>
      <c r="BA473" s="177">
        <v>1.1575E-2</v>
      </c>
      <c r="BB473" s="177">
        <v>6.1162859367030844</v>
      </c>
      <c r="BC473" s="186"/>
      <c r="BD473" s="186"/>
      <c r="BE473" s="186"/>
      <c r="BF473" s="186"/>
      <c r="BG473" s="186"/>
      <c r="BJ473" s="186"/>
      <c r="BK473" s="186"/>
      <c r="BL473" s="186"/>
      <c r="BM473" s="218"/>
      <c r="BP473" s="186"/>
      <c r="BQ473" s="186"/>
      <c r="BR473" s="186"/>
      <c r="BS473" s="186"/>
      <c r="BT473" s="186"/>
      <c r="BU473" s="186"/>
      <c r="BV473" s="186"/>
      <c r="BW473" s="186"/>
      <c r="BX473" s="186"/>
      <c r="BY473" s="186"/>
      <c r="BZ473" s="186"/>
      <c r="CA473" s="186"/>
      <c r="CB473" s="186"/>
      <c r="CC473" s="186"/>
      <c r="CD473" s="186"/>
      <c r="CE473" s="186"/>
      <c r="CF473" s="186"/>
      <c r="CI473" s="186"/>
      <c r="CJ473" s="186"/>
      <c r="CK473" s="186"/>
      <c r="CL473" s="186"/>
      <c r="CM473" s="186"/>
      <c r="CN473" s="186"/>
      <c r="CO473" s="186"/>
      <c r="CP473" s="186"/>
      <c r="CQ473" s="186"/>
      <c r="CR473" s="186"/>
      <c r="CS473" s="186"/>
      <c r="CT473" s="186"/>
      <c r="CU473" s="171"/>
      <c r="CV473" s="171"/>
      <c r="CW473" s="171"/>
      <c r="CX473" s="171"/>
      <c r="CY473" s="171"/>
      <c r="CZ473" s="171"/>
      <c r="DA473" s="171"/>
      <c r="DB473" s="171"/>
      <c r="DC473" s="171"/>
      <c r="DD473" s="171"/>
      <c r="DE473" s="171"/>
      <c r="DF473" s="171"/>
      <c r="DG473" s="171"/>
      <c r="DH473" s="171"/>
      <c r="DI473" s="171"/>
      <c r="DJ473" s="171"/>
      <c r="DK473" s="171"/>
      <c r="DL473" s="186"/>
      <c r="DM473" s="186"/>
      <c r="DO473" s="149"/>
      <c r="DP473" s="149"/>
      <c r="DQ473" s="186"/>
      <c r="DR473" s="149"/>
      <c r="DS473" s="149"/>
      <c r="DT473" s="149"/>
      <c r="DU473" s="149"/>
      <c r="DV473" s="149"/>
      <c r="DW473" s="149"/>
      <c r="DX473" s="149"/>
      <c r="DY473" s="149"/>
      <c r="DZ473" s="149"/>
      <c r="EA473" s="149"/>
      <c r="EB473" s="149"/>
      <c r="EC473" s="149"/>
      <c r="ED473" s="149"/>
      <c r="EE473" s="149"/>
      <c r="EF473" s="149"/>
      <c r="EG473" s="149"/>
      <c r="EH473" s="61"/>
      <c r="EI473" s="68"/>
      <c r="EJ473" s="68"/>
      <c r="EK473" s="68"/>
      <c r="EL473" s="68"/>
      <c r="EM473" s="68"/>
      <c r="EN473" s="68"/>
      <c r="EO473" s="68"/>
      <c r="EP473" s="149"/>
      <c r="EQ473" s="149"/>
      <c r="ER473" s="149"/>
      <c r="ES473" s="149"/>
      <c r="ET473" s="149"/>
      <c r="EU473" s="149"/>
    </row>
    <row r="474" spans="1:151" s="169" customFormat="1" x14ac:dyDescent="0.25">
      <c r="A474" s="186"/>
      <c r="B474" s="186"/>
      <c r="C474" s="186"/>
      <c r="D474" s="186"/>
      <c r="E474" s="186"/>
      <c r="F474" s="186"/>
      <c r="G474" s="186"/>
      <c r="H474" s="186"/>
      <c r="I474" s="186"/>
      <c r="J474" s="186"/>
      <c r="K474" s="186"/>
      <c r="L474" s="186"/>
      <c r="M474" s="186"/>
      <c r="N474" s="186"/>
      <c r="O474" s="186"/>
      <c r="P474" s="186"/>
      <c r="Q474" s="186"/>
      <c r="R474" s="186"/>
      <c r="S474" s="186"/>
      <c r="T474" s="186"/>
      <c r="U474" s="186"/>
      <c r="V474" s="186"/>
      <c r="W474" s="190" t="s">
        <v>995</v>
      </c>
      <c r="X474" s="190">
        <v>723</v>
      </c>
      <c r="Y474" s="192" t="s">
        <v>10</v>
      </c>
      <c r="Z474" s="192"/>
      <c r="AA474" s="175"/>
      <c r="AB474" s="175"/>
      <c r="AC474" s="175"/>
      <c r="AD474" s="175"/>
      <c r="AE474" s="192"/>
      <c r="AF474" s="193">
        <v>46.149625499999999</v>
      </c>
      <c r="AG474" s="193">
        <v>31.265745499999998</v>
      </c>
      <c r="AH474" s="193">
        <v>5.3224834500000009</v>
      </c>
      <c r="AI474" s="193">
        <v>12.058636999999999</v>
      </c>
      <c r="AJ474" s="193">
        <v>2.2765721629056066</v>
      </c>
      <c r="AK474" s="186"/>
      <c r="AL474" s="175" t="s">
        <v>145</v>
      </c>
      <c r="AM474" s="175"/>
      <c r="AN474" s="175" t="s">
        <v>10</v>
      </c>
      <c r="AO474" s="175"/>
      <c r="AP474" s="175"/>
      <c r="AQ474" s="175"/>
      <c r="AR474" s="175"/>
      <c r="AS474" s="175"/>
      <c r="AU474" s="175"/>
      <c r="AV474" s="176" t="s">
        <v>20</v>
      </c>
      <c r="AY474" s="176">
        <v>0.26140000000000002</v>
      </c>
      <c r="AZ474" s="176">
        <v>20</v>
      </c>
      <c r="BA474" s="177">
        <v>1.3070000000000002E-2</v>
      </c>
      <c r="BB474" s="177">
        <v>7.1430488819692384</v>
      </c>
      <c r="BC474" s="186"/>
      <c r="BD474" s="186"/>
      <c r="BE474" s="186"/>
      <c r="BF474" s="186"/>
      <c r="BG474" s="186"/>
      <c r="BJ474" s="186"/>
      <c r="BK474" s="186"/>
      <c r="BL474" s="186"/>
      <c r="BM474" s="218"/>
      <c r="BP474" s="186"/>
      <c r="BQ474" s="186"/>
      <c r="BR474" s="186"/>
      <c r="BS474" s="186"/>
      <c r="BT474" s="186"/>
      <c r="BU474" s="186"/>
      <c r="BV474" s="186"/>
      <c r="BW474" s="186"/>
      <c r="BX474" s="186"/>
      <c r="BY474" s="186"/>
      <c r="BZ474" s="186"/>
      <c r="CA474" s="186"/>
      <c r="CB474" s="186"/>
      <c r="CC474" s="186"/>
      <c r="CD474" s="186"/>
      <c r="CE474" s="186"/>
      <c r="CF474" s="186"/>
      <c r="CI474" s="186"/>
      <c r="CJ474" s="186"/>
      <c r="CK474" s="186"/>
      <c r="CL474" s="186"/>
      <c r="CM474" s="186"/>
      <c r="CN474" s="186"/>
      <c r="CO474" s="186"/>
      <c r="CP474" s="186"/>
      <c r="CQ474" s="186"/>
      <c r="CR474" s="186"/>
      <c r="CS474" s="186"/>
      <c r="CT474" s="186"/>
      <c r="CU474" s="171"/>
      <c r="CV474" s="171"/>
      <c r="CW474" s="171"/>
      <c r="CX474" s="171"/>
      <c r="CY474" s="171"/>
      <c r="CZ474" s="171"/>
      <c r="DA474" s="171"/>
      <c r="DB474" s="171"/>
      <c r="DC474" s="171"/>
      <c r="DD474" s="171"/>
      <c r="DE474" s="171"/>
      <c r="DF474" s="171"/>
      <c r="DG474" s="171"/>
      <c r="DH474" s="171"/>
      <c r="DI474" s="171"/>
      <c r="DJ474" s="171"/>
      <c r="DK474" s="171"/>
      <c r="DL474" s="186"/>
      <c r="DM474" s="186"/>
      <c r="DO474" s="149"/>
      <c r="DP474" s="149"/>
      <c r="DQ474" s="186"/>
      <c r="DR474" s="149"/>
      <c r="DS474" s="149"/>
      <c r="DT474" s="149"/>
      <c r="DU474" s="149"/>
      <c r="DV474" s="149"/>
      <c r="DW474" s="149"/>
      <c r="DX474" s="149"/>
      <c r="DY474" s="149"/>
      <c r="DZ474" s="149"/>
      <c r="EA474" s="149"/>
      <c r="EB474" s="149"/>
      <c r="EC474" s="149"/>
      <c r="ED474" s="149"/>
      <c r="EE474" s="149"/>
      <c r="EF474" s="149"/>
      <c r="EG474" s="149"/>
      <c r="EH474" s="61"/>
      <c r="EI474" s="68"/>
      <c r="EJ474" s="68"/>
      <c r="EK474" s="68"/>
      <c r="EL474" s="68"/>
      <c r="EM474" s="68"/>
      <c r="EN474" s="68"/>
      <c r="EO474" s="68"/>
      <c r="EP474" s="149"/>
      <c r="EQ474" s="149"/>
      <c r="ER474" s="149"/>
      <c r="ES474" s="149"/>
      <c r="ET474" s="149"/>
      <c r="EU474" s="149"/>
    </row>
    <row r="475" spans="1:151" s="169" customFormat="1" x14ac:dyDescent="0.25">
      <c r="A475" s="186"/>
      <c r="B475" s="186"/>
      <c r="C475" s="186"/>
      <c r="D475" s="186"/>
      <c r="E475" s="186"/>
      <c r="F475" s="186"/>
      <c r="G475" s="186"/>
      <c r="H475" s="186"/>
      <c r="I475" s="186"/>
      <c r="J475" s="186"/>
      <c r="K475" s="186"/>
      <c r="L475" s="186"/>
      <c r="M475" s="186"/>
      <c r="N475" s="186"/>
      <c r="O475" s="186"/>
      <c r="P475" s="186"/>
      <c r="Q475" s="186"/>
      <c r="R475" s="186"/>
      <c r="S475" s="186"/>
      <c r="T475" s="186"/>
      <c r="U475" s="186"/>
      <c r="V475" s="186"/>
      <c r="W475" s="186"/>
      <c r="X475" s="186"/>
      <c r="Y475" s="192" t="s">
        <v>286</v>
      </c>
      <c r="Z475" s="192"/>
      <c r="AA475" s="175"/>
      <c r="AB475" s="175"/>
      <c r="AC475" s="175"/>
      <c r="AD475" s="175"/>
      <c r="AE475" s="192"/>
      <c r="AF475" s="193">
        <v>54.930896000000004</v>
      </c>
      <c r="AG475" s="193">
        <v>31.251956999999997</v>
      </c>
      <c r="AH475" s="193">
        <v>6.2733736500000008</v>
      </c>
      <c r="AI475" s="193">
        <v>12.339332499999998</v>
      </c>
      <c r="AJ475" s="193">
        <v>1.9847968907649971</v>
      </c>
      <c r="AK475" s="186"/>
      <c r="AL475" s="175" t="s">
        <v>1092</v>
      </c>
      <c r="AM475" s="175"/>
      <c r="AN475" s="175" t="s">
        <v>286</v>
      </c>
      <c r="AO475" s="175"/>
      <c r="AP475" s="175"/>
      <c r="AQ475" s="175"/>
      <c r="AR475" s="175"/>
      <c r="AS475" s="175"/>
      <c r="AU475" s="175"/>
      <c r="AV475" s="175" t="s">
        <v>440</v>
      </c>
      <c r="AY475" s="176">
        <v>0.2445</v>
      </c>
      <c r="AZ475" s="176">
        <v>20</v>
      </c>
      <c r="BA475" s="177">
        <v>1.2225E-2</v>
      </c>
      <c r="BB475" s="177">
        <v>6.8652189085442794</v>
      </c>
      <c r="BC475" s="186"/>
      <c r="BD475" s="186"/>
      <c r="BE475" s="186"/>
      <c r="BF475" s="186"/>
      <c r="BG475" s="186"/>
      <c r="BJ475" s="186"/>
      <c r="BK475" s="186"/>
      <c r="BL475" s="186"/>
      <c r="BM475" s="218"/>
      <c r="BP475" s="186"/>
      <c r="BQ475" s="186"/>
      <c r="BR475" s="186"/>
      <c r="BS475" s="186"/>
      <c r="BT475" s="186"/>
      <c r="BU475" s="186"/>
      <c r="BV475" s="186"/>
      <c r="BW475" s="186"/>
      <c r="BX475" s="186"/>
      <c r="BY475" s="186"/>
      <c r="BZ475" s="186"/>
      <c r="CA475" s="186"/>
      <c r="CB475" s="186"/>
      <c r="CC475" s="186"/>
      <c r="CD475" s="186"/>
      <c r="CE475" s="186"/>
      <c r="CF475" s="186"/>
      <c r="CI475" s="186"/>
      <c r="CJ475" s="186"/>
      <c r="CK475" s="186"/>
      <c r="CL475" s="186"/>
      <c r="CM475" s="186"/>
      <c r="CN475" s="186"/>
      <c r="CO475" s="186"/>
      <c r="CP475" s="186"/>
      <c r="CQ475" s="186"/>
      <c r="CR475" s="186"/>
      <c r="CS475" s="186"/>
      <c r="CT475" s="186"/>
      <c r="CU475" s="171"/>
      <c r="CV475" s="171"/>
      <c r="CW475" s="171"/>
      <c r="CX475" s="171"/>
      <c r="CY475" s="171"/>
      <c r="CZ475" s="171"/>
      <c r="DA475" s="171"/>
      <c r="DB475" s="171"/>
      <c r="DC475" s="171"/>
      <c r="DD475" s="171"/>
      <c r="DE475" s="171"/>
      <c r="DF475" s="171"/>
      <c r="DG475" s="171"/>
      <c r="DH475" s="171"/>
      <c r="DI475" s="171"/>
      <c r="DJ475" s="171"/>
      <c r="DK475" s="171"/>
      <c r="DL475" s="186"/>
      <c r="DM475" s="186"/>
      <c r="DO475" s="149"/>
      <c r="DP475" s="149"/>
      <c r="DQ475" s="186"/>
      <c r="DR475" s="149"/>
      <c r="DS475" s="149"/>
      <c r="DT475" s="149"/>
      <c r="DU475" s="149"/>
      <c r="DV475" s="149"/>
      <c r="DW475" s="149"/>
      <c r="DX475" s="149"/>
      <c r="DY475" s="149"/>
      <c r="DZ475" s="149"/>
      <c r="EA475" s="149"/>
      <c r="EB475" s="149"/>
      <c r="EC475" s="149"/>
      <c r="ED475" s="149"/>
      <c r="EE475" s="149"/>
      <c r="EF475" s="149"/>
      <c r="EG475" s="149"/>
      <c r="EH475" s="61"/>
      <c r="EI475" s="68"/>
      <c r="EJ475" s="68"/>
      <c r="EK475" s="68"/>
      <c r="EL475" s="68"/>
      <c r="EM475" s="68"/>
      <c r="EN475" s="68"/>
      <c r="EO475" s="68"/>
      <c r="EP475" s="149"/>
      <c r="EQ475" s="149"/>
      <c r="ER475" s="149"/>
      <c r="ES475" s="149"/>
      <c r="ET475" s="149"/>
      <c r="EU475" s="149"/>
    </row>
    <row r="476" spans="1:151" s="169" customFormat="1" x14ac:dyDescent="0.25">
      <c r="A476" s="186"/>
      <c r="B476" s="186"/>
      <c r="C476" s="186"/>
      <c r="D476" s="186"/>
      <c r="E476" s="186"/>
      <c r="F476" s="186"/>
      <c r="G476" s="186"/>
      <c r="H476" s="186"/>
      <c r="I476" s="186"/>
      <c r="J476" s="186"/>
      <c r="K476" s="186"/>
      <c r="L476" s="186"/>
      <c r="M476" s="186"/>
      <c r="N476" s="186"/>
      <c r="O476" s="186"/>
      <c r="P476" s="186"/>
      <c r="Q476" s="186"/>
      <c r="R476" s="186"/>
      <c r="S476" s="186"/>
      <c r="T476" s="186"/>
      <c r="U476" s="186"/>
      <c r="V476" s="186"/>
      <c r="W476" s="190" t="s">
        <v>614</v>
      </c>
      <c r="X476" s="190">
        <v>727</v>
      </c>
      <c r="Y476" s="192" t="s">
        <v>8</v>
      </c>
      <c r="Z476" s="192"/>
      <c r="AA476" s="186"/>
      <c r="AB476" s="186"/>
      <c r="AC476" s="186"/>
      <c r="AD476" s="186"/>
      <c r="AE476" s="192"/>
      <c r="AF476" s="193">
        <v>47.097414999999998</v>
      </c>
      <c r="AG476" s="193">
        <v>33.235844499999999</v>
      </c>
      <c r="AH476" s="193">
        <v>5.4416599000000003</v>
      </c>
      <c r="AI476" s="193">
        <v>12.5541445</v>
      </c>
      <c r="AJ476" s="193">
        <v>2.3220067281454271</v>
      </c>
      <c r="AK476" s="186"/>
      <c r="AL476" s="186"/>
      <c r="AM476" s="186"/>
      <c r="AN476" s="186"/>
      <c r="AO476" s="186"/>
      <c r="AP476" s="186"/>
      <c r="AQ476" s="186"/>
      <c r="AR476" s="186"/>
      <c r="AS476" s="186"/>
      <c r="AU476" s="186"/>
      <c r="AV476" s="186"/>
      <c r="AY476" s="186"/>
      <c r="AZ476" s="186"/>
      <c r="BA476" s="186"/>
      <c r="BB476" s="186"/>
      <c r="BC476" s="186"/>
      <c r="BD476" s="186"/>
      <c r="BE476" s="186"/>
      <c r="BF476" s="186"/>
      <c r="BG476" s="186"/>
      <c r="BJ476" s="186"/>
      <c r="BK476" s="186"/>
      <c r="BL476" s="186"/>
      <c r="BM476" s="218"/>
      <c r="BP476" s="186"/>
      <c r="BQ476" s="186"/>
      <c r="BR476" s="186"/>
      <c r="BS476" s="186"/>
      <c r="BT476" s="186"/>
      <c r="BU476" s="186"/>
      <c r="BV476" s="186"/>
      <c r="BW476" s="186"/>
      <c r="BX476" s="186"/>
      <c r="BY476" s="186"/>
      <c r="BZ476" s="186"/>
      <c r="CA476" s="186"/>
      <c r="CB476" s="186"/>
      <c r="CC476" s="186"/>
      <c r="CD476" s="186"/>
      <c r="CE476" s="186"/>
      <c r="CF476" s="186"/>
      <c r="CI476" s="186"/>
      <c r="CJ476" s="186"/>
      <c r="CK476" s="186"/>
      <c r="CL476" s="186"/>
      <c r="CM476" s="186"/>
      <c r="CN476" s="186"/>
      <c r="CO476" s="186"/>
      <c r="CP476" s="186"/>
      <c r="CQ476" s="186"/>
      <c r="CR476" s="186"/>
      <c r="CS476" s="186"/>
      <c r="CT476" s="186"/>
      <c r="CU476" s="171"/>
      <c r="CV476" s="171"/>
      <c r="CW476" s="171"/>
      <c r="CX476" s="171"/>
      <c r="CY476" s="171"/>
      <c r="CZ476" s="171"/>
      <c r="DA476" s="171"/>
      <c r="DB476" s="171"/>
      <c r="DC476" s="171"/>
      <c r="DD476" s="171"/>
      <c r="DE476" s="171"/>
      <c r="DF476" s="171"/>
      <c r="DG476" s="171"/>
      <c r="DH476" s="171"/>
      <c r="DI476" s="171"/>
      <c r="DJ476" s="171"/>
      <c r="DK476" s="171"/>
      <c r="DL476" s="186"/>
      <c r="DM476" s="186"/>
      <c r="DO476" s="149"/>
      <c r="DP476" s="149"/>
      <c r="DQ476" s="186"/>
      <c r="DR476" s="149"/>
      <c r="DS476" s="149"/>
      <c r="DT476" s="149"/>
      <c r="DU476" s="149"/>
      <c r="DV476" s="149"/>
      <c r="DW476" s="149"/>
      <c r="DX476" s="149"/>
      <c r="DY476" s="149"/>
      <c r="DZ476" s="149"/>
      <c r="EA476" s="149"/>
      <c r="EB476" s="149"/>
      <c r="EC476" s="149"/>
      <c r="ED476" s="149"/>
      <c r="EE476" s="149"/>
      <c r="EF476" s="149"/>
      <c r="EG476" s="149"/>
      <c r="EH476" s="61"/>
      <c r="EI476" s="68"/>
      <c r="EJ476" s="68"/>
      <c r="EK476" s="68"/>
      <c r="EL476" s="68"/>
      <c r="EM476" s="68"/>
      <c r="EN476" s="68"/>
      <c r="EO476" s="68"/>
      <c r="EP476" s="149"/>
      <c r="EQ476" s="149"/>
      <c r="ER476" s="149"/>
      <c r="ES476" s="149"/>
      <c r="ET476" s="149"/>
      <c r="EU476" s="149"/>
    </row>
    <row r="477" spans="1:151" s="169" customFormat="1" x14ac:dyDescent="0.25">
      <c r="A477" s="186"/>
      <c r="B477" s="186"/>
      <c r="C477" s="186"/>
      <c r="D477" s="186"/>
      <c r="E477" s="186"/>
      <c r="F477" s="186"/>
      <c r="G477" s="186"/>
      <c r="H477" s="186"/>
      <c r="I477" s="186"/>
      <c r="J477" s="186"/>
      <c r="K477" s="186"/>
      <c r="L477" s="186"/>
      <c r="M477" s="186"/>
      <c r="N477" s="186"/>
      <c r="O477" s="186"/>
      <c r="P477" s="186"/>
      <c r="Q477" s="186"/>
      <c r="R477" s="186"/>
      <c r="S477" s="186"/>
      <c r="T477" s="186"/>
      <c r="U477" s="186"/>
      <c r="V477" s="186"/>
      <c r="W477" s="190" t="s">
        <v>630</v>
      </c>
      <c r="X477" s="190">
        <v>842</v>
      </c>
      <c r="Y477" s="192" t="s">
        <v>8</v>
      </c>
      <c r="Z477" s="192"/>
      <c r="AA477" s="186"/>
      <c r="AB477" s="186"/>
      <c r="AC477" s="186"/>
      <c r="AD477" s="186"/>
      <c r="AE477" s="192"/>
      <c r="AF477" s="193">
        <v>53.42344099999999</v>
      </c>
      <c r="AG477" s="193">
        <v>31.378668999999995</v>
      </c>
      <c r="AH477" s="193">
        <v>5.5965135500000001</v>
      </c>
      <c r="AI477" s="193">
        <v>13.199142499999999</v>
      </c>
      <c r="AJ477" s="193">
        <v>2.3634766638912938</v>
      </c>
      <c r="AK477" s="186"/>
      <c r="AL477" s="186"/>
      <c r="AM477" s="186"/>
      <c r="AN477" s="186"/>
      <c r="AO477" s="186"/>
      <c r="AP477" s="186"/>
      <c r="AQ477" s="186"/>
      <c r="AR477" s="186"/>
      <c r="AS477" s="186"/>
      <c r="AU477" s="186"/>
      <c r="AV477" s="186"/>
      <c r="AY477" s="186"/>
      <c r="AZ477" s="186"/>
      <c r="BA477" s="186"/>
      <c r="BB477" s="186"/>
      <c r="BC477" s="186"/>
      <c r="BD477" s="186"/>
      <c r="BE477" s="186"/>
      <c r="BF477" s="186"/>
      <c r="BG477" s="186"/>
      <c r="BJ477" s="186"/>
      <c r="BK477" s="186"/>
      <c r="BL477" s="186"/>
      <c r="BM477" s="218"/>
      <c r="BP477" s="186"/>
      <c r="BQ477" s="186"/>
      <c r="BR477" s="186"/>
      <c r="BS477" s="186"/>
      <c r="BT477" s="186"/>
      <c r="BU477" s="186"/>
      <c r="BV477" s="186"/>
      <c r="BW477" s="186"/>
      <c r="BX477" s="186"/>
      <c r="BY477" s="186"/>
      <c r="BZ477" s="186"/>
      <c r="CA477" s="186"/>
      <c r="CB477" s="186"/>
      <c r="CC477" s="186"/>
      <c r="CD477" s="186"/>
      <c r="CE477" s="186"/>
      <c r="CF477" s="186"/>
      <c r="CI477" s="186"/>
      <c r="CJ477" s="186"/>
      <c r="CK477" s="186"/>
      <c r="CL477" s="186"/>
      <c r="CM477" s="186"/>
      <c r="CN477" s="186"/>
      <c r="CO477" s="186"/>
      <c r="CP477" s="186"/>
      <c r="CQ477" s="186"/>
      <c r="CR477" s="186"/>
      <c r="CS477" s="186"/>
      <c r="CT477" s="186"/>
      <c r="CU477" s="171"/>
      <c r="CV477" s="171"/>
      <c r="CW477" s="171"/>
      <c r="CX477" s="171"/>
      <c r="CY477" s="171"/>
      <c r="CZ477" s="171"/>
      <c r="DA477" s="171"/>
      <c r="DB477" s="171"/>
      <c r="DC477" s="171"/>
      <c r="DD477" s="171"/>
      <c r="DE477" s="171"/>
      <c r="DF477" s="171"/>
      <c r="DG477" s="171"/>
      <c r="DH477" s="171"/>
      <c r="DI477" s="171"/>
      <c r="DJ477" s="171"/>
      <c r="DK477" s="171"/>
      <c r="DL477" s="186"/>
      <c r="DM477" s="186"/>
      <c r="DO477" s="149"/>
      <c r="DP477" s="149"/>
      <c r="DQ477" s="186"/>
      <c r="DR477" s="149"/>
      <c r="DS477" s="149"/>
      <c r="DT477" s="149"/>
      <c r="DU477" s="149"/>
      <c r="DV477" s="149"/>
      <c r="DW477" s="149"/>
      <c r="DX477" s="149"/>
      <c r="DY477" s="149"/>
      <c r="DZ477" s="149"/>
      <c r="EA477" s="149"/>
      <c r="EB477" s="149"/>
      <c r="EC477" s="149"/>
      <c r="ED477" s="149"/>
      <c r="EE477" s="149"/>
      <c r="EF477" s="149"/>
      <c r="EG477" s="149"/>
      <c r="EH477" s="61"/>
      <c r="EI477" s="68"/>
      <c r="EJ477" s="68"/>
      <c r="EK477" s="68"/>
      <c r="EL477" s="68"/>
      <c r="EM477" s="68"/>
      <c r="EN477" s="68"/>
      <c r="EO477" s="68"/>
      <c r="EP477" s="149"/>
      <c r="EQ477" s="149"/>
      <c r="ER477" s="149"/>
      <c r="ES477" s="149"/>
      <c r="ET477" s="149"/>
      <c r="EU477" s="149"/>
    </row>
    <row r="478" spans="1:151" s="169" customFormat="1" x14ac:dyDescent="0.25">
      <c r="A478" s="186"/>
      <c r="B478" s="186"/>
      <c r="C478" s="186"/>
      <c r="D478" s="186"/>
      <c r="E478" s="186"/>
      <c r="F478" s="186"/>
      <c r="G478" s="186"/>
      <c r="H478" s="186"/>
      <c r="I478" s="186"/>
      <c r="J478" s="186"/>
      <c r="K478" s="186"/>
      <c r="L478" s="186"/>
      <c r="M478" s="186"/>
      <c r="N478" s="186"/>
      <c r="O478" s="186"/>
      <c r="P478" s="186"/>
      <c r="Q478" s="186"/>
      <c r="R478" s="186"/>
      <c r="S478" s="186"/>
      <c r="T478" s="186"/>
      <c r="U478" s="186"/>
      <c r="V478" s="186"/>
      <c r="W478" s="190" t="s">
        <v>752</v>
      </c>
      <c r="X478" s="190">
        <v>760</v>
      </c>
      <c r="Y478" s="192" t="s">
        <v>201</v>
      </c>
      <c r="Z478" s="192"/>
      <c r="AA478" s="186"/>
      <c r="AB478" s="186"/>
      <c r="AC478" s="186"/>
      <c r="AD478" s="186"/>
      <c r="AE478" s="192"/>
      <c r="AF478" s="193">
        <v>30.734047999999994</v>
      </c>
      <c r="AG478" s="193">
        <v>24.019241000000001</v>
      </c>
      <c r="AH478" s="193">
        <v>4.4701961499999996</v>
      </c>
      <c r="AI478" s="193">
        <v>9.8454732000000007</v>
      </c>
      <c r="AJ478" s="193">
        <v>2.2139436505733801</v>
      </c>
      <c r="AK478" s="186"/>
      <c r="AL478" s="186"/>
      <c r="AM478" s="186"/>
      <c r="AN478" s="186"/>
      <c r="AO478" s="186"/>
      <c r="AP478" s="186"/>
      <c r="AQ478" s="186"/>
      <c r="AR478" s="186"/>
      <c r="AS478" s="186"/>
      <c r="AU478" s="186"/>
      <c r="AV478" s="186"/>
      <c r="AY478" s="186"/>
      <c r="AZ478" s="186"/>
      <c r="BA478" s="186"/>
      <c r="BB478" s="186"/>
      <c r="BC478" s="186"/>
      <c r="BD478" s="186"/>
      <c r="BE478" s="186"/>
      <c r="BF478" s="186"/>
      <c r="BG478" s="186"/>
      <c r="BJ478" s="186"/>
      <c r="BK478" s="186"/>
      <c r="BL478" s="186"/>
      <c r="BM478" s="218"/>
      <c r="BP478" s="186"/>
      <c r="BQ478" s="186"/>
      <c r="BR478" s="186"/>
      <c r="BS478" s="186"/>
      <c r="BT478" s="186"/>
      <c r="BU478" s="186"/>
      <c r="BV478" s="186"/>
      <c r="BW478" s="186"/>
      <c r="BX478" s="186"/>
      <c r="BY478" s="186"/>
      <c r="BZ478" s="186"/>
      <c r="CA478" s="186"/>
      <c r="CB478" s="186"/>
      <c r="CC478" s="186"/>
      <c r="CD478" s="186"/>
      <c r="CE478" s="186"/>
      <c r="CF478" s="186"/>
      <c r="CI478" s="186"/>
      <c r="CJ478" s="186"/>
      <c r="CK478" s="186"/>
      <c r="CL478" s="186"/>
      <c r="CM478" s="186"/>
      <c r="CN478" s="186"/>
      <c r="CO478" s="186"/>
      <c r="CP478" s="186"/>
      <c r="CQ478" s="186"/>
      <c r="CR478" s="186"/>
      <c r="CS478" s="186"/>
      <c r="CT478" s="186"/>
      <c r="CU478" s="171"/>
      <c r="CV478" s="171"/>
      <c r="CW478" s="171"/>
      <c r="CX478" s="171"/>
      <c r="CY478" s="171"/>
      <c r="CZ478" s="171"/>
      <c r="DA478" s="171"/>
      <c r="DB478" s="171"/>
      <c r="DC478" s="171"/>
      <c r="DD478" s="171"/>
      <c r="DE478" s="171"/>
      <c r="DF478" s="171"/>
      <c r="DG478" s="171"/>
      <c r="DH478" s="171"/>
      <c r="DI478" s="171"/>
      <c r="DJ478" s="171"/>
      <c r="DK478" s="171"/>
      <c r="DL478" s="186"/>
      <c r="DM478" s="186"/>
      <c r="DO478" s="149"/>
      <c r="DP478" s="149"/>
      <c r="DQ478" s="186"/>
      <c r="DR478" s="149"/>
      <c r="DS478" s="149"/>
      <c r="DT478" s="149"/>
      <c r="DU478" s="149"/>
      <c r="DV478" s="149"/>
      <c r="DW478" s="149"/>
      <c r="DX478" s="149"/>
      <c r="DY478" s="149"/>
      <c r="DZ478" s="149"/>
      <c r="EA478" s="149"/>
      <c r="EB478" s="149"/>
      <c r="EC478" s="149"/>
      <c r="ED478" s="149"/>
      <c r="EE478" s="149"/>
      <c r="EF478" s="149"/>
      <c r="EG478" s="149"/>
      <c r="EH478" s="61"/>
      <c r="EI478" s="68"/>
      <c r="EJ478" s="68"/>
      <c r="EK478" s="68"/>
      <c r="EL478" s="68"/>
      <c r="EM478" s="68"/>
      <c r="EN478" s="68"/>
      <c r="EO478" s="68"/>
      <c r="EP478" s="149"/>
      <c r="EQ478" s="149"/>
      <c r="ER478" s="149"/>
      <c r="ES478" s="149"/>
      <c r="ET478" s="149"/>
      <c r="EU478" s="149"/>
    </row>
    <row r="479" spans="1:151" s="169" customFormat="1" x14ac:dyDescent="0.25">
      <c r="A479" s="186"/>
      <c r="B479" s="186"/>
      <c r="C479" s="186"/>
      <c r="D479" s="186"/>
      <c r="E479" s="186"/>
      <c r="F479" s="186"/>
      <c r="G479" s="186"/>
      <c r="H479" s="186"/>
      <c r="I479" s="186"/>
      <c r="J479" s="186"/>
      <c r="K479" s="186"/>
      <c r="L479" s="186"/>
      <c r="M479" s="186"/>
      <c r="N479" s="186"/>
      <c r="O479" s="186"/>
      <c r="P479" s="186"/>
      <c r="Q479" s="186"/>
      <c r="R479" s="186"/>
      <c r="S479" s="186"/>
      <c r="T479" s="186"/>
      <c r="U479" s="186"/>
      <c r="V479" s="186"/>
      <c r="W479" s="190" t="s">
        <v>816</v>
      </c>
      <c r="X479" s="190">
        <v>868</v>
      </c>
      <c r="Y479" s="192" t="s">
        <v>286</v>
      </c>
      <c r="Z479" s="192"/>
      <c r="AA479" s="186"/>
      <c r="AB479" s="186"/>
      <c r="AC479" s="186"/>
      <c r="AD479" s="186"/>
      <c r="AE479" s="192"/>
      <c r="AF479" s="193">
        <v>48.839932000000005</v>
      </c>
      <c r="AG479" s="193">
        <v>31.979268000000001</v>
      </c>
      <c r="AH479" s="193">
        <v>5.4735133499999993</v>
      </c>
      <c r="AI479" s="193">
        <v>12.132255050000001</v>
      </c>
      <c r="AJ479" s="193">
        <v>2.2283333770965665</v>
      </c>
      <c r="AK479" s="186"/>
      <c r="AL479" s="186"/>
      <c r="AM479" s="186"/>
      <c r="AN479" s="186"/>
      <c r="AO479" s="186"/>
      <c r="AP479" s="186"/>
      <c r="AQ479" s="186"/>
      <c r="AR479" s="186"/>
      <c r="AS479" s="186"/>
      <c r="AU479" s="186"/>
      <c r="AV479" s="186"/>
      <c r="AY479" s="186"/>
      <c r="AZ479" s="186"/>
      <c r="BA479" s="186"/>
      <c r="BB479" s="186"/>
      <c r="BC479" s="186"/>
      <c r="BD479" s="186"/>
      <c r="BE479" s="186"/>
      <c r="BF479" s="186"/>
      <c r="BG479" s="186"/>
      <c r="BJ479" s="186"/>
      <c r="BK479" s="186"/>
      <c r="BL479" s="186"/>
      <c r="BM479" s="218"/>
      <c r="BP479" s="186"/>
      <c r="BQ479" s="186"/>
      <c r="BR479" s="186"/>
      <c r="BS479" s="186"/>
      <c r="BT479" s="186"/>
      <c r="BU479" s="186"/>
      <c r="BV479" s="186"/>
      <c r="BW479" s="186"/>
      <c r="BX479" s="186"/>
      <c r="BY479" s="186"/>
      <c r="BZ479" s="186"/>
      <c r="CA479" s="186"/>
      <c r="CB479" s="186"/>
      <c r="CC479" s="186"/>
      <c r="CD479" s="186"/>
      <c r="CE479" s="186"/>
      <c r="CF479" s="186"/>
      <c r="CI479" s="186"/>
      <c r="CJ479" s="186"/>
      <c r="CK479" s="186"/>
      <c r="CL479" s="186"/>
      <c r="CM479" s="186"/>
      <c r="CN479" s="186"/>
      <c r="CO479" s="186"/>
      <c r="CP479" s="186"/>
      <c r="CQ479" s="186"/>
      <c r="CR479" s="186"/>
      <c r="CS479" s="186"/>
      <c r="CT479" s="186"/>
      <c r="CU479" s="171"/>
      <c r="CV479" s="171"/>
      <c r="CW479" s="171"/>
      <c r="CX479" s="171"/>
      <c r="CY479" s="171"/>
      <c r="CZ479" s="171"/>
      <c r="DA479" s="171"/>
      <c r="DB479" s="171"/>
      <c r="DC479" s="171"/>
      <c r="DD479" s="171"/>
      <c r="DE479" s="171"/>
      <c r="DF479" s="171"/>
      <c r="DG479" s="171"/>
      <c r="DH479" s="171"/>
      <c r="DI479" s="171"/>
      <c r="DJ479" s="171"/>
      <c r="DK479" s="171"/>
      <c r="DL479" s="186"/>
      <c r="DM479" s="186"/>
      <c r="DO479" s="149"/>
      <c r="DP479" s="149"/>
      <c r="DQ479" s="186"/>
      <c r="DR479" s="149"/>
      <c r="DS479" s="149"/>
      <c r="DT479" s="149"/>
      <c r="DU479" s="149"/>
      <c r="DV479" s="149"/>
      <c r="DW479" s="149"/>
      <c r="DX479" s="149"/>
      <c r="DY479" s="149"/>
      <c r="DZ479" s="149"/>
      <c r="EA479" s="149"/>
      <c r="EB479" s="149"/>
      <c r="EC479" s="149"/>
      <c r="ED479" s="149"/>
      <c r="EE479" s="149"/>
      <c r="EF479" s="149"/>
      <c r="EG479" s="149"/>
      <c r="EH479" s="61"/>
      <c r="EI479" s="68"/>
      <c r="EJ479" s="68"/>
      <c r="EK479" s="68"/>
      <c r="EL479" s="68"/>
      <c r="EM479" s="68"/>
      <c r="EN479" s="68"/>
      <c r="EO479" s="68"/>
      <c r="EP479" s="149"/>
      <c r="EQ479" s="149"/>
      <c r="ER479" s="149"/>
      <c r="ES479" s="149"/>
      <c r="ET479" s="149"/>
      <c r="EU479" s="149"/>
    </row>
    <row r="480" spans="1:151" s="169" customFormat="1" x14ac:dyDescent="0.25">
      <c r="A480" s="186"/>
      <c r="B480" s="186"/>
      <c r="C480" s="186"/>
      <c r="D480" s="186"/>
      <c r="E480" s="186"/>
      <c r="F480" s="186"/>
      <c r="G480" s="186"/>
      <c r="H480" s="186"/>
      <c r="I480" s="186"/>
      <c r="J480" s="186"/>
      <c r="K480" s="186"/>
      <c r="L480" s="186"/>
      <c r="M480" s="186"/>
      <c r="N480" s="186"/>
      <c r="O480" s="186"/>
      <c r="P480" s="186"/>
      <c r="Q480" s="186"/>
      <c r="R480" s="186"/>
      <c r="S480" s="186"/>
      <c r="T480" s="186"/>
      <c r="U480" s="186"/>
      <c r="V480" s="186"/>
      <c r="W480" s="190" t="s">
        <v>887</v>
      </c>
      <c r="X480" s="190">
        <v>848</v>
      </c>
      <c r="Y480" s="192" t="s">
        <v>10</v>
      </c>
      <c r="Z480" s="192"/>
      <c r="AA480" s="186"/>
      <c r="AB480" s="186"/>
      <c r="AC480" s="186"/>
      <c r="AD480" s="186"/>
      <c r="AE480" s="192"/>
      <c r="AF480" s="193">
        <v>44.70370599999999</v>
      </c>
      <c r="AG480" s="193">
        <v>31.152600999999997</v>
      </c>
      <c r="AH480" s="193">
        <v>5.3506783000000002</v>
      </c>
      <c r="AI480" s="193">
        <v>12.07997385</v>
      </c>
      <c r="AJ480" s="193">
        <v>2.2836675763194973</v>
      </c>
      <c r="AK480" s="186"/>
      <c r="AL480" s="186"/>
      <c r="AM480" s="186"/>
      <c r="AN480" s="186"/>
      <c r="AO480" s="186"/>
      <c r="AP480" s="186"/>
      <c r="AQ480" s="186"/>
      <c r="AR480" s="186"/>
      <c r="AS480" s="186"/>
      <c r="AU480" s="186"/>
      <c r="AV480" s="186"/>
      <c r="AY480" s="186"/>
      <c r="AZ480" s="186"/>
      <c r="BA480" s="186"/>
      <c r="BB480" s="186"/>
      <c r="BC480" s="186"/>
      <c r="BD480" s="186"/>
      <c r="BE480" s="186"/>
      <c r="BF480" s="186"/>
      <c r="BG480" s="186"/>
      <c r="BJ480" s="186"/>
      <c r="BK480" s="186"/>
      <c r="BL480" s="186"/>
      <c r="BM480" s="218"/>
      <c r="BP480" s="186"/>
      <c r="BQ480" s="186"/>
      <c r="BR480" s="186"/>
      <c r="BS480" s="186"/>
      <c r="BT480" s="186"/>
      <c r="BU480" s="186"/>
      <c r="BV480" s="186"/>
      <c r="BW480" s="186"/>
      <c r="BX480" s="186"/>
      <c r="BY480" s="186"/>
      <c r="BZ480" s="186"/>
      <c r="CA480" s="186"/>
      <c r="CB480" s="186"/>
      <c r="CC480" s="186"/>
      <c r="CD480" s="186"/>
      <c r="CE480" s="186"/>
      <c r="CF480" s="186"/>
      <c r="CI480" s="186"/>
      <c r="CJ480" s="186"/>
      <c r="CK480" s="186"/>
      <c r="CL480" s="186"/>
      <c r="CM480" s="186"/>
      <c r="CN480" s="186"/>
      <c r="CO480" s="186"/>
      <c r="CP480" s="186"/>
      <c r="CQ480" s="186"/>
      <c r="CR480" s="186"/>
      <c r="CS480" s="186"/>
      <c r="CT480" s="186"/>
      <c r="CU480" s="171"/>
      <c r="CV480" s="171"/>
      <c r="CW480" s="171"/>
      <c r="CX480" s="171"/>
      <c r="CY480" s="171"/>
      <c r="CZ480" s="171"/>
      <c r="DA480" s="171"/>
      <c r="DB480" s="171"/>
      <c r="DC480" s="171"/>
      <c r="DD480" s="171"/>
      <c r="DE480" s="171"/>
      <c r="DF480" s="171"/>
      <c r="DG480" s="171"/>
      <c r="DH480" s="171"/>
      <c r="DI480" s="171"/>
      <c r="DJ480" s="171"/>
      <c r="DK480" s="171"/>
      <c r="DL480" s="186"/>
      <c r="DM480" s="186"/>
      <c r="DO480" s="149"/>
      <c r="DP480" s="149"/>
      <c r="DQ480" s="186"/>
      <c r="DR480" s="149"/>
      <c r="DS480" s="149"/>
      <c r="DT480" s="149"/>
      <c r="DU480" s="149"/>
      <c r="DV480" s="149"/>
      <c r="DW480" s="149"/>
      <c r="DX480" s="149"/>
      <c r="DY480" s="149"/>
      <c r="DZ480" s="149"/>
      <c r="EA480" s="149"/>
      <c r="EB480" s="149"/>
      <c r="EC480" s="149"/>
      <c r="ED480" s="149"/>
      <c r="EE480" s="149"/>
      <c r="EF480" s="149"/>
      <c r="EG480" s="149"/>
      <c r="EH480" s="61"/>
      <c r="EI480" s="68"/>
      <c r="EJ480" s="68"/>
      <c r="EK480" s="68"/>
      <c r="EL480" s="68"/>
      <c r="EM480" s="68"/>
      <c r="EN480" s="68"/>
      <c r="EO480" s="68"/>
      <c r="EP480" s="149"/>
      <c r="EQ480" s="149"/>
      <c r="ER480" s="149"/>
      <c r="ES480" s="149"/>
      <c r="ET480" s="149"/>
      <c r="EU480" s="149"/>
    </row>
    <row r="481" spans="1:151" s="169" customFormat="1" x14ac:dyDescent="0.25">
      <c r="A481" s="186"/>
      <c r="B481" s="186"/>
      <c r="C481" s="186"/>
      <c r="D481" s="186"/>
      <c r="E481" s="186"/>
      <c r="F481" s="186"/>
      <c r="G481" s="186"/>
      <c r="H481" s="186"/>
      <c r="I481" s="186"/>
      <c r="J481" s="186"/>
      <c r="K481" s="186"/>
      <c r="L481" s="186"/>
      <c r="M481" s="186"/>
      <c r="N481" s="186"/>
      <c r="O481" s="186"/>
      <c r="P481" s="186"/>
      <c r="Q481" s="186"/>
      <c r="R481" s="186"/>
      <c r="S481" s="186"/>
      <c r="T481" s="186"/>
      <c r="U481" s="186"/>
      <c r="V481" s="186"/>
      <c r="W481" s="186"/>
      <c r="X481" s="186"/>
      <c r="Y481" s="186"/>
      <c r="Z481" s="186"/>
      <c r="AA481" s="186"/>
      <c r="AB481" s="186"/>
      <c r="AC481" s="186"/>
      <c r="AD481" s="186"/>
      <c r="AE481" s="186"/>
      <c r="AF481" s="193"/>
      <c r="AG481" s="193"/>
      <c r="AH481" s="193"/>
      <c r="AI481" s="193"/>
      <c r="AJ481" s="193"/>
      <c r="AK481" s="186"/>
      <c r="AL481" s="186"/>
      <c r="AM481" s="186"/>
      <c r="AN481" s="186"/>
      <c r="AO481" s="186"/>
      <c r="AP481" s="186"/>
      <c r="AQ481" s="186"/>
      <c r="AR481" s="186"/>
      <c r="AS481" s="186"/>
      <c r="AU481" s="186"/>
      <c r="AV481" s="186"/>
      <c r="AY481" s="186"/>
      <c r="AZ481" s="186"/>
      <c r="BA481" s="186"/>
      <c r="BB481" s="186"/>
      <c r="BC481" s="186"/>
      <c r="BD481" s="186"/>
      <c r="BE481" s="186"/>
      <c r="BF481" s="186"/>
      <c r="BG481" s="186"/>
      <c r="BJ481" s="186"/>
      <c r="BK481" s="186"/>
      <c r="BL481" s="186"/>
      <c r="BM481" s="218"/>
      <c r="BP481" s="186"/>
      <c r="BQ481" s="186"/>
      <c r="BR481" s="186"/>
      <c r="BS481" s="186"/>
      <c r="BT481" s="186"/>
      <c r="BU481" s="186"/>
      <c r="BV481" s="186"/>
      <c r="BW481" s="186"/>
      <c r="BX481" s="186"/>
      <c r="BY481" s="186"/>
      <c r="BZ481" s="186"/>
      <c r="CA481" s="186"/>
      <c r="CB481" s="186"/>
      <c r="CC481" s="186"/>
      <c r="CD481" s="186"/>
      <c r="CE481" s="186"/>
      <c r="CF481" s="186"/>
      <c r="CI481" s="186"/>
      <c r="CJ481" s="186"/>
      <c r="CK481" s="186"/>
      <c r="CL481" s="186"/>
      <c r="CM481" s="186"/>
      <c r="CN481" s="186"/>
      <c r="CO481" s="186"/>
      <c r="CP481" s="186"/>
      <c r="CQ481" s="186"/>
      <c r="CR481" s="186"/>
      <c r="CS481" s="186"/>
      <c r="CT481" s="186"/>
      <c r="CU481" s="171"/>
      <c r="CV481" s="171"/>
      <c r="CW481" s="171"/>
      <c r="CX481" s="171"/>
      <c r="CY481" s="171"/>
      <c r="CZ481" s="171"/>
      <c r="DA481" s="171"/>
      <c r="DB481" s="171"/>
      <c r="DC481" s="171"/>
      <c r="DD481" s="171"/>
      <c r="DE481" s="171"/>
      <c r="DF481" s="171"/>
      <c r="DG481" s="171"/>
      <c r="DH481" s="171"/>
      <c r="DI481" s="171"/>
      <c r="DJ481" s="171"/>
      <c r="DK481" s="171"/>
      <c r="DL481" s="186"/>
      <c r="DM481" s="186"/>
      <c r="DO481" s="149"/>
      <c r="DP481" s="149"/>
      <c r="DQ481" s="186"/>
      <c r="DR481" s="149"/>
      <c r="DS481" s="149"/>
      <c r="DT481" s="149"/>
      <c r="DU481" s="149"/>
      <c r="DV481" s="149"/>
      <c r="DW481" s="149"/>
      <c r="DX481" s="149"/>
      <c r="DY481" s="149"/>
      <c r="DZ481" s="149"/>
      <c r="EA481" s="149"/>
      <c r="EB481" s="149"/>
      <c r="EC481" s="149"/>
      <c r="ED481" s="149"/>
      <c r="EE481" s="149"/>
      <c r="EF481" s="149"/>
      <c r="EG481" s="149"/>
      <c r="EH481" s="61"/>
      <c r="EI481" s="68"/>
      <c r="EJ481" s="68"/>
      <c r="EK481" s="68"/>
      <c r="EL481" s="68"/>
      <c r="EM481" s="68"/>
      <c r="EN481" s="68"/>
      <c r="EO481" s="68"/>
      <c r="EP481" s="149"/>
      <c r="EQ481" s="149"/>
      <c r="ER481" s="149"/>
      <c r="ES481" s="149"/>
      <c r="ET481" s="149"/>
      <c r="EU481" s="149"/>
    </row>
    <row r="482" spans="1:151" s="169" customFormat="1" x14ac:dyDescent="0.25">
      <c r="A482" s="186"/>
      <c r="B482" s="186"/>
      <c r="C482" s="186"/>
      <c r="D482" s="186"/>
      <c r="E482" s="186"/>
      <c r="F482" s="186"/>
      <c r="G482" s="186"/>
      <c r="H482" s="186"/>
      <c r="I482" s="186"/>
      <c r="J482" s="186"/>
      <c r="K482" s="186"/>
      <c r="L482" s="186"/>
      <c r="M482" s="186"/>
      <c r="N482" s="186"/>
      <c r="O482" s="186"/>
      <c r="P482" s="186"/>
      <c r="Q482" s="186"/>
      <c r="R482" s="186"/>
      <c r="S482" s="186"/>
      <c r="T482" s="186"/>
      <c r="U482" s="186"/>
      <c r="V482" s="186"/>
      <c r="W482" s="186"/>
      <c r="X482" s="186"/>
      <c r="Y482" s="186"/>
      <c r="Z482" s="186"/>
      <c r="AA482" s="186"/>
      <c r="AB482" s="186"/>
      <c r="AC482" s="186"/>
      <c r="AD482" s="186"/>
      <c r="AE482" s="186"/>
      <c r="AF482" s="193"/>
      <c r="AG482" s="193"/>
      <c r="AH482" s="193"/>
      <c r="AI482" s="193"/>
      <c r="AJ482" s="193"/>
      <c r="AK482" s="186"/>
      <c r="AL482" s="186"/>
      <c r="AM482" s="186"/>
      <c r="AN482" s="186"/>
      <c r="AO482" s="186"/>
      <c r="AP482" s="186"/>
      <c r="AQ482" s="186"/>
      <c r="AR482" s="186"/>
      <c r="AS482" s="186"/>
      <c r="AU482" s="186"/>
      <c r="AV482" s="186"/>
      <c r="AY482" s="186"/>
      <c r="AZ482" s="186"/>
      <c r="BA482" s="186"/>
      <c r="BB482" s="186"/>
      <c r="BC482" s="186"/>
      <c r="BD482" s="186"/>
      <c r="BE482" s="186"/>
      <c r="BF482" s="186"/>
      <c r="BG482" s="186"/>
      <c r="BJ482" s="186"/>
      <c r="BK482" s="186"/>
      <c r="BL482" s="186"/>
      <c r="BM482" s="218"/>
      <c r="BP482" s="186"/>
      <c r="BQ482" s="186"/>
      <c r="BR482" s="186"/>
      <c r="BS482" s="186"/>
      <c r="BT482" s="186"/>
      <c r="BU482" s="186"/>
      <c r="BV482" s="186"/>
      <c r="BW482" s="186"/>
      <c r="BX482" s="186"/>
      <c r="BY482" s="186"/>
      <c r="BZ482" s="186"/>
      <c r="CA482" s="186"/>
      <c r="CB482" s="186"/>
      <c r="CC482" s="186"/>
      <c r="CD482" s="186"/>
      <c r="CE482" s="186"/>
      <c r="CF482" s="186"/>
      <c r="CI482" s="186"/>
      <c r="CJ482" s="186"/>
      <c r="CK482" s="186"/>
      <c r="CL482" s="186"/>
      <c r="CM482" s="186"/>
      <c r="CN482" s="186"/>
      <c r="CO482" s="186"/>
      <c r="CP482" s="186"/>
      <c r="CQ482" s="186"/>
      <c r="CR482" s="186"/>
      <c r="CS482" s="186"/>
      <c r="CT482" s="186"/>
      <c r="CU482" s="171"/>
      <c r="CV482" s="171"/>
      <c r="CW482" s="171"/>
      <c r="CX482" s="171"/>
      <c r="CY482" s="171"/>
      <c r="CZ482" s="171"/>
      <c r="DA482" s="171"/>
      <c r="DB482" s="171"/>
      <c r="DC482" s="171"/>
      <c r="DD482" s="171"/>
      <c r="DE482" s="171"/>
      <c r="DF482" s="171"/>
      <c r="DG482" s="171"/>
      <c r="DH482" s="171"/>
      <c r="DI482" s="171"/>
      <c r="DJ482" s="171"/>
      <c r="DK482" s="171"/>
      <c r="DL482" s="186"/>
      <c r="DM482" s="186"/>
      <c r="DO482" s="149"/>
      <c r="DP482" s="149"/>
      <c r="DQ482" s="186"/>
      <c r="DR482" s="149"/>
      <c r="DS482" s="149"/>
      <c r="DT482" s="149"/>
      <c r="DU482" s="149"/>
      <c r="DV482" s="149"/>
      <c r="DW482" s="149"/>
      <c r="DX482" s="149"/>
      <c r="DY482" s="149"/>
      <c r="DZ482" s="149"/>
      <c r="EA482" s="149"/>
      <c r="EB482" s="149"/>
      <c r="EC482" s="149"/>
      <c r="ED482" s="149"/>
      <c r="EE482" s="149"/>
      <c r="EF482" s="149"/>
      <c r="EG482" s="149"/>
      <c r="EH482" s="61"/>
      <c r="EI482" s="68"/>
      <c r="EJ482" s="68"/>
      <c r="EK482" s="68"/>
      <c r="EL482" s="68"/>
      <c r="EM482" s="68"/>
      <c r="EN482" s="68"/>
      <c r="EO482" s="68"/>
      <c r="EP482" s="149"/>
      <c r="EQ482" s="149"/>
      <c r="ER482" s="149"/>
      <c r="ES482" s="149"/>
      <c r="ET482" s="149"/>
      <c r="EU482" s="149"/>
    </row>
    <row r="483" spans="1:151" s="169" customFormat="1" x14ac:dyDescent="0.25">
      <c r="A483" s="186"/>
      <c r="B483" s="186"/>
      <c r="C483" s="186"/>
      <c r="D483" s="186"/>
      <c r="E483" s="186"/>
      <c r="F483" s="186"/>
      <c r="G483" s="186"/>
      <c r="H483" s="186"/>
      <c r="I483" s="186"/>
      <c r="J483" s="186"/>
      <c r="K483" s="186"/>
      <c r="L483" s="186"/>
      <c r="M483" s="186"/>
      <c r="N483" s="186"/>
      <c r="O483" s="186"/>
      <c r="P483" s="186"/>
      <c r="Q483" s="186"/>
      <c r="R483" s="186"/>
      <c r="S483" s="186"/>
      <c r="T483" s="186"/>
      <c r="U483" s="186"/>
      <c r="V483" s="186"/>
      <c r="W483" s="186"/>
      <c r="X483" s="186"/>
      <c r="Y483" s="186"/>
      <c r="Z483" s="186"/>
      <c r="AA483" s="186"/>
      <c r="AB483" s="186"/>
      <c r="AC483" s="186"/>
      <c r="AD483" s="186"/>
      <c r="AE483" s="186"/>
      <c r="AF483" s="193"/>
      <c r="AG483" s="193"/>
      <c r="AH483" s="193"/>
      <c r="AI483" s="193"/>
      <c r="AJ483" s="193"/>
      <c r="AK483" s="186"/>
      <c r="AL483" s="186"/>
      <c r="AM483" s="186"/>
      <c r="AN483" s="186"/>
      <c r="AO483" s="186"/>
      <c r="AP483" s="186"/>
      <c r="AQ483" s="186"/>
      <c r="AR483" s="186"/>
      <c r="AS483" s="186"/>
      <c r="AU483" s="186"/>
      <c r="AV483" s="186"/>
      <c r="AY483" s="186"/>
      <c r="AZ483" s="186"/>
      <c r="BA483" s="186"/>
      <c r="BB483" s="186"/>
      <c r="BC483" s="186"/>
      <c r="BD483" s="186"/>
      <c r="BE483" s="186"/>
      <c r="BF483" s="186"/>
      <c r="BG483" s="186"/>
      <c r="BJ483" s="186"/>
      <c r="BK483" s="186"/>
      <c r="BL483" s="186"/>
      <c r="BM483" s="218"/>
      <c r="BP483" s="186"/>
      <c r="BQ483" s="186"/>
      <c r="BR483" s="186"/>
      <c r="BS483" s="186"/>
      <c r="BT483" s="186"/>
      <c r="BU483" s="186"/>
      <c r="BV483" s="186"/>
      <c r="BW483" s="186"/>
      <c r="BX483" s="186"/>
      <c r="BY483" s="186"/>
      <c r="BZ483" s="186"/>
      <c r="CA483" s="186"/>
      <c r="CB483" s="186"/>
      <c r="CC483" s="186"/>
      <c r="CD483" s="186"/>
      <c r="CE483" s="186"/>
      <c r="CF483" s="186"/>
      <c r="CI483" s="186"/>
      <c r="CJ483" s="186"/>
      <c r="CK483" s="186"/>
      <c r="CL483" s="186"/>
      <c r="CM483" s="186"/>
      <c r="CN483" s="186"/>
      <c r="CO483" s="186"/>
      <c r="CP483" s="186"/>
      <c r="CQ483" s="186"/>
      <c r="CR483" s="186"/>
      <c r="CS483" s="186"/>
      <c r="CT483" s="186"/>
      <c r="CU483" s="171"/>
      <c r="CV483" s="171"/>
      <c r="CW483" s="171"/>
      <c r="CX483" s="171"/>
      <c r="CY483" s="171"/>
      <c r="CZ483" s="171"/>
      <c r="DA483" s="171"/>
      <c r="DB483" s="171"/>
      <c r="DC483" s="171"/>
      <c r="DD483" s="171"/>
      <c r="DE483" s="171"/>
      <c r="DF483" s="171"/>
      <c r="DG483" s="171"/>
      <c r="DH483" s="171"/>
      <c r="DI483" s="171"/>
      <c r="DJ483" s="171"/>
      <c r="DK483" s="171"/>
      <c r="DL483" s="186"/>
      <c r="DM483" s="186"/>
      <c r="DO483" s="149"/>
      <c r="DP483" s="149"/>
      <c r="DQ483" s="186"/>
      <c r="DR483" s="149"/>
      <c r="DS483" s="149"/>
      <c r="DT483" s="149"/>
      <c r="DU483" s="149"/>
      <c r="DV483" s="149"/>
      <c r="DW483" s="149"/>
      <c r="DX483" s="149"/>
      <c r="DY483" s="149"/>
      <c r="DZ483" s="149"/>
      <c r="EA483" s="149"/>
      <c r="EB483" s="149"/>
      <c r="EC483" s="149"/>
      <c r="ED483" s="149"/>
      <c r="EE483" s="149"/>
      <c r="EF483" s="149"/>
      <c r="EG483" s="149"/>
      <c r="EH483" s="61"/>
      <c r="EI483" s="68"/>
      <c r="EJ483" s="68"/>
      <c r="EK483" s="68"/>
      <c r="EL483" s="68"/>
      <c r="EM483" s="68"/>
      <c r="EN483" s="68"/>
      <c r="EO483" s="68"/>
      <c r="EP483" s="149"/>
      <c r="EQ483" s="149"/>
      <c r="ER483" s="149"/>
      <c r="ES483" s="149"/>
      <c r="ET483" s="149"/>
      <c r="EU483" s="149"/>
    </row>
    <row r="484" spans="1:151" s="169" customFormat="1" x14ac:dyDescent="0.25">
      <c r="A484" s="186"/>
      <c r="B484" s="186"/>
      <c r="C484" s="186"/>
      <c r="D484" s="186"/>
      <c r="E484" s="186"/>
      <c r="F484" s="186"/>
      <c r="G484" s="186"/>
      <c r="H484" s="186"/>
      <c r="I484" s="186"/>
      <c r="J484" s="186"/>
      <c r="K484" s="186"/>
      <c r="L484" s="186"/>
      <c r="M484" s="186"/>
      <c r="N484" s="186"/>
      <c r="O484" s="186"/>
      <c r="P484" s="186"/>
      <c r="Q484" s="186"/>
      <c r="R484" s="186"/>
      <c r="S484" s="186"/>
      <c r="T484" s="186"/>
      <c r="U484" s="186"/>
      <c r="V484" s="186"/>
      <c r="W484" s="186"/>
      <c r="X484" s="186"/>
      <c r="Y484" s="186"/>
      <c r="Z484" s="186"/>
      <c r="AA484" s="186"/>
      <c r="AB484" s="186"/>
      <c r="AC484" s="186"/>
      <c r="AD484" s="186"/>
      <c r="AE484" s="186"/>
      <c r="AF484" s="193"/>
      <c r="AG484" s="193"/>
      <c r="AH484" s="193"/>
      <c r="AI484" s="193"/>
      <c r="AJ484" s="193"/>
      <c r="AK484" s="186"/>
      <c r="AL484" s="186"/>
      <c r="AM484" s="186"/>
      <c r="AN484" s="186"/>
      <c r="AO484" s="186"/>
      <c r="AP484" s="186"/>
      <c r="AQ484" s="186"/>
      <c r="AR484" s="186"/>
      <c r="AS484" s="186"/>
      <c r="AU484" s="186"/>
      <c r="AV484" s="186"/>
      <c r="AY484" s="186"/>
      <c r="AZ484" s="186"/>
      <c r="BA484" s="186"/>
      <c r="BB484" s="186"/>
      <c r="BC484" s="186"/>
      <c r="BD484" s="186"/>
      <c r="BE484" s="186"/>
      <c r="BF484" s="186"/>
      <c r="BG484" s="186"/>
      <c r="BJ484" s="186"/>
      <c r="BK484" s="186"/>
      <c r="BL484" s="186"/>
      <c r="BM484" s="218"/>
      <c r="BP484" s="186"/>
      <c r="BQ484" s="186"/>
      <c r="BR484" s="186"/>
      <c r="BS484" s="186"/>
      <c r="BT484" s="186"/>
      <c r="BU484" s="186"/>
      <c r="BV484" s="186"/>
      <c r="BW484" s="186"/>
      <c r="BX484" s="186"/>
      <c r="BY484" s="186"/>
      <c r="BZ484" s="186"/>
      <c r="CA484" s="186"/>
      <c r="CB484" s="186"/>
      <c r="CC484" s="186"/>
      <c r="CD484" s="186"/>
      <c r="CE484" s="186"/>
      <c r="CF484" s="186"/>
      <c r="CI484" s="186"/>
      <c r="CJ484" s="186"/>
      <c r="CK484" s="186"/>
      <c r="CL484" s="186"/>
      <c r="CM484" s="186"/>
      <c r="CN484" s="186"/>
      <c r="CO484" s="186"/>
      <c r="CP484" s="186"/>
      <c r="CQ484" s="186"/>
      <c r="CR484" s="186"/>
      <c r="CS484" s="186"/>
      <c r="CT484" s="186"/>
      <c r="CU484" s="171"/>
      <c r="CV484" s="171"/>
      <c r="CW484" s="171"/>
      <c r="CX484" s="171"/>
      <c r="CY484" s="171"/>
      <c r="CZ484" s="171"/>
      <c r="DA484" s="171"/>
      <c r="DB484" s="171"/>
      <c r="DC484" s="171"/>
      <c r="DD484" s="171"/>
      <c r="DE484" s="171"/>
      <c r="DF484" s="171"/>
      <c r="DG484" s="171"/>
      <c r="DH484" s="171"/>
      <c r="DI484" s="171"/>
      <c r="DJ484" s="171"/>
      <c r="DK484" s="171"/>
      <c r="DL484" s="186"/>
      <c r="DM484" s="186"/>
      <c r="DO484" s="149"/>
      <c r="DP484" s="149"/>
      <c r="DQ484" s="186"/>
      <c r="DR484" s="149"/>
      <c r="DS484" s="149"/>
      <c r="DT484" s="149"/>
      <c r="DU484" s="149"/>
      <c r="DV484" s="149"/>
      <c r="DW484" s="149"/>
      <c r="DX484" s="149"/>
      <c r="DY484" s="149"/>
      <c r="DZ484" s="149"/>
      <c r="EA484" s="149"/>
      <c r="EB484" s="149"/>
      <c r="EC484" s="149"/>
      <c r="ED484" s="149"/>
      <c r="EE484" s="149"/>
      <c r="EF484" s="149"/>
      <c r="EG484" s="149"/>
      <c r="EH484" s="61"/>
      <c r="EI484" s="68"/>
      <c r="EJ484" s="68"/>
      <c r="EK484" s="68"/>
      <c r="EL484" s="68"/>
      <c r="EM484" s="68"/>
      <c r="EN484" s="68"/>
      <c r="EO484" s="68"/>
      <c r="EP484" s="149"/>
      <c r="EQ484" s="149"/>
      <c r="ER484" s="149"/>
      <c r="ES484" s="149"/>
      <c r="ET484" s="149"/>
      <c r="EU484" s="149"/>
    </row>
    <row r="485" spans="1:151" s="169" customFormat="1" x14ac:dyDescent="0.25">
      <c r="A485" s="186"/>
      <c r="B485" s="186"/>
      <c r="C485" s="186"/>
      <c r="D485" s="186"/>
      <c r="E485" s="186"/>
      <c r="F485" s="186"/>
      <c r="G485" s="186"/>
      <c r="H485" s="186"/>
      <c r="I485" s="186"/>
      <c r="J485" s="186"/>
      <c r="K485" s="186"/>
      <c r="L485" s="186"/>
      <c r="M485" s="186"/>
      <c r="N485" s="186"/>
      <c r="O485" s="186"/>
      <c r="P485" s="186"/>
      <c r="Q485" s="186"/>
      <c r="R485" s="186"/>
      <c r="S485" s="186"/>
      <c r="T485" s="186"/>
      <c r="U485" s="186"/>
      <c r="V485" s="186"/>
      <c r="W485" s="186"/>
      <c r="X485" s="186"/>
      <c r="Y485" s="186"/>
      <c r="Z485" s="186"/>
      <c r="AA485" s="186"/>
      <c r="AB485" s="186"/>
      <c r="AC485" s="186"/>
      <c r="AD485" s="186"/>
      <c r="AE485" s="186"/>
      <c r="AF485" s="193"/>
      <c r="AG485" s="193"/>
      <c r="AH485" s="193"/>
      <c r="AI485" s="193"/>
      <c r="AJ485" s="193"/>
      <c r="AK485" s="186"/>
      <c r="AL485" s="186"/>
      <c r="AM485" s="186"/>
      <c r="AN485" s="186"/>
      <c r="AO485" s="186"/>
      <c r="AP485" s="186"/>
      <c r="AQ485" s="186"/>
      <c r="AR485" s="186"/>
      <c r="AS485" s="186"/>
      <c r="AU485" s="186"/>
      <c r="AV485" s="186"/>
      <c r="AY485" s="186"/>
      <c r="AZ485" s="186"/>
      <c r="BA485" s="186"/>
      <c r="BB485" s="186"/>
      <c r="BC485" s="186"/>
      <c r="BD485" s="186"/>
      <c r="BE485" s="186"/>
      <c r="BF485" s="186"/>
      <c r="BG485" s="186"/>
      <c r="BJ485" s="186"/>
      <c r="BK485" s="186"/>
      <c r="BL485" s="186"/>
      <c r="BM485" s="218"/>
      <c r="BP485" s="186"/>
      <c r="BQ485" s="186"/>
      <c r="BR485" s="186"/>
      <c r="BS485" s="186"/>
      <c r="BT485" s="186"/>
      <c r="BU485" s="186"/>
      <c r="BV485" s="186"/>
      <c r="BW485" s="186"/>
      <c r="BX485" s="186"/>
      <c r="BY485" s="186"/>
      <c r="BZ485" s="186"/>
      <c r="CA485" s="186"/>
      <c r="CB485" s="186"/>
      <c r="CC485" s="186"/>
      <c r="CD485" s="186"/>
      <c r="CE485" s="186"/>
      <c r="CF485" s="186"/>
      <c r="CI485" s="186"/>
      <c r="CJ485" s="186"/>
      <c r="CK485" s="186"/>
      <c r="CL485" s="186"/>
      <c r="CM485" s="186"/>
      <c r="CN485" s="186"/>
      <c r="CO485" s="186"/>
      <c r="CP485" s="186"/>
      <c r="CQ485" s="186"/>
      <c r="CR485" s="186"/>
      <c r="CS485" s="186"/>
      <c r="CT485" s="186"/>
      <c r="CU485" s="171"/>
      <c r="CV485" s="171"/>
      <c r="CW485" s="171"/>
      <c r="CX485" s="171"/>
      <c r="CY485" s="171"/>
      <c r="CZ485" s="171"/>
      <c r="DA485" s="171"/>
      <c r="DB485" s="171"/>
      <c r="DC485" s="171"/>
      <c r="DD485" s="171"/>
      <c r="DE485" s="171"/>
      <c r="DF485" s="171"/>
      <c r="DG485" s="171"/>
      <c r="DH485" s="171"/>
      <c r="DI485" s="171"/>
      <c r="DJ485" s="171"/>
      <c r="DK485" s="171"/>
      <c r="DL485" s="186"/>
      <c r="DM485" s="186"/>
      <c r="DO485" s="149"/>
      <c r="DP485" s="149"/>
      <c r="DQ485" s="186"/>
      <c r="DR485" s="149"/>
      <c r="DS485" s="149"/>
      <c r="DT485" s="149"/>
      <c r="DU485" s="149"/>
      <c r="DV485" s="149"/>
      <c r="DW485" s="149"/>
      <c r="DX485" s="149"/>
      <c r="DY485" s="149"/>
      <c r="DZ485" s="149"/>
      <c r="EA485" s="149"/>
      <c r="EB485" s="149"/>
      <c r="EC485" s="149"/>
      <c r="ED485" s="149"/>
      <c r="EE485" s="149"/>
      <c r="EF485" s="149"/>
      <c r="EG485" s="149"/>
      <c r="EH485" s="61"/>
      <c r="EI485" s="68"/>
      <c r="EJ485" s="68"/>
      <c r="EK485" s="68"/>
      <c r="EL485" s="68"/>
      <c r="EM485" s="68"/>
      <c r="EN485" s="68"/>
      <c r="EO485" s="68"/>
      <c r="EP485" s="149"/>
      <c r="EQ485" s="149"/>
      <c r="ER485" s="149"/>
      <c r="ES485" s="149"/>
      <c r="ET485" s="149"/>
      <c r="EU485" s="149"/>
    </row>
    <row r="486" spans="1:151" s="169" customFormat="1" x14ac:dyDescent="0.25">
      <c r="A486" s="186"/>
      <c r="B486" s="186"/>
      <c r="C486" s="186"/>
      <c r="D486" s="186"/>
      <c r="E486" s="186"/>
      <c r="F486" s="186"/>
      <c r="G486" s="186"/>
      <c r="H486" s="186"/>
      <c r="I486" s="186"/>
      <c r="J486" s="186"/>
      <c r="K486" s="186"/>
      <c r="L486" s="186"/>
      <c r="M486" s="186"/>
      <c r="N486" s="186"/>
      <c r="O486" s="186"/>
      <c r="P486" s="186"/>
      <c r="Q486" s="186"/>
      <c r="R486" s="186"/>
      <c r="S486" s="186"/>
      <c r="T486" s="186"/>
      <c r="U486" s="186"/>
      <c r="V486" s="186"/>
      <c r="W486" s="186"/>
      <c r="X486" s="186"/>
      <c r="Y486" s="186"/>
      <c r="Z486" s="186"/>
      <c r="AA486" s="186"/>
      <c r="AB486" s="186"/>
      <c r="AC486" s="186"/>
      <c r="AD486" s="186"/>
      <c r="AE486" s="186"/>
      <c r="AF486" s="193"/>
      <c r="AG486" s="193"/>
      <c r="AH486" s="193"/>
      <c r="AI486" s="193"/>
      <c r="AJ486" s="193"/>
      <c r="AK486" s="186"/>
      <c r="AL486" s="186"/>
      <c r="AM486" s="186"/>
      <c r="AN486" s="186"/>
      <c r="AO486" s="186"/>
      <c r="AP486" s="186"/>
      <c r="AQ486" s="186"/>
      <c r="AR486" s="186"/>
      <c r="AS486" s="186"/>
      <c r="AU486" s="186"/>
      <c r="AV486" s="186"/>
      <c r="AY486" s="186"/>
      <c r="AZ486" s="186"/>
      <c r="BA486" s="186"/>
      <c r="BB486" s="186"/>
      <c r="BC486" s="186"/>
      <c r="BD486" s="186"/>
      <c r="BE486" s="186"/>
      <c r="BF486" s="186"/>
      <c r="BG486" s="186"/>
      <c r="BJ486" s="186"/>
      <c r="BK486" s="186"/>
      <c r="BL486" s="186"/>
      <c r="BM486" s="218"/>
      <c r="BP486" s="186"/>
      <c r="BQ486" s="186"/>
      <c r="BR486" s="186"/>
      <c r="BS486" s="186"/>
      <c r="BT486" s="186"/>
      <c r="BU486" s="186"/>
      <c r="BV486" s="186"/>
      <c r="BW486" s="186"/>
      <c r="BX486" s="186"/>
      <c r="BY486" s="186"/>
      <c r="BZ486" s="186"/>
      <c r="CA486" s="186"/>
      <c r="CB486" s="186"/>
      <c r="CC486" s="186"/>
      <c r="CD486" s="186"/>
      <c r="CE486" s="186"/>
      <c r="CF486" s="186"/>
      <c r="CI486" s="186"/>
      <c r="CJ486" s="186"/>
      <c r="CK486" s="186"/>
      <c r="CL486" s="186"/>
      <c r="CM486" s="186"/>
      <c r="CN486" s="186"/>
      <c r="CO486" s="186"/>
      <c r="CP486" s="186"/>
      <c r="CQ486" s="186"/>
      <c r="CR486" s="186"/>
      <c r="CS486" s="186"/>
      <c r="CT486" s="186"/>
      <c r="CU486" s="171"/>
      <c r="CV486" s="171"/>
      <c r="CW486" s="171"/>
      <c r="CX486" s="171"/>
      <c r="CY486" s="171"/>
      <c r="CZ486" s="171"/>
      <c r="DA486" s="171"/>
      <c r="DB486" s="171"/>
      <c r="DC486" s="171"/>
      <c r="DD486" s="171"/>
      <c r="DE486" s="171"/>
      <c r="DF486" s="171"/>
      <c r="DG486" s="171"/>
      <c r="DH486" s="171"/>
      <c r="DI486" s="171"/>
      <c r="DJ486" s="171"/>
      <c r="DK486" s="171"/>
      <c r="DL486" s="186"/>
      <c r="DM486" s="186"/>
      <c r="DO486" s="149"/>
      <c r="DP486" s="149"/>
      <c r="DQ486" s="186"/>
      <c r="DR486" s="149"/>
      <c r="DS486" s="149"/>
      <c r="DT486" s="149"/>
      <c r="DU486" s="149"/>
      <c r="DV486" s="149"/>
      <c r="DW486" s="149"/>
      <c r="DX486" s="149"/>
      <c r="DY486" s="149"/>
      <c r="DZ486" s="149"/>
      <c r="EA486" s="149"/>
      <c r="EB486" s="149"/>
      <c r="EC486" s="149"/>
      <c r="ED486" s="149"/>
      <c r="EE486" s="149"/>
      <c r="EF486" s="149"/>
      <c r="EG486" s="149"/>
      <c r="EH486" s="61"/>
      <c r="EI486" s="68"/>
      <c r="EJ486" s="68"/>
      <c r="EK486" s="68"/>
      <c r="EL486" s="68"/>
      <c r="EM486" s="68"/>
      <c r="EN486" s="68"/>
      <c r="EO486" s="68"/>
      <c r="EP486" s="149"/>
      <c r="EQ486" s="149"/>
      <c r="ER486" s="149"/>
      <c r="ES486" s="149"/>
      <c r="ET486" s="149"/>
      <c r="EU486" s="149"/>
    </row>
    <row r="487" spans="1:151" s="169" customFormat="1" x14ac:dyDescent="0.25">
      <c r="A487" s="186"/>
      <c r="B487" s="186"/>
      <c r="C487" s="186"/>
      <c r="D487" s="186"/>
      <c r="E487" s="186"/>
      <c r="F487" s="186"/>
      <c r="G487" s="186"/>
      <c r="H487" s="186"/>
      <c r="I487" s="186"/>
      <c r="J487" s="186"/>
      <c r="K487" s="186"/>
      <c r="L487" s="186"/>
      <c r="M487" s="186"/>
      <c r="N487" s="186"/>
      <c r="O487" s="186"/>
      <c r="P487" s="186"/>
      <c r="Q487" s="186"/>
      <c r="R487" s="186"/>
      <c r="S487" s="186"/>
      <c r="T487" s="186"/>
      <c r="U487" s="186"/>
      <c r="V487" s="186"/>
      <c r="W487" s="186"/>
      <c r="X487" s="186"/>
      <c r="Y487" s="186"/>
      <c r="Z487" s="186"/>
      <c r="AA487" s="186"/>
      <c r="AB487" s="186"/>
      <c r="AC487" s="186"/>
      <c r="AD487" s="186"/>
      <c r="AE487" s="186"/>
      <c r="AF487" s="193"/>
      <c r="AG487" s="193"/>
      <c r="AH487" s="193"/>
      <c r="AI487" s="193"/>
      <c r="AJ487" s="193"/>
      <c r="AK487" s="186"/>
      <c r="AL487" s="186"/>
      <c r="AM487" s="186"/>
      <c r="AN487" s="186"/>
      <c r="AO487" s="186"/>
      <c r="AP487" s="186"/>
      <c r="AQ487" s="186"/>
      <c r="AR487" s="186"/>
      <c r="AS487" s="186"/>
      <c r="AU487" s="186"/>
      <c r="AV487" s="186"/>
      <c r="AY487" s="186"/>
      <c r="AZ487" s="186"/>
      <c r="BA487" s="186"/>
      <c r="BB487" s="186"/>
      <c r="BC487" s="186"/>
      <c r="BD487" s="186"/>
      <c r="BE487" s="186"/>
      <c r="BF487" s="186"/>
      <c r="BG487" s="186"/>
      <c r="BJ487" s="186"/>
      <c r="BK487" s="186"/>
      <c r="BL487" s="186"/>
      <c r="BM487" s="218"/>
      <c r="BP487" s="186"/>
      <c r="BQ487" s="186"/>
      <c r="BR487" s="186"/>
      <c r="BS487" s="186"/>
      <c r="BT487" s="186"/>
      <c r="BU487" s="186"/>
      <c r="BV487" s="186"/>
      <c r="BW487" s="186"/>
      <c r="BX487" s="186"/>
      <c r="BY487" s="186"/>
      <c r="BZ487" s="186"/>
      <c r="CA487" s="186"/>
      <c r="CB487" s="186"/>
      <c r="CC487" s="186"/>
      <c r="CD487" s="186"/>
      <c r="CE487" s="186"/>
      <c r="CF487" s="186"/>
      <c r="CI487" s="186"/>
      <c r="CJ487" s="186"/>
      <c r="CK487" s="186"/>
      <c r="CL487" s="186"/>
      <c r="CM487" s="186"/>
      <c r="CN487" s="186"/>
      <c r="CO487" s="186"/>
      <c r="CP487" s="186"/>
      <c r="CQ487" s="186"/>
      <c r="CR487" s="186"/>
      <c r="CS487" s="186"/>
      <c r="CT487" s="186"/>
      <c r="CU487" s="171"/>
      <c r="CV487" s="171"/>
      <c r="CW487" s="171"/>
      <c r="CX487" s="171"/>
      <c r="CY487" s="171"/>
      <c r="CZ487" s="171"/>
      <c r="DA487" s="171"/>
      <c r="DB487" s="171"/>
      <c r="DC487" s="171"/>
      <c r="DD487" s="171"/>
      <c r="DE487" s="171"/>
      <c r="DF487" s="171"/>
      <c r="DG487" s="171"/>
      <c r="DH487" s="171"/>
      <c r="DI487" s="171"/>
      <c r="DJ487" s="171"/>
      <c r="DK487" s="171"/>
      <c r="DL487" s="186"/>
      <c r="DM487" s="186"/>
      <c r="DO487" s="149"/>
      <c r="DP487" s="149"/>
      <c r="DQ487" s="186"/>
      <c r="DR487" s="149"/>
      <c r="DS487" s="149"/>
      <c r="DT487" s="149"/>
      <c r="DU487" s="149"/>
      <c r="DV487" s="149"/>
      <c r="DW487" s="149"/>
      <c r="DX487" s="149"/>
      <c r="DY487" s="149"/>
      <c r="DZ487" s="149"/>
      <c r="EA487" s="149"/>
      <c r="EB487" s="149"/>
      <c r="EC487" s="149"/>
      <c r="ED487" s="149"/>
      <c r="EE487" s="149"/>
      <c r="EF487" s="149"/>
      <c r="EG487" s="149"/>
      <c r="EH487" s="61"/>
      <c r="EI487" s="68"/>
      <c r="EJ487" s="68"/>
      <c r="EK487" s="68"/>
      <c r="EL487" s="68"/>
      <c r="EM487" s="68"/>
      <c r="EN487" s="68"/>
      <c r="EO487" s="68"/>
      <c r="EP487" s="149"/>
      <c r="EQ487" s="149"/>
      <c r="ER487" s="149"/>
      <c r="ES487" s="149"/>
      <c r="ET487" s="149"/>
      <c r="EU487" s="149"/>
    </row>
    <row r="488" spans="1:151" s="169" customFormat="1" x14ac:dyDescent="0.25">
      <c r="A488" s="186"/>
      <c r="B488" s="186"/>
      <c r="C488" s="186"/>
      <c r="D488" s="186"/>
      <c r="E488" s="186"/>
      <c r="F488" s="186"/>
      <c r="G488" s="186"/>
      <c r="H488" s="186"/>
      <c r="I488" s="186"/>
      <c r="J488" s="186"/>
      <c r="K488" s="186"/>
      <c r="L488" s="186"/>
      <c r="M488" s="186"/>
      <c r="N488" s="186"/>
      <c r="O488" s="186"/>
      <c r="P488" s="186"/>
      <c r="Q488" s="186"/>
      <c r="R488" s="186"/>
      <c r="S488" s="186"/>
      <c r="T488" s="186"/>
      <c r="U488" s="186"/>
      <c r="V488" s="186"/>
      <c r="W488" s="186"/>
      <c r="X488" s="186"/>
      <c r="Y488" s="186"/>
      <c r="Z488" s="186"/>
      <c r="AA488" s="186"/>
      <c r="AB488" s="186"/>
      <c r="AC488" s="186"/>
      <c r="AD488" s="186"/>
      <c r="AE488" s="186"/>
      <c r="AF488" s="193"/>
      <c r="AG488" s="193"/>
      <c r="AH488" s="193"/>
      <c r="AI488" s="193"/>
      <c r="AJ488" s="193"/>
      <c r="AK488" s="186"/>
      <c r="AL488" s="186"/>
      <c r="AM488" s="186"/>
      <c r="AN488" s="186"/>
      <c r="AO488" s="186"/>
      <c r="AP488" s="186"/>
      <c r="AQ488" s="186"/>
      <c r="AR488" s="186"/>
      <c r="AS488" s="186"/>
      <c r="AU488" s="186"/>
      <c r="AV488" s="186"/>
      <c r="AY488" s="186"/>
      <c r="AZ488" s="186"/>
      <c r="BA488" s="186"/>
      <c r="BB488" s="186"/>
      <c r="BC488" s="186"/>
      <c r="BD488" s="186"/>
      <c r="BE488" s="186"/>
      <c r="BF488" s="186"/>
      <c r="BG488" s="186"/>
      <c r="BJ488" s="186"/>
      <c r="BK488" s="186"/>
      <c r="BL488" s="186"/>
      <c r="BM488" s="218"/>
      <c r="BP488" s="186"/>
      <c r="BQ488" s="186"/>
      <c r="BR488" s="186"/>
      <c r="BS488" s="186"/>
      <c r="BT488" s="186"/>
      <c r="BU488" s="186"/>
      <c r="BV488" s="186"/>
      <c r="BW488" s="186"/>
      <c r="BX488" s="186"/>
      <c r="BY488" s="186"/>
      <c r="BZ488" s="186"/>
      <c r="CA488" s="186"/>
      <c r="CB488" s="186"/>
      <c r="CC488" s="186"/>
      <c r="CD488" s="186"/>
      <c r="CE488" s="186"/>
      <c r="CF488" s="186"/>
      <c r="CI488" s="186"/>
      <c r="CJ488" s="186"/>
      <c r="CK488" s="186"/>
      <c r="CL488" s="186"/>
      <c r="CM488" s="186"/>
      <c r="CN488" s="186"/>
      <c r="CO488" s="186"/>
      <c r="CP488" s="186"/>
      <c r="CQ488" s="186"/>
      <c r="CR488" s="186"/>
      <c r="CS488" s="186"/>
      <c r="CT488" s="186"/>
      <c r="CU488" s="171"/>
      <c r="CV488" s="171"/>
      <c r="CW488" s="171"/>
      <c r="CX488" s="171"/>
      <c r="CY488" s="171"/>
      <c r="CZ488" s="171"/>
      <c r="DA488" s="171"/>
      <c r="DB488" s="171"/>
      <c r="DC488" s="171"/>
      <c r="DD488" s="171"/>
      <c r="DE488" s="171"/>
      <c r="DF488" s="171"/>
      <c r="DG488" s="171"/>
      <c r="DH488" s="171"/>
      <c r="DI488" s="171"/>
      <c r="DJ488" s="171"/>
      <c r="DK488" s="171"/>
      <c r="DL488" s="186"/>
      <c r="DM488" s="186"/>
      <c r="DO488" s="149"/>
      <c r="DP488" s="149"/>
      <c r="DQ488" s="186"/>
      <c r="DR488" s="149"/>
      <c r="DS488" s="149"/>
      <c r="DT488" s="149"/>
      <c r="DU488" s="149"/>
      <c r="DV488" s="149"/>
      <c r="DW488" s="149"/>
      <c r="DX488" s="149"/>
      <c r="DY488" s="149"/>
      <c r="DZ488" s="149"/>
      <c r="EA488" s="149"/>
      <c r="EB488" s="149"/>
      <c r="EC488" s="149"/>
      <c r="ED488" s="149"/>
      <c r="EE488" s="149"/>
      <c r="EF488" s="149"/>
      <c r="EG488" s="149"/>
      <c r="EH488" s="61"/>
      <c r="EI488" s="68"/>
      <c r="EJ488" s="68"/>
      <c r="EK488" s="68"/>
      <c r="EL488" s="68"/>
      <c r="EM488" s="68"/>
      <c r="EN488" s="68"/>
      <c r="EO488" s="68"/>
      <c r="EP488" s="149"/>
      <c r="EQ488" s="149"/>
      <c r="ER488" s="149"/>
      <c r="ES488" s="149"/>
      <c r="ET488" s="149"/>
      <c r="EU488" s="149"/>
    </row>
    <row r="489" spans="1:151" s="169" customFormat="1" x14ac:dyDescent="0.25">
      <c r="A489" s="186"/>
      <c r="B489" s="186"/>
      <c r="C489" s="186"/>
      <c r="D489" s="186"/>
      <c r="E489" s="186"/>
      <c r="F489" s="186"/>
      <c r="G489" s="186"/>
      <c r="H489" s="186"/>
      <c r="I489" s="186"/>
      <c r="J489" s="186"/>
      <c r="K489" s="186"/>
      <c r="L489" s="186"/>
      <c r="M489" s="186"/>
      <c r="N489" s="186"/>
      <c r="O489" s="186"/>
      <c r="P489" s="186"/>
      <c r="Q489" s="186"/>
      <c r="R489" s="186"/>
      <c r="S489" s="186"/>
      <c r="T489" s="186"/>
      <c r="U489" s="186"/>
      <c r="V489" s="186"/>
      <c r="W489" s="186"/>
      <c r="X489" s="186"/>
      <c r="Y489" s="186"/>
      <c r="Z489" s="186"/>
      <c r="AA489" s="186"/>
      <c r="AB489" s="186"/>
      <c r="AC489" s="186"/>
      <c r="AD489" s="186"/>
      <c r="AE489" s="186"/>
      <c r="AF489" s="193"/>
      <c r="AG489" s="193"/>
      <c r="AH489" s="193"/>
      <c r="AI489" s="193"/>
      <c r="AJ489" s="193"/>
      <c r="AK489" s="186"/>
      <c r="AL489" s="186"/>
      <c r="AM489" s="186"/>
      <c r="AN489" s="186"/>
      <c r="AO489" s="186"/>
      <c r="AP489" s="186"/>
      <c r="AQ489" s="186"/>
      <c r="AR489" s="186"/>
      <c r="AS489" s="186"/>
      <c r="AU489" s="186"/>
      <c r="AV489" s="186"/>
      <c r="AY489" s="186"/>
      <c r="AZ489" s="186"/>
      <c r="BA489" s="186"/>
      <c r="BB489" s="186"/>
      <c r="BC489" s="186"/>
      <c r="BD489" s="186"/>
      <c r="BE489" s="186"/>
      <c r="BF489" s="186"/>
      <c r="BG489" s="186"/>
      <c r="BJ489" s="186"/>
      <c r="BK489" s="186"/>
      <c r="BL489" s="186"/>
      <c r="BM489" s="218"/>
      <c r="BP489" s="186"/>
      <c r="BQ489" s="186"/>
      <c r="BR489" s="186"/>
      <c r="BS489" s="186"/>
      <c r="BT489" s="186"/>
      <c r="BU489" s="186"/>
      <c r="BV489" s="186"/>
      <c r="BW489" s="186"/>
      <c r="BX489" s="186"/>
      <c r="BY489" s="186"/>
      <c r="BZ489" s="186"/>
      <c r="CA489" s="186"/>
      <c r="CB489" s="186"/>
      <c r="CC489" s="186"/>
      <c r="CD489" s="186"/>
      <c r="CE489" s="186"/>
      <c r="CF489" s="186"/>
      <c r="CI489" s="186"/>
      <c r="CJ489" s="186"/>
      <c r="CK489" s="186"/>
      <c r="CL489" s="186"/>
      <c r="CM489" s="186"/>
      <c r="CN489" s="186"/>
      <c r="CO489" s="186"/>
      <c r="CP489" s="186"/>
      <c r="CQ489" s="186"/>
      <c r="CR489" s="186"/>
      <c r="CS489" s="186"/>
      <c r="CT489" s="186"/>
      <c r="CU489" s="171"/>
      <c r="CV489" s="171"/>
      <c r="CW489" s="171"/>
      <c r="CX489" s="171"/>
      <c r="CY489" s="171"/>
      <c r="CZ489" s="171"/>
      <c r="DA489" s="171"/>
      <c r="DB489" s="171"/>
      <c r="DC489" s="171"/>
      <c r="DD489" s="171"/>
      <c r="DE489" s="171"/>
      <c r="DF489" s="171"/>
      <c r="DG489" s="171"/>
      <c r="DH489" s="171"/>
      <c r="DI489" s="171"/>
      <c r="DJ489" s="171"/>
      <c r="DK489" s="171"/>
      <c r="DL489" s="186"/>
      <c r="DM489" s="186"/>
      <c r="DO489" s="149"/>
      <c r="DP489" s="149"/>
      <c r="DQ489" s="186"/>
      <c r="DR489" s="149"/>
      <c r="DS489" s="149"/>
      <c r="DT489" s="149"/>
      <c r="DU489" s="149"/>
      <c r="DV489" s="149"/>
      <c r="DW489" s="149"/>
      <c r="DX489" s="149"/>
      <c r="DY489" s="149"/>
      <c r="DZ489" s="149"/>
      <c r="EA489" s="149"/>
      <c r="EB489" s="149"/>
      <c r="EC489" s="149"/>
      <c r="ED489" s="149"/>
      <c r="EE489" s="149"/>
      <c r="EF489" s="149"/>
      <c r="EG489" s="149"/>
      <c r="EH489" s="61"/>
      <c r="EI489" s="68"/>
      <c r="EJ489" s="68"/>
      <c r="EK489" s="68"/>
      <c r="EL489" s="68"/>
      <c r="EM489" s="68"/>
      <c r="EN489" s="68"/>
      <c r="EO489" s="68"/>
      <c r="EP489" s="149"/>
      <c r="EQ489" s="149"/>
      <c r="ER489" s="149"/>
      <c r="ES489" s="149"/>
      <c r="ET489" s="149"/>
      <c r="EU489" s="149"/>
    </row>
    <row r="490" spans="1:151" s="169" customFormat="1" x14ac:dyDescent="0.25">
      <c r="A490" s="186"/>
      <c r="B490" s="186"/>
      <c r="C490" s="186"/>
      <c r="D490" s="186"/>
      <c r="E490" s="186"/>
      <c r="F490" s="186"/>
      <c r="G490" s="186"/>
      <c r="H490" s="186"/>
      <c r="I490" s="186"/>
      <c r="J490" s="186"/>
      <c r="K490" s="186"/>
      <c r="L490" s="186"/>
      <c r="M490" s="186"/>
      <c r="N490" s="186"/>
      <c r="O490" s="186"/>
      <c r="P490" s="186"/>
      <c r="Q490" s="186"/>
      <c r="R490" s="186"/>
      <c r="S490" s="186"/>
      <c r="T490" s="186"/>
      <c r="U490" s="186"/>
      <c r="V490" s="186"/>
      <c r="W490" s="186"/>
      <c r="X490" s="186"/>
      <c r="Y490" s="186"/>
      <c r="Z490" s="186"/>
      <c r="AA490" s="186"/>
      <c r="AB490" s="186"/>
      <c r="AC490" s="186"/>
      <c r="AD490" s="186"/>
      <c r="AE490" s="186"/>
      <c r="AF490" s="193"/>
      <c r="AG490" s="193"/>
      <c r="AH490" s="193"/>
      <c r="AI490" s="193"/>
      <c r="AJ490" s="193"/>
      <c r="AK490" s="186"/>
      <c r="AL490" s="186"/>
      <c r="AM490" s="186"/>
      <c r="AN490" s="186"/>
      <c r="AO490" s="186"/>
      <c r="AP490" s="186"/>
      <c r="AQ490" s="186"/>
      <c r="AR490" s="186"/>
      <c r="AS490" s="186"/>
      <c r="AU490" s="186"/>
      <c r="AV490" s="186"/>
      <c r="AY490" s="186"/>
      <c r="AZ490" s="186"/>
      <c r="BA490" s="186"/>
      <c r="BB490" s="186"/>
      <c r="BC490" s="186"/>
      <c r="BD490" s="186"/>
      <c r="BE490" s="186"/>
      <c r="BF490" s="186"/>
      <c r="BG490" s="186"/>
      <c r="BJ490" s="186"/>
      <c r="BK490" s="186"/>
      <c r="BL490" s="186"/>
      <c r="BM490" s="218"/>
      <c r="BP490" s="186"/>
      <c r="BQ490" s="186"/>
      <c r="BR490" s="186"/>
      <c r="BS490" s="186"/>
      <c r="BT490" s="186"/>
      <c r="BU490" s="186"/>
      <c r="BV490" s="186"/>
      <c r="BW490" s="186"/>
      <c r="BX490" s="186"/>
      <c r="BY490" s="186"/>
      <c r="BZ490" s="186"/>
      <c r="CA490" s="186"/>
      <c r="CB490" s="186"/>
      <c r="CC490" s="186"/>
      <c r="CD490" s="186"/>
      <c r="CE490" s="186"/>
      <c r="CF490" s="186"/>
      <c r="CI490" s="186"/>
      <c r="CJ490" s="186"/>
      <c r="CK490" s="186"/>
      <c r="CL490" s="186"/>
      <c r="CM490" s="186"/>
      <c r="CN490" s="186"/>
      <c r="CO490" s="186"/>
      <c r="CP490" s="186"/>
      <c r="CQ490" s="186"/>
      <c r="CR490" s="186"/>
      <c r="CS490" s="186"/>
      <c r="CT490" s="186"/>
      <c r="CU490" s="171"/>
      <c r="CV490" s="171"/>
      <c r="CW490" s="171"/>
      <c r="CX490" s="171"/>
      <c r="CY490" s="171"/>
      <c r="CZ490" s="171"/>
      <c r="DA490" s="171"/>
      <c r="DB490" s="171"/>
      <c r="DC490" s="171"/>
      <c r="DD490" s="171"/>
      <c r="DE490" s="171"/>
      <c r="DF490" s="171"/>
      <c r="DG490" s="171"/>
      <c r="DH490" s="171"/>
      <c r="DI490" s="171"/>
      <c r="DJ490" s="171"/>
      <c r="DK490" s="171"/>
      <c r="DL490" s="186"/>
      <c r="DM490" s="186"/>
      <c r="DO490" s="149"/>
      <c r="DP490" s="149"/>
      <c r="DQ490" s="186"/>
      <c r="DR490" s="149"/>
      <c r="DS490" s="149"/>
      <c r="DT490" s="149"/>
      <c r="DU490" s="149"/>
      <c r="DV490" s="149"/>
      <c r="DW490" s="149"/>
      <c r="DX490" s="149"/>
      <c r="DY490" s="149"/>
      <c r="DZ490" s="149"/>
      <c r="EA490" s="149"/>
      <c r="EB490" s="149"/>
      <c r="EC490" s="149"/>
      <c r="ED490" s="149"/>
      <c r="EE490" s="149"/>
      <c r="EF490" s="149"/>
      <c r="EG490" s="149"/>
      <c r="EH490" s="61"/>
      <c r="EI490" s="68"/>
      <c r="EJ490" s="68"/>
      <c r="EK490" s="68"/>
      <c r="EL490" s="68"/>
      <c r="EM490" s="68"/>
      <c r="EN490" s="68"/>
      <c r="EO490" s="68"/>
      <c r="EP490" s="149"/>
      <c r="EQ490" s="149"/>
      <c r="ER490" s="149"/>
      <c r="ES490" s="149"/>
      <c r="ET490" s="149"/>
      <c r="EU490" s="149"/>
    </row>
    <row r="491" spans="1:151" s="169" customFormat="1" x14ac:dyDescent="0.25">
      <c r="A491" s="186"/>
      <c r="B491" s="186"/>
      <c r="C491" s="186"/>
      <c r="D491" s="186"/>
      <c r="E491" s="186"/>
      <c r="F491" s="186"/>
      <c r="G491" s="186"/>
      <c r="H491" s="186"/>
      <c r="I491" s="186"/>
      <c r="J491" s="186"/>
      <c r="K491" s="186"/>
      <c r="L491" s="186"/>
      <c r="M491" s="186"/>
      <c r="N491" s="186"/>
      <c r="O491" s="186"/>
      <c r="P491" s="186"/>
      <c r="Q491" s="186"/>
      <c r="R491" s="186"/>
      <c r="S491" s="186"/>
      <c r="T491" s="186"/>
      <c r="U491" s="186"/>
      <c r="V491" s="186"/>
      <c r="W491" s="186"/>
      <c r="X491" s="186"/>
      <c r="Y491" s="186"/>
      <c r="Z491" s="186"/>
      <c r="AA491" s="186"/>
      <c r="AB491" s="186"/>
      <c r="AC491" s="186"/>
      <c r="AD491" s="186"/>
      <c r="AE491" s="186"/>
      <c r="AF491" s="193"/>
      <c r="AG491" s="193"/>
      <c r="AH491" s="193"/>
      <c r="AI491" s="193"/>
      <c r="AJ491" s="193"/>
      <c r="AK491" s="186"/>
      <c r="AL491" s="186"/>
      <c r="AM491" s="186"/>
      <c r="AN491" s="186"/>
      <c r="AO491" s="186"/>
      <c r="AP491" s="186"/>
      <c r="AQ491" s="186"/>
      <c r="AR491" s="186"/>
      <c r="AS491" s="186"/>
      <c r="AU491" s="186"/>
      <c r="AV491" s="186"/>
      <c r="AY491" s="186"/>
      <c r="AZ491" s="186"/>
      <c r="BA491" s="186"/>
      <c r="BB491" s="186"/>
      <c r="BC491" s="186"/>
      <c r="BD491" s="186"/>
      <c r="BE491" s="186"/>
      <c r="BF491" s="186"/>
      <c r="BG491" s="186"/>
      <c r="BJ491" s="186"/>
      <c r="BK491" s="186"/>
      <c r="BL491" s="186"/>
      <c r="BM491" s="218"/>
      <c r="BP491" s="186"/>
      <c r="BQ491" s="186"/>
      <c r="BR491" s="186"/>
      <c r="BS491" s="186"/>
      <c r="BT491" s="186"/>
      <c r="BU491" s="186"/>
      <c r="BV491" s="186"/>
      <c r="BW491" s="186"/>
      <c r="BX491" s="186"/>
      <c r="BY491" s="186"/>
      <c r="BZ491" s="186"/>
      <c r="CA491" s="186"/>
      <c r="CB491" s="186"/>
      <c r="CC491" s="186"/>
      <c r="CD491" s="186"/>
      <c r="CE491" s="186"/>
      <c r="CF491" s="186"/>
      <c r="CI491" s="186"/>
      <c r="CJ491" s="186"/>
      <c r="CK491" s="186"/>
      <c r="CL491" s="186"/>
      <c r="CM491" s="186"/>
      <c r="CN491" s="186"/>
      <c r="CO491" s="186"/>
      <c r="CP491" s="186"/>
      <c r="CQ491" s="186"/>
      <c r="CR491" s="186"/>
      <c r="CS491" s="186"/>
      <c r="CT491" s="186"/>
      <c r="CU491" s="171"/>
      <c r="CV491" s="171"/>
      <c r="CW491" s="171"/>
      <c r="CX491" s="171"/>
      <c r="CY491" s="171"/>
      <c r="CZ491" s="171"/>
      <c r="DA491" s="171"/>
      <c r="DB491" s="171"/>
      <c r="DC491" s="171"/>
      <c r="DD491" s="171"/>
      <c r="DE491" s="171"/>
      <c r="DF491" s="171"/>
      <c r="DG491" s="171"/>
      <c r="DH491" s="171"/>
      <c r="DI491" s="171"/>
      <c r="DJ491" s="171"/>
      <c r="DK491" s="171"/>
      <c r="DL491" s="186"/>
      <c r="DM491" s="186"/>
      <c r="DO491" s="149"/>
      <c r="DP491" s="149"/>
      <c r="DQ491" s="186"/>
      <c r="DR491" s="149"/>
      <c r="DS491" s="149"/>
      <c r="DT491" s="149"/>
      <c r="DU491" s="149"/>
      <c r="DV491" s="149"/>
      <c r="DW491" s="149"/>
      <c r="DX491" s="149"/>
      <c r="DY491" s="149"/>
      <c r="DZ491" s="149"/>
      <c r="EA491" s="149"/>
      <c r="EB491" s="149"/>
      <c r="EC491" s="149"/>
      <c r="ED491" s="149"/>
      <c r="EE491" s="149"/>
      <c r="EF491" s="149"/>
      <c r="EG491" s="149"/>
      <c r="EH491" s="61"/>
      <c r="EI491" s="68"/>
      <c r="EJ491" s="68"/>
      <c r="EK491" s="68"/>
      <c r="EL491" s="68"/>
      <c r="EM491" s="68"/>
      <c r="EN491" s="68"/>
      <c r="EO491" s="68"/>
      <c r="EP491" s="149"/>
      <c r="EQ491" s="149"/>
      <c r="ER491" s="149"/>
      <c r="ES491" s="149"/>
      <c r="ET491" s="149"/>
      <c r="EU491" s="149"/>
    </row>
    <row r="492" spans="1:151" s="169" customFormat="1" x14ac:dyDescent="0.25">
      <c r="A492" s="186"/>
      <c r="B492" s="186"/>
      <c r="C492" s="186"/>
      <c r="D492" s="186"/>
      <c r="E492" s="186"/>
      <c r="F492" s="186"/>
      <c r="G492" s="186"/>
      <c r="H492" s="186"/>
      <c r="I492" s="186"/>
      <c r="J492" s="186"/>
      <c r="K492" s="186"/>
      <c r="L492" s="186"/>
      <c r="M492" s="186"/>
      <c r="N492" s="186"/>
      <c r="O492" s="186"/>
      <c r="P492" s="186"/>
      <c r="Q492" s="186"/>
      <c r="R492" s="186"/>
      <c r="S492" s="186"/>
      <c r="T492" s="186"/>
      <c r="U492" s="186"/>
      <c r="V492" s="186"/>
      <c r="W492" s="186"/>
      <c r="X492" s="186"/>
      <c r="Y492" s="186"/>
      <c r="Z492" s="186"/>
      <c r="AA492" s="186"/>
      <c r="AB492" s="186"/>
      <c r="AC492" s="186"/>
      <c r="AD492" s="186"/>
      <c r="AE492" s="186"/>
      <c r="AF492" s="193"/>
      <c r="AG492" s="193"/>
      <c r="AH492" s="193"/>
      <c r="AI492" s="193"/>
      <c r="AJ492" s="193"/>
      <c r="AK492" s="186"/>
      <c r="AL492" s="186"/>
      <c r="AM492" s="186"/>
      <c r="AN492" s="186"/>
      <c r="AO492" s="186"/>
      <c r="AP492" s="186"/>
      <c r="AQ492" s="186"/>
      <c r="AR492" s="186"/>
      <c r="AS492" s="186"/>
      <c r="AU492" s="186"/>
      <c r="AV492" s="186"/>
      <c r="AY492" s="186"/>
      <c r="AZ492" s="186"/>
      <c r="BA492" s="186"/>
      <c r="BB492" s="186"/>
      <c r="BC492" s="186"/>
      <c r="BD492" s="186"/>
      <c r="BE492" s="186"/>
      <c r="BF492" s="186"/>
      <c r="BG492" s="186"/>
      <c r="BJ492" s="186"/>
      <c r="BK492" s="186"/>
      <c r="BL492" s="186"/>
      <c r="BM492" s="218"/>
      <c r="BP492" s="186"/>
      <c r="BQ492" s="186"/>
      <c r="BR492" s="186"/>
      <c r="BS492" s="186"/>
      <c r="BT492" s="186"/>
      <c r="BU492" s="186"/>
      <c r="BV492" s="186"/>
      <c r="BW492" s="186"/>
      <c r="BX492" s="186"/>
      <c r="BY492" s="186"/>
      <c r="BZ492" s="186"/>
      <c r="CA492" s="186"/>
      <c r="CB492" s="186"/>
      <c r="CC492" s="186"/>
      <c r="CD492" s="186"/>
      <c r="CE492" s="186"/>
      <c r="CF492" s="186"/>
      <c r="CI492" s="186"/>
      <c r="CJ492" s="186"/>
      <c r="CK492" s="186"/>
      <c r="CL492" s="186"/>
      <c r="CM492" s="186"/>
      <c r="CN492" s="186"/>
      <c r="CO492" s="186"/>
      <c r="CP492" s="186"/>
      <c r="CQ492" s="186"/>
      <c r="CR492" s="186"/>
      <c r="CS492" s="186"/>
      <c r="CT492" s="186"/>
      <c r="CU492" s="171"/>
      <c r="CV492" s="171"/>
      <c r="CW492" s="171"/>
      <c r="CX492" s="171"/>
      <c r="CY492" s="171"/>
      <c r="CZ492" s="171"/>
      <c r="DA492" s="171"/>
      <c r="DB492" s="171"/>
      <c r="DC492" s="171"/>
      <c r="DD492" s="171"/>
      <c r="DE492" s="171"/>
      <c r="DF492" s="171"/>
      <c r="DG492" s="171"/>
      <c r="DH492" s="171"/>
      <c r="DI492" s="171"/>
      <c r="DJ492" s="171"/>
      <c r="DK492" s="171"/>
      <c r="DL492" s="186"/>
      <c r="DM492" s="186"/>
      <c r="DO492" s="149"/>
      <c r="DP492" s="149"/>
      <c r="DQ492" s="186"/>
      <c r="DR492" s="149"/>
      <c r="DS492" s="149"/>
      <c r="DT492" s="149"/>
      <c r="DU492" s="149"/>
      <c r="DV492" s="149"/>
      <c r="DW492" s="149"/>
      <c r="DX492" s="149"/>
      <c r="DY492" s="149"/>
      <c r="DZ492" s="149"/>
      <c r="EA492" s="149"/>
      <c r="EB492" s="149"/>
      <c r="EC492" s="149"/>
      <c r="ED492" s="149"/>
      <c r="EE492" s="149"/>
      <c r="EF492" s="149"/>
      <c r="EG492" s="149"/>
      <c r="EH492" s="61"/>
      <c r="EI492" s="68"/>
      <c r="EJ492" s="68"/>
      <c r="EK492" s="68"/>
      <c r="EL492" s="68"/>
      <c r="EM492" s="68"/>
      <c r="EN492" s="68"/>
      <c r="EO492" s="68"/>
      <c r="EP492" s="149"/>
      <c r="EQ492" s="149"/>
      <c r="ER492" s="149"/>
      <c r="ES492" s="149"/>
      <c r="ET492" s="149"/>
      <c r="EU492" s="149"/>
    </row>
    <row r="493" spans="1:151" s="169" customFormat="1" x14ac:dyDescent="0.25">
      <c r="A493" s="186"/>
      <c r="B493" s="186"/>
      <c r="C493" s="186"/>
      <c r="D493" s="186"/>
      <c r="E493" s="186"/>
      <c r="F493" s="186"/>
      <c r="G493" s="186"/>
      <c r="H493" s="186"/>
      <c r="I493" s="186"/>
      <c r="J493" s="186"/>
      <c r="K493" s="186"/>
      <c r="L493" s="186"/>
      <c r="M493" s="186"/>
      <c r="N493" s="186"/>
      <c r="O493" s="186"/>
      <c r="P493" s="186"/>
      <c r="Q493" s="186"/>
      <c r="R493" s="186"/>
      <c r="S493" s="186"/>
      <c r="T493" s="186"/>
      <c r="U493" s="186"/>
      <c r="V493" s="186"/>
      <c r="W493" s="186"/>
      <c r="X493" s="186"/>
      <c r="Y493" s="186"/>
      <c r="Z493" s="186"/>
      <c r="AA493" s="186"/>
      <c r="AB493" s="186"/>
      <c r="AC493" s="186"/>
      <c r="AD493" s="186"/>
      <c r="AE493" s="186"/>
      <c r="AF493" s="193"/>
      <c r="AG493" s="193"/>
      <c r="AH493" s="193"/>
      <c r="AI493" s="193"/>
      <c r="AJ493" s="193"/>
      <c r="AK493" s="186"/>
      <c r="AL493" s="186"/>
      <c r="AM493" s="186"/>
      <c r="AN493" s="186"/>
      <c r="AO493" s="186"/>
      <c r="AP493" s="186"/>
      <c r="AQ493" s="186"/>
      <c r="AR493" s="186"/>
      <c r="AS493" s="186"/>
      <c r="AU493" s="186"/>
      <c r="AV493" s="186"/>
      <c r="AY493" s="186"/>
      <c r="AZ493" s="186"/>
      <c r="BA493" s="186"/>
      <c r="BB493" s="186"/>
      <c r="BC493" s="186"/>
      <c r="BD493" s="186"/>
      <c r="BE493" s="186"/>
      <c r="BF493" s="186"/>
      <c r="BG493" s="186"/>
      <c r="BJ493" s="186"/>
      <c r="BK493" s="186"/>
      <c r="BL493" s="186"/>
      <c r="BM493" s="218"/>
      <c r="BP493" s="186"/>
      <c r="BQ493" s="186"/>
      <c r="BR493" s="186"/>
      <c r="BS493" s="186"/>
      <c r="BT493" s="186"/>
      <c r="BU493" s="186"/>
      <c r="BV493" s="186"/>
      <c r="BW493" s="186"/>
      <c r="BX493" s="186"/>
      <c r="BY493" s="186"/>
      <c r="BZ493" s="186"/>
      <c r="CA493" s="186"/>
      <c r="CB493" s="186"/>
      <c r="CC493" s="186"/>
      <c r="CD493" s="186"/>
      <c r="CE493" s="186"/>
      <c r="CF493" s="186"/>
      <c r="CI493" s="186"/>
      <c r="CJ493" s="186"/>
      <c r="CK493" s="186"/>
      <c r="CL493" s="186"/>
      <c r="CM493" s="186"/>
      <c r="CN493" s="186"/>
      <c r="CO493" s="186"/>
      <c r="CP493" s="186"/>
      <c r="CQ493" s="186"/>
      <c r="CR493" s="186"/>
      <c r="CS493" s="186"/>
      <c r="CT493" s="186"/>
      <c r="CU493" s="171"/>
      <c r="CV493" s="171"/>
      <c r="CW493" s="171"/>
      <c r="CX493" s="171"/>
      <c r="CY493" s="171"/>
      <c r="CZ493" s="171"/>
      <c r="DA493" s="171"/>
      <c r="DB493" s="171"/>
      <c r="DC493" s="171"/>
      <c r="DD493" s="171"/>
      <c r="DE493" s="171"/>
      <c r="DF493" s="171"/>
      <c r="DG493" s="171"/>
      <c r="DH493" s="171"/>
      <c r="DI493" s="171"/>
      <c r="DJ493" s="171"/>
      <c r="DK493" s="171"/>
      <c r="DL493" s="186"/>
      <c r="DM493" s="186"/>
      <c r="DO493" s="149"/>
      <c r="DP493" s="149"/>
      <c r="DQ493" s="186"/>
      <c r="DR493" s="149"/>
      <c r="DS493" s="149"/>
      <c r="DT493" s="149"/>
      <c r="DU493" s="149"/>
      <c r="DV493" s="149"/>
      <c r="DW493" s="149"/>
      <c r="DX493" s="149"/>
      <c r="DY493" s="149"/>
      <c r="DZ493" s="149"/>
      <c r="EA493" s="149"/>
      <c r="EB493" s="149"/>
      <c r="EC493" s="149"/>
      <c r="ED493" s="149"/>
      <c r="EE493" s="149"/>
      <c r="EF493" s="149"/>
      <c r="EG493" s="149"/>
      <c r="EH493" s="61"/>
      <c r="EI493" s="68"/>
      <c r="EJ493" s="68"/>
      <c r="EK493" s="68"/>
      <c r="EL493" s="68"/>
      <c r="EM493" s="68"/>
      <c r="EN493" s="68"/>
      <c r="EO493" s="68"/>
      <c r="EP493" s="149"/>
      <c r="EQ493" s="149"/>
      <c r="ER493" s="149"/>
      <c r="ES493" s="149"/>
      <c r="ET493" s="149"/>
      <c r="EU493" s="149"/>
    </row>
    <row r="494" spans="1:151" s="169" customFormat="1" x14ac:dyDescent="0.25">
      <c r="A494" s="186"/>
      <c r="B494" s="186"/>
      <c r="C494" s="186"/>
      <c r="D494" s="186"/>
      <c r="E494" s="186"/>
      <c r="F494" s="186"/>
      <c r="G494" s="186"/>
      <c r="H494" s="186"/>
      <c r="I494" s="186"/>
      <c r="J494" s="186"/>
      <c r="K494" s="186"/>
      <c r="L494" s="186"/>
      <c r="M494" s="186"/>
      <c r="N494" s="186"/>
      <c r="O494" s="186"/>
      <c r="P494" s="186"/>
      <c r="Q494" s="186"/>
      <c r="R494" s="186"/>
      <c r="S494" s="186"/>
      <c r="T494" s="186"/>
      <c r="U494" s="186"/>
      <c r="V494" s="186"/>
      <c r="W494" s="186"/>
      <c r="X494" s="186"/>
      <c r="Y494" s="186"/>
      <c r="Z494" s="186"/>
      <c r="AA494" s="186"/>
      <c r="AB494" s="186"/>
      <c r="AC494" s="186"/>
      <c r="AD494" s="186"/>
      <c r="AE494" s="186"/>
      <c r="AF494" s="193"/>
      <c r="AG494" s="193"/>
      <c r="AH494" s="193"/>
      <c r="AI494" s="193"/>
      <c r="AJ494" s="193"/>
      <c r="AK494" s="186"/>
      <c r="AL494" s="186"/>
      <c r="AM494" s="186"/>
      <c r="AN494" s="186"/>
      <c r="AO494" s="186"/>
      <c r="AP494" s="186"/>
      <c r="AQ494" s="186"/>
      <c r="AR494" s="186"/>
      <c r="AS494" s="186"/>
      <c r="AU494" s="186"/>
      <c r="AV494" s="186"/>
      <c r="AY494" s="186"/>
      <c r="AZ494" s="186"/>
      <c r="BA494" s="186"/>
      <c r="BB494" s="186"/>
      <c r="BC494" s="186"/>
      <c r="BD494" s="186"/>
      <c r="BE494" s="186"/>
      <c r="BF494" s="186"/>
      <c r="BG494" s="186"/>
      <c r="BJ494" s="186"/>
      <c r="BK494" s="186"/>
      <c r="BL494" s="186"/>
      <c r="BM494" s="218"/>
      <c r="BP494" s="186"/>
      <c r="BQ494" s="186"/>
      <c r="BR494" s="186"/>
      <c r="BS494" s="186"/>
      <c r="BT494" s="186"/>
      <c r="BU494" s="186"/>
      <c r="BV494" s="186"/>
      <c r="BW494" s="186"/>
      <c r="BX494" s="186"/>
      <c r="BY494" s="186"/>
      <c r="BZ494" s="186"/>
      <c r="CA494" s="186"/>
      <c r="CB494" s="186"/>
      <c r="CC494" s="186"/>
      <c r="CD494" s="186"/>
      <c r="CE494" s="186"/>
      <c r="CF494" s="186"/>
      <c r="CI494" s="186"/>
      <c r="CJ494" s="186"/>
      <c r="CK494" s="186"/>
      <c r="CL494" s="186"/>
      <c r="CM494" s="186"/>
      <c r="CN494" s="186"/>
      <c r="CO494" s="186"/>
      <c r="CP494" s="186"/>
      <c r="CQ494" s="186"/>
      <c r="CR494" s="186"/>
      <c r="CS494" s="186"/>
      <c r="CT494" s="186"/>
      <c r="CU494" s="171"/>
      <c r="CV494" s="171"/>
      <c r="CW494" s="171"/>
      <c r="CX494" s="171"/>
      <c r="CY494" s="171"/>
      <c r="CZ494" s="171"/>
      <c r="DA494" s="171"/>
      <c r="DB494" s="171"/>
      <c r="DC494" s="171"/>
      <c r="DD494" s="171"/>
      <c r="DE494" s="171"/>
      <c r="DF494" s="171"/>
      <c r="DG494" s="171"/>
      <c r="DH494" s="171"/>
      <c r="DI494" s="171"/>
      <c r="DJ494" s="171"/>
      <c r="DK494" s="171"/>
      <c r="DL494" s="186"/>
      <c r="DM494" s="186"/>
      <c r="DO494" s="149"/>
      <c r="DP494" s="149"/>
      <c r="DQ494" s="186"/>
      <c r="DR494" s="149"/>
      <c r="DS494" s="149"/>
      <c r="DT494" s="149"/>
      <c r="DU494" s="149"/>
      <c r="DV494" s="149"/>
      <c r="DW494" s="149"/>
      <c r="DX494" s="149"/>
      <c r="DY494" s="149"/>
      <c r="DZ494" s="149"/>
      <c r="EA494" s="149"/>
      <c r="EB494" s="149"/>
      <c r="EC494" s="149"/>
      <c r="ED494" s="149"/>
      <c r="EE494" s="149"/>
      <c r="EF494" s="149"/>
      <c r="EG494" s="149"/>
      <c r="EH494" s="61"/>
      <c r="EI494" s="68"/>
      <c r="EJ494" s="68"/>
      <c r="EK494" s="68"/>
      <c r="EL494" s="68"/>
      <c r="EM494" s="68"/>
      <c r="EN494" s="68"/>
      <c r="EO494" s="68"/>
      <c r="EP494" s="149"/>
      <c r="EQ494" s="149"/>
      <c r="ER494" s="149"/>
      <c r="ES494" s="149"/>
      <c r="ET494" s="149"/>
      <c r="EU494" s="149"/>
    </row>
    <row r="495" spans="1:151" s="169" customFormat="1" x14ac:dyDescent="0.25">
      <c r="A495" s="186"/>
      <c r="B495" s="186"/>
      <c r="C495" s="186"/>
      <c r="D495" s="186"/>
      <c r="E495" s="186"/>
      <c r="F495" s="186"/>
      <c r="G495" s="186"/>
      <c r="H495" s="186"/>
      <c r="I495" s="186"/>
      <c r="J495" s="186"/>
      <c r="K495" s="186"/>
      <c r="L495" s="186"/>
      <c r="M495" s="186"/>
      <c r="N495" s="186"/>
      <c r="O495" s="186"/>
      <c r="P495" s="186"/>
      <c r="Q495" s="186"/>
      <c r="R495" s="186"/>
      <c r="S495" s="186"/>
      <c r="T495" s="186"/>
      <c r="U495" s="186"/>
      <c r="V495" s="186"/>
      <c r="W495" s="186"/>
      <c r="X495" s="186"/>
      <c r="Y495" s="186"/>
      <c r="Z495" s="186"/>
      <c r="AA495" s="186"/>
      <c r="AB495" s="186"/>
      <c r="AC495" s="186"/>
      <c r="AD495" s="186"/>
      <c r="AE495" s="186"/>
      <c r="AF495" s="193"/>
      <c r="AG495" s="193"/>
      <c r="AH495" s="193"/>
      <c r="AI495" s="193"/>
      <c r="AJ495" s="193"/>
      <c r="AK495" s="186"/>
      <c r="AL495" s="186"/>
      <c r="AM495" s="186"/>
      <c r="AN495" s="186"/>
      <c r="AO495" s="186"/>
      <c r="AP495" s="186"/>
      <c r="AQ495" s="186"/>
      <c r="AR495" s="186"/>
      <c r="AS495" s="186"/>
      <c r="AU495" s="186"/>
      <c r="AV495" s="186"/>
      <c r="AY495" s="186"/>
      <c r="AZ495" s="186"/>
      <c r="BA495" s="186"/>
      <c r="BB495" s="186"/>
      <c r="BC495" s="186"/>
      <c r="BD495" s="186"/>
      <c r="BE495" s="186"/>
      <c r="BF495" s="186"/>
      <c r="BG495" s="186"/>
      <c r="BJ495" s="186"/>
      <c r="BK495" s="186"/>
      <c r="BL495" s="186"/>
      <c r="BM495" s="218"/>
      <c r="BP495" s="186"/>
      <c r="BQ495" s="186"/>
      <c r="BR495" s="186"/>
      <c r="BS495" s="186"/>
      <c r="BT495" s="186"/>
      <c r="BU495" s="186"/>
      <c r="BV495" s="186"/>
      <c r="BW495" s="186"/>
      <c r="BX495" s="186"/>
      <c r="BY495" s="186"/>
      <c r="BZ495" s="186"/>
      <c r="CA495" s="186"/>
      <c r="CB495" s="186"/>
      <c r="CC495" s="186"/>
      <c r="CD495" s="186"/>
      <c r="CE495" s="186"/>
      <c r="CF495" s="186"/>
      <c r="CI495" s="186"/>
      <c r="CJ495" s="186"/>
      <c r="CK495" s="186"/>
      <c r="CL495" s="186"/>
      <c r="CM495" s="186"/>
      <c r="CN495" s="186"/>
      <c r="CO495" s="186"/>
      <c r="CP495" s="186"/>
      <c r="CQ495" s="186"/>
      <c r="CR495" s="186"/>
      <c r="CS495" s="186"/>
      <c r="CT495" s="186"/>
      <c r="CU495" s="171"/>
      <c r="CV495" s="171"/>
      <c r="CW495" s="171"/>
      <c r="CX495" s="171"/>
      <c r="CY495" s="171"/>
      <c r="CZ495" s="171"/>
      <c r="DA495" s="171"/>
      <c r="DB495" s="171"/>
      <c r="DC495" s="171"/>
      <c r="DD495" s="171"/>
      <c r="DE495" s="171"/>
      <c r="DF495" s="171"/>
      <c r="DG495" s="171"/>
      <c r="DH495" s="171"/>
      <c r="DI495" s="171"/>
      <c r="DJ495" s="171"/>
      <c r="DK495" s="171"/>
      <c r="DL495" s="186"/>
      <c r="DM495" s="186"/>
      <c r="DO495" s="149"/>
      <c r="DP495" s="149"/>
      <c r="DQ495" s="186"/>
      <c r="DR495" s="149"/>
      <c r="DS495" s="149"/>
      <c r="DT495" s="149"/>
      <c r="DU495" s="149"/>
      <c r="DV495" s="149"/>
      <c r="DW495" s="149"/>
      <c r="DX495" s="149"/>
      <c r="DY495" s="149"/>
      <c r="DZ495" s="149"/>
      <c r="EA495" s="149"/>
      <c r="EB495" s="149"/>
      <c r="EC495" s="149"/>
      <c r="ED495" s="149"/>
      <c r="EE495" s="149"/>
      <c r="EF495" s="149"/>
      <c r="EG495" s="149"/>
      <c r="EH495" s="61"/>
      <c r="EI495" s="68"/>
      <c r="EJ495" s="68"/>
      <c r="EK495" s="68"/>
      <c r="EL495" s="68"/>
      <c r="EM495" s="68"/>
      <c r="EN495" s="68"/>
      <c r="EO495" s="68"/>
      <c r="EP495" s="149"/>
      <c r="EQ495" s="149"/>
      <c r="ER495" s="149"/>
      <c r="ES495" s="149"/>
      <c r="ET495" s="149"/>
      <c r="EU495" s="149"/>
    </row>
    <row r="496" spans="1:151" s="169" customFormat="1" x14ac:dyDescent="0.25">
      <c r="A496" s="186"/>
      <c r="B496" s="186"/>
      <c r="C496" s="186"/>
      <c r="D496" s="186"/>
      <c r="E496" s="186"/>
      <c r="F496" s="186"/>
      <c r="G496" s="186"/>
      <c r="H496" s="186"/>
      <c r="I496" s="186"/>
      <c r="J496" s="186"/>
      <c r="K496" s="186"/>
      <c r="L496" s="186"/>
      <c r="M496" s="186"/>
      <c r="N496" s="186"/>
      <c r="O496" s="186"/>
      <c r="P496" s="186"/>
      <c r="Q496" s="186"/>
      <c r="R496" s="186"/>
      <c r="S496" s="186"/>
      <c r="T496" s="186"/>
      <c r="U496" s="186"/>
      <c r="V496" s="186"/>
      <c r="W496" s="186"/>
      <c r="X496" s="186"/>
      <c r="Y496" s="186"/>
      <c r="Z496" s="186"/>
      <c r="AA496" s="186"/>
      <c r="AB496" s="186"/>
      <c r="AC496" s="186"/>
      <c r="AD496" s="186"/>
      <c r="AE496" s="186"/>
      <c r="AF496" s="193"/>
      <c r="AG496" s="193"/>
      <c r="AH496" s="193"/>
      <c r="AI496" s="193"/>
      <c r="AJ496" s="193"/>
      <c r="AK496" s="186"/>
      <c r="AL496" s="186"/>
      <c r="AM496" s="186"/>
      <c r="AN496" s="186"/>
      <c r="AO496" s="186"/>
      <c r="AP496" s="186"/>
      <c r="AQ496" s="186"/>
      <c r="AR496" s="186"/>
      <c r="AS496" s="186"/>
      <c r="AU496" s="186"/>
      <c r="AV496" s="186"/>
      <c r="AY496" s="186"/>
      <c r="AZ496" s="186"/>
      <c r="BA496" s="186"/>
      <c r="BB496" s="186"/>
      <c r="BC496" s="186"/>
      <c r="BD496" s="186"/>
      <c r="BE496" s="186"/>
      <c r="BF496" s="186"/>
      <c r="BG496" s="186"/>
      <c r="BJ496" s="186"/>
      <c r="BK496" s="186"/>
      <c r="BL496" s="186"/>
      <c r="BM496" s="218"/>
      <c r="BP496" s="186"/>
      <c r="BQ496" s="186"/>
      <c r="BR496" s="186"/>
      <c r="BS496" s="186"/>
      <c r="BT496" s="186"/>
      <c r="BU496" s="186"/>
      <c r="BV496" s="186"/>
      <c r="BW496" s="186"/>
      <c r="BX496" s="186"/>
      <c r="BY496" s="186"/>
      <c r="BZ496" s="186"/>
      <c r="CA496" s="186"/>
      <c r="CB496" s="186"/>
      <c r="CC496" s="186"/>
      <c r="CD496" s="186"/>
      <c r="CE496" s="186"/>
      <c r="CF496" s="186"/>
      <c r="CI496" s="186"/>
      <c r="CJ496" s="186"/>
      <c r="CK496" s="186"/>
      <c r="CL496" s="186"/>
      <c r="CM496" s="186"/>
      <c r="CN496" s="186"/>
      <c r="CO496" s="186"/>
      <c r="CP496" s="186"/>
      <c r="CQ496" s="186"/>
      <c r="CR496" s="186"/>
      <c r="CS496" s="186"/>
      <c r="CT496" s="186"/>
      <c r="CU496" s="171"/>
      <c r="CV496" s="171"/>
      <c r="CW496" s="171"/>
      <c r="CX496" s="171"/>
      <c r="CY496" s="171"/>
      <c r="CZ496" s="171"/>
      <c r="DA496" s="171"/>
      <c r="DB496" s="171"/>
      <c r="DC496" s="171"/>
      <c r="DD496" s="171"/>
      <c r="DE496" s="171"/>
      <c r="DF496" s="171"/>
      <c r="DG496" s="171"/>
      <c r="DH496" s="171"/>
      <c r="DI496" s="171"/>
      <c r="DJ496" s="171"/>
      <c r="DK496" s="171"/>
      <c r="DL496" s="186"/>
      <c r="DM496" s="186"/>
      <c r="DO496" s="149"/>
      <c r="DP496" s="149"/>
      <c r="DQ496" s="186"/>
      <c r="DR496" s="149"/>
      <c r="DS496" s="149"/>
      <c r="DT496" s="149"/>
      <c r="DU496" s="149"/>
      <c r="DV496" s="149"/>
      <c r="DW496" s="149"/>
      <c r="DX496" s="149"/>
      <c r="DY496" s="149"/>
      <c r="DZ496" s="149"/>
      <c r="EA496" s="149"/>
      <c r="EB496" s="149"/>
      <c r="EC496" s="149"/>
      <c r="ED496" s="149"/>
      <c r="EE496" s="149"/>
      <c r="EF496" s="149"/>
      <c r="EG496" s="149"/>
      <c r="EH496" s="61"/>
      <c r="EI496" s="68"/>
      <c r="EJ496" s="68"/>
      <c r="EK496" s="68"/>
      <c r="EL496" s="68"/>
      <c r="EM496" s="68"/>
      <c r="EN496" s="68"/>
      <c r="EO496" s="68"/>
      <c r="EP496" s="149"/>
      <c r="EQ496" s="149"/>
      <c r="ER496" s="149"/>
      <c r="ES496" s="149"/>
      <c r="ET496" s="149"/>
      <c r="EU496" s="149"/>
    </row>
    <row r="497" spans="1:151" s="169" customFormat="1" x14ac:dyDescent="0.25">
      <c r="A497" s="186"/>
      <c r="B497" s="186"/>
      <c r="C497" s="186"/>
      <c r="D497" s="186"/>
      <c r="E497" s="186"/>
      <c r="F497" s="186"/>
      <c r="G497" s="186"/>
      <c r="H497" s="186"/>
      <c r="I497" s="186"/>
      <c r="J497" s="186"/>
      <c r="K497" s="186"/>
      <c r="L497" s="186"/>
      <c r="M497" s="186"/>
      <c r="N497" s="186"/>
      <c r="O497" s="186"/>
      <c r="P497" s="186"/>
      <c r="Q497" s="186"/>
      <c r="R497" s="186"/>
      <c r="S497" s="186"/>
      <c r="T497" s="186"/>
      <c r="U497" s="186"/>
      <c r="V497" s="186"/>
      <c r="W497" s="186"/>
      <c r="X497" s="186"/>
      <c r="Y497" s="186"/>
      <c r="Z497" s="186"/>
      <c r="AA497" s="186"/>
      <c r="AB497" s="186"/>
      <c r="AC497" s="186"/>
      <c r="AD497" s="186"/>
      <c r="AE497" s="186"/>
      <c r="AF497" s="193"/>
      <c r="AG497" s="193"/>
      <c r="AH497" s="193"/>
      <c r="AI497" s="193"/>
      <c r="AJ497" s="193"/>
      <c r="AK497" s="186"/>
      <c r="AL497" s="186"/>
      <c r="AM497" s="186"/>
      <c r="AN497" s="186"/>
      <c r="AO497" s="186"/>
      <c r="AP497" s="186"/>
      <c r="AQ497" s="186"/>
      <c r="AR497" s="186"/>
      <c r="AS497" s="186"/>
      <c r="AU497" s="186"/>
      <c r="AV497" s="186"/>
      <c r="AY497" s="186"/>
      <c r="AZ497" s="186"/>
      <c r="BA497" s="186"/>
      <c r="BB497" s="186"/>
      <c r="BC497" s="186"/>
      <c r="BD497" s="186"/>
      <c r="BE497" s="186"/>
      <c r="BF497" s="186"/>
      <c r="BG497" s="186"/>
      <c r="BJ497" s="186"/>
      <c r="BK497" s="186"/>
      <c r="BL497" s="186"/>
      <c r="BM497" s="218"/>
      <c r="BP497" s="186"/>
      <c r="BQ497" s="186"/>
      <c r="BR497" s="186"/>
      <c r="BS497" s="186"/>
      <c r="BT497" s="186"/>
      <c r="BU497" s="186"/>
      <c r="BV497" s="186"/>
      <c r="BW497" s="186"/>
      <c r="BX497" s="186"/>
      <c r="BY497" s="186"/>
      <c r="BZ497" s="186"/>
      <c r="CA497" s="186"/>
      <c r="CB497" s="186"/>
      <c r="CC497" s="186"/>
      <c r="CD497" s="186"/>
      <c r="CE497" s="186"/>
      <c r="CF497" s="186"/>
      <c r="CI497" s="186"/>
      <c r="CJ497" s="186"/>
      <c r="CK497" s="186"/>
      <c r="CL497" s="186"/>
      <c r="CM497" s="186"/>
      <c r="CN497" s="186"/>
      <c r="CO497" s="186"/>
      <c r="CP497" s="186"/>
      <c r="CQ497" s="186"/>
      <c r="CR497" s="186"/>
      <c r="CS497" s="186"/>
      <c r="CT497" s="186"/>
      <c r="CU497" s="171"/>
      <c r="CV497" s="171"/>
      <c r="CW497" s="171"/>
      <c r="CX497" s="171"/>
      <c r="CY497" s="171"/>
      <c r="CZ497" s="171"/>
      <c r="DA497" s="171"/>
      <c r="DB497" s="171"/>
      <c r="DC497" s="171"/>
      <c r="DD497" s="171"/>
      <c r="DE497" s="171"/>
      <c r="DF497" s="171"/>
      <c r="DG497" s="171"/>
      <c r="DH497" s="171"/>
      <c r="DI497" s="171"/>
      <c r="DJ497" s="171"/>
      <c r="DK497" s="171"/>
      <c r="DL497" s="186"/>
      <c r="DM497" s="186"/>
      <c r="DO497" s="149"/>
      <c r="DP497" s="149"/>
      <c r="DQ497" s="186"/>
      <c r="DR497" s="149"/>
      <c r="DS497" s="149"/>
      <c r="DT497" s="149"/>
      <c r="DU497" s="149"/>
      <c r="DV497" s="149"/>
      <c r="DW497" s="149"/>
      <c r="DX497" s="149"/>
      <c r="DY497" s="149"/>
      <c r="DZ497" s="149"/>
      <c r="EA497" s="149"/>
      <c r="EB497" s="149"/>
      <c r="EC497" s="149"/>
      <c r="ED497" s="149"/>
      <c r="EE497" s="149"/>
      <c r="EF497" s="149"/>
      <c r="EG497" s="149"/>
      <c r="EH497" s="61"/>
      <c r="EI497" s="68"/>
      <c r="EJ497" s="68"/>
      <c r="EK497" s="68"/>
      <c r="EL497" s="68"/>
      <c r="EM497" s="68"/>
      <c r="EN497" s="68"/>
      <c r="EO497" s="68"/>
      <c r="EP497" s="149"/>
      <c r="EQ497" s="149"/>
      <c r="ER497" s="149"/>
      <c r="ES497" s="149"/>
      <c r="ET497" s="149"/>
      <c r="EU497" s="149"/>
    </row>
    <row r="498" spans="1:151" s="169" customFormat="1" x14ac:dyDescent="0.25">
      <c r="A498" s="186"/>
      <c r="B498" s="186"/>
      <c r="C498" s="186"/>
      <c r="D498" s="186"/>
      <c r="E498" s="186"/>
      <c r="F498" s="186"/>
      <c r="G498" s="186"/>
      <c r="H498" s="186"/>
      <c r="I498" s="186"/>
      <c r="J498" s="186"/>
      <c r="K498" s="186"/>
      <c r="L498" s="186"/>
      <c r="M498" s="186"/>
      <c r="N498" s="186"/>
      <c r="O498" s="186"/>
      <c r="P498" s="186"/>
      <c r="Q498" s="186"/>
      <c r="R498" s="186"/>
      <c r="S498" s="186"/>
      <c r="T498" s="186"/>
      <c r="U498" s="186"/>
      <c r="V498" s="186"/>
      <c r="W498" s="186"/>
      <c r="X498" s="186"/>
      <c r="Y498" s="186"/>
      <c r="Z498" s="186"/>
      <c r="AA498" s="186"/>
      <c r="AB498" s="186"/>
      <c r="AC498" s="186"/>
      <c r="AD498" s="186"/>
      <c r="AE498" s="186"/>
      <c r="AF498" s="193"/>
      <c r="AG498" s="193"/>
      <c r="AH498" s="193"/>
      <c r="AI498" s="193"/>
      <c r="AJ498" s="193"/>
      <c r="AK498" s="186"/>
      <c r="AL498" s="186"/>
      <c r="AM498" s="186"/>
      <c r="AN498" s="186"/>
      <c r="AO498" s="186"/>
      <c r="AP498" s="186"/>
      <c r="AQ498" s="186"/>
      <c r="AR498" s="186"/>
      <c r="AS498" s="186"/>
      <c r="AU498" s="186"/>
      <c r="AV498" s="186"/>
      <c r="AY498" s="186"/>
      <c r="AZ498" s="186"/>
      <c r="BA498" s="186"/>
      <c r="BB498" s="186"/>
      <c r="BC498" s="186"/>
      <c r="BD498" s="186"/>
      <c r="BE498" s="186"/>
      <c r="BF498" s="186"/>
      <c r="BG498" s="186"/>
      <c r="BJ498" s="186"/>
      <c r="BK498" s="186"/>
      <c r="BL498" s="186"/>
      <c r="BM498" s="218"/>
      <c r="BP498" s="186"/>
      <c r="BQ498" s="186"/>
      <c r="BR498" s="186"/>
      <c r="BS498" s="186"/>
      <c r="BT498" s="186"/>
      <c r="BU498" s="186"/>
      <c r="BV498" s="186"/>
      <c r="BW498" s="186"/>
      <c r="BX498" s="186"/>
      <c r="BY498" s="186"/>
      <c r="BZ498" s="186"/>
      <c r="CA498" s="186"/>
      <c r="CB498" s="186"/>
      <c r="CC498" s="186"/>
      <c r="CD498" s="186"/>
      <c r="CE498" s="186"/>
      <c r="CF498" s="186"/>
      <c r="CI498" s="186"/>
      <c r="CJ498" s="186"/>
      <c r="CK498" s="186"/>
      <c r="CL498" s="186"/>
      <c r="CM498" s="186"/>
      <c r="CN498" s="186"/>
      <c r="CO498" s="186"/>
      <c r="CP498" s="186"/>
      <c r="CQ498" s="186"/>
      <c r="CR498" s="186"/>
      <c r="CS498" s="186"/>
      <c r="CT498" s="186"/>
      <c r="CU498" s="171"/>
      <c r="CV498" s="171"/>
      <c r="CW498" s="171"/>
      <c r="CX498" s="171"/>
      <c r="CY498" s="171"/>
      <c r="CZ498" s="171"/>
      <c r="DA498" s="171"/>
      <c r="DB498" s="171"/>
      <c r="DC498" s="171"/>
      <c r="DD498" s="171"/>
      <c r="DE498" s="171"/>
      <c r="DF498" s="171"/>
      <c r="DG498" s="171"/>
      <c r="DH498" s="171"/>
      <c r="DI498" s="171"/>
      <c r="DJ498" s="171"/>
      <c r="DK498" s="171"/>
      <c r="DL498" s="186"/>
      <c r="DM498" s="186"/>
      <c r="DO498" s="149"/>
      <c r="DP498" s="149"/>
      <c r="DQ498" s="186"/>
      <c r="DR498" s="149"/>
      <c r="DS498" s="149"/>
      <c r="DT498" s="149"/>
      <c r="DU498" s="149"/>
      <c r="DV498" s="149"/>
      <c r="DW498" s="149"/>
      <c r="DX498" s="149"/>
      <c r="DY498" s="149"/>
      <c r="DZ498" s="149"/>
      <c r="EA498" s="149"/>
      <c r="EB498" s="149"/>
      <c r="EC498" s="149"/>
      <c r="ED498" s="149"/>
      <c r="EE498" s="149"/>
      <c r="EF498" s="149"/>
      <c r="EG498" s="149"/>
      <c r="EH498" s="61"/>
      <c r="EI498" s="68"/>
      <c r="EJ498" s="68"/>
      <c r="EK498" s="68"/>
      <c r="EL498" s="68"/>
      <c r="EM498" s="68"/>
      <c r="EN498" s="68"/>
      <c r="EO498" s="68"/>
      <c r="EP498" s="149"/>
      <c r="EQ498" s="149"/>
      <c r="ER498" s="149"/>
      <c r="ES498" s="149"/>
      <c r="ET498" s="149"/>
      <c r="EU498" s="149"/>
    </row>
    <row r="499" spans="1:151" s="169" customFormat="1" x14ac:dyDescent="0.25">
      <c r="A499" s="186"/>
      <c r="B499" s="186"/>
      <c r="C499" s="186"/>
      <c r="D499" s="186"/>
      <c r="E499" s="186"/>
      <c r="F499" s="186"/>
      <c r="G499" s="186"/>
      <c r="H499" s="186"/>
      <c r="I499" s="186"/>
      <c r="J499" s="186"/>
      <c r="K499" s="186"/>
      <c r="L499" s="186"/>
      <c r="M499" s="186"/>
      <c r="N499" s="186"/>
      <c r="O499" s="186"/>
      <c r="P499" s="186"/>
      <c r="Q499" s="186"/>
      <c r="R499" s="186"/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93"/>
      <c r="AG499" s="193"/>
      <c r="AH499" s="193"/>
      <c r="AI499" s="193"/>
      <c r="AJ499" s="193"/>
      <c r="AK499" s="186"/>
      <c r="AL499" s="186"/>
      <c r="AM499" s="186"/>
      <c r="AN499" s="186"/>
      <c r="AO499" s="186"/>
      <c r="AP499" s="186"/>
      <c r="AQ499" s="186"/>
      <c r="AR499" s="186"/>
      <c r="AS499" s="186"/>
      <c r="AU499" s="186"/>
      <c r="AV499" s="186"/>
      <c r="AY499" s="186"/>
      <c r="AZ499" s="186"/>
      <c r="BA499" s="186"/>
      <c r="BB499" s="186"/>
      <c r="BC499" s="186"/>
      <c r="BD499" s="186"/>
      <c r="BE499" s="186"/>
      <c r="BF499" s="186"/>
      <c r="BG499" s="186"/>
      <c r="BJ499" s="186"/>
      <c r="BK499" s="186"/>
      <c r="BL499" s="186"/>
      <c r="BM499" s="218"/>
      <c r="BP499" s="186"/>
      <c r="BQ499" s="186"/>
      <c r="BR499" s="186"/>
      <c r="BS499" s="186"/>
      <c r="BT499" s="186"/>
      <c r="BU499" s="186"/>
      <c r="BV499" s="186"/>
      <c r="BW499" s="186"/>
      <c r="BX499" s="186"/>
      <c r="BY499" s="186"/>
      <c r="BZ499" s="186"/>
      <c r="CA499" s="186"/>
      <c r="CB499" s="186"/>
      <c r="CC499" s="186"/>
      <c r="CD499" s="186"/>
      <c r="CE499" s="186"/>
      <c r="CF499" s="186"/>
      <c r="CI499" s="186"/>
      <c r="CJ499" s="186"/>
      <c r="CK499" s="186"/>
      <c r="CL499" s="186"/>
      <c r="CM499" s="186"/>
      <c r="CN499" s="186"/>
      <c r="CO499" s="186"/>
      <c r="CP499" s="186"/>
      <c r="CQ499" s="186"/>
      <c r="CR499" s="186"/>
      <c r="CS499" s="186"/>
      <c r="CT499" s="186"/>
      <c r="CU499" s="171"/>
      <c r="CV499" s="171"/>
      <c r="CW499" s="171"/>
      <c r="CX499" s="171"/>
      <c r="CY499" s="171"/>
      <c r="CZ499" s="171"/>
      <c r="DA499" s="171"/>
      <c r="DB499" s="171"/>
      <c r="DC499" s="171"/>
      <c r="DD499" s="171"/>
      <c r="DE499" s="171"/>
      <c r="DF499" s="171"/>
      <c r="DG499" s="171"/>
      <c r="DH499" s="171"/>
      <c r="DI499" s="171"/>
      <c r="DJ499" s="171"/>
      <c r="DK499" s="171"/>
      <c r="DL499" s="186"/>
      <c r="DM499" s="186"/>
      <c r="DO499" s="149"/>
      <c r="DP499" s="149"/>
      <c r="DQ499" s="186"/>
      <c r="DR499" s="149"/>
      <c r="DS499" s="149"/>
      <c r="DT499" s="149"/>
      <c r="DU499" s="149"/>
      <c r="DV499" s="149"/>
      <c r="DW499" s="149"/>
      <c r="DX499" s="149"/>
      <c r="DY499" s="149"/>
      <c r="DZ499" s="149"/>
      <c r="EA499" s="149"/>
      <c r="EB499" s="149"/>
      <c r="EC499" s="149"/>
      <c r="ED499" s="149"/>
      <c r="EE499" s="149"/>
      <c r="EF499" s="149"/>
      <c r="EG499" s="149"/>
      <c r="EH499" s="61"/>
      <c r="EI499" s="68"/>
      <c r="EJ499" s="68"/>
      <c r="EK499" s="68"/>
      <c r="EL499" s="68"/>
      <c r="EM499" s="68"/>
      <c r="EN499" s="68"/>
      <c r="EO499" s="68"/>
      <c r="EP499" s="149"/>
      <c r="EQ499" s="149"/>
      <c r="ER499" s="149"/>
      <c r="ES499" s="149"/>
      <c r="ET499" s="149"/>
      <c r="EU499" s="149"/>
    </row>
    <row r="500" spans="1:151" s="169" customFormat="1" x14ac:dyDescent="0.25">
      <c r="A500" s="186"/>
      <c r="B500" s="186"/>
      <c r="C500" s="186"/>
      <c r="D500" s="186"/>
      <c r="E500" s="186"/>
      <c r="F500" s="186"/>
      <c r="G500" s="186"/>
      <c r="H500" s="186"/>
      <c r="I500" s="186"/>
      <c r="J500" s="186"/>
      <c r="K500" s="186"/>
      <c r="L500" s="186"/>
      <c r="M500" s="186"/>
      <c r="N500" s="186"/>
      <c r="O500" s="186"/>
      <c r="P500" s="186"/>
      <c r="Q500" s="186"/>
      <c r="R500" s="186"/>
      <c r="S500" s="186"/>
      <c r="T500" s="186"/>
      <c r="U500" s="186"/>
      <c r="V500" s="186"/>
      <c r="W500" s="186"/>
      <c r="X500" s="186"/>
      <c r="Y500" s="186"/>
      <c r="Z500" s="186"/>
      <c r="AA500" s="186"/>
      <c r="AB500" s="186"/>
      <c r="AC500" s="186"/>
      <c r="AD500" s="186"/>
      <c r="AE500" s="186"/>
      <c r="AF500" s="193"/>
      <c r="AG500" s="193"/>
      <c r="AH500" s="193"/>
      <c r="AI500" s="193"/>
      <c r="AJ500" s="193"/>
      <c r="AK500" s="186"/>
      <c r="AL500" s="186"/>
      <c r="AM500" s="186"/>
      <c r="AN500" s="186"/>
      <c r="AO500" s="186"/>
      <c r="AP500" s="186"/>
      <c r="AQ500" s="186"/>
      <c r="AR500" s="186"/>
      <c r="AS500" s="186"/>
      <c r="AU500" s="186"/>
      <c r="AV500" s="186"/>
      <c r="AY500" s="186"/>
      <c r="AZ500" s="186"/>
      <c r="BA500" s="186"/>
      <c r="BB500" s="186"/>
      <c r="BC500" s="186"/>
      <c r="BD500" s="186"/>
      <c r="BE500" s="186"/>
      <c r="BF500" s="186"/>
      <c r="BG500" s="186"/>
      <c r="BJ500" s="186"/>
      <c r="BK500" s="186"/>
      <c r="BL500" s="186"/>
      <c r="BM500" s="218"/>
      <c r="BP500" s="186"/>
      <c r="BQ500" s="186"/>
      <c r="BR500" s="186"/>
      <c r="BS500" s="186"/>
      <c r="BT500" s="186"/>
      <c r="BU500" s="186"/>
      <c r="BV500" s="186"/>
      <c r="BW500" s="186"/>
      <c r="BX500" s="186"/>
      <c r="BY500" s="186"/>
      <c r="BZ500" s="186"/>
      <c r="CA500" s="186"/>
      <c r="CB500" s="186"/>
      <c r="CC500" s="186"/>
      <c r="CD500" s="186"/>
      <c r="CE500" s="186"/>
      <c r="CF500" s="186"/>
      <c r="CI500" s="186"/>
      <c r="CJ500" s="186"/>
      <c r="CK500" s="186"/>
      <c r="CL500" s="186"/>
      <c r="CM500" s="186"/>
      <c r="CN500" s="186"/>
      <c r="CO500" s="186"/>
      <c r="CP500" s="186"/>
      <c r="CQ500" s="186"/>
      <c r="CR500" s="186"/>
      <c r="CS500" s="186"/>
      <c r="CT500" s="186"/>
      <c r="CU500" s="171"/>
      <c r="CV500" s="171"/>
      <c r="CW500" s="171"/>
      <c r="CX500" s="171"/>
      <c r="CY500" s="171"/>
      <c r="CZ500" s="171"/>
      <c r="DA500" s="171"/>
      <c r="DB500" s="171"/>
      <c r="DC500" s="171"/>
      <c r="DD500" s="171"/>
      <c r="DE500" s="171"/>
      <c r="DF500" s="171"/>
      <c r="DG500" s="171"/>
      <c r="DH500" s="171"/>
      <c r="DI500" s="171"/>
      <c r="DJ500" s="171"/>
      <c r="DK500" s="171"/>
      <c r="DL500" s="186"/>
      <c r="DM500" s="186"/>
      <c r="DO500" s="149"/>
      <c r="DP500" s="149"/>
      <c r="DQ500" s="186"/>
      <c r="DR500" s="149"/>
      <c r="DS500" s="149"/>
      <c r="DT500" s="149"/>
      <c r="DU500" s="149"/>
      <c r="DV500" s="149"/>
      <c r="DW500" s="149"/>
      <c r="DX500" s="149"/>
      <c r="DY500" s="149"/>
      <c r="DZ500" s="149"/>
      <c r="EA500" s="149"/>
      <c r="EB500" s="149"/>
      <c r="EC500" s="149"/>
      <c r="ED500" s="149"/>
      <c r="EE500" s="149"/>
      <c r="EF500" s="149"/>
      <c r="EG500" s="149"/>
      <c r="EH500" s="61"/>
      <c r="EI500" s="68"/>
      <c r="EJ500" s="68"/>
      <c r="EK500" s="68"/>
      <c r="EL500" s="68"/>
      <c r="EM500" s="68"/>
      <c r="EN500" s="68"/>
      <c r="EO500" s="68"/>
      <c r="EP500" s="149"/>
      <c r="EQ500" s="149"/>
      <c r="ER500" s="149"/>
      <c r="ES500" s="149"/>
      <c r="ET500" s="149"/>
      <c r="EU500" s="149"/>
    </row>
    <row r="501" spans="1:151" s="169" customFormat="1" x14ac:dyDescent="0.25">
      <c r="A501" s="186"/>
      <c r="B501" s="186"/>
      <c r="C501" s="186"/>
      <c r="D501" s="186"/>
      <c r="E501" s="186"/>
      <c r="F501" s="186"/>
      <c r="G501" s="186"/>
      <c r="H501" s="186"/>
      <c r="I501" s="186"/>
      <c r="J501" s="186"/>
      <c r="K501" s="186"/>
      <c r="L501" s="186"/>
      <c r="M501" s="186"/>
      <c r="N501" s="186"/>
      <c r="O501" s="186"/>
      <c r="P501" s="186"/>
      <c r="Q501" s="186"/>
      <c r="R501" s="186"/>
      <c r="S501" s="186"/>
      <c r="T501" s="186"/>
      <c r="U501" s="186"/>
      <c r="V501" s="186"/>
      <c r="W501" s="186"/>
      <c r="X501" s="186"/>
      <c r="Y501" s="186"/>
      <c r="Z501" s="186"/>
      <c r="AA501" s="186"/>
      <c r="AB501" s="186"/>
      <c r="AC501" s="186"/>
      <c r="AD501" s="186"/>
      <c r="AE501" s="186"/>
      <c r="AF501" s="193"/>
      <c r="AG501" s="193"/>
      <c r="AH501" s="193"/>
      <c r="AI501" s="193"/>
      <c r="AJ501" s="193"/>
      <c r="AK501" s="186"/>
      <c r="AL501" s="186"/>
      <c r="AM501" s="186"/>
      <c r="AN501" s="186"/>
      <c r="AO501" s="186"/>
      <c r="AP501" s="186"/>
      <c r="AQ501" s="186"/>
      <c r="AR501" s="186"/>
      <c r="AS501" s="186"/>
      <c r="AU501" s="186"/>
      <c r="AV501" s="186"/>
      <c r="AY501" s="186"/>
      <c r="AZ501" s="186"/>
      <c r="BA501" s="186"/>
      <c r="BB501" s="186"/>
      <c r="BC501" s="186"/>
      <c r="BD501" s="186"/>
      <c r="BE501" s="186"/>
      <c r="BF501" s="186"/>
      <c r="BG501" s="186"/>
      <c r="BJ501" s="186"/>
      <c r="BK501" s="186"/>
      <c r="BL501" s="186"/>
      <c r="BM501" s="218"/>
      <c r="BP501" s="186"/>
      <c r="BQ501" s="186"/>
      <c r="BR501" s="186"/>
      <c r="BS501" s="186"/>
      <c r="BT501" s="186"/>
      <c r="BU501" s="186"/>
      <c r="BV501" s="186"/>
      <c r="BW501" s="186"/>
      <c r="BX501" s="186"/>
      <c r="BY501" s="186"/>
      <c r="BZ501" s="186"/>
      <c r="CA501" s="186"/>
      <c r="CB501" s="186"/>
      <c r="CC501" s="186"/>
      <c r="CD501" s="186"/>
      <c r="CE501" s="186"/>
      <c r="CF501" s="186"/>
      <c r="CI501" s="186"/>
      <c r="CJ501" s="186"/>
      <c r="CK501" s="186"/>
      <c r="CL501" s="186"/>
      <c r="CM501" s="186"/>
      <c r="CN501" s="186"/>
      <c r="CO501" s="186"/>
      <c r="CP501" s="186"/>
      <c r="CQ501" s="186"/>
      <c r="CR501" s="186"/>
      <c r="CS501" s="186"/>
      <c r="CT501" s="186"/>
      <c r="CU501" s="171"/>
      <c r="CV501" s="171"/>
      <c r="CW501" s="171"/>
      <c r="CX501" s="171"/>
      <c r="CY501" s="171"/>
      <c r="CZ501" s="171"/>
      <c r="DA501" s="171"/>
      <c r="DB501" s="171"/>
      <c r="DC501" s="171"/>
      <c r="DD501" s="171"/>
      <c r="DE501" s="171"/>
      <c r="DF501" s="171"/>
      <c r="DG501" s="171"/>
      <c r="DH501" s="171"/>
      <c r="DI501" s="171"/>
      <c r="DJ501" s="171"/>
      <c r="DK501" s="171"/>
      <c r="DL501" s="186"/>
      <c r="DM501" s="186"/>
      <c r="DO501" s="149"/>
      <c r="DP501" s="149"/>
      <c r="DQ501" s="186"/>
      <c r="DR501" s="149"/>
      <c r="DS501" s="149"/>
      <c r="DT501" s="149"/>
      <c r="DU501" s="149"/>
      <c r="DV501" s="149"/>
      <c r="DW501" s="149"/>
      <c r="DX501" s="149"/>
      <c r="DY501" s="149"/>
      <c r="DZ501" s="149"/>
      <c r="EA501" s="149"/>
      <c r="EB501" s="149"/>
      <c r="EC501" s="149"/>
      <c r="ED501" s="149"/>
      <c r="EE501" s="149"/>
      <c r="EF501" s="149"/>
      <c r="EG501" s="149"/>
      <c r="EH501" s="61"/>
      <c r="EI501" s="68"/>
      <c r="EJ501" s="68"/>
      <c r="EK501" s="68"/>
      <c r="EL501" s="68"/>
      <c r="EM501" s="68"/>
      <c r="EN501" s="68"/>
      <c r="EO501" s="68"/>
      <c r="EP501" s="149"/>
      <c r="EQ501" s="149"/>
      <c r="ER501" s="149"/>
      <c r="ES501" s="149"/>
      <c r="ET501" s="149"/>
      <c r="EU501" s="149"/>
    </row>
    <row r="502" spans="1:151" s="169" customFormat="1" x14ac:dyDescent="0.25">
      <c r="A502" s="186"/>
      <c r="B502" s="186"/>
      <c r="C502" s="186"/>
      <c r="D502" s="186"/>
      <c r="E502" s="186"/>
      <c r="F502" s="186"/>
      <c r="G502" s="186"/>
      <c r="H502" s="186"/>
      <c r="I502" s="186"/>
      <c r="J502" s="186"/>
      <c r="K502" s="186"/>
      <c r="L502" s="186"/>
      <c r="M502" s="186"/>
      <c r="N502" s="186"/>
      <c r="O502" s="186"/>
      <c r="P502" s="186"/>
      <c r="Q502" s="186"/>
      <c r="R502" s="186"/>
      <c r="S502" s="186"/>
      <c r="T502" s="186"/>
      <c r="U502" s="186"/>
      <c r="V502" s="186"/>
      <c r="W502" s="186"/>
      <c r="X502" s="186"/>
      <c r="Y502" s="186"/>
      <c r="Z502" s="186"/>
      <c r="AA502" s="186"/>
      <c r="AB502" s="186"/>
      <c r="AC502" s="186"/>
      <c r="AD502" s="186"/>
      <c r="AE502" s="186"/>
      <c r="AF502" s="193"/>
      <c r="AG502" s="193"/>
      <c r="AH502" s="193"/>
      <c r="AI502" s="193"/>
      <c r="AJ502" s="193"/>
      <c r="AK502" s="186"/>
      <c r="AL502" s="186"/>
      <c r="AM502" s="186"/>
      <c r="AN502" s="186"/>
      <c r="AO502" s="186"/>
      <c r="AP502" s="186"/>
      <c r="AQ502" s="186"/>
      <c r="AR502" s="186"/>
      <c r="AS502" s="186"/>
      <c r="AU502" s="186"/>
      <c r="AV502" s="186"/>
      <c r="AY502" s="186"/>
      <c r="AZ502" s="186"/>
      <c r="BA502" s="186"/>
      <c r="BB502" s="186"/>
      <c r="BC502" s="186"/>
      <c r="BD502" s="186"/>
      <c r="BE502" s="186"/>
      <c r="BF502" s="186"/>
      <c r="BG502" s="186"/>
      <c r="BJ502" s="186"/>
      <c r="BK502" s="186"/>
      <c r="BL502" s="186"/>
      <c r="BM502" s="218"/>
      <c r="BP502" s="186"/>
      <c r="BQ502" s="186"/>
      <c r="BR502" s="186"/>
      <c r="BS502" s="186"/>
      <c r="BT502" s="186"/>
      <c r="BU502" s="186"/>
      <c r="BV502" s="186"/>
      <c r="BW502" s="186"/>
      <c r="BX502" s="186"/>
      <c r="BY502" s="186"/>
      <c r="BZ502" s="186"/>
      <c r="CA502" s="186"/>
      <c r="CB502" s="186"/>
      <c r="CC502" s="186"/>
      <c r="CD502" s="186"/>
      <c r="CE502" s="186"/>
      <c r="CF502" s="186"/>
      <c r="CI502" s="186"/>
      <c r="CJ502" s="186"/>
      <c r="CK502" s="186"/>
      <c r="CL502" s="186"/>
      <c r="CM502" s="186"/>
      <c r="CN502" s="186"/>
      <c r="CO502" s="186"/>
      <c r="CP502" s="186"/>
      <c r="CQ502" s="186"/>
      <c r="CR502" s="186"/>
      <c r="CS502" s="186"/>
      <c r="CT502" s="186"/>
      <c r="CU502" s="171"/>
      <c r="CV502" s="171"/>
      <c r="CW502" s="171"/>
      <c r="CX502" s="171"/>
      <c r="CY502" s="171"/>
      <c r="CZ502" s="171"/>
      <c r="DA502" s="171"/>
      <c r="DB502" s="171"/>
      <c r="DC502" s="171"/>
      <c r="DD502" s="171"/>
      <c r="DE502" s="171"/>
      <c r="DF502" s="171"/>
      <c r="DG502" s="171"/>
      <c r="DH502" s="171"/>
      <c r="DI502" s="171"/>
      <c r="DJ502" s="171"/>
      <c r="DK502" s="171"/>
      <c r="DL502" s="186"/>
      <c r="DM502" s="186"/>
      <c r="DO502" s="149"/>
      <c r="DP502" s="149"/>
      <c r="DQ502" s="186"/>
      <c r="DR502" s="149"/>
      <c r="DS502" s="149"/>
      <c r="DT502" s="149"/>
      <c r="DU502" s="149"/>
      <c r="DV502" s="149"/>
      <c r="DW502" s="149"/>
      <c r="DX502" s="149"/>
      <c r="DY502" s="149"/>
      <c r="DZ502" s="149"/>
      <c r="EA502" s="149"/>
      <c r="EB502" s="149"/>
      <c r="EC502" s="149"/>
      <c r="ED502" s="149"/>
      <c r="EE502" s="149"/>
      <c r="EF502" s="149"/>
      <c r="EG502" s="149"/>
      <c r="EH502" s="61"/>
      <c r="EI502" s="68"/>
      <c r="EJ502" s="68"/>
      <c r="EK502" s="68"/>
      <c r="EL502" s="68"/>
      <c r="EM502" s="68"/>
      <c r="EN502" s="68"/>
      <c r="EO502" s="68"/>
      <c r="EP502" s="149"/>
      <c r="EQ502" s="149"/>
      <c r="ER502" s="149"/>
      <c r="ES502" s="149"/>
      <c r="ET502" s="149"/>
      <c r="EU502" s="149"/>
    </row>
    <row r="503" spans="1:151" s="169" customFormat="1" x14ac:dyDescent="0.25">
      <c r="A503" s="186"/>
      <c r="B503" s="186"/>
      <c r="C503" s="186"/>
      <c r="D503" s="186"/>
      <c r="E503" s="186"/>
      <c r="F503" s="186"/>
      <c r="G503" s="186"/>
      <c r="H503" s="186"/>
      <c r="I503" s="186"/>
      <c r="J503" s="186"/>
      <c r="K503" s="186"/>
      <c r="L503" s="186"/>
      <c r="M503" s="186"/>
      <c r="N503" s="186"/>
      <c r="O503" s="186"/>
      <c r="P503" s="186"/>
      <c r="Q503" s="186"/>
      <c r="R503" s="186"/>
      <c r="S503" s="186"/>
      <c r="T503" s="186"/>
      <c r="U503" s="186"/>
      <c r="V503" s="186"/>
      <c r="W503" s="186"/>
      <c r="X503" s="186"/>
      <c r="Y503" s="186"/>
      <c r="Z503" s="186"/>
      <c r="AA503" s="186"/>
      <c r="AB503" s="186"/>
      <c r="AC503" s="186"/>
      <c r="AD503" s="186"/>
      <c r="AE503" s="186"/>
      <c r="AF503" s="193"/>
      <c r="AG503" s="193"/>
      <c r="AH503" s="193"/>
      <c r="AI503" s="193"/>
      <c r="AJ503" s="193"/>
      <c r="AK503" s="186"/>
      <c r="AL503" s="186"/>
      <c r="AM503" s="186"/>
      <c r="AN503" s="186"/>
      <c r="AO503" s="186"/>
      <c r="AP503" s="186"/>
      <c r="AQ503" s="186"/>
      <c r="AR503" s="186"/>
      <c r="AS503" s="186"/>
      <c r="AU503" s="186"/>
      <c r="AV503" s="186"/>
      <c r="AY503" s="186"/>
      <c r="AZ503" s="186"/>
      <c r="BA503" s="186"/>
      <c r="BB503" s="186"/>
      <c r="BC503" s="186"/>
      <c r="BD503" s="186"/>
      <c r="BE503" s="186"/>
      <c r="BF503" s="186"/>
      <c r="BG503" s="186"/>
      <c r="BJ503" s="186"/>
      <c r="BK503" s="186"/>
      <c r="BL503" s="186"/>
      <c r="BM503" s="218"/>
      <c r="BP503" s="186"/>
      <c r="BQ503" s="186"/>
      <c r="BR503" s="186"/>
      <c r="BS503" s="186"/>
      <c r="BT503" s="186"/>
      <c r="BU503" s="186"/>
      <c r="BV503" s="186"/>
      <c r="BW503" s="186"/>
      <c r="BX503" s="186"/>
      <c r="BY503" s="186"/>
      <c r="BZ503" s="186"/>
      <c r="CA503" s="186"/>
      <c r="CB503" s="186"/>
      <c r="CC503" s="186"/>
      <c r="CD503" s="186"/>
      <c r="CE503" s="186"/>
      <c r="CF503" s="186"/>
      <c r="CI503" s="186"/>
      <c r="CJ503" s="186"/>
      <c r="CK503" s="186"/>
      <c r="CL503" s="186"/>
      <c r="CM503" s="186"/>
      <c r="CN503" s="186"/>
      <c r="CO503" s="186"/>
      <c r="CP503" s="186"/>
      <c r="CQ503" s="186"/>
      <c r="CR503" s="186"/>
      <c r="CS503" s="186"/>
      <c r="CT503" s="186"/>
      <c r="CU503" s="171"/>
      <c r="CV503" s="171"/>
      <c r="CW503" s="171"/>
      <c r="CX503" s="171"/>
      <c r="CY503" s="171"/>
      <c r="CZ503" s="171"/>
      <c r="DA503" s="171"/>
      <c r="DB503" s="171"/>
      <c r="DC503" s="171"/>
      <c r="DD503" s="171"/>
      <c r="DE503" s="171"/>
      <c r="DF503" s="171"/>
      <c r="DG503" s="171"/>
      <c r="DH503" s="171"/>
      <c r="DI503" s="171"/>
      <c r="DJ503" s="171"/>
      <c r="DK503" s="171"/>
      <c r="DL503" s="186"/>
      <c r="DM503" s="186"/>
      <c r="DO503" s="149"/>
      <c r="DP503" s="149"/>
      <c r="DQ503" s="186"/>
      <c r="DR503" s="149"/>
      <c r="DS503" s="149"/>
      <c r="DT503" s="149"/>
      <c r="DU503" s="149"/>
      <c r="DV503" s="149"/>
      <c r="DW503" s="149"/>
      <c r="DX503" s="149"/>
      <c r="DY503" s="149"/>
      <c r="DZ503" s="149"/>
      <c r="EA503" s="149"/>
      <c r="EB503" s="149"/>
      <c r="EC503" s="149"/>
      <c r="ED503" s="149"/>
      <c r="EE503" s="149"/>
      <c r="EF503" s="149"/>
      <c r="EG503" s="149"/>
      <c r="EH503" s="61"/>
      <c r="EI503" s="68"/>
      <c r="EJ503" s="68"/>
      <c r="EK503" s="68"/>
      <c r="EL503" s="68"/>
      <c r="EM503" s="68"/>
      <c r="EN503" s="68"/>
      <c r="EO503" s="68"/>
      <c r="EP503" s="149"/>
      <c r="EQ503" s="149"/>
      <c r="ER503" s="149"/>
      <c r="ES503" s="149"/>
      <c r="ET503" s="149"/>
      <c r="EU503" s="149"/>
    </row>
    <row r="504" spans="1:151" s="169" customFormat="1" x14ac:dyDescent="0.25">
      <c r="A504" s="186"/>
      <c r="B504" s="186"/>
      <c r="C504" s="186"/>
      <c r="D504" s="186"/>
      <c r="E504" s="186"/>
      <c r="F504" s="186"/>
      <c r="G504" s="186"/>
      <c r="H504" s="186"/>
      <c r="I504" s="186"/>
      <c r="J504" s="186"/>
      <c r="K504" s="186"/>
      <c r="L504" s="186"/>
      <c r="M504" s="186"/>
      <c r="N504" s="186"/>
      <c r="O504" s="186"/>
      <c r="P504" s="186"/>
      <c r="Q504" s="186"/>
      <c r="R504" s="186"/>
      <c r="S504" s="186"/>
      <c r="T504" s="186"/>
      <c r="U504" s="186"/>
      <c r="V504" s="186"/>
      <c r="W504" s="186"/>
      <c r="X504" s="186"/>
      <c r="Y504" s="186"/>
      <c r="Z504" s="186"/>
      <c r="AA504" s="186"/>
      <c r="AB504" s="186"/>
      <c r="AC504" s="186"/>
      <c r="AD504" s="186"/>
      <c r="AE504" s="186"/>
      <c r="AF504" s="193"/>
      <c r="AG504" s="193"/>
      <c r="AH504" s="193"/>
      <c r="AI504" s="193"/>
      <c r="AJ504" s="193"/>
      <c r="AK504" s="186"/>
      <c r="AL504" s="186"/>
      <c r="AM504" s="186"/>
      <c r="AN504" s="186"/>
      <c r="AO504" s="186"/>
      <c r="AP504" s="186"/>
      <c r="AQ504" s="186"/>
      <c r="AR504" s="186"/>
      <c r="AS504" s="186"/>
      <c r="AU504" s="186"/>
      <c r="AV504" s="186"/>
      <c r="AY504" s="186"/>
      <c r="AZ504" s="186"/>
      <c r="BA504" s="186"/>
      <c r="BB504" s="186"/>
      <c r="BC504" s="186"/>
      <c r="BD504" s="186"/>
      <c r="BE504" s="186"/>
      <c r="BF504" s="186"/>
      <c r="BG504" s="186"/>
      <c r="BJ504" s="186"/>
      <c r="BK504" s="186"/>
      <c r="BL504" s="186"/>
      <c r="BM504" s="218"/>
      <c r="BP504" s="186"/>
      <c r="BQ504" s="186"/>
      <c r="BR504" s="186"/>
      <c r="BS504" s="186"/>
      <c r="BT504" s="186"/>
      <c r="BU504" s="186"/>
      <c r="BV504" s="186"/>
      <c r="BW504" s="186"/>
      <c r="BX504" s="186"/>
      <c r="BY504" s="186"/>
      <c r="BZ504" s="186"/>
      <c r="CA504" s="186"/>
      <c r="CB504" s="186"/>
      <c r="CC504" s="186"/>
      <c r="CD504" s="186"/>
      <c r="CE504" s="186"/>
      <c r="CF504" s="186"/>
      <c r="CI504" s="186"/>
      <c r="CJ504" s="186"/>
      <c r="CK504" s="186"/>
      <c r="CL504" s="186"/>
      <c r="CM504" s="186"/>
      <c r="CN504" s="186"/>
      <c r="CO504" s="186"/>
      <c r="CP504" s="186"/>
      <c r="CQ504" s="186"/>
      <c r="CR504" s="186"/>
      <c r="CS504" s="186"/>
      <c r="CT504" s="186"/>
      <c r="CU504" s="171"/>
      <c r="CV504" s="171"/>
      <c r="CW504" s="171"/>
      <c r="CX504" s="171"/>
      <c r="CY504" s="171"/>
      <c r="CZ504" s="171"/>
      <c r="DA504" s="171"/>
      <c r="DB504" s="171"/>
      <c r="DC504" s="171"/>
      <c r="DD504" s="171"/>
      <c r="DE504" s="171"/>
      <c r="DF504" s="171"/>
      <c r="DG504" s="171"/>
      <c r="DH504" s="171"/>
      <c r="DI504" s="171"/>
      <c r="DJ504" s="171"/>
      <c r="DK504" s="171"/>
      <c r="DL504" s="186"/>
      <c r="DM504" s="186"/>
      <c r="DO504" s="149"/>
      <c r="DP504" s="149"/>
      <c r="DQ504" s="186"/>
      <c r="DR504" s="149"/>
      <c r="DS504" s="149"/>
      <c r="DT504" s="149"/>
      <c r="DU504" s="149"/>
      <c r="DV504" s="149"/>
      <c r="DW504" s="149"/>
      <c r="DX504" s="149"/>
      <c r="DY504" s="149"/>
      <c r="DZ504" s="149"/>
      <c r="EA504" s="149"/>
      <c r="EB504" s="149"/>
      <c r="EC504" s="149"/>
      <c r="ED504" s="149"/>
      <c r="EE504" s="149"/>
      <c r="EF504" s="149"/>
      <c r="EG504" s="149"/>
      <c r="EH504" s="61"/>
      <c r="EI504" s="68"/>
      <c r="EJ504" s="68"/>
      <c r="EK504" s="68"/>
      <c r="EL504" s="68"/>
      <c r="EM504" s="68"/>
      <c r="EN504" s="68"/>
      <c r="EO504" s="68"/>
      <c r="EP504" s="149"/>
      <c r="EQ504" s="149"/>
      <c r="ER504" s="149"/>
      <c r="ES504" s="149"/>
      <c r="ET504" s="149"/>
      <c r="EU504" s="149"/>
    </row>
    <row r="505" spans="1:151" s="169" customFormat="1" x14ac:dyDescent="0.25">
      <c r="A505" s="186"/>
      <c r="B505" s="186"/>
      <c r="C505" s="186"/>
      <c r="D505" s="186"/>
      <c r="E505" s="186"/>
      <c r="F505" s="186"/>
      <c r="G505" s="186"/>
      <c r="H505" s="186"/>
      <c r="I505" s="186"/>
      <c r="J505" s="186"/>
      <c r="K505" s="186"/>
      <c r="L505" s="186"/>
      <c r="M505" s="186"/>
      <c r="N505" s="186"/>
      <c r="O505" s="186"/>
      <c r="P505" s="186"/>
      <c r="Q505" s="186"/>
      <c r="R505" s="186"/>
      <c r="S505" s="186"/>
      <c r="T505" s="186"/>
      <c r="U505" s="186"/>
      <c r="V505" s="186"/>
      <c r="W505" s="186"/>
      <c r="X505" s="186"/>
      <c r="Y505" s="186"/>
      <c r="Z505" s="186"/>
      <c r="AA505" s="186"/>
      <c r="AB505" s="186"/>
      <c r="AC505" s="186"/>
      <c r="AD505" s="186"/>
      <c r="AE505" s="186"/>
      <c r="AF505" s="193"/>
      <c r="AG505" s="193"/>
      <c r="AH505" s="193"/>
      <c r="AI505" s="193"/>
      <c r="AJ505" s="193"/>
      <c r="AK505" s="186"/>
      <c r="AL505" s="186"/>
      <c r="AM505" s="186"/>
      <c r="AN505" s="186"/>
      <c r="AO505" s="186"/>
      <c r="AP505" s="186"/>
      <c r="AQ505" s="186"/>
      <c r="AR505" s="186"/>
      <c r="AS505" s="186"/>
      <c r="AU505" s="186"/>
      <c r="AV505" s="186"/>
      <c r="AY505" s="186"/>
      <c r="AZ505" s="186"/>
      <c r="BA505" s="186"/>
      <c r="BB505" s="186"/>
      <c r="BC505" s="186"/>
      <c r="BD505" s="186"/>
      <c r="BE505" s="186"/>
      <c r="BF505" s="186"/>
      <c r="BG505" s="186"/>
      <c r="BJ505" s="186"/>
      <c r="BK505" s="186"/>
      <c r="BL505" s="186"/>
      <c r="BM505" s="218"/>
      <c r="BP505" s="186"/>
      <c r="BQ505" s="186"/>
      <c r="BR505" s="186"/>
      <c r="BS505" s="186"/>
      <c r="BT505" s="186"/>
      <c r="BU505" s="186"/>
      <c r="BV505" s="186"/>
      <c r="BW505" s="186"/>
      <c r="BX505" s="186"/>
      <c r="BY505" s="186"/>
      <c r="BZ505" s="186"/>
      <c r="CA505" s="186"/>
      <c r="CB505" s="186"/>
      <c r="CC505" s="186"/>
      <c r="CD505" s="186"/>
      <c r="CE505" s="186"/>
      <c r="CF505" s="186"/>
      <c r="CI505" s="186"/>
      <c r="CJ505" s="186"/>
      <c r="CK505" s="186"/>
      <c r="CL505" s="186"/>
      <c r="CM505" s="186"/>
      <c r="CN505" s="186"/>
      <c r="CO505" s="186"/>
      <c r="CP505" s="186"/>
      <c r="CQ505" s="186"/>
      <c r="CR505" s="186"/>
      <c r="CS505" s="186"/>
      <c r="CT505" s="186"/>
      <c r="CU505" s="171"/>
      <c r="CV505" s="171"/>
      <c r="CW505" s="171"/>
      <c r="CX505" s="171"/>
      <c r="CY505" s="171"/>
      <c r="CZ505" s="171"/>
      <c r="DA505" s="171"/>
      <c r="DB505" s="171"/>
      <c r="DC505" s="171"/>
      <c r="DD505" s="171"/>
      <c r="DE505" s="171"/>
      <c r="DF505" s="171"/>
      <c r="DG505" s="171"/>
      <c r="DH505" s="171"/>
      <c r="DI505" s="171"/>
      <c r="DJ505" s="171"/>
      <c r="DK505" s="171"/>
      <c r="DL505" s="186"/>
      <c r="DM505" s="186"/>
      <c r="DO505" s="149"/>
      <c r="DP505" s="149"/>
      <c r="DQ505" s="186"/>
      <c r="DR505" s="149"/>
      <c r="DS505" s="149"/>
      <c r="DT505" s="149"/>
      <c r="DU505" s="149"/>
      <c r="DV505" s="149"/>
      <c r="DW505" s="149"/>
      <c r="DX505" s="149"/>
      <c r="DY505" s="149"/>
      <c r="DZ505" s="149"/>
      <c r="EA505" s="149"/>
      <c r="EB505" s="149"/>
      <c r="EC505" s="149"/>
      <c r="ED505" s="149"/>
      <c r="EE505" s="149"/>
      <c r="EF505" s="149"/>
      <c r="EG505" s="149"/>
      <c r="EH505" s="61"/>
      <c r="EI505" s="68"/>
      <c r="EJ505" s="68"/>
      <c r="EK505" s="68"/>
      <c r="EL505" s="68"/>
      <c r="EM505" s="68"/>
      <c r="EN505" s="68"/>
      <c r="EO505" s="68"/>
      <c r="EP505" s="149"/>
      <c r="EQ505" s="149"/>
      <c r="ER505" s="149"/>
      <c r="ES505" s="149"/>
      <c r="ET505" s="149"/>
      <c r="EU505" s="149"/>
    </row>
    <row r="506" spans="1:151" s="169" customFormat="1" x14ac:dyDescent="0.25">
      <c r="A506" s="186"/>
      <c r="B506" s="186"/>
      <c r="C506" s="186"/>
      <c r="D506" s="186"/>
      <c r="E506" s="186"/>
      <c r="F506" s="186"/>
      <c r="G506" s="186"/>
      <c r="H506" s="186"/>
      <c r="I506" s="186"/>
      <c r="J506" s="186"/>
      <c r="K506" s="186"/>
      <c r="L506" s="186"/>
      <c r="M506" s="186"/>
      <c r="N506" s="186"/>
      <c r="O506" s="186"/>
      <c r="P506" s="186"/>
      <c r="Q506" s="186"/>
      <c r="R506" s="186"/>
      <c r="S506" s="186"/>
      <c r="T506" s="186"/>
      <c r="U506" s="186"/>
      <c r="V506" s="186"/>
      <c r="W506" s="186"/>
      <c r="X506" s="186"/>
      <c r="Y506" s="186"/>
      <c r="Z506" s="186"/>
      <c r="AA506" s="186"/>
      <c r="AB506" s="186"/>
      <c r="AC506" s="186"/>
      <c r="AD506" s="186"/>
      <c r="AE506" s="186"/>
      <c r="AF506" s="193"/>
      <c r="AG506" s="193"/>
      <c r="AH506" s="193"/>
      <c r="AI506" s="193"/>
      <c r="AJ506" s="193"/>
      <c r="AK506" s="186"/>
      <c r="AL506" s="186"/>
      <c r="AM506" s="186"/>
      <c r="AN506" s="186"/>
      <c r="AO506" s="186"/>
      <c r="AP506" s="186"/>
      <c r="AQ506" s="186"/>
      <c r="AR506" s="186"/>
      <c r="AS506" s="186"/>
      <c r="AU506" s="186"/>
      <c r="AV506" s="186"/>
      <c r="AY506" s="186"/>
      <c r="AZ506" s="186"/>
      <c r="BA506" s="186"/>
      <c r="BB506" s="186"/>
      <c r="BC506" s="186"/>
      <c r="BD506" s="186"/>
      <c r="BE506" s="186"/>
      <c r="BF506" s="186"/>
      <c r="BG506" s="186"/>
      <c r="BJ506" s="186"/>
      <c r="BK506" s="186"/>
      <c r="BL506" s="186"/>
      <c r="BM506" s="218"/>
      <c r="BP506" s="186"/>
      <c r="BQ506" s="186"/>
      <c r="BR506" s="186"/>
      <c r="BS506" s="186"/>
      <c r="BT506" s="186"/>
      <c r="BU506" s="186"/>
      <c r="BV506" s="186"/>
      <c r="BW506" s="186"/>
      <c r="BX506" s="186"/>
      <c r="BY506" s="186"/>
      <c r="BZ506" s="186"/>
      <c r="CA506" s="186"/>
      <c r="CB506" s="186"/>
      <c r="CC506" s="186"/>
      <c r="CD506" s="186"/>
      <c r="CE506" s="186"/>
      <c r="CF506" s="186"/>
      <c r="CI506" s="186"/>
      <c r="CJ506" s="186"/>
      <c r="CK506" s="186"/>
      <c r="CL506" s="186"/>
      <c r="CM506" s="186"/>
      <c r="CN506" s="186"/>
      <c r="CO506" s="186"/>
      <c r="CP506" s="186"/>
      <c r="CQ506" s="186"/>
      <c r="CR506" s="186"/>
      <c r="CS506" s="186"/>
      <c r="CT506" s="186"/>
      <c r="CU506" s="171"/>
      <c r="CV506" s="171"/>
      <c r="CW506" s="171"/>
      <c r="CX506" s="171"/>
      <c r="CY506" s="171"/>
      <c r="CZ506" s="171"/>
      <c r="DA506" s="171"/>
      <c r="DB506" s="171"/>
      <c r="DC506" s="171"/>
      <c r="DD506" s="171"/>
      <c r="DE506" s="171"/>
      <c r="DF506" s="171"/>
      <c r="DG506" s="171"/>
      <c r="DH506" s="171"/>
      <c r="DI506" s="171"/>
      <c r="DJ506" s="171"/>
      <c r="DK506" s="171"/>
      <c r="DL506" s="186"/>
      <c r="DM506" s="186"/>
      <c r="DO506" s="149"/>
      <c r="DP506" s="149"/>
      <c r="DQ506" s="186"/>
      <c r="DR506" s="149"/>
      <c r="DS506" s="149"/>
      <c r="DT506" s="149"/>
      <c r="DU506" s="149"/>
      <c r="DV506" s="149"/>
      <c r="DW506" s="149"/>
      <c r="DX506" s="149"/>
      <c r="DY506" s="149"/>
      <c r="DZ506" s="149"/>
      <c r="EA506" s="149"/>
      <c r="EB506" s="149"/>
      <c r="EC506" s="149"/>
      <c r="ED506" s="149"/>
      <c r="EE506" s="149"/>
      <c r="EF506" s="149"/>
      <c r="EG506" s="149"/>
      <c r="EH506" s="61"/>
      <c r="EI506" s="68"/>
      <c r="EJ506" s="68"/>
      <c r="EK506" s="68"/>
      <c r="EL506" s="68"/>
      <c r="EM506" s="68"/>
      <c r="EN506" s="68"/>
      <c r="EO506" s="68"/>
      <c r="EP506" s="149"/>
      <c r="EQ506" s="149"/>
      <c r="ER506" s="149"/>
      <c r="ES506" s="149"/>
      <c r="ET506" s="149"/>
      <c r="EU506" s="149"/>
    </row>
    <row r="507" spans="1:151" s="169" customFormat="1" x14ac:dyDescent="0.25">
      <c r="A507" s="186"/>
      <c r="B507" s="186"/>
      <c r="C507" s="186"/>
      <c r="D507" s="186"/>
      <c r="E507" s="186"/>
      <c r="F507" s="186"/>
      <c r="G507" s="186"/>
      <c r="H507" s="186"/>
      <c r="I507" s="186"/>
      <c r="J507" s="186"/>
      <c r="K507" s="186"/>
      <c r="L507" s="186"/>
      <c r="M507" s="186"/>
      <c r="N507" s="186"/>
      <c r="O507" s="186"/>
      <c r="P507" s="186"/>
      <c r="Q507" s="186"/>
      <c r="R507" s="186"/>
      <c r="S507" s="186"/>
      <c r="T507" s="186"/>
      <c r="U507" s="186"/>
      <c r="V507" s="186"/>
      <c r="W507" s="186"/>
      <c r="X507" s="186"/>
      <c r="Y507" s="186"/>
      <c r="Z507" s="186"/>
      <c r="AA507" s="186"/>
      <c r="AB507" s="186"/>
      <c r="AC507" s="186"/>
      <c r="AD507" s="186"/>
      <c r="AE507" s="186"/>
      <c r="AF507" s="193"/>
      <c r="AG507" s="193"/>
      <c r="AH507" s="193"/>
      <c r="AI507" s="193"/>
      <c r="AJ507" s="193"/>
      <c r="AK507" s="186"/>
      <c r="AL507" s="186"/>
      <c r="AM507" s="186"/>
      <c r="AN507" s="186"/>
      <c r="AO507" s="186"/>
      <c r="AP507" s="186"/>
      <c r="AQ507" s="186"/>
      <c r="AR507" s="186"/>
      <c r="AS507" s="186"/>
      <c r="AU507" s="186"/>
      <c r="AV507" s="186"/>
      <c r="AY507" s="186"/>
      <c r="AZ507" s="186"/>
      <c r="BA507" s="186"/>
      <c r="BB507" s="186"/>
      <c r="BC507" s="186"/>
      <c r="BD507" s="186"/>
      <c r="BE507" s="186"/>
      <c r="BF507" s="186"/>
      <c r="BG507" s="186"/>
      <c r="BJ507" s="186"/>
      <c r="BK507" s="186"/>
      <c r="BL507" s="186"/>
      <c r="BM507" s="218"/>
      <c r="BP507" s="186"/>
      <c r="BQ507" s="186"/>
      <c r="BR507" s="186"/>
      <c r="BS507" s="186"/>
      <c r="BT507" s="186"/>
      <c r="BU507" s="186"/>
      <c r="BV507" s="186"/>
      <c r="BW507" s="186"/>
      <c r="BX507" s="186"/>
      <c r="BY507" s="186"/>
      <c r="BZ507" s="186"/>
      <c r="CA507" s="186"/>
      <c r="CB507" s="186"/>
      <c r="CC507" s="186"/>
      <c r="CD507" s="186"/>
      <c r="CE507" s="186"/>
      <c r="CF507" s="186"/>
      <c r="CI507" s="186"/>
      <c r="CJ507" s="186"/>
      <c r="CK507" s="186"/>
      <c r="CL507" s="186"/>
      <c r="CM507" s="186"/>
      <c r="CN507" s="186"/>
      <c r="CO507" s="186"/>
      <c r="CP507" s="186"/>
      <c r="CQ507" s="186"/>
      <c r="CR507" s="186"/>
      <c r="CS507" s="186"/>
      <c r="CT507" s="186"/>
      <c r="CU507" s="171"/>
      <c r="CV507" s="171"/>
      <c r="CW507" s="171"/>
      <c r="CX507" s="171"/>
      <c r="CY507" s="171"/>
      <c r="CZ507" s="171"/>
      <c r="DA507" s="171"/>
      <c r="DB507" s="171"/>
      <c r="DC507" s="171"/>
      <c r="DD507" s="171"/>
      <c r="DE507" s="171"/>
      <c r="DF507" s="171"/>
      <c r="DG507" s="171"/>
      <c r="DH507" s="171"/>
      <c r="DI507" s="171"/>
      <c r="DJ507" s="171"/>
      <c r="DK507" s="171"/>
      <c r="DL507" s="186"/>
      <c r="DM507" s="186"/>
      <c r="DO507" s="149"/>
      <c r="DP507" s="149"/>
      <c r="DQ507" s="186"/>
      <c r="DR507" s="149"/>
      <c r="DS507" s="149"/>
      <c r="DT507" s="149"/>
      <c r="DU507" s="149"/>
      <c r="DV507" s="149"/>
      <c r="DW507" s="149"/>
      <c r="DX507" s="149"/>
      <c r="DY507" s="149"/>
      <c r="DZ507" s="149"/>
      <c r="EA507" s="149"/>
      <c r="EB507" s="149"/>
      <c r="EC507" s="149"/>
      <c r="ED507" s="149"/>
      <c r="EE507" s="149"/>
      <c r="EF507" s="149"/>
      <c r="EG507" s="149"/>
      <c r="EH507" s="61"/>
      <c r="EI507" s="68"/>
      <c r="EJ507" s="68"/>
      <c r="EK507" s="68"/>
      <c r="EL507" s="68"/>
      <c r="EM507" s="68"/>
      <c r="EN507" s="68"/>
      <c r="EO507" s="68"/>
      <c r="EP507" s="149"/>
      <c r="EQ507" s="149"/>
      <c r="ER507" s="149"/>
      <c r="ES507" s="149"/>
      <c r="ET507" s="149"/>
      <c r="EU507" s="149"/>
    </row>
    <row r="508" spans="1:151" s="169" customFormat="1" x14ac:dyDescent="0.25">
      <c r="A508" s="186"/>
      <c r="B508" s="186"/>
      <c r="C508" s="186"/>
      <c r="D508" s="186"/>
      <c r="E508" s="186"/>
      <c r="F508" s="186"/>
      <c r="G508" s="186"/>
      <c r="H508" s="186"/>
      <c r="I508" s="186"/>
      <c r="J508" s="186"/>
      <c r="K508" s="186"/>
      <c r="L508" s="186"/>
      <c r="M508" s="186"/>
      <c r="N508" s="186"/>
      <c r="O508" s="186"/>
      <c r="P508" s="186"/>
      <c r="Q508" s="186"/>
      <c r="R508" s="186"/>
      <c r="S508" s="186"/>
      <c r="T508" s="186"/>
      <c r="U508" s="186"/>
      <c r="V508" s="186"/>
      <c r="W508" s="186"/>
      <c r="X508" s="186"/>
      <c r="Y508" s="186"/>
      <c r="Z508" s="186"/>
      <c r="AA508" s="186"/>
      <c r="AB508" s="186"/>
      <c r="AC508" s="186"/>
      <c r="AD508" s="186"/>
      <c r="AE508" s="186"/>
      <c r="AF508" s="193"/>
      <c r="AG508" s="193"/>
      <c r="AH508" s="193"/>
      <c r="AI508" s="193"/>
      <c r="AJ508" s="193"/>
      <c r="AK508" s="186"/>
      <c r="AL508" s="186"/>
      <c r="AM508" s="186"/>
      <c r="AN508" s="186"/>
      <c r="AO508" s="186"/>
      <c r="AP508" s="186"/>
      <c r="AQ508" s="186"/>
      <c r="AR508" s="186"/>
      <c r="AS508" s="186"/>
      <c r="AU508" s="186"/>
      <c r="AV508" s="186"/>
      <c r="AY508" s="186"/>
      <c r="AZ508" s="186"/>
      <c r="BA508" s="186"/>
      <c r="BB508" s="186"/>
      <c r="BC508" s="186"/>
      <c r="BD508" s="186"/>
      <c r="BE508" s="186"/>
      <c r="BF508" s="186"/>
      <c r="BG508" s="186"/>
      <c r="BJ508" s="186"/>
      <c r="BK508" s="186"/>
      <c r="BL508" s="186"/>
      <c r="BM508" s="218"/>
      <c r="BP508" s="186"/>
      <c r="BQ508" s="186"/>
      <c r="BR508" s="186"/>
      <c r="BS508" s="186"/>
      <c r="BT508" s="186"/>
      <c r="BU508" s="186"/>
      <c r="BV508" s="186"/>
      <c r="BW508" s="186"/>
      <c r="BX508" s="186"/>
      <c r="BY508" s="186"/>
      <c r="BZ508" s="186"/>
      <c r="CA508" s="186"/>
      <c r="CB508" s="186"/>
      <c r="CC508" s="186"/>
      <c r="CD508" s="186"/>
      <c r="CE508" s="186"/>
      <c r="CF508" s="186"/>
      <c r="CI508" s="186"/>
      <c r="CJ508" s="186"/>
      <c r="CK508" s="186"/>
      <c r="CL508" s="186"/>
      <c r="CM508" s="186"/>
      <c r="CN508" s="186"/>
      <c r="CO508" s="186"/>
      <c r="CP508" s="186"/>
      <c r="CQ508" s="186"/>
      <c r="CR508" s="186"/>
      <c r="CS508" s="186"/>
      <c r="CT508" s="186"/>
      <c r="CU508" s="171"/>
      <c r="CV508" s="171"/>
      <c r="CW508" s="171"/>
      <c r="CX508" s="171"/>
      <c r="CY508" s="171"/>
      <c r="CZ508" s="171"/>
      <c r="DA508" s="171"/>
      <c r="DB508" s="171"/>
      <c r="DC508" s="171"/>
      <c r="DD508" s="171"/>
      <c r="DE508" s="171"/>
      <c r="DF508" s="171"/>
      <c r="DG508" s="171"/>
      <c r="DH508" s="171"/>
      <c r="DI508" s="171"/>
      <c r="DJ508" s="171"/>
      <c r="DK508" s="171"/>
      <c r="DL508" s="186"/>
      <c r="DM508" s="186"/>
      <c r="DO508" s="149"/>
      <c r="DP508" s="149"/>
      <c r="DQ508" s="186"/>
      <c r="DR508" s="149"/>
      <c r="DS508" s="149"/>
      <c r="DT508" s="149"/>
      <c r="DU508" s="149"/>
      <c r="DV508" s="149"/>
      <c r="DW508" s="149"/>
      <c r="DX508" s="149"/>
      <c r="DY508" s="149"/>
      <c r="DZ508" s="149"/>
      <c r="EA508" s="149"/>
      <c r="EB508" s="149"/>
      <c r="EC508" s="149"/>
      <c r="ED508" s="149"/>
      <c r="EE508" s="149"/>
      <c r="EF508" s="149"/>
      <c r="EG508" s="149"/>
      <c r="EH508" s="61"/>
      <c r="EI508" s="68"/>
      <c r="EJ508" s="68"/>
      <c r="EK508" s="68"/>
      <c r="EL508" s="68"/>
      <c r="EM508" s="68"/>
      <c r="EN508" s="68"/>
      <c r="EO508" s="68"/>
      <c r="EP508" s="149"/>
      <c r="EQ508" s="149"/>
      <c r="ER508" s="149"/>
      <c r="ES508" s="149"/>
      <c r="ET508" s="149"/>
      <c r="EU508" s="149"/>
    </row>
    <row r="509" spans="1:151" s="169" customFormat="1" x14ac:dyDescent="0.25">
      <c r="A509" s="186"/>
      <c r="B509" s="186"/>
      <c r="C509" s="186"/>
      <c r="D509" s="186"/>
      <c r="E509" s="186"/>
      <c r="F509" s="186"/>
      <c r="G509" s="186"/>
      <c r="H509" s="186"/>
      <c r="I509" s="186"/>
      <c r="J509" s="186"/>
      <c r="K509" s="186"/>
      <c r="L509" s="186"/>
      <c r="M509" s="186"/>
      <c r="N509" s="186"/>
      <c r="O509" s="186"/>
      <c r="P509" s="186"/>
      <c r="Q509" s="186"/>
      <c r="R509" s="186"/>
      <c r="S509" s="186"/>
      <c r="T509" s="186"/>
      <c r="U509" s="186"/>
      <c r="V509" s="186"/>
      <c r="W509" s="186"/>
      <c r="X509" s="186"/>
      <c r="Y509" s="186"/>
      <c r="Z509" s="186"/>
      <c r="AA509" s="186"/>
      <c r="AB509" s="186"/>
      <c r="AC509" s="186"/>
      <c r="AD509" s="186"/>
      <c r="AE509" s="186"/>
      <c r="AF509" s="193"/>
      <c r="AG509" s="193"/>
      <c r="AH509" s="193"/>
      <c r="AI509" s="193"/>
      <c r="AJ509" s="193"/>
      <c r="AK509" s="186"/>
      <c r="AL509" s="186"/>
      <c r="AM509" s="186"/>
      <c r="AN509" s="186"/>
      <c r="AO509" s="186"/>
      <c r="AP509" s="186"/>
      <c r="AQ509" s="186"/>
      <c r="AR509" s="186"/>
      <c r="AS509" s="186"/>
      <c r="AU509" s="186"/>
      <c r="AV509" s="186"/>
      <c r="AY509" s="186"/>
      <c r="AZ509" s="186"/>
      <c r="BA509" s="186"/>
      <c r="BB509" s="186"/>
      <c r="BC509" s="186"/>
      <c r="BD509" s="186"/>
      <c r="BE509" s="186"/>
      <c r="BF509" s="186"/>
      <c r="BG509" s="186"/>
      <c r="BJ509" s="186"/>
      <c r="BK509" s="186"/>
      <c r="BL509" s="186"/>
      <c r="BM509" s="218"/>
      <c r="BP509" s="186"/>
      <c r="BQ509" s="186"/>
      <c r="BR509" s="186"/>
      <c r="BS509" s="186"/>
      <c r="BT509" s="186"/>
      <c r="BU509" s="186"/>
      <c r="BV509" s="186"/>
      <c r="BW509" s="186"/>
      <c r="BX509" s="186"/>
      <c r="BY509" s="186"/>
      <c r="BZ509" s="186"/>
      <c r="CA509" s="186"/>
      <c r="CB509" s="186"/>
      <c r="CC509" s="186"/>
      <c r="CD509" s="186"/>
      <c r="CE509" s="186"/>
      <c r="CF509" s="186"/>
      <c r="CI509" s="186"/>
      <c r="CJ509" s="186"/>
      <c r="CK509" s="186"/>
      <c r="CL509" s="186"/>
      <c r="CM509" s="186"/>
      <c r="CN509" s="186"/>
      <c r="CO509" s="186"/>
      <c r="CP509" s="186"/>
      <c r="CQ509" s="186"/>
      <c r="CR509" s="186"/>
      <c r="CS509" s="186"/>
      <c r="CT509" s="186"/>
      <c r="CU509" s="171"/>
      <c r="CV509" s="171"/>
      <c r="CW509" s="171"/>
      <c r="CX509" s="171"/>
      <c r="CY509" s="171"/>
      <c r="CZ509" s="171"/>
      <c r="DA509" s="171"/>
      <c r="DB509" s="171"/>
      <c r="DC509" s="171"/>
      <c r="DD509" s="171"/>
      <c r="DE509" s="171"/>
      <c r="DF509" s="171"/>
      <c r="DG509" s="171"/>
      <c r="DH509" s="171"/>
      <c r="DI509" s="171"/>
      <c r="DJ509" s="171"/>
      <c r="DK509" s="171"/>
      <c r="DL509" s="186"/>
      <c r="DM509" s="186"/>
      <c r="DO509" s="149"/>
      <c r="DP509" s="149"/>
      <c r="DQ509" s="186"/>
      <c r="DR509" s="149"/>
      <c r="DS509" s="149"/>
      <c r="DT509" s="149"/>
      <c r="DU509" s="149"/>
      <c r="DV509" s="149"/>
      <c r="DW509" s="149"/>
      <c r="DX509" s="149"/>
      <c r="DY509" s="149"/>
      <c r="DZ509" s="149"/>
      <c r="EA509" s="149"/>
      <c r="EB509" s="149"/>
      <c r="EC509" s="149"/>
      <c r="ED509" s="149"/>
      <c r="EE509" s="149"/>
      <c r="EF509" s="149"/>
      <c r="EG509" s="149"/>
      <c r="EH509" s="61"/>
      <c r="EI509" s="68"/>
      <c r="EJ509" s="68"/>
      <c r="EK509" s="68"/>
      <c r="EL509" s="68"/>
      <c r="EM509" s="68"/>
      <c r="EN509" s="68"/>
      <c r="EO509" s="68"/>
      <c r="EP509" s="149"/>
      <c r="EQ509" s="149"/>
      <c r="ER509" s="149"/>
      <c r="ES509" s="149"/>
      <c r="ET509" s="149"/>
      <c r="EU509" s="149"/>
    </row>
    <row r="510" spans="1:151" s="169" customFormat="1" x14ac:dyDescent="0.25">
      <c r="A510" s="186"/>
      <c r="B510" s="186"/>
      <c r="C510" s="186"/>
      <c r="D510" s="186"/>
      <c r="E510" s="186"/>
      <c r="F510" s="186"/>
      <c r="G510" s="186"/>
      <c r="H510" s="186"/>
      <c r="I510" s="186"/>
      <c r="J510" s="186"/>
      <c r="K510" s="186"/>
      <c r="L510" s="186"/>
      <c r="M510" s="186"/>
      <c r="N510" s="186"/>
      <c r="O510" s="186"/>
      <c r="P510" s="186"/>
      <c r="Q510" s="186"/>
      <c r="R510" s="186"/>
      <c r="S510" s="186"/>
      <c r="T510" s="186"/>
      <c r="U510" s="186"/>
      <c r="V510" s="186"/>
      <c r="W510" s="186"/>
      <c r="X510" s="186"/>
      <c r="Y510" s="186"/>
      <c r="Z510" s="186"/>
      <c r="AA510" s="186"/>
      <c r="AB510" s="186"/>
      <c r="AC510" s="186"/>
      <c r="AD510" s="186"/>
      <c r="AE510" s="186"/>
      <c r="AF510" s="193"/>
      <c r="AG510" s="193"/>
      <c r="AH510" s="193"/>
      <c r="AI510" s="193"/>
      <c r="AJ510" s="193"/>
      <c r="AK510" s="186"/>
      <c r="AL510" s="186"/>
      <c r="AM510" s="186"/>
      <c r="AN510" s="186"/>
      <c r="AO510" s="186"/>
      <c r="AP510" s="186"/>
      <c r="AQ510" s="186"/>
      <c r="AR510" s="186"/>
      <c r="AS510" s="186"/>
      <c r="AU510" s="186"/>
      <c r="AV510" s="186"/>
      <c r="AY510" s="186"/>
      <c r="AZ510" s="186"/>
      <c r="BA510" s="186"/>
      <c r="BB510" s="186"/>
      <c r="BC510" s="186"/>
      <c r="BD510" s="186"/>
      <c r="BE510" s="186"/>
      <c r="BF510" s="186"/>
      <c r="BG510" s="186"/>
      <c r="BJ510" s="186"/>
      <c r="BK510" s="186"/>
      <c r="BL510" s="186"/>
      <c r="BM510" s="218"/>
      <c r="BP510" s="186"/>
      <c r="BQ510" s="186"/>
      <c r="BR510" s="186"/>
      <c r="BS510" s="186"/>
      <c r="BT510" s="186"/>
      <c r="BU510" s="186"/>
      <c r="BV510" s="186"/>
      <c r="BW510" s="186"/>
      <c r="BX510" s="186"/>
      <c r="BY510" s="186"/>
      <c r="BZ510" s="186"/>
      <c r="CA510" s="186"/>
      <c r="CB510" s="186"/>
      <c r="CC510" s="186"/>
      <c r="CD510" s="186"/>
      <c r="CE510" s="186"/>
      <c r="CF510" s="186"/>
      <c r="CI510" s="186"/>
      <c r="CJ510" s="186"/>
      <c r="CK510" s="186"/>
      <c r="CL510" s="186"/>
      <c r="CM510" s="186"/>
      <c r="CN510" s="186"/>
      <c r="CO510" s="186"/>
      <c r="CP510" s="186"/>
      <c r="CQ510" s="186"/>
      <c r="CR510" s="186"/>
      <c r="CS510" s="186"/>
      <c r="CT510" s="186"/>
      <c r="CU510" s="171"/>
      <c r="CV510" s="171"/>
      <c r="CW510" s="171"/>
      <c r="CX510" s="171"/>
      <c r="CY510" s="171"/>
      <c r="CZ510" s="171"/>
      <c r="DA510" s="171"/>
      <c r="DB510" s="171"/>
      <c r="DC510" s="171"/>
      <c r="DD510" s="171"/>
      <c r="DE510" s="171"/>
      <c r="DF510" s="171"/>
      <c r="DG510" s="171"/>
      <c r="DH510" s="171"/>
      <c r="DI510" s="171"/>
      <c r="DJ510" s="171"/>
      <c r="DK510" s="171"/>
      <c r="DL510" s="186"/>
      <c r="DM510" s="186"/>
      <c r="DO510" s="149"/>
      <c r="DP510" s="149"/>
      <c r="DQ510" s="186"/>
      <c r="DR510" s="149"/>
      <c r="DS510" s="149"/>
      <c r="DT510" s="149"/>
      <c r="DU510" s="149"/>
      <c r="DV510" s="149"/>
      <c r="DW510" s="149"/>
      <c r="DX510" s="149"/>
      <c r="DY510" s="149"/>
      <c r="DZ510" s="149"/>
      <c r="EA510" s="149"/>
      <c r="EB510" s="149"/>
      <c r="EC510" s="149"/>
      <c r="ED510" s="149"/>
      <c r="EE510" s="149"/>
      <c r="EF510" s="149"/>
      <c r="EG510" s="149"/>
      <c r="EH510" s="61"/>
      <c r="EI510" s="68"/>
      <c r="EJ510" s="68"/>
      <c r="EK510" s="68"/>
      <c r="EL510" s="68"/>
      <c r="EM510" s="68"/>
      <c r="EN510" s="68"/>
      <c r="EO510" s="68"/>
      <c r="EP510" s="149"/>
      <c r="EQ510" s="149"/>
      <c r="ER510" s="149"/>
      <c r="ES510" s="149"/>
      <c r="ET510" s="149"/>
      <c r="EU510" s="149"/>
    </row>
    <row r="511" spans="1:151" s="169" customFormat="1" x14ac:dyDescent="0.25">
      <c r="A511" s="186"/>
      <c r="B511" s="186"/>
      <c r="C511" s="186"/>
      <c r="D511" s="186"/>
      <c r="E511" s="186"/>
      <c r="F511" s="186"/>
      <c r="G511" s="186"/>
      <c r="H511" s="186"/>
      <c r="I511" s="186"/>
      <c r="J511" s="186"/>
      <c r="K511" s="186"/>
      <c r="L511" s="186"/>
      <c r="M511" s="186"/>
      <c r="N511" s="186"/>
      <c r="O511" s="186"/>
      <c r="P511" s="186"/>
      <c r="Q511" s="186"/>
      <c r="R511" s="186"/>
      <c r="S511" s="186"/>
      <c r="T511" s="186"/>
      <c r="U511" s="186"/>
      <c r="V511" s="186"/>
      <c r="W511" s="186"/>
      <c r="X511" s="186"/>
      <c r="Y511" s="186"/>
      <c r="Z511" s="186"/>
      <c r="AA511" s="186"/>
      <c r="AB511" s="186"/>
      <c r="AC511" s="186"/>
      <c r="AD511" s="186"/>
      <c r="AE511" s="186"/>
      <c r="AF511" s="193"/>
      <c r="AG511" s="193"/>
      <c r="AH511" s="193"/>
      <c r="AI511" s="193"/>
      <c r="AJ511" s="193"/>
      <c r="AK511" s="186"/>
      <c r="AL511" s="186"/>
      <c r="AM511" s="186"/>
      <c r="AN511" s="186"/>
      <c r="AO511" s="186"/>
      <c r="AP511" s="186"/>
      <c r="AQ511" s="186"/>
      <c r="AR511" s="186"/>
      <c r="AS511" s="186"/>
      <c r="AU511" s="186"/>
      <c r="AV511" s="186"/>
      <c r="AY511" s="186"/>
      <c r="AZ511" s="186"/>
      <c r="BA511" s="186"/>
      <c r="BB511" s="186"/>
      <c r="BC511" s="186"/>
      <c r="BD511" s="186"/>
      <c r="BE511" s="186"/>
      <c r="BF511" s="186"/>
      <c r="BG511" s="186"/>
      <c r="BJ511" s="186"/>
      <c r="BK511" s="186"/>
      <c r="BL511" s="186"/>
      <c r="BM511" s="218"/>
      <c r="BP511" s="186"/>
      <c r="BQ511" s="186"/>
      <c r="BR511" s="186"/>
      <c r="BS511" s="186"/>
      <c r="BT511" s="186"/>
      <c r="BU511" s="186"/>
      <c r="BV511" s="186"/>
      <c r="BW511" s="186"/>
      <c r="BX511" s="186"/>
      <c r="BY511" s="186"/>
      <c r="BZ511" s="186"/>
      <c r="CA511" s="186"/>
      <c r="CB511" s="186"/>
      <c r="CC511" s="186"/>
      <c r="CD511" s="186"/>
      <c r="CE511" s="186"/>
      <c r="CF511" s="186"/>
      <c r="CI511" s="186"/>
      <c r="CJ511" s="186"/>
      <c r="CK511" s="186"/>
      <c r="CL511" s="186"/>
      <c r="CM511" s="186"/>
      <c r="CN511" s="186"/>
      <c r="CO511" s="186"/>
      <c r="CP511" s="186"/>
      <c r="CQ511" s="186"/>
      <c r="CR511" s="186"/>
      <c r="CS511" s="186"/>
      <c r="CT511" s="186"/>
      <c r="CU511" s="171"/>
      <c r="CV511" s="171"/>
      <c r="CW511" s="171"/>
      <c r="CX511" s="171"/>
      <c r="CY511" s="171"/>
      <c r="CZ511" s="171"/>
      <c r="DA511" s="171"/>
      <c r="DB511" s="171"/>
      <c r="DC511" s="171"/>
      <c r="DD511" s="171"/>
      <c r="DE511" s="171"/>
      <c r="DF511" s="171"/>
      <c r="DG511" s="171"/>
      <c r="DH511" s="171"/>
      <c r="DI511" s="171"/>
      <c r="DJ511" s="171"/>
      <c r="DK511" s="171"/>
      <c r="DL511" s="186"/>
      <c r="DM511" s="186"/>
      <c r="DO511" s="149"/>
      <c r="DP511" s="149"/>
      <c r="DQ511" s="186"/>
      <c r="DR511" s="149"/>
      <c r="DS511" s="149"/>
      <c r="DT511" s="149"/>
      <c r="DU511" s="149"/>
      <c r="DV511" s="149"/>
      <c r="DW511" s="149"/>
      <c r="DX511" s="149"/>
      <c r="DY511" s="149"/>
      <c r="DZ511" s="149"/>
      <c r="EA511" s="149"/>
      <c r="EB511" s="149"/>
      <c r="EC511" s="149"/>
      <c r="ED511" s="149"/>
      <c r="EE511" s="149"/>
      <c r="EF511" s="149"/>
      <c r="EG511" s="149"/>
      <c r="EH511" s="61"/>
      <c r="EI511" s="68"/>
      <c r="EJ511" s="68"/>
      <c r="EK511" s="68"/>
      <c r="EL511" s="68"/>
      <c r="EM511" s="68"/>
      <c r="EN511" s="68"/>
      <c r="EO511" s="68"/>
      <c r="EP511" s="149"/>
      <c r="EQ511" s="149"/>
      <c r="ER511" s="149"/>
      <c r="ES511" s="149"/>
      <c r="ET511" s="149"/>
      <c r="EU511" s="149"/>
    </row>
    <row r="512" spans="1:151" s="169" customFormat="1" x14ac:dyDescent="0.25">
      <c r="A512" s="186"/>
      <c r="B512" s="186"/>
      <c r="C512" s="186"/>
      <c r="D512" s="186"/>
      <c r="E512" s="186"/>
      <c r="F512" s="186"/>
      <c r="G512" s="186"/>
      <c r="H512" s="186"/>
      <c r="I512" s="186"/>
      <c r="J512" s="186"/>
      <c r="K512" s="186"/>
      <c r="L512" s="186"/>
      <c r="M512" s="186"/>
      <c r="N512" s="186"/>
      <c r="O512" s="186"/>
      <c r="P512" s="186"/>
      <c r="Q512" s="186"/>
      <c r="R512" s="186"/>
      <c r="S512" s="186"/>
      <c r="T512" s="186"/>
      <c r="U512" s="186"/>
      <c r="V512" s="186"/>
      <c r="W512" s="186"/>
      <c r="X512" s="186"/>
      <c r="Y512" s="186"/>
      <c r="Z512" s="186"/>
      <c r="AA512" s="186"/>
      <c r="AB512" s="186"/>
      <c r="AC512" s="186"/>
      <c r="AD512" s="186"/>
      <c r="AE512" s="186"/>
      <c r="AF512" s="193"/>
      <c r="AG512" s="193"/>
      <c r="AH512" s="193"/>
      <c r="AI512" s="193"/>
      <c r="AJ512" s="193"/>
      <c r="AK512" s="186"/>
      <c r="AL512" s="186"/>
      <c r="AM512" s="186"/>
      <c r="AN512" s="186"/>
      <c r="AO512" s="186"/>
      <c r="AP512" s="186"/>
      <c r="AQ512" s="186"/>
      <c r="AR512" s="186"/>
      <c r="AS512" s="186"/>
      <c r="AU512" s="186"/>
      <c r="AV512" s="186"/>
      <c r="AY512" s="186"/>
      <c r="AZ512" s="186"/>
      <c r="BA512" s="186"/>
      <c r="BB512" s="186"/>
      <c r="BC512" s="186"/>
      <c r="BD512" s="186"/>
      <c r="BE512" s="186"/>
      <c r="BF512" s="186"/>
      <c r="BG512" s="186"/>
      <c r="BJ512" s="186"/>
      <c r="BK512" s="186"/>
      <c r="BL512" s="186"/>
      <c r="BM512" s="218"/>
      <c r="BP512" s="186"/>
      <c r="BQ512" s="186"/>
      <c r="BR512" s="186"/>
      <c r="BS512" s="186"/>
      <c r="BT512" s="186"/>
      <c r="BU512" s="186"/>
      <c r="BV512" s="186"/>
      <c r="BW512" s="186"/>
      <c r="BX512" s="186"/>
      <c r="BY512" s="186"/>
      <c r="BZ512" s="186"/>
      <c r="CA512" s="186"/>
      <c r="CB512" s="186"/>
      <c r="CC512" s="186"/>
      <c r="CD512" s="186"/>
      <c r="CE512" s="186"/>
      <c r="CF512" s="186"/>
      <c r="CI512" s="186"/>
      <c r="CJ512" s="186"/>
      <c r="CK512" s="186"/>
      <c r="CL512" s="186"/>
      <c r="CM512" s="186"/>
      <c r="CN512" s="186"/>
      <c r="CO512" s="186"/>
      <c r="CP512" s="186"/>
      <c r="CQ512" s="186"/>
      <c r="CR512" s="186"/>
      <c r="CS512" s="186"/>
      <c r="CT512" s="186"/>
      <c r="CU512" s="171"/>
      <c r="CV512" s="171"/>
      <c r="CW512" s="171"/>
      <c r="CX512" s="171"/>
      <c r="CY512" s="171"/>
      <c r="CZ512" s="171"/>
      <c r="DA512" s="171"/>
      <c r="DB512" s="171"/>
      <c r="DC512" s="171"/>
      <c r="DD512" s="171"/>
      <c r="DE512" s="171"/>
      <c r="DF512" s="171"/>
      <c r="DG512" s="171"/>
      <c r="DH512" s="171"/>
      <c r="DI512" s="171"/>
      <c r="DJ512" s="171"/>
      <c r="DK512" s="171"/>
      <c r="DL512" s="186"/>
      <c r="DM512" s="186"/>
      <c r="DO512" s="149"/>
      <c r="DP512" s="149"/>
      <c r="DQ512" s="186"/>
      <c r="DR512" s="149"/>
      <c r="DS512" s="149"/>
      <c r="DT512" s="149"/>
      <c r="DU512" s="149"/>
      <c r="DV512" s="149"/>
      <c r="DW512" s="149"/>
      <c r="DX512" s="149"/>
      <c r="DY512" s="149"/>
      <c r="DZ512" s="149"/>
      <c r="EA512" s="149"/>
      <c r="EB512" s="149"/>
      <c r="EC512" s="149"/>
      <c r="ED512" s="149"/>
      <c r="EE512" s="149"/>
      <c r="EF512" s="149"/>
      <c r="EG512" s="149"/>
      <c r="EH512" s="61"/>
      <c r="EI512" s="68"/>
      <c r="EJ512" s="68"/>
      <c r="EK512" s="68"/>
      <c r="EL512" s="68"/>
      <c r="EM512" s="68"/>
      <c r="EN512" s="68"/>
      <c r="EO512" s="68"/>
      <c r="EP512" s="149"/>
      <c r="EQ512" s="149"/>
      <c r="ER512" s="149"/>
      <c r="ES512" s="149"/>
      <c r="ET512" s="149"/>
      <c r="EU512" s="149"/>
    </row>
    <row r="513" spans="1:152" s="169" customFormat="1" x14ac:dyDescent="0.25">
      <c r="A513" s="186"/>
      <c r="B513" s="186"/>
      <c r="C513" s="186"/>
      <c r="D513" s="186"/>
      <c r="E513" s="186"/>
      <c r="F513" s="186"/>
      <c r="G513" s="186"/>
      <c r="H513" s="186"/>
      <c r="I513" s="186"/>
      <c r="J513" s="186"/>
      <c r="K513" s="186"/>
      <c r="L513" s="186"/>
      <c r="M513" s="186"/>
      <c r="N513" s="186"/>
      <c r="O513" s="186"/>
      <c r="P513" s="186"/>
      <c r="Q513" s="186"/>
      <c r="R513" s="186"/>
      <c r="S513" s="186"/>
      <c r="T513" s="186"/>
      <c r="U513" s="186"/>
      <c r="V513" s="186"/>
      <c r="W513" s="186"/>
      <c r="X513" s="186"/>
      <c r="Y513" s="186"/>
      <c r="Z513" s="186"/>
      <c r="AA513" s="186"/>
      <c r="AB513" s="186"/>
      <c r="AC513" s="186"/>
      <c r="AD513" s="186"/>
      <c r="AE513" s="186"/>
      <c r="AF513" s="193"/>
      <c r="AG513" s="193"/>
      <c r="AH513" s="193"/>
      <c r="AI513" s="193"/>
      <c r="AJ513" s="193"/>
      <c r="AK513" s="186"/>
      <c r="AL513" s="186"/>
      <c r="AM513" s="186"/>
      <c r="AN513" s="186"/>
      <c r="AO513" s="186"/>
      <c r="AP513" s="186"/>
      <c r="AQ513" s="186"/>
      <c r="AR513" s="186"/>
      <c r="AS513" s="186"/>
      <c r="AU513" s="186"/>
      <c r="AV513" s="186"/>
      <c r="AY513" s="186"/>
      <c r="AZ513" s="186"/>
      <c r="BA513" s="186"/>
      <c r="BB513" s="186"/>
      <c r="BC513" s="186"/>
      <c r="BD513" s="186"/>
      <c r="BE513" s="186"/>
      <c r="BF513" s="186"/>
      <c r="BG513" s="186"/>
      <c r="BJ513" s="186"/>
      <c r="BK513" s="186"/>
      <c r="BL513" s="186"/>
      <c r="BM513" s="218"/>
      <c r="BP513" s="186"/>
      <c r="BQ513" s="186"/>
      <c r="BR513" s="186"/>
      <c r="BS513" s="186"/>
      <c r="BT513" s="186"/>
      <c r="BU513" s="186"/>
      <c r="BV513" s="186"/>
      <c r="BW513" s="186"/>
      <c r="BX513" s="186"/>
      <c r="BY513" s="186"/>
      <c r="BZ513" s="186"/>
      <c r="CA513" s="186"/>
      <c r="CB513" s="186"/>
      <c r="CC513" s="186"/>
      <c r="CD513" s="186"/>
      <c r="CE513" s="186"/>
      <c r="CF513" s="186"/>
      <c r="CI513" s="186"/>
      <c r="CJ513" s="186"/>
      <c r="CK513" s="186"/>
      <c r="CL513" s="186"/>
      <c r="CM513" s="186"/>
      <c r="CN513" s="186"/>
      <c r="CO513" s="186"/>
      <c r="CP513" s="186"/>
      <c r="CQ513" s="186"/>
      <c r="CR513" s="186"/>
      <c r="CS513" s="186"/>
      <c r="CT513" s="186"/>
      <c r="CU513" s="171"/>
      <c r="CV513" s="171"/>
      <c r="CW513" s="171"/>
      <c r="CX513" s="171"/>
      <c r="CY513" s="171"/>
      <c r="CZ513" s="171"/>
      <c r="DA513" s="171"/>
      <c r="DB513" s="171"/>
      <c r="DC513" s="171"/>
      <c r="DD513" s="171"/>
      <c r="DE513" s="171"/>
      <c r="DF513" s="171"/>
      <c r="DG513" s="171"/>
      <c r="DH513" s="171"/>
      <c r="DI513" s="171"/>
      <c r="DJ513" s="171"/>
      <c r="DK513" s="171"/>
      <c r="DL513" s="186"/>
      <c r="DM513" s="186"/>
      <c r="DO513" s="149"/>
      <c r="DP513" s="149"/>
      <c r="DQ513" s="186"/>
      <c r="DR513" s="149"/>
      <c r="DS513" s="149"/>
      <c r="DT513" s="149"/>
      <c r="DU513" s="149"/>
      <c r="DV513" s="149"/>
      <c r="DW513" s="149"/>
      <c r="DX513" s="149"/>
      <c r="DY513" s="149"/>
      <c r="DZ513" s="149"/>
      <c r="EA513" s="149"/>
      <c r="EB513" s="149"/>
      <c r="EC513" s="149"/>
      <c r="ED513" s="149"/>
      <c r="EE513" s="149"/>
      <c r="EF513" s="149"/>
      <c r="EG513" s="149"/>
      <c r="EH513" s="61"/>
      <c r="EI513" s="68"/>
      <c r="EJ513" s="68"/>
      <c r="EK513" s="68"/>
      <c r="EL513" s="68"/>
      <c r="EM513" s="68"/>
      <c r="EN513" s="68"/>
      <c r="EO513" s="68"/>
      <c r="EP513" s="149"/>
      <c r="EQ513" s="149"/>
      <c r="ER513" s="149"/>
      <c r="ES513" s="149"/>
      <c r="ET513" s="149"/>
      <c r="EU513" s="149"/>
      <c r="EV513" s="149"/>
    </row>
    <row r="514" spans="1:152" s="169" customFormat="1" x14ac:dyDescent="0.25">
      <c r="A514" s="186"/>
      <c r="B514" s="186"/>
      <c r="C514" s="186"/>
      <c r="D514" s="186"/>
      <c r="E514" s="186"/>
      <c r="F514" s="186"/>
      <c r="G514" s="186"/>
      <c r="H514" s="186"/>
      <c r="I514" s="186"/>
      <c r="J514" s="186"/>
      <c r="K514" s="186"/>
      <c r="L514" s="186"/>
      <c r="M514" s="186"/>
      <c r="N514" s="186"/>
      <c r="O514" s="186"/>
      <c r="P514" s="186"/>
      <c r="Q514" s="186"/>
      <c r="R514" s="186"/>
      <c r="S514" s="186"/>
      <c r="T514" s="186"/>
      <c r="U514" s="186"/>
      <c r="V514" s="186"/>
      <c r="W514" s="186"/>
      <c r="X514" s="186"/>
      <c r="Y514" s="186"/>
      <c r="Z514" s="186"/>
      <c r="AA514" s="186"/>
      <c r="AB514" s="186"/>
      <c r="AC514" s="186"/>
      <c r="AD514" s="186"/>
      <c r="AE514" s="186"/>
      <c r="AF514" s="193"/>
      <c r="AG514" s="193"/>
      <c r="AH514" s="193"/>
      <c r="AI514" s="193"/>
      <c r="AJ514" s="193"/>
      <c r="AK514" s="186"/>
      <c r="AL514" s="186"/>
      <c r="AM514" s="186"/>
      <c r="AN514" s="186"/>
      <c r="AO514" s="186"/>
      <c r="AP514" s="186"/>
      <c r="AQ514" s="186"/>
      <c r="AR514" s="186"/>
      <c r="AS514" s="186"/>
      <c r="AU514" s="186"/>
      <c r="AV514" s="186"/>
      <c r="AY514" s="186"/>
      <c r="AZ514" s="186"/>
      <c r="BA514" s="186"/>
      <c r="BB514" s="186"/>
      <c r="BC514" s="186"/>
      <c r="BD514" s="186"/>
      <c r="BE514" s="186"/>
      <c r="BF514" s="186"/>
      <c r="BG514" s="186"/>
      <c r="BJ514" s="186"/>
      <c r="BK514" s="186"/>
      <c r="BL514" s="186"/>
      <c r="BM514" s="218"/>
      <c r="BP514" s="186"/>
      <c r="BQ514" s="186"/>
      <c r="BR514" s="186"/>
      <c r="BS514" s="186"/>
      <c r="BT514" s="186"/>
      <c r="BU514" s="186"/>
      <c r="BV514" s="186"/>
      <c r="BW514" s="186"/>
      <c r="BX514" s="186"/>
      <c r="BY514" s="186"/>
      <c r="BZ514" s="186"/>
      <c r="CA514" s="186"/>
      <c r="CB514" s="186"/>
      <c r="CC514" s="186"/>
      <c r="CD514" s="186"/>
      <c r="CE514" s="186"/>
      <c r="CF514" s="186"/>
      <c r="CI514" s="186"/>
      <c r="CJ514" s="186"/>
      <c r="CK514" s="186"/>
      <c r="CL514" s="186"/>
      <c r="CM514" s="186"/>
      <c r="CN514" s="186"/>
      <c r="CO514" s="186"/>
      <c r="CP514" s="186"/>
      <c r="CQ514" s="186"/>
      <c r="CR514" s="186"/>
      <c r="CS514" s="186"/>
      <c r="CT514" s="186"/>
      <c r="CU514" s="171"/>
      <c r="CV514" s="171"/>
      <c r="CW514" s="171"/>
      <c r="CX514" s="171"/>
      <c r="CY514" s="171"/>
      <c r="CZ514" s="171"/>
      <c r="DA514" s="171"/>
      <c r="DB514" s="171"/>
      <c r="DC514" s="171"/>
      <c r="DD514" s="171"/>
      <c r="DE514" s="171"/>
      <c r="DF514" s="171"/>
      <c r="DG514" s="171"/>
      <c r="DH514" s="171"/>
      <c r="DI514" s="171"/>
      <c r="DJ514" s="171"/>
      <c r="DK514" s="171"/>
      <c r="DL514" s="186"/>
      <c r="DM514" s="186"/>
      <c r="DO514" s="149"/>
      <c r="DP514" s="149"/>
      <c r="DQ514" s="186"/>
      <c r="DR514" s="149"/>
      <c r="DS514" s="149"/>
      <c r="DT514" s="149"/>
      <c r="DU514" s="149"/>
      <c r="DV514" s="149"/>
      <c r="DW514" s="149"/>
      <c r="DX514" s="149"/>
      <c r="DY514" s="149"/>
      <c r="DZ514" s="149"/>
      <c r="EA514" s="149"/>
      <c r="EB514" s="149"/>
      <c r="EC514" s="149"/>
      <c r="ED514" s="149"/>
      <c r="EE514" s="149"/>
      <c r="EF514" s="149"/>
      <c r="EG514" s="149"/>
      <c r="EH514" s="61"/>
      <c r="EI514" s="68"/>
      <c r="EJ514" s="68"/>
      <c r="EK514" s="68"/>
      <c r="EL514" s="68"/>
      <c r="EM514" s="68"/>
      <c r="EN514" s="68"/>
      <c r="EO514" s="68"/>
      <c r="EP514" s="149"/>
      <c r="EQ514" s="149"/>
      <c r="ER514" s="149"/>
      <c r="ES514" s="149"/>
      <c r="ET514" s="149"/>
      <c r="EU514" s="149"/>
      <c r="EV514" s="149"/>
    </row>
    <row r="515" spans="1:152" s="169" customFormat="1" x14ac:dyDescent="0.25">
      <c r="A515" s="186"/>
      <c r="B515" s="186"/>
      <c r="C515" s="186"/>
      <c r="D515" s="186"/>
      <c r="E515" s="186"/>
      <c r="F515" s="186"/>
      <c r="G515" s="186"/>
      <c r="H515" s="186"/>
      <c r="I515" s="186"/>
      <c r="J515" s="186"/>
      <c r="K515" s="186"/>
      <c r="L515" s="186"/>
      <c r="M515" s="186"/>
      <c r="N515" s="186"/>
      <c r="O515" s="186"/>
      <c r="P515" s="186"/>
      <c r="Q515" s="186"/>
      <c r="R515" s="186"/>
      <c r="S515" s="186"/>
      <c r="T515" s="186"/>
      <c r="U515" s="186"/>
      <c r="V515" s="186"/>
      <c r="W515" s="186"/>
      <c r="X515" s="186"/>
      <c r="Y515" s="186"/>
      <c r="Z515" s="186"/>
      <c r="AA515" s="186"/>
      <c r="AB515" s="186"/>
      <c r="AC515" s="186"/>
      <c r="AD515" s="186"/>
      <c r="AE515" s="186"/>
      <c r="AF515" s="193"/>
      <c r="AG515" s="193"/>
      <c r="AH515" s="193"/>
      <c r="AI515" s="193"/>
      <c r="AJ515" s="193"/>
      <c r="AK515" s="186"/>
      <c r="AL515" s="186"/>
      <c r="AM515" s="186"/>
      <c r="AN515" s="186"/>
      <c r="AO515" s="186"/>
      <c r="AP515" s="186"/>
      <c r="AQ515" s="186"/>
      <c r="AR515" s="186"/>
      <c r="AS515" s="186"/>
      <c r="AU515" s="186"/>
      <c r="AV515" s="186"/>
      <c r="AY515" s="186"/>
      <c r="AZ515" s="186"/>
      <c r="BA515" s="186"/>
      <c r="BB515" s="186"/>
      <c r="BC515" s="186"/>
      <c r="BD515" s="186"/>
      <c r="BE515" s="186"/>
      <c r="BF515" s="186"/>
      <c r="BG515" s="186"/>
      <c r="BJ515" s="186"/>
      <c r="BK515" s="186"/>
      <c r="BL515" s="186"/>
      <c r="BM515" s="218"/>
      <c r="BP515" s="186"/>
      <c r="BQ515" s="186"/>
      <c r="BR515" s="186"/>
      <c r="BS515" s="186"/>
      <c r="BT515" s="186"/>
      <c r="BU515" s="186"/>
      <c r="BV515" s="186"/>
      <c r="BW515" s="186"/>
      <c r="BX515" s="186"/>
      <c r="BY515" s="186"/>
      <c r="BZ515" s="186"/>
      <c r="CA515" s="186"/>
      <c r="CB515" s="186"/>
      <c r="CC515" s="186"/>
      <c r="CD515" s="186"/>
      <c r="CE515" s="186"/>
      <c r="CF515" s="186"/>
      <c r="CI515" s="186"/>
      <c r="CJ515" s="186"/>
      <c r="CK515" s="186"/>
      <c r="CL515" s="186"/>
      <c r="CM515" s="186"/>
      <c r="CN515" s="186"/>
      <c r="CO515" s="186"/>
      <c r="CP515" s="186"/>
      <c r="CQ515" s="186"/>
      <c r="CR515" s="186"/>
      <c r="CS515" s="186"/>
      <c r="CT515" s="186"/>
      <c r="CU515" s="171"/>
      <c r="CV515" s="171"/>
      <c r="CW515" s="171"/>
      <c r="CX515" s="171"/>
      <c r="CY515" s="171"/>
      <c r="CZ515" s="171"/>
      <c r="DA515" s="171"/>
      <c r="DB515" s="171"/>
      <c r="DC515" s="171"/>
      <c r="DD515" s="171"/>
      <c r="DE515" s="171"/>
      <c r="DF515" s="171"/>
      <c r="DG515" s="171"/>
      <c r="DH515" s="171"/>
      <c r="DI515" s="171"/>
      <c r="DJ515" s="171"/>
      <c r="DK515" s="171"/>
      <c r="DL515" s="186"/>
      <c r="DM515" s="186"/>
      <c r="DO515" s="149"/>
      <c r="DP515" s="149"/>
      <c r="DQ515" s="186"/>
      <c r="DR515" s="149"/>
      <c r="DS515" s="149"/>
      <c r="DT515" s="149"/>
      <c r="DU515" s="149"/>
      <c r="DV515" s="149"/>
      <c r="DW515" s="149"/>
      <c r="DX515" s="149"/>
      <c r="DY515" s="149"/>
      <c r="DZ515" s="149"/>
      <c r="EA515" s="149"/>
      <c r="EB515" s="149"/>
      <c r="EC515" s="149"/>
      <c r="ED515" s="149"/>
      <c r="EE515" s="149"/>
      <c r="EF515" s="149"/>
      <c r="EG515" s="149"/>
      <c r="EH515" s="61"/>
      <c r="EI515" s="68"/>
      <c r="EJ515" s="68"/>
      <c r="EK515" s="68"/>
      <c r="EL515" s="68"/>
      <c r="EM515" s="68"/>
      <c r="EN515" s="68"/>
      <c r="EO515" s="68"/>
      <c r="EP515" s="149"/>
      <c r="EQ515" s="149"/>
      <c r="ER515" s="149"/>
      <c r="ES515" s="149"/>
      <c r="ET515" s="149"/>
      <c r="EU515" s="149"/>
      <c r="EV515" s="149"/>
    </row>
    <row r="516" spans="1:152" s="169" customFormat="1" x14ac:dyDescent="0.25">
      <c r="A516" s="186"/>
      <c r="B516" s="186"/>
      <c r="C516" s="186"/>
      <c r="D516" s="186"/>
      <c r="E516" s="186"/>
      <c r="F516" s="186"/>
      <c r="G516" s="186"/>
      <c r="H516" s="186"/>
      <c r="I516" s="186"/>
      <c r="J516" s="186"/>
      <c r="K516" s="186"/>
      <c r="L516" s="186"/>
      <c r="M516" s="186"/>
      <c r="N516" s="186"/>
      <c r="O516" s="186"/>
      <c r="P516" s="186"/>
      <c r="Q516" s="186"/>
      <c r="R516" s="186"/>
      <c r="S516" s="186"/>
      <c r="T516" s="186"/>
      <c r="U516" s="186"/>
      <c r="V516" s="186"/>
      <c r="W516" s="186"/>
      <c r="X516" s="186"/>
      <c r="Y516" s="186"/>
      <c r="Z516" s="186"/>
      <c r="AA516" s="186"/>
      <c r="AB516" s="186"/>
      <c r="AC516" s="186"/>
      <c r="AD516" s="186"/>
      <c r="AE516" s="186"/>
      <c r="AF516" s="193"/>
      <c r="AG516" s="193"/>
      <c r="AH516" s="193"/>
      <c r="AI516" s="193"/>
      <c r="AJ516" s="193"/>
      <c r="AK516" s="186"/>
      <c r="AL516" s="186"/>
      <c r="AM516" s="186"/>
      <c r="AN516" s="186"/>
      <c r="AO516" s="186"/>
      <c r="AP516" s="186"/>
      <c r="AQ516" s="186"/>
      <c r="AR516" s="186"/>
      <c r="AS516" s="186"/>
      <c r="AU516" s="186"/>
      <c r="AV516" s="186"/>
      <c r="AY516" s="186"/>
      <c r="AZ516" s="186"/>
      <c r="BA516" s="186"/>
      <c r="BB516" s="186"/>
      <c r="BC516" s="186"/>
      <c r="BD516" s="186"/>
      <c r="BE516" s="186"/>
      <c r="BF516" s="186"/>
      <c r="BG516" s="186"/>
      <c r="BJ516" s="186"/>
      <c r="BK516" s="186"/>
      <c r="BL516" s="186"/>
      <c r="BM516" s="218"/>
      <c r="BP516" s="186"/>
      <c r="BQ516" s="186"/>
      <c r="BR516" s="186"/>
      <c r="BS516" s="186"/>
      <c r="BT516" s="186"/>
      <c r="BU516" s="186"/>
      <c r="BV516" s="186"/>
      <c r="BW516" s="186"/>
      <c r="BX516" s="186"/>
      <c r="BY516" s="186"/>
      <c r="BZ516" s="186"/>
      <c r="CA516" s="186"/>
      <c r="CB516" s="186"/>
      <c r="CC516" s="186"/>
      <c r="CD516" s="186"/>
      <c r="CE516" s="186"/>
      <c r="CF516" s="186"/>
      <c r="CI516" s="186"/>
      <c r="CJ516" s="186"/>
      <c r="CK516" s="186"/>
      <c r="CL516" s="186"/>
      <c r="CM516" s="186"/>
      <c r="CN516" s="186"/>
      <c r="CO516" s="186"/>
      <c r="CP516" s="186"/>
      <c r="CQ516" s="186"/>
      <c r="CR516" s="186"/>
      <c r="CS516" s="186"/>
      <c r="CT516" s="186"/>
      <c r="CU516" s="171"/>
      <c r="CV516" s="171"/>
      <c r="CW516" s="171"/>
      <c r="CX516" s="171"/>
      <c r="CY516" s="171"/>
      <c r="CZ516" s="171"/>
      <c r="DA516" s="171"/>
      <c r="DB516" s="171"/>
      <c r="DC516" s="171"/>
      <c r="DD516" s="171"/>
      <c r="DE516" s="171"/>
      <c r="DF516" s="171"/>
      <c r="DG516" s="171"/>
      <c r="DH516" s="171"/>
      <c r="DI516" s="171"/>
      <c r="DJ516" s="171"/>
      <c r="DK516" s="171"/>
      <c r="DL516" s="186"/>
      <c r="DM516" s="186"/>
      <c r="DO516" s="149"/>
      <c r="DP516" s="149"/>
      <c r="DQ516" s="186"/>
      <c r="DR516" s="149"/>
      <c r="DS516" s="149"/>
      <c r="DT516" s="149"/>
      <c r="DU516" s="149"/>
      <c r="DV516" s="149"/>
      <c r="DW516" s="149"/>
      <c r="DX516" s="149"/>
      <c r="DY516" s="149"/>
      <c r="DZ516" s="149"/>
      <c r="EA516" s="149"/>
      <c r="EB516" s="149"/>
      <c r="EC516" s="149"/>
      <c r="ED516" s="149"/>
      <c r="EE516" s="149"/>
      <c r="EF516" s="149"/>
      <c r="EG516" s="149"/>
      <c r="EH516" s="61"/>
      <c r="EI516" s="68"/>
      <c r="EJ516" s="68"/>
      <c r="EK516" s="68"/>
      <c r="EL516" s="68"/>
      <c r="EM516" s="68"/>
      <c r="EN516" s="68"/>
      <c r="EO516" s="68"/>
      <c r="EP516" s="149"/>
      <c r="EQ516" s="149"/>
      <c r="ER516" s="149"/>
      <c r="ES516" s="149"/>
      <c r="ET516" s="149"/>
      <c r="EU516" s="149"/>
      <c r="EV516" s="149"/>
    </row>
    <row r="517" spans="1:152" s="169" customFormat="1" x14ac:dyDescent="0.25">
      <c r="A517" s="186"/>
      <c r="B517" s="186"/>
      <c r="C517" s="186"/>
      <c r="D517" s="186"/>
      <c r="E517" s="186"/>
      <c r="F517" s="186"/>
      <c r="G517" s="186"/>
      <c r="H517" s="186"/>
      <c r="I517" s="186"/>
      <c r="J517" s="186"/>
      <c r="K517" s="186"/>
      <c r="L517" s="186"/>
      <c r="M517" s="186"/>
      <c r="N517" s="186"/>
      <c r="O517" s="186"/>
      <c r="P517" s="186"/>
      <c r="Q517" s="186"/>
      <c r="R517" s="186"/>
      <c r="S517" s="186"/>
      <c r="T517" s="186"/>
      <c r="U517" s="186"/>
      <c r="V517" s="186"/>
      <c r="W517" s="186"/>
      <c r="X517" s="186"/>
      <c r="Y517" s="186"/>
      <c r="Z517" s="186"/>
      <c r="AA517" s="186"/>
      <c r="AB517" s="186"/>
      <c r="AC517" s="186"/>
      <c r="AD517" s="186"/>
      <c r="AE517" s="186"/>
      <c r="AF517" s="193"/>
      <c r="AG517" s="193"/>
      <c r="AH517" s="193"/>
      <c r="AI517" s="193"/>
      <c r="AJ517" s="193"/>
      <c r="AK517" s="186"/>
      <c r="AL517" s="186"/>
      <c r="AM517" s="186"/>
      <c r="AN517" s="186"/>
      <c r="AO517" s="186"/>
      <c r="AP517" s="186"/>
      <c r="AQ517" s="186"/>
      <c r="AR517" s="186"/>
      <c r="AS517" s="186"/>
      <c r="AU517" s="186"/>
      <c r="AV517" s="186"/>
      <c r="AY517" s="186"/>
      <c r="AZ517" s="186"/>
      <c r="BA517" s="186"/>
      <c r="BB517" s="186"/>
      <c r="BC517" s="186"/>
      <c r="BD517" s="186"/>
      <c r="BE517" s="186"/>
      <c r="BF517" s="186"/>
      <c r="BG517" s="186"/>
      <c r="BJ517" s="186"/>
      <c r="BK517" s="186"/>
      <c r="BL517" s="186"/>
      <c r="BM517" s="218"/>
      <c r="BP517" s="186"/>
      <c r="BQ517" s="186"/>
      <c r="BR517" s="186"/>
      <c r="BS517" s="186"/>
      <c r="BT517" s="186"/>
      <c r="BU517" s="186"/>
      <c r="BV517" s="186"/>
      <c r="BW517" s="186"/>
      <c r="BX517" s="186"/>
      <c r="BY517" s="186"/>
      <c r="BZ517" s="186"/>
      <c r="CA517" s="186"/>
      <c r="CB517" s="186"/>
      <c r="CC517" s="186"/>
      <c r="CD517" s="186"/>
      <c r="CE517" s="186"/>
      <c r="CF517" s="186"/>
      <c r="CI517" s="186"/>
      <c r="CJ517" s="186"/>
      <c r="CK517" s="186"/>
      <c r="CL517" s="186"/>
      <c r="CM517" s="186"/>
      <c r="CN517" s="186"/>
      <c r="CO517" s="186"/>
      <c r="CP517" s="186"/>
      <c r="CQ517" s="186"/>
      <c r="CR517" s="186"/>
      <c r="CS517" s="186"/>
      <c r="CT517" s="186"/>
      <c r="CU517" s="171"/>
      <c r="CV517" s="171"/>
      <c r="CW517" s="171"/>
      <c r="CX517" s="171"/>
      <c r="CY517" s="171"/>
      <c r="CZ517" s="171"/>
      <c r="DA517" s="171"/>
      <c r="DB517" s="171"/>
      <c r="DC517" s="171"/>
      <c r="DD517" s="171"/>
      <c r="DE517" s="171"/>
      <c r="DF517" s="171"/>
      <c r="DG517" s="171"/>
      <c r="DH517" s="171"/>
      <c r="DI517" s="171"/>
      <c r="DJ517" s="171"/>
      <c r="DK517" s="171"/>
      <c r="DL517" s="186"/>
      <c r="DM517" s="186"/>
      <c r="DO517" s="149"/>
      <c r="DP517" s="149"/>
      <c r="DQ517" s="186"/>
      <c r="DR517" s="149"/>
      <c r="DS517" s="149"/>
      <c r="DT517" s="149"/>
      <c r="DU517" s="149"/>
      <c r="DV517" s="149"/>
      <c r="DW517" s="149"/>
      <c r="DX517" s="149"/>
      <c r="DY517" s="149"/>
      <c r="DZ517" s="149"/>
      <c r="EA517" s="149"/>
      <c r="EB517" s="149"/>
      <c r="EC517" s="149"/>
      <c r="ED517" s="149"/>
      <c r="EE517" s="149"/>
      <c r="EF517" s="149"/>
      <c r="EG517" s="149"/>
      <c r="EH517" s="61"/>
      <c r="EI517" s="68"/>
      <c r="EJ517" s="68"/>
      <c r="EK517" s="68"/>
      <c r="EL517" s="68"/>
      <c r="EM517" s="68"/>
      <c r="EN517" s="68"/>
      <c r="EO517" s="68"/>
      <c r="EP517" s="149"/>
      <c r="EQ517" s="149"/>
      <c r="ER517" s="149"/>
      <c r="ES517" s="149"/>
      <c r="ET517" s="149"/>
      <c r="EU517" s="149"/>
      <c r="EV517" s="149"/>
    </row>
    <row r="518" spans="1:152" s="169" customFormat="1" x14ac:dyDescent="0.25">
      <c r="A518" s="186"/>
      <c r="B518" s="186"/>
      <c r="C518" s="186"/>
      <c r="D518" s="186"/>
      <c r="E518" s="186"/>
      <c r="F518" s="186"/>
      <c r="G518" s="186"/>
      <c r="H518" s="186"/>
      <c r="I518" s="186"/>
      <c r="J518" s="186"/>
      <c r="K518" s="186"/>
      <c r="L518" s="186"/>
      <c r="M518" s="186"/>
      <c r="N518" s="186"/>
      <c r="O518" s="186"/>
      <c r="P518" s="186"/>
      <c r="Q518" s="186"/>
      <c r="R518" s="186"/>
      <c r="S518" s="186"/>
      <c r="T518" s="186"/>
      <c r="U518" s="186"/>
      <c r="V518" s="186"/>
      <c r="W518" s="186"/>
      <c r="X518" s="186"/>
      <c r="Y518" s="186"/>
      <c r="Z518" s="186"/>
      <c r="AA518" s="186"/>
      <c r="AB518" s="186"/>
      <c r="AC518" s="186"/>
      <c r="AD518" s="186"/>
      <c r="AE518" s="186"/>
      <c r="AF518" s="193"/>
      <c r="AG518" s="193"/>
      <c r="AH518" s="193"/>
      <c r="AI518" s="193"/>
      <c r="AJ518" s="193"/>
      <c r="AK518" s="186"/>
      <c r="AL518" s="186"/>
      <c r="AM518" s="186"/>
      <c r="AN518" s="186"/>
      <c r="AO518" s="186"/>
      <c r="AP518" s="186"/>
      <c r="AQ518" s="186"/>
      <c r="AR518" s="186"/>
      <c r="AS518" s="186"/>
      <c r="AU518" s="186"/>
      <c r="AV518" s="186"/>
      <c r="AY518" s="186"/>
      <c r="AZ518" s="186"/>
      <c r="BA518" s="186"/>
      <c r="BB518" s="186"/>
      <c r="BC518" s="186"/>
      <c r="BD518" s="186"/>
      <c r="BE518" s="186"/>
      <c r="BF518" s="186"/>
      <c r="BG518" s="186"/>
      <c r="BJ518" s="186"/>
      <c r="BK518" s="186"/>
      <c r="BL518" s="186"/>
      <c r="BM518" s="218"/>
      <c r="BP518" s="186"/>
      <c r="BQ518" s="186"/>
      <c r="BR518" s="186"/>
      <c r="BS518" s="186"/>
      <c r="BT518" s="186"/>
      <c r="BU518" s="186"/>
      <c r="BV518" s="186"/>
      <c r="BW518" s="186"/>
      <c r="BX518" s="186"/>
      <c r="BY518" s="186"/>
      <c r="BZ518" s="186"/>
      <c r="CA518" s="186"/>
      <c r="CB518" s="186"/>
      <c r="CC518" s="186"/>
      <c r="CD518" s="186"/>
      <c r="CE518" s="186"/>
      <c r="CF518" s="186"/>
      <c r="CI518" s="186"/>
      <c r="CJ518" s="186"/>
      <c r="CK518" s="186"/>
      <c r="CL518" s="186"/>
      <c r="CM518" s="186"/>
      <c r="CN518" s="186"/>
      <c r="CO518" s="186"/>
      <c r="CP518" s="186"/>
      <c r="CQ518" s="186"/>
      <c r="CR518" s="186"/>
      <c r="CS518" s="186"/>
      <c r="CT518" s="186"/>
      <c r="CU518" s="171"/>
      <c r="CV518" s="171"/>
      <c r="CW518" s="171"/>
      <c r="CX518" s="171"/>
      <c r="CY518" s="171"/>
      <c r="CZ518" s="171"/>
      <c r="DA518" s="171"/>
      <c r="DB518" s="171"/>
      <c r="DC518" s="171"/>
      <c r="DD518" s="171"/>
      <c r="DE518" s="171"/>
      <c r="DF518" s="171"/>
      <c r="DG518" s="171"/>
      <c r="DH518" s="171"/>
      <c r="DI518" s="171"/>
      <c r="DJ518" s="171"/>
      <c r="DK518" s="171"/>
      <c r="DL518" s="186"/>
      <c r="DM518" s="186"/>
      <c r="DO518" s="149"/>
      <c r="DP518" s="149"/>
      <c r="DQ518" s="186"/>
      <c r="DR518" s="149"/>
      <c r="DS518" s="149"/>
      <c r="DT518" s="149"/>
      <c r="DU518" s="149"/>
      <c r="DV518" s="149"/>
      <c r="DW518" s="149"/>
      <c r="DX518" s="149"/>
      <c r="DY518" s="149"/>
      <c r="DZ518" s="149"/>
      <c r="EA518" s="149"/>
      <c r="EB518" s="149"/>
      <c r="EC518" s="149"/>
      <c r="ED518" s="149"/>
      <c r="EE518" s="149"/>
      <c r="EF518" s="149"/>
      <c r="EG518" s="149"/>
      <c r="EH518" s="61"/>
      <c r="EI518" s="68"/>
      <c r="EJ518" s="68"/>
      <c r="EK518" s="68"/>
      <c r="EL518" s="68"/>
      <c r="EM518" s="68"/>
      <c r="EN518" s="68"/>
      <c r="EO518" s="68"/>
      <c r="EP518" s="149"/>
      <c r="EQ518" s="149"/>
      <c r="ER518" s="149"/>
      <c r="ES518" s="149"/>
      <c r="ET518" s="149"/>
      <c r="EU518" s="149"/>
      <c r="EV518" s="149"/>
    </row>
    <row r="519" spans="1:152" s="169" customFormat="1" x14ac:dyDescent="0.25">
      <c r="A519" s="186"/>
      <c r="B519" s="186"/>
      <c r="C519" s="186"/>
      <c r="D519" s="186"/>
      <c r="E519" s="186"/>
      <c r="F519" s="186"/>
      <c r="G519" s="186"/>
      <c r="H519" s="186"/>
      <c r="I519" s="186"/>
      <c r="J519" s="186"/>
      <c r="K519" s="186"/>
      <c r="L519" s="186"/>
      <c r="M519" s="186"/>
      <c r="N519" s="186"/>
      <c r="O519" s="186"/>
      <c r="P519" s="186"/>
      <c r="Q519" s="186"/>
      <c r="R519" s="186"/>
      <c r="S519" s="186"/>
      <c r="T519" s="186"/>
      <c r="U519" s="186"/>
      <c r="V519" s="186"/>
      <c r="W519" s="186"/>
      <c r="X519" s="186"/>
      <c r="Y519" s="186"/>
      <c r="Z519" s="186"/>
      <c r="AA519" s="186"/>
      <c r="AB519" s="186"/>
      <c r="AC519" s="186"/>
      <c r="AD519" s="186"/>
      <c r="AE519" s="186"/>
      <c r="AF519" s="193"/>
      <c r="AG519" s="193"/>
      <c r="AH519" s="193"/>
      <c r="AI519" s="193"/>
      <c r="AJ519" s="193"/>
      <c r="AK519" s="186"/>
      <c r="AL519" s="186"/>
      <c r="AM519" s="186"/>
      <c r="AN519" s="186"/>
      <c r="AO519" s="186"/>
      <c r="AP519" s="186"/>
      <c r="AQ519" s="186"/>
      <c r="AR519" s="186"/>
      <c r="AS519" s="186"/>
      <c r="AU519" s="186"/>
      <c r="AV519" s="186"/>
      <c r="AY519" s="186"/>
      <c r="AZ519" s="186"/>
      <c r="BA519" s="186"/>
      <c r="BB519" s="186"/>
      <c r="BC519" s="186"/>
      <c r="BD519" s="186"/>
      <c r="BE519" s="186"/>
      <c r="BF519" s="186"/>
      <c r="BG519" s="186"/>
      <c r="BJ519" s="186"/>
      <c r="BK519" s="186"/>
      <c r="BL519" s="186"/>
      <c r="BM519" s="218"/>
      <c r="BP519" s="186"/>
      <c r="BQ519" s="186"/>
      <c r="BR519" s="186"/>
      <c r="BS519" s="186"/>
      <c r="BT519" s="186"/>
      <c r="BU519" s="186"/>
      <c r="BV519" s="186"/>
      <c r="BW519" s="186"/>
      <c r="BX519" s="186"/>
      <c r="BY519" s="186"/>
      <c r="BZ519" s="186"/>
      <c r="CA519" s="186"/>
      <c r="CB519" s="186"/>
      <c r="CC519" s="186"/>
      <c r="CD519" s="186"/>
      <c r="CE519" s="186"/>
      <c r="CF519" s="186"/>
      <c r="CI519" s="186"/>
      <c r="CJ519" s="186"/>
      <c r="CK519" s="186"/>
      <c r="CL519" s="186"/>
      <c r="CM519" s="186"/>
      <c r="CN519" s="186"/>
      <c r="CO519" s="186"/>
      <c r="CP519" s="186"/>
      <c r="CQ519" s="186"/>
      <c r="CR519" s="186"/>
      <c r="CS519" s="186"/>
      <c r="CT519" s="186"/>
      <c r="CU519" s="171"/>
      <c r="CV519" s="171"/>
      <c r="CW519" s="171"/>
      <c r="CX519" s="171"/>
      <c r="CY519" s="171"/>
      <c r="CZ519" s="171"/>
      <c r="DA519" s="171"/>
      <c r="DB519" s="171"/>
      <c r="DC519" s="171"/>
      <c r="DD519" s="171"/>
      <c r="DE519" s="171"/>
      <c r="DF519" s="171"/>
      <c r="DG519" s="171"/>
      <c r="DH519" s="171"/>
      <c r="DI519" s="171"/>
      <c r="DJ519" s="171"/>
      <c r="DK519" s="171"/>
      <c r="DL519" s="186"/>
      <c r="DM519" s="186"/>
      <c r="DO519" s="149"/>
      <c r="DP519" s="149"/>
      <c r="DQ519" s="186"/>
      <c r="DR519" s="149"/>
      <c r="DS519" s="149"/>
      <c r="DT519" s="149"/>
      <c r="DU519" s="149"/>
      <c r="DV519" s="149"/>
      <c r="DW519" s="149"/>
      <c r="DX519" s="149"/>
      <c r="DY519" s="149"/>
      <c r="DZ519" s="149"/>
      <c r="EA519" s="149"/>
      <c r="EB519" s="149"/>
      <c r="EC519" s="149"/>
      <c r="ED519" s="149"/>
      <c r="EE519" s="149"/>
      <c r="EF519" s="149"/>
      <c r="EG519" s="149"/>
      <c r="EH519" s="61"/>
      <c r="EI519" s="68"/>
      <c r="EJ519" s="68"/>
      <c r="EK519" s="68"/>
      <c r="EL519" s="68"/>
      <c r="EM519" s="68"/>
      <c r="EN519" s="68"/>
      <c r="EO519" s="68"/>
      <c r="EP519" s="149"/>
      <c r="EQ519" s="149"/>
      <c r="ER519" s="149"/>
      <c r="ES519" s="149"/>
      <c r="ET519" s="149"/>
      <c r="EU519" s="149"/>
      <c r="EV519" s="149"/>
    </row>
    <row r="520" spans="1:152" x14ac:dyDescent="0.25">
      <c r="A520" s="171"/>
      <c r="B520" s="171"/>
      <c r="C520" s="171"/>
      <c r="D520" s="171"/>
      <c r="E520" s="171"/>
      <c r="F520" s="171"/>
      <c r="G520" s="171"/>
      <c r="H520" s="171"/>
      <c r="I520" s="171"/>
      <c r="J520" s="171"/>
      <c r="K520" s="171"/>
      <c r="L520" s="171"/>
      <c r="M520" s="171"/>
      <c r="N520" s="171"/>
      <c r="O520" s="171"/>
      <c r="P520" s="171"/>
      <c r="Q520" s="171"/>
      <c r="R520" s="171"/>
      <c r="S520" s="171"/>
      <c r="T520" s="171"/>
      <c r="U520" s="171"/>
      <c r="V520" s="171"/>
      <c r="W520" s="171"/>
      <c r="X520" s="171"/>
      <c r="Y520" s="171"/>
      <c r="Z520" s="171"/>
      <c r="AA520" s="171"/>
      <c r="AB520" s="171"/>
      <c r="AC520" s="171"/>
      <c r="AD520" s="171"/>
      <c r="AE520" s="171"/>
      <c r="AF520" s="214"/>
      <c r="AG520" s="214"/>
      <c r="AH520" s="214"/>
      <c r="AI520" s="214"/>
      <c r="AJ520" s="214"/>
      <c r="AK520" s="171"/>
      <c r="AL520" s="171"/>
      <c r="AM520" s="171"/>
      <c r="AN520" s="171"/>
      <c r="AO520" s="171"/>
      <c r="AP520" s="171"/>
      <c r="AQ520" s="171"/>
      <c r="AR520" s="171"/>
      <c r="AS520" s="171"/>
      <c r="AU520" s="171"/>
      <c r="AV520" s="171"/>
      <c r="AY520" s="171"/>
      <c r="AZ520" s="171"/>
      <c r="BA520" s="171"/>
      <c r="BB520" s="171"/>
      <c r="BC520" s="171"/>
      <c r="BD520" s="171"/>
      <c r="BE520" s="171"/>
      <c r="BF520" s="171"/>
      <c r="BG520" s="171"/>
      <c r="BJ520" s="171"/>
      <c r="BK520" s="171"/>
      <c r="BL520" s="171"/>
      <c r="BM520" s="222"/>
      <c r="BP520" s="171"/>
      <c r="BQ520" s="171"/>
      <c r="BR520" s="171"/>
      <c r="BS520" s="171"/>
      <c r="BT520" s="171"/>
      <c r="BU520" s="171"/>
      <c r="BV520" s="171"/>
      <c r="BW520" s="171"/>
      <c r="BX520" s="171"/>
      <c r="BY520" s="171"/>
      <c r="BZ520" s="171"/>
      <c r="CA520" s="171"/>
      <c r="CB520" s="171"/>
      <c r="CC520" s="171"/>
      <c r="CD520" s="171"/>
      <c r="CE520" s="171"/>
      <c r="CF520" s="171"/>
      <c r="CI520" s="171"/>
      <c r="CJ520" s="171"/>
      <c r="CK520" s="171"/>
      <c r="CL520" s="171"/>
      <c r="CM520" s="171"/>
      <c r="CN520" s="171"/>
      <c r="CO520" s="171"/>
      <c r="CP520" s="171"/>
      <c r="CQ520" s="171"/>
      <c r="CR520" s="171"/>
      <c r="CS520" s="171"/>
      <c r="DQ520" s="171"/>
    </row>
    <row r="521" spans="1:152" x14ac:dyDescent="0.25">
      <c r="A521" s="171"/>
      <c r="B521" s="171"/>
      <c r="C521" s="171"/>
      <c r="D521" s="171"/>
      <c r="E521" s="171"/>
      <c r="F521" s="171"/>
      <c r="G521" s="171"/>
      <c r="H521" s="171"/>
      <c r="I521" s="171"/>
      <c r="J521" s="171"/>
      <c r="K521" s="171"/>
      <c r="L521" s="171"/>
      <c r="M521" s="171"/>
      <c r="N521" s="171"/>
      <c r="O521" s="171"/>
      <c r="P521" s="171"/>
      <c r="Q521" s="171"/>
      <c r="R521" s="171"/>
      <c r="S521" s="171"/>
      <c r="T521" s="171"/>
      <c r="U521" s="171"/>
      <c r="V521" s="171"/>
      <c r="W521" s="171"/>
      <c r="X521" s="171"/>
      <c r="Y521" s="171"/>
      <c r="Z521" s="171"/>
      <c r="AA521" s="171"/>
      <c r="AB521" s="171"/>
      <c r="AC521" s="171"/>
      <c r="AD521" s="171"/>
      <c r="AE521" s="171"/>
      <c r="AF521" s="214"/>
      <c r="AG521" s="214"/>
      <c r="AH521" s="214"/>
      <c r="AI521" s="214"/>
      <c r="AJ521" s="214"/>
      <c r="AK521" s="171"/>
      <c r="AL521" s="171"/>
      <c r="AM521" s="171"/>
      <c r="AN521" s="171"/>
      <c r="AO521" s="171"/>
      <c r="AP521" s="171"/>
      <c r="AQ521" s="171"/>
      <c r="AR521" s="171"/>
      <c r="AS521" s="171"/>
      <c r="AU521" s="171"/>
      <c r="AV521" s="171"/>
      <c r="AY521" s="171"/>
      <c r="AZ521" s="171"/>
      <c r="BA521" s="171"/>
      <c r="BB521" s="171"/>
      <c r="BC521" s="171"/>
      <c r="BD521" s="171"/>
      <c r="BE521" s="171"/>
      <c r="BF521" s="171"/>
      <c r="BG521" s="171"/>
      <c r="BJ521" s="171"/>
      <c r="BK521" s="171"/>
      <c r="BL521" s="171"/>
      <c r="BM521" s="222"/>
      <c r="BP521" s="171"/>
      <c r="BQ521" s="171"/>
      <c r="BR521" s="171"/>
      <c r="BS521" s="171"/>
      <c r="BT521" s="171"/>
      <c r="BU521" s="171"/>
      <c r="BV521" s="171"/>
      <c r="BW521" s="171"/>
      <c r="BX521" s="171"/>
      <c r="BY521" s="171"/>
      <c r="BZ521" s="171"/>
      <c r="CA521" s="171"/>
      <c r="CB521" s="171"/>
      <c r="CC521" s="171"/>
      <c r="CD521" s="171"/>
      <c r="CE521" s="171"/>
      <c r="CF521" s="171"/>
      <c r="CI521" s="171"/>
      <c r="CJ521" s="171"/>
      <c r="CK521" s="171"/>
      <c r="CL521" s="171"/>
      <c r="CM521" s="171"/>
      <c r="CN521" s="171"/>
      <c r="CO521" s="171"/>
      <c r="CP521" s="171"/>
      <c r="CQ521" s="171"/>
      <c r="CR521" s="171"/>
      <c r="CS521" s="171"/>
      <c r="DQ521" s="171"/>
    </row>
    <row r="522" spans="1:152" x14ac:dyDescent="0.25">
      <c r="A522" s="171"/>
      <c r="B522" s="171"/>
      <c r="C522" s="171"/>
      <c r="D522" s="171"/>
      <c r="E522" s="171"/>
      <c r="F522" s="171"/>
      <c r="G522" s="171"/>
      <c r="H522" s="171"/>
      <c r="I522" s="171"/>
      <c r="J522" s="171"/>
      <c r="K522" s="171"/>
      <c r="L522" s="171"/>
      <c r="M522" s="171"/>
      <c r="N522" s="171"/>
      <c r="O522" s="171"/>
      <c r="P522" s="171"/>
      <c r="Q522" s="171"/>
      <c r="R522" s="171"/>
      <c r="S522" s="171"/>
      <c r="T522" s="171"/>
      <c r="U522" s="171"/>
      <c r="V522" s="171"/>
      <c r="W522" s="171"/>
      <c r="X522" s="171"/>
      <c r="Y522" s="171"/>
      <c r="Z522" s="171"/>
      <c r="AA522" s="171"/>
      <c r="AB522" s="171"/>
      <c r="AC522" s="171"/>
      <c r="AD522" s="171"/>
      <c r="AE522" s="171"/>
      <c r="AF522" s="214"/>
      <c r="AG522" s="214"/>
      <c r="AH522" s="214"/>
      <c r="AI522" s="214"/>
      <c r="AJ522" s="214"/>
      <c r="AK522" s="171"/>
      <c r="AL522" s="171"/>
      <c r="AM522" s="171"/>
      <c r="AN522" s="171"/>
      <c r="AO522" s="171"/>
      <c r="AP522" s="171"/>
      <c r="AQ522" s="171"/>
      <c r="AR522" s="171"/>
      <c r="AS522" s="171"/>
      <c r="AU522" s="171"/>
      <c r="AV522" s="171"/>
      <c r="AY522" s="171"/>
      <c r="AZ522" s="171"/>
      <c r="BA522" s="171"/>
      <c r="BB522" s="171"/>
      <c r="BC522" s="171"/>
      <c r="BD522" s="171"/>
      <c r="BE522" s="171"/>
      <c r="BF522" s="171"/>
      <c r="BG522" s="171"/>
      <c r="BJ522" s="171"/>
      <c r="BK522" s="171"/>
      <c r="BL522" s="171"/>
      <c r="BM522" s="222"/>
      <c r="BP522" s="171"/>
      <c r="BQ522" s="171"/>
      <c r="BR522" s="171"/>
      <c r="BS522" s="171"/>
      <c r="BT522" s="171"/>
      <c r="BU522" s="171"/>
      <c r="BV522" s="171"/>
      <c r="BW522" s="171"/>
      <c r="BX522" s="171"/>
      <c r="BY522" s="171"/>
      <c r="BZ522" s="171"/>
      <c r="CA522" s="171"/>
      <c r="CB522" s="171"/>
      <c r="CC522" s="171"/>
      <c r="CD522" s="171"/>
      <c r="CE522" s="171"/>
      <c r="CF522" s="171"/>
      <c r="CI522" s="171"/>
      <c r="CJ522" s="171"/>
      <c r="CK522" s="171"/>
      <c r="CL522" s="171"/>
      <c r="CM522" s="171"/>
      <c r="CN522" s="171"/>
      <c r="CO522" s="171"/>
      <c r="CP522" s="171"/>
      <c r="CQ522" s="171"/>
      <c r="CR522" s="171"/>
      <c r="CS522" s="171"/>
      <c r="DQ522" s="171"/>
    </row>
    <row r="523" spans="1:152" x14ac:dyDescent="0.25">
      <c r="U523" s="149"/>
      <c r="AF523" s="161"/>
      <c r="AG523" s="161"/>
      <c r="AH523" s="161"/>
      <c r="AI523" s="161"/>
      <c r="AJ523" s="161"/>
      <c r="CI523" s="171"/>
      <c r="CJ523" s="171"/>
      <c r="CK523" s="171"/>
      <c r="CL523" s="171"/>
      <c r="CM523" s="171"/>
      <c r="CN523" s="171"/>
      <c r="CO523" s="171"/>
      <c r="CP523" s="171"/>
      <c r="CQ523" s="171"/>
      <c r="CR523" s="171"/>
      <c r="CS523" s="171"/>
    </row>
    <row r="524" spans="1:152" x14ac:dyDescent="0.25">
      <c r="U524" s="149"/>
      <c r="AF524" s="161"/>
      <c r="AG524" s="161"/>
      <c r="AH524" s="161"/>
      <c r="AI524" s="161"/>
      <c r="AJ524" s="161"/>
      <c r="CI524" s="171"/>
      <c r="CJ524" s="171"/>
      <c r="CK524" s="171"/>
      <c r="CL524" s="171"/>
      <c r="CM524" s="171"/>
      <c r="CN524" s="171"/>
      <c r="CO524" s="171"/>
      <c r="CP524" s="171"/>
      <c r="CQ524" s="171"/>
      <c r="CR524" s="171"/>
      <c r="CS524" s="171"/>
    </row>
    <row r="525" spans="1:152" x14ac:dyDescent="0.25">
      <c r="U525" s="149"/>
      <c r="AF525" s="161"/>
      <c r="AG525" s="161"/>
      <c r="AH525" s="161"/>
      <c r="AI525" s="161"/>
      <c r="AJ525" s="161"/>
      <c r="CI525" s="171"/>
      <c r="CJ525" s="171"/>
      <c r="CK525" s="171"/>
      <c r="CL525" s="171"/>
      <c r="CM525" s="171"/>
      <c r="CN525" s="171"/>
      <c r="CO525" s="171"/>
      <c r="CP525" s="171"/>
      <c r="CQ525" s="171"/>
      <c r="CR525" s="171"/>
      <c r="CS525" s="171"/>
    </row>
    <row r="526" spans="1:152" x14ac:dyDescent="0.25">
      <c r="U526" s="149"/>
      <c r="AF526" s="161"/>
      <c r="AG526" s="161"/>
      <c r="AH526" s="161"/>
      <c r="AI526" s="161"/>
      <c r="AJ526" s="161"/>
      <c r="CI526" s="171"/>
      <c r="CJ526" s="171"/>
      <c r="CK526" s="171"/>
      <c r="CL526" s="171"/>
      <c r="CM526" s="171"/>
      <c r="CN526" s="171"/>
      <c r="CO526" s="171"/>
      <c r="CP526" s="171"/>
      <c r="CQ526" s="171"/>
      <c r="CR526" s="171"/>
      <c r="CS526" s="171"/>
    </row>
    <row r="527" spans="1:152" x14ac:dyDescent="0.25">
      <c r="U527" s="149"/>
      <c r="AF527" s="161"/>
      <c r="AG527" s="161"/>
      <c r="AH527" s="161"/>
      <c r="AI527" s="161"/>
      <c r="AJ527" s="161"/>
      <c r="CI527" s="171"/>
      <c r="CJ527" s="171"/>
      <c r="CK527" s="171"/>
      <c r="CL527" s="171"/>
      <c r="CM527" s="171"/>
      <c r="CN527" s="171"/>
      <c r="CO527" s="171"/>
      <c r="CP527" s="171"/>
      <c r="CQ527" s="171"/>
      <c r="CR527" s="171"/>
      <c r="CS527" s="171"/>
    </row>
    <row r="528" spans="1:152" x14ac:dyDescent="0.25">
      <c r="U528" s="149"/>
      <c r="AF528" s="161"/>
      <c r="AG528" s="161"/>
      <c r="AH528" s="161"/>
      <c r="AI528" s="161"/>
      <c r="AJ528" s="161"/>
      <c r="CI528" s="171"/>
      <c r="CJ528" s="171"/>
      <c r="CK528" s="171"/>
      <c r="CL528" s="171"/>
      <c r="CM528" s="171"/>
      <c r="CN528" s="171"/>
      <c r="CO528" s="171"/>
      <c r="CP528" s="171"/>
      <c r="CQ528" s="171"/>
      <c r="CR528" s="171"/>
      <c r="CS528" s="171"/>
    </row>
    <row r="529" spans="21:97" x14ac:dyDescent="0.25">
      <c r="U529" s="149"/>
      <c r="AF529" s="161"/>
      <c r="AG529" s="161"/>
      <c r="AH529" s="161"/>
      <c r="AI529" s="161"/>
      <c r="AJ529" s="161"/>
      <c r="CI529" s="171"/>
      <c r="CJ529" s="171"/>
      <c r="CK529" s="171"/>
      <c r="CL529" s="171"/>
      <c r="CM529" s="171"/>
      <c r="CN529" s="171"/>
      <c r="CO529" s="171"/>
      <c r="CP529" s="171"/>
      <c r="CQ529" s="171"/>
      <c r="CR529" s="171"/>
      <c r="CS529" s="171"/>
    </row>
    <row r="530" spans="21:97" x14ac:dyDescent="0.25">
      <c r="U530" s="149"/>
      <c r="AF530" s="161"/>
      <c r="AG530" s="161"/>
      <c r="AH530" s="161"/>
      <c r="AI530" s="161"/>
      <c r="AJ530" s="161"/>
      <c r="CI530" s="171"/>
      <c r="CJ530" s="171"/>
      <c r="CK530" s="171"/>
      <c r="CL530" s="171"/>
      <c r="CM530" s="171"/>
      <c r="CN530" s="171"/>
      <c r="CO530" s="171"/>
      <c r="CP530" s="171"/>
      <c r="CQ530" s="171"/>
      <c r="CR530" s="171"/>
      <c r="CS530" s="171"/>
    </row>
    <row r="531" spans="21:97" x14ac:dyDescent="0.25">
      <c r="U531" s="149"/>
      <c r="CI531" s="171"/>
      <c r="CJ531" s="171"/>
      <c r="CK531" s="171"/>
      <c r="CL531" s="171"/>
      <c r="CM531" s="171"/>
      <c r="CN531" s="171"/>
      <c r="CO531" s="171"/>
      <c r="CP531" s="171"/>
      <c r="CQ531" s="171"/>
      <c r="CR531" s="171"/>
      <c r="CS531" s="171"/>
    </row>
    <row r="532" spans="21:97" x14ac:dyDescent="0.25">
      <c r="U532" s="149"/>
      <c r="CI532" s="171"/>
      <c r="CJ532" s="171"/>
      <c r="CK532" s="171"/>
      <c r="CL532" s="171"/>
      <c r="CM532" s="171"/>
      <c r="CN532" s="171"/>
      <c r="CO532" s="171"/>
      <c r="CP532" s="171"/>
      <c r="CQ532" s="171"/>
      <c r="CR532" s="171"/>
      <c r="CS532" s="17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8BEA-769A-400E-A187-33F60D5FBF02}">
  <dimension ref="A1:EA118"/>
  <sheetViews>
    <sheetView topLeftCell="CG1" workbookViewId="0">
      <selection activeCell="I1" sqref="I1:S1048576"/>
    </sheetView>
  </sheetViews>
  <sheetFormatPr defaultRowHeight="15" x14ac:dyDescent="0.25"/>
  <sheetData>
    <row r="1" spans="1:131" x14ac:dyDescent="0.25">
      <c r="A1" t="s">
        <v>1570</v>
      </c>
    </row>
    <row r="2" spans="1:131" x14ac:dyDescent="0.25">
      <c r="A2" t="s">
        <v>1147</v>
      </c>
      <c r="E2" t="s">
        <v>1151</v>
      </c>
      <c r="U2" t="s">
        <v>12</v>
      </c>
      <c r="V2" t="s">
        <v>2</v>
      </c>
      <c r="W2" t="s">
        <v>13</v>
      </c>
      <c r="Z2" t="s">
        <v>1565</v>
      </c>
      <c r="AD2" t="s">
        <v>594</v>
      </c>
      <c r="AE2" t="s">
        <v>595</v>
      </c>
      <c r="AF2" t="s">
        <v>596</v>
      </c>
      <c r="AG2" t="s">
        <v>597</v>
      </c>
      <c r="AH2" t="s">
        <v>598</v>
      </c>
      <c r="AJ2" t="s">
        <v>12</v>
      </c>
      <c r="AL2" t="s">
        <v>13</v>
      </c>
      <c r="AO2" t="s">
        <v>1565</v>
      </c>
      <c r="AT2" t="s">
        <v>2</v>
      </c>
      <c r="AW2" t="s">
        <v>996</v>
      </c>
      <c r="AX2" t="s">
        <v>997</v>
      </c>
      <c r="AY2" t="s">
        <v>998</v>
      </c>
      <c r="AZ2" t="s">
        <v>999</v>
      </c>
      <c r="BB2" t="s">
        <v>237</v>
      </c>
      <c r="BC2" t="s">
        <v>13</v>
      </c>
      <c r="BF2" t="s">
        <v>1565</v>
      </c>
      <c r="BK2" t="s">
        <v>2</v>
      </c>
      <c r="BO2" t="s">
        <v>513</v>
      </c>
      <c r="BT2" t="s">
        <v>240</v>
      </c>
      <c r="BX2" t="s">
        <v>1565</v>
      </c>
      <c r="CC2" t="s">
        <v>2</v>
      </c>
      <c r="CD2" t="s">
        <v>241</v>
      </c>
      <c r="CG2" t="s">
        <v>237</v>
      </c>
      <c r="CH2" t="s">
        <v>13</v>
      </c>
      <c r="CK2" t="s">
        <v>1565</v>
      </c>
      <c r="CQ2" t="s">
        <v>238</v>
      </c>
      <c r="CR2" t="s">
        <v>239</v>
      </c>
      <c r="CU2" t="s">
        <v>0</v>
      </c>
      <c r="CV2" t="s">
        <v>1566</v>
      </c>
      <c r="CY2" t="s">
        <v>1565</v>
      </c>
      <c r="DF2" t="s">
        <v>2</v>
      </c>
      <c r="DG2" t="s">
        <v>3</v>
      </c>
      <c r="DH2" t="s">
        <v>4</v>
      </c>
      <c r="DI2" t="s">
        <v>5</v>
      </c>
      <c r="DJ2" t="s">
        <v>6</v>
      </c>
      <c r="DK2" t="s">
        <v>7</v>
      </c>
      <c r="DM2" t="s">
        <v>12</v>
      </c>
      <c r="DN2" t="s">
        <v>13</v>
      </c>
      <c r="DO2" t="s">
        <v>1147</v>
      </c>
      <c r="DV2" t="s">
        <v>2</v>
      </c>
      <c r="DW2" t="s">
        <v>14</v>
      </c>
      <c r="DX2" t="s">
        <v>15</v>
      </c>
      <c r="DY2" t="s">
        <v>16</v>
      </c>
      <c r="DZ2" t="s">
        <v>17</v>
      </c>
      <c r="EA2" t="s">
        <v>18</v>
      </c>
    </row>
    <row r="3" spans="1:131" x14ac:dyDescent="0.25">
      <c r="AH3">
        <v>291</v>
      </c>
      <c r="AZ3">
        <v>291</v>
      </c>
      <c r="BK3">
        <v>112</v>
      </c>
      <c r="CD3">
        <v>198</v>
      </c>
      <c r="CR3">
        <v>125</v>
      </c>
      <c r="DG3">
        <v>95</v>
      </c>
      <c r="DW3">
        <v>185</v>
      </c>
    </row>
    <row r="4" spans="1:131" x14ac:dyDescent="0.25">
      <c r="A4" t="s">
        <v>8</v>
      </c>
      <c r="B4">
        <v>133</v>
      </c>
      <c r="D4" t="s">
        <v>1547</v>
      </c>
      <c r="E4">
        <v>35</v>
      </c>
      <c r="F4" t="s">
        <v>1547</v>
      </c>
      <c r="G4">
        <v>35</v>
      </c>
      <c r="W4" t="s">
        <v>8</v>
      </c>
      <c r="X4">
        <v>112</v>
      </c>
      <c r="Y4" t="s">
        <v>1547</v>
      </c>
      <c r="Z4">
        <v>32</v>
      </c>
      <c r="AA4" t="s">
        <v>1547</v>
      </c>
      <c r="AB4">
        <v>32</v>
      </c>
      <c r="AL4" t="s">
        <v>8</v>
      </c>
      <c r="AM4">
        <v>112</v>
      </c>
      <c r="AN4" t="s">
        <v>1547</v>
      </c>
      <c r="AO4">
        <v>32</v>
      </c>
      <c r="AP4" t="s">
        <v>1547</v>
      </c>
      <c r="AQ4">
        <v>32</v>
      </c>
      <c r="BC4" t="s">
        <v>8</v>
      </c>
      <c r="BD4">
        <v>43</v>
      </c>
      <c r="BE4" t="s">
        <v>1547</v>
      </c>
      <c r="BF4">
        <v>9</v>
      </c>
      <c r="BG4" t="s">
        <v>1547</v>
      </c>
      <c r="BH4">
        <v>9</v>
      </c>
      <c r="BU4" t="s">
        <v>8</v>
      </c>
      <c r="BV4">
        <v>87</v>
      </c>
      <c r="BW4" t="s">
        <v>1547</v>
      </c>
      <c r="BX4">
        <v>28</v>
      </c>
      <c r="BY4" t="s">
        <v>1547</v>
      </c>
      <c r="BZ4">
        <v>28</v>
      </c>
      <c r="CH4" t="s">
        <v>8</v>
      </c>
      <c r="CI4">
        <v>70</v>
      </c>
      <c r="CJ4" t="s">
        <v>1547</v>
      </c>
      <c r="CK4">
        <v>23</v>
      </c>
      <c r="CL4" t="s">
        <v>1547</v>
      </c>
      <c r="CM4">
        <v>23</v>
      </c>
      <c r="CV4" t="s">
        <v>8</v>
      </c>
      <c r="CW4">
        <v>45</v>
      </c>
      <c r="CX4" t="s">
        <v>1547</v>
      </c>
      <c r="CY4">
        <v>13</v>
      </c>
      <c r="CZ4" t="s">
        <v>1547</v>
      </c>
      <c r="DA4">
        <v>13</v>
      </c>
      <c r="DN4" t="s">
        <v>8</v>
      </c>
      <c r="DO4">
        <v>67</v>
      </c>
    </row>
    <row r="5" spans="1:131" x14ac:dyDescent="0.25">
      <c r="A5" t="s">
        <v>201</v>
      </c>
      <c r="B5">
        <v>53</v>
      </c>
      <c r="D5" t="s">
        <v>1546</v>
      </c>
      <c r="E5">
        <v>118</v>
      </c>
      <c r="F5" t="s">
        <v>1554</v>
      </c>
      <c r="G5">
        <v>83</v>
      </c>
      <c r="W5" t="s">
        <v>201</v>
      </c>
      <c r="X5">
        <v>46</v>
      </c>
      <c r="Y5" t="s">
        <v>1546</v>
      </c>
      <c r="Z5">
        <v>85</v>
      </c>
      <c r="AA5" t="s">
        <v>1554</v>
      </c>
      <c r="AB5">
        <v>53</v>
      </c>
      <c r="AL5" t="s">
        <v>201</v>
      </c>
      <c r="AM5">
        <v>46</v>
      </c>
      <c r="AN5" t="s">
        <v>1546</v>
      </c>
      <c r="AO5">
        <v>85</v>
      </c>
      <c r="AP5" t="s">
        <v>1554</v>
      </c>
      <c r="AQ5">
        <v>53</v>
      </c>
      <c r="BC5" t="s">
        <v>201</v>
      </c>
      <c r="BD5">
        <v>14</v>
      </c>
      <c r="BE5" t="s">
        <v>1546</v>
      </c>
      <c r="BF5">
        <v>25</v>
      </c>
      <c r="BG5" t="s">
        <v>1554</v>
      </c>
      <c r="BH5">
        <v>16</v>
      </c>
      <c r="BU5" t="s">
        <v>201</v>
      </c>
      <c r="BV5">
        <v>22</v>
      </c>
      <c r="BW5" t="s">
        <v>1546</v>
      </c>
      <c r="BX5">
        <v>68</v>
      </c>
      <c r="BY5" t="s">
        <v>1554</v>
      </c>
      <c r="BZ5">
        <v>40</v>
      </c>
      <c r="CH5" t="s">
        <v>201</v>
      </c>
      <c r="CI5">
        <v>0</v>
      </c>
      <c r="CJ5" t="s">
        <v>1546</v>
      </c>
      <c r="CK5">
        <v>47</v>
      </c>
      <c r="CL5" t="s">
        <v>1554</v>
      </c>
      <c r="CM5">
        <v>24</v>
      </c>
      <c r="CV5" t="s">
        <v>201</v>
      </c>
      <c r="CW5">
        <v>0</v>
      </c>
      <c r="CX5" t="s">
        <v>1546</v>
      </c>
      <c r="CY5">
        <v>19</v>
      </c>
      <c r="CZ5" t="s">
        <v>1554</v>
      </c>
      <c r="DA5">
        <v>6</v>
      </c>
      <c r="DN5" t="s">
        <v>201</v>
      </c>
      <c r="DO5">
        <v>32</v>
      </c>
    </row>
    <row r="6" spans="1:131" x14ac:dyDescent="0.25">
      <c r="A6" t="s">
        <v>286</v>
      </c>
      <c r="B6">
        <v>60</v>
      </c>
      <c r="D6" t="s">
        <v>1548</v>
      </c>
      <c r="E6">
        <v>226</v>
      </c>
      <c r="F6" t="s">
        <v>1555</v>
      </c>
      <c r="G6">
        <v>108</v>
      </c>
      <c r="W6" t="s">
        <v>286</v>
      </c>
      <c r="X6">
        <v>49</v>
      </c>
      <c r="Y6" t="s">
        <v>1548</v>
      </c>
      <c r="Z6">
        <v>169</v>
      </c>
      <c r="AA6" t="s">
        <v>1555</v>
      </c>
      <c r="AB6">
        <v>84</v>
      </c>
      <c r="AL6" t="s">
        <v>286</v>
      </c>
      <c r="AM6">
        <v>49</v>
      </c>
      <c r="AN6" t="s">
        <v>1548</v>
      </c>
      <c r="AO6">
        <v>169</v>
      </c>
      <c r="AP6" t="s">
        <v>1555</v>
      </c>
      <c r="AQ6">
        <v>84</v>
      </c>
      <c r="BC6" t="s">
        <v>286</v>
      </c>
      <c r="BD6">
        <v>19</v>
      </c>
      <c r="BE6" t="s">
        <v>1548</v>
      </c>
      <c r="BF6">
        <v>69</v>
      </c>
      <c r="BG6" t="s">
        <v>1555</v>
      </c>
      <c r="BH6">
        <v>44</v>
      </c>
      <c r="BU6" t="s">
        <v>286</v>
      </c>
      <c r="BV6">
        <v>19</v>
      </c>
      <c r="BW6" t="s">
        <v>1548</v>
      </c>
      <c r="BX6">
        <v>107</v>
      </c>
      <c r="BY6" t="s">
        <v>1555</v>
      </c>
      <c r="BZ6">
        <v>39</v>
      </c>
      <c r="CH6" t="s">
        <v>286</v>
      </c>
      <c r="CI6">
        <v>0</v>
      </c>
      <c r="CJ6" t="s">
        <v>1548</v>
      </c>
      <c r="CK6">
        <v>55</v>
      </c>
      <c r="CL6" t="s">
        <v>1555</v>
      </c>
      <c r="CM6">
        <v>8</v>
      </c>
      <c r="CV6" t="s">
        <v>286</v>
      </c>
      <c r="CW6">
        <v>0</v>
      </c>
      <c r="CX6" t="s">
        <v>1548</v>
      </c>
      <c r="CY6">
        <v>26</v>
      </c>
      <c r="CZ6" t="s">
        <v>1555</v>
      </c>
      <c r="DA6">
        <v>7</v>
      </c>
      <c r="DN6" t="s">
        <v>286</v>
      </c>
      <c r="DO6">
        <v>33</v>
      </c>
    </row>
    <row r="7" spans="1:131" x14ac:dyDescent="0.25">
      <c r="A7" t="s">
        <v>10</v>
      </c>
      <c r="B7">
        <v>117</v>
      </c>
      <c r="D7" t="s">
        <v>1549</v>
      </c>
      <c r="E7">
        <v>307</v>
      </c>
      <c r="F7" t="s">
        <v>1556</v>
      </c>
      <c r="G7">
        <v>81</v>
      </c>
      <c r="W7" t="s">
        <v>10</v>
      </c>
      <c r="X7">
        <v>84</v>
      </c>
      <c r="Y7" t="s">
        <v>1549</v>
      </c>
      <c r="Z7">
        <v>242</v>
      </c>
      <c r="AA7" t="s">
        <v>1556</v>
      </c>
      <c r="AB7">
        <v>73</v>
      </c>
      <c r="AH7">
        <v>291</v>
      </c>
      <c r="AL7" t="s">
        <v>10</v>
      </c>
      <c r="AM7">
        <v>84</v>
      </c>
      <c r="AN7" t="s">
        <v>1549</v>
      </c>
      <c r="AO7">
        <v>242</v>
      </c>
      <c r="AP7" t="s">
        <v>1556</v>
      </c>
      <c r="AQ7">
        <v>73</v>
      </c>
      <c r="AZ7">
        <v>291</v>
      </c>
      <c r="BC7" t="s">
        <v>10</v>
      </c>
      <c r="BD7">
        <v>36</v>
      </c>
      <c r="BE7" t="s">
        <v>1549</v>
      </c>
      <c r="BF7">
        <v>95</v>
      </c>
      <c r="BG7" t="s">
        <v>1556</v>
      </c>
      <c r="BH7">
        <v>26</v>
      </c>
      <c r="BK7">
        <v>112</v>
      </c>
      <c r="BU7" t="s">
        <v>10</v>
      </c>
      <c r="BV7">
        <v>70</v>
      </c>
      <c r="BW7" t="s">
        <v>1549</v>
      </c>
      <c r="BX7">
        <v>160</v>
      </c>
      <c r="BY7" t="s">
        <v>1556</v>
      </c>
      <c r="BZ7">
        <v>53</v>
      </c>
      <c r="CD7">
        <v>198</v>
      </c>
      <c r="CH7" t="s">
        <v>10</v>
      </c>
      <c r="CI7">
        <v>55</v>
      </c>
      <c r="CJ7" t="s">
        <v>1549</v>
      </c>
      <c r="CK7">
        <v>97</v>
      </c>
      <c r="CL7" t="s">
        <v>1556</v>
      </c>
      <c r="CM7">
        <v>42</v>
      </c>
      <c r="CR7">
        <v>125</v>
      </c>
      <c r="CV7" t="s">
        <v>10</v>
      </c>
      <c r="CW7">
        <v>50</v>
      </c>
      <c r="CX7" t="s">
        <v>1549</v>
      </c>
      <c r="CY7">
        <v>70</v>
      </c>
      <c r="CZ7" t="s">
        <v>1556</v>
      </c>
      <c r="DA7">
        <v>44</v>
      </c>
      <c r="DG7">
        <v>95</v>
      </c>
      <c r="DN7" t="s">
        <v>10</v>
      </c>
      <c r="DO7">
        <v>53</v>
      </c>
      <c r="DW7">
        <v>185</v>
      </c>
    </row>
    <row r="8" spans="1:131" x14ac:dyDescent="0.25">
      <c r="D8" t="s">
        <v>1550</v>
      </c>
      <c r="E8">
        <v>338</v>
      </c>
      <c r="F8" t="s">
        <v>1557</v>
      </c>
      <c r="G8">
        <v>31</v>
      </c>
      <c r="Y8" t="s">
        <v>1550</v>
      </c>
      <c r="Z8">
        <v>269</v>
      </c>
      <c r="AA8" t="s">
        <v>1557</v>
      </c>
      <c r="AB8">
        <v>27</v>
      </c>
      <c r="AN8" t="s">
        <v>1550</v>
      </c>
      <c r="AO8">
        <v>269</v>
      </c>
      <c r="AP8" t="s">
        <v>1557</v>
      </c>
      <c r="AQ8">
        <v>27</v>
      </c>
      <c r="BE8" t="s">
        <v>1550</v>
      </c>
      <c r="BF8">
        <v>106</v>
      </c>
      <c r="BG8" t="s">
        <v>1557</v>
      </c>
      <c r="BH8">
        <v>11</v>
      </c>
      <c r="BW8" t="s">
        <v>1550</v>
      </c>
      <c r="BX8">
        <v>178</v>
      </c>
      <c r="BY8" t="s">
        <v>1557</v>
      </c>
      <c r="BZ8">
        <v>18</v>
      </c>
      <c r="CJ8" t="s">
        <v>1550</v>
      </c>
      <c r="CK8">
        <v>112</v>
      </c>
      <c r="CL8" t="s">
        <v>1557</v>
      </c>
      <c r="CM8">
        <v>15</v>
      </c>
      <c r="CX8" t="s">
        <v>1550</v>
      </c>
      <c r="CY8">
        <v>83</v>
      </c>
      <c r="CZ8" t="s">
        <v>1557</v>
      </c>
      <c r="DA8">
        <v>13</v>
      </c>
    </row>
    <row r="9" spans="1:131" x14ac:dyDescent="0.25">
      <c r="D9" t="s">
        <v>1551</v>
      </c>
      <c r="E9">
        <v>358</v>
      </c>
      <c r="F9" t="s">
        <v>1558</v>
      </c>
      <c r="G9">
        <v>25</v>
      </c>
      <c r="U9" t="s">
        <v>874</v>
      </c>
      <c r="V9">
        <v>876</v>
      </c>
      <c r="W9" t="s">
        <v>10</v>
      </c>
      <c r="Y9" t="s">
        <v>1551</v>
      </c>
      <c r="Z9">
        <v>287</v>
      </c>
      <c r="AA9" t="s">
        <v>1558</v>
      </c>
      <c r="AB9">
        <v>22</v>
      </c>
      <c r="AD9">
        <v>41.326093</v>
      </c>
      <c r="AE9">
        <v>28.956047999999999</v>
      </c>
      <c r="AF9">
        <v>4.9694656500000001</v>
      </c>
      <c r="AG9">
        <v>11.634119999999998</v>
      </c>
      <c r="AH9">
        <v>2.3430306813245263</v>
      </c>
      <c r="AJ9" t="s">
        <v>1136</v>
      </c>
      <c r="AL9" t="s">
        <v>10</v>
      </c>
      <c r="AN9" t="s">
        <v>1551</v>
      </c>
      <c r="AO9">
        <v>287</v>
      </c>
      <c r="AP9" t="s">
        <v>1558</v>
      </c>
      <c r="AQ9">
        <v>22</v>
      </c>
      <c r="AT9" t="s">
        <v>440</v>
      </c>
      <c r="AW9">
        <v>0.2102</v>
      </c>
      <c r="AX9">
        <v>20</v>
      </c>
      <c r="AY9">
        <v>1.051E-2</v>
      </c>
      <c r="AZ9">
        <v>5.8223498778621856</v>
      </c>
      <c r="BB9" t="s">
        <v>541</v>
      </c>
      <c r="BC9" t="s">
        <v>201</v>
      </c>
      <c r="BE9" t="s">
        <v>1551</v>
      </c>
      <c r="BF9">
        <v>111</v>
      </c>
      <c r="BG9" t="s">
        <v>1558</v>
      </c>
      <c r="BH9">
        <v>6</v>
      </c>
      <c r="BK9">
        <v>647.61199999999997</v>
      </c>
      <c r="BO9">
        <v>3340.166667</v>
      </c>
      <c r="BT9" t="s">
        <v>489</v>
      </c>
      <c r="BW9" t="s">
        <v>1551</v>
      </c>
      <c r="BX9">
        <v>194</v>
      </c>
      <c r="BY9" t="s">
        <v>1558</v>
      </c>
      <c r="BZ9">
        <v>20</v>
      </c>
      <c r="CC9" t="s">
        <v>440</v>
      </c>
      <c r="CD9">
        <v>167.35715432485773</v>
      </c>
      <c r="CG9">
        <v>29</v>
      </c>
      <c r="CH9" t="s">
        <v>10</v>
      </c>
      <c r="CJ9" t="s">
        <v>1551</v>
      </c>
      <c r="CK9">
        <v>123</v>
      </c>
      <c r="CL9" t="s">
        <v>1558</v>
      </c>
      <c r="CM9">
        <v>13</v>
      </c>
      <c r="CQ9" t="s">
        <v>62</v>
      </c>
      <c r="CR9">
        <v>7.5640603678692289</v>
      </c>
      <c r="CU9">
        <v>95</v>
      </c>
      <c r="CV9" t="s">
        <v>10</v>
      </c>
      <c r="CX9" t="s">
        <v>1551</v>
      </c>
      <c r="CY9">
        <v>95</v>
      </c>
      <c r="CZ9" t="s">
        <v>1558</v>
      </c>
      <c r="DA9">
        <v>12</v>
      </c>
      <c r="DF9" t="s">
        <v>11</v>
      </c>
      <c r="DG9">
        <v>2.699646</v>
      </c>
      <c r="DH9">
        <v>0.3571313000000001</v>
      </c>
      <c r="DI9">
        <v>2.3425146999999997</v>
      </c>
      <c r="DJ9">
        <v>0.19969260000000008</v>
      </c>
      <c r="DK9">
        <v>0.15743870000000001</v>
      </c>
      <c r="DM9" t="s">
        <v>205</v>
      </c>
      <c r="DN9" t="s">
        <v>202</v>
      </c>
      <c r="DV9" t="s">
        <v>62</v>
      </c>
      <c r="DW9">
        <v>0.29519631999999996</v>
      </c>
      <c r="DX9">
        <v>2.6109359999999998E-2</v>
      </c>
      <c r="DY9">
        <v>6.0254019999999998E-2</v>
      </c>
      <c r="DZ9">
        <v>0.18752181999999998</v>
      </c>
      <c r="EA9">
        <v>2.0774399999999998E-2</v>
      </c>
    </row>
    <row r="10" spans="1:131" x14ac:dyDescent="0.25">
      <c r="D10" t="s">
        <v>1552</v>
      </c>
      <c r="E10">
        <v>362</v>
      </c>
      <c r="U10" t="s">
        <v>878</v>
      </c>
      <c r="V10">
        <v>1272</v>
      </c>
      <c r="W10" t="s">
        <v>10</v>
      </c>
      <c r="Y10" t="s">
        <v>1552</v>
      </c>
      <c r="Z10">
        <v>290</v>
      </c>
      <c r="AD10">
        <v>49.432260499999998</v>
      </c>
      <c r="AE10">
        <v>30.117124999999998</v>
      </c>
      <c r="AF10">
        <v>5.5745856999999983</v>
      </c>
      <c r="AG10">
        <v>11.9261447</v>
      </c>
      <c r="AH10">
        <v>2.1380505628895401</v>
      </c>
      <c r="AJ10" t="s">
        <v>149</v>
      </c>
      <c r="AL10" t="s">
        <v>10</v>
      </c>
      <c r="AN10" t="s">
        <v>1552</v>
      </c>
      <c r="AO10">
        <v>290</v>
      </c>
      <c r="AT10" t="s">
        <v>62</v>
      </c>
      <c r="AW10">
        <v>0.2487</v>
      </c>
      <c r="AX10">
        <v>20</v>
      </c>
      <c r="AY10">
        <v>1.2435E-2</v>
      </c>
      <c r="AZ10">
        <v>6.6061793681045824</v>
      </c>
      <c r="BB10" t="s">
        <v>521</v>
      </c>
      <c r="BC10" t="s">
        <v>8</v>
      </c>
      <c r="BE10" t="s">
        <v>1552</v>
      </c>
      <c r="BF10">
        <v>112</v>
      </c>
      <c r="BK10">
        <v>759.88499999999999</v>
      </c>
      <c r="BO10">
        <v>3778.333333</v>
      </c>
      <c r="BT10" t="s">
        <v>398</v>
      </c>
      <c r="BW10" t="s">
        <v>1552</v>
      </c>
      <c r="BX10">
        <v>197</v>
      </c>
      <c r="CC10" t="s">
        <v>62</v>
      </c>
      <c r="CD10">
        <v>158.86037130671565</v>
      </c>
      <c r="CG10">
        <v>41</v>
      </c>
      <c r="CH10" t="s">
        <v>8</v>
      </c>
      <c r="CJ10" t="s">
        <v>1552</v>
      </c>
      <c r="CK10">
        <v>124</v>
      </c>
      <c r="CQ10" t="s">
        <v>20</v>
      </c>
      <c r="CR10">
        <v>7.1267895459215085</v>
      </c>
      <c r="CU10">
        <v>127</v>
      </c>
      <c r="CV10" t="s">
        <v>8</v>
      </c>
      <c r="CX10" t="s">
        <v>1552</v>
      </c>
      <c r="CY10">
        <v>95</v>
      </c>
      <c r="DF10" t="s">
        <v>9</v>
      </c>
      <c r="DG10">
        <v>5.5433750000000002</v>
      </c>
      <c r="DH10">
        <v>0.9664625</v>
      </c>
      <c r="DI10">
        <v>4.5769125000000006</v>
      </c>
      <c r="DJ10">
        <v>0.59809240000000008</v>
      </c>
      <c r="DK10">
        <v>0.36837009999999998</v>
      </c>
      <c r="DM10">
        <v>28</v>
      </c>
      <c r="DN10" t="s">
        <v>202</v>
      </c>
      <c r="DV10" t="s">
        <v>20</v>
      </c>
      <c r="DW10">
        <v>0.26966782</v>
      </c>
      <c r="DX10">
        <v>3.0761799999999999E-2</v>
      </c>
      <c r="DY10">
        <v>7.251539999999998E-2</v>
      </c>
      <c r="DZ10">
        <v>0.15070971999999999</v>
      </c>
      <c r="EA10">
        <v>1.6851560000000002E-2</v>
      </c>
    </row>
    <row r="11" spans="1:131" x14ac:dyDescent="0.25">
      <c r="D11" t="s">
        <v>1553</v>
      </c>
      <c r="E11">
        <v>363</v>
      </c>
      <c r="U11" t="s">
        <v>612</v>
      </c>
      <c r="V11">
        <v>702</v>
      </c>
      <c r="W11" t="s">
        <v>8</v>
      </c>
      <c r="Y11" t="s">
        <v>1553</v>
      </c>
      <c r="Z11">
        <v>291</v>
      </c>
      <c r="AD11">
        <v>45.118646999999996</v>
      </c>
      <c r="AE11">
        <v>31.3068825</v>
      </c>
      <c r="AF11">
        <v>5.1640599500000004</v>
      </c>
      <c r="AG11">
        <v>12.670333999999999</v>
      </c>
      <c r="AH11">
        <v>2.4569377859149468</v>
      </c>
      <c r="AJ11" t="s">
        <v>21</v>
      </c>
      <c r="AL11" t="s">
        <v>8</v>
      </c>
      <c r="AN11" t="s">
        <v>1553</v>
      </c>
      <c r="AO11">
        <v>291</v>
      </c>
      <c r="AT11" t="s">
        <v>20</v>
      </c>
      <c r="AW11">
        <v>0.1996</v>
      </c>
      <c r="AX11">
        <v>20</v>
      </c>
      <c r="AY11">
        <v>9.9799999999999993E-3</v>
      </c>
      <c r="AZ11">
        <v>5.5793131787011481</v>
      </c>
      <c r="BB11" t="s">
        <v>113</v>
      </c>
      <c r="BC11" t="s">
        <v>10</v>
      </c>
      <c r="BE11" t="s">
        <v>1553</v>
      </c>
      <c r="BF11">
        <v>112</v>
      </c>
      <c r="BK11">
        <v>720.99900000000002</v>
      </c>
      <c r="BO11">
        <v>1364.953667</v>
      </c>
      <c r="BT11" t="s">
        <v>385</v>
      </c>
      <c r="BW11" t="s">
        <v>1553</v>
      </c>
      <c r="BX11">
        <v>198</v>
      </c>
      <c r="CC11" t="s">
        <v>62</v>
      </c>
      <c r="CD11">
        <v>171.9970169926504</v>
      </c>
      <c r="CG11">
        <v>46</v>
      </c>
      <c r="CH11" t="s">
        <v>8</v>
      </c>
      <c r="CJ11" t="s">
        <v>1553</v>
      </c>
      <c r="CK11">
        <v>125</v>
      </c>
      <c r="CQ11" t="s">
        <v>20</v>
      </c>
      <c r="CR11">
        <v>8.1625311319777811</v>
      </c>
      <c r="CU11">
        <v>146</v>
      </c>
      <c r="CV11" t="s">
        <v>10</v>
      </c>
      <c r="CX11" t="s">
        <v>1553</v>
      </c>
      <c r="CY11">
        <v>95</v>
      </c>
      <c r="DF11" t="s">
        <v>11</v>
      </c>
      <c r="DG11">
        <v>5.3219760000000003</v>
      </c>
      <c r="DH11">
        <v>0.52096319999999996</v>
      </c>
      <c r="DI11">
        <v>4.8010128000000005</v>
      </c>
      <c r="DJ11">
        <v>0.31229009999999996</v>
      </c>
      <c r="DK11">
        <v>0.2086731</v>
      </c>
      <c r="DM11" t="s">
        <v>149</v>
      </c>
      <c r="DN11" t="s">
        <v>10</v>
      </c>
      <c r="DV11" t="s">
        <v>62</v>
      </c>
      <c r="DW11">
        <v>0.30954219999999999</v>
      </c>
      <c r="DX11">
        <v>3.1509920000000004E-2</v>
      </c>
      <c r="DY11">
        <v>5.8708700000000003E-2</v>
      </c>
      <c r="DZ11">
        <v>0.20441506000000001</v>
      </c>
      <c r="EA11">
        <v>1.7897260000000002E-2</v>
      </c>
    </row>
    <row r="12" spans="1:131" x14ac:dyDescent="0.25">
      <c r="U12" t="s">
        <v>749</v>
      </c>
      <c r="V12">
        <v>654</v>
      </c>
      <c r="W12" t="s">
        <v>201</v>
      </c>
      <c r="AD12">
        <v>37.649123999999993</v>
      </c>
      <c r="AE12">
        <v>26.874282000000001</v>
      </c>
      <c r="AF12">
        <v>4.7446921499999997</v>
      </c>
      <c r="AG12">
        <v>10.935590850000001</v>
      </c>
      <c r="AH12">
        <v>2.3140093647840034</v>
      </c>
      <c r="AJ12" t="s">
        <v>541</v>
      </c>
      <c r="AL12" t="s">
        <v>201</v>
      </c>
      <c r="AT12" t="s">
        <v>20</v>
      </c>
      <c r="AW12">
        <v>0.20849999999999999</v>
      </c>
      <c r="AX12">
        <v>20</v>
      </c>
      <c r="AY12">
        <v>1.0425E-2</v>
      </c>
      <c r="AZ12">
        <v>5.8330872681394794</v>
      </c>
      <c r="BB12" t="s">
        <v>185</v>
      </c>
      <c r="BC12" t="s">
        <v>201</v>
      </c>
      <c r="BK12">
        <v>756.197</v>
      </c>
      <c r="BO12">
        <v>2075.1350000000002</v>
      </c>
      <c r="BT12" t="s">
        <v>442</v>
      </c>
      <c r="CC12" t="s">
        <v>440</v>
      </c>
      <c r="CD12">
        <v>118.28286241000107</v>
      </c>
      <c r="CG12">
        <v>65</v>
      </c>
      <c r="CH12" t="s">
        <v>8</v>
      </c>
      <c r="CQ12" t="s">
        <v>20</v>
      </c>
      <c r="CR12">
        <v>8.4775605549227926</v>
      </c>
      <c r="CU12">
        <v>152</v>
      </c>
      <c r="CV12" t="s">
        <v>10</v>
      </c>
      <c r="DF12" t="s">
        <v>11</v>
      </c>
      <c r="DG12">
        <v>6.1755959999999996</v>
      </c>
      <c r="DH12">
        <v>0.65827020000000003</v>
      </c>
      <c r="DI12">
        <v>5.5173258000000001</v>
      </c>
      <c r="DJ12">
        <v>0.39095110000000005</v>
      </c>
      <c r="DK12">
        <v>0.26731909999999998</v>
      </c>
      <c r="DM12" t="s">
        <v>21</v>
      </c>
      <c r="DN12" t="s">
        <v>8</v>
      </c>
      <c r="DV12" t="s">
        <v>20</v>
      </c>
      <c r="DW12">
        <v>0.23139114000000002</v>
      </c>
      <c r="DX12">
        <v>2.33948E-2</v>
      </c>
      <c r="DY12">
        <v>4.9533099999999997E-2</v>
      </c>
      <c r="DZ12">
        <v>0.15099386000000001</v>
      </c>
      <c r="EA12">
        <v>2.0133539999999998E-2</v>
      </c>
    </row>
    <row r="13" spans="1:131" x14ac:dyDescent="0.25">
      <c r="U13" t="s">
        <v>616</v>
      </c>
      <c r="V13">
        <v>762</v>
      </c>
      <c r="W13" t="s">
        <v>8</v>
      </c>
      <c r="AD13">
        <v>41.099261499999997</v>
      </c>
      <c r="AE13">
        <v>29.818316499999998</v>
      </c>
      <c r="AF13">
        <v>4.8860363499999995</v>
      </c>
      <c r="AG13">
        <v>11.873209900000001</v>
      </c>
      <c r="AH13">
        <v>2.4331481965734092</v>
      </c>
      <c r="AJ13" t="s">
        <v>521</v>
      </c>
      <c r="AL13" t="s">
        <v>8</v>
      </c>
      <c r="AT13" t="s">
        <v>20</v>
      </c>
      <c r="AW13">
        <v>0.24279999999999999</v>
      </c>
      <c r="AX13">
        <v>20</v>
      </c>
      <c r="AY13">
        <v>1.214E-2</v>
      </c>
      <c r="AZ13">
        <v>6.3041902665557137</v>
      </c>
      <c r="BB13" t="s">
        <v>572</v>
      </c>
      <c r="BC13" t="s">
        <v>10</v>
      </c>
      <c r="BK13">
        <v>757.66899999999998</v>
      </c>
      <c r="BO13">
        <v>751.89166699999998</v>
      </c>
      <c r="BT13" t="s">
        <v>296</v>
      </c>
      <c r="CC13" t="s">
        <v>20</v>
      </c>
      <c r="CD13">
        <v>158.83431287944038</v>
      </c>
      <c r="CG13">
        <v>67</v>
      </c>
      <c r="CH13" t="s">
        <v>10</v>
      </c>
      <c r="CQ13" t="s">
        <v>20</v>
      </c>
      <c r="CR13">
        <v>9.9537864956990063</v>
      </c>
      <c r="CU13">
        <v>156</v>
      </c>
      <c r="CV13" t="s">
        <v>10</v>
      </c>
      <c r="DF13" t="s">
        <v>11</v>
      </c>
      <c r="DG13">
        <v>4.1092519999999997</v>
      </c>
      <c r="DH13">
        <v>0.50418260000000004</v>
      </c>
      <c r="DI13">
        <v>3.6050693999999996</v>
      </c>
      <c r="DJ13">
        <v>0.2194797</v>
      </c>
      <c r="DK13">
        <v>0.28470290000000004</v>
      </c>
      <c r="DM13">
        <v>82</v>
      </c>
      <c r="DN13" t="s">
        <v>202</v>
      </c>
      <c r="DV13" t="s">
        <v>20</v>
      </c>
      <c r="DW13">
        <v>0.25691394000000001</v>
      </c>
      <c r="DX13">
        <v>2.6105440000000001E-2</v>
      </c>
      <c r="DY13">
        <v>5.4659579999999999E-2</v>
      </c>
      <c r="DZ13">
        <v>0.15479503999999999</v>
      </c>
      <c r="EA13">
        <v>1.9607819999999998E-2</v>
      </c>
    </row>
    <row r="14" spans="1:131" x14ac:dyDescent="0.25">
      <c r="U14" t="s">
        <v>619</v>
      </c>
      <c r="V14">
        <v>861</v>
      </c>
      <c r="W14" t="s">
        <v>8</v>
      </c>
      <c r="AD14">
        <v>29.536913500000004</v>
      </c>
      <c r="AE14">
        <v>23.450755000000001</v>
      </c>
      <c r="AF14">
        <v>4.1630893000000002</v>
      </c>
      <c r="AG14">
        <v>9.7987419500000019</v>
      </c>
      <c r="AH14">
        <v>2.3683529297685073</v>
      </c>
      <c r="AJ14" t="s">
        <v>1036</v>
      </c>
      <c r="AL14" t="s">
        <v>8</v>
      </c>
      <c r="AT14" t="s">
        <v>440</v>
      </c>
      <c r="AW14">
        <v>0.21940000000000001</v>
      </c>
      <c r="AX14">
        <v>20</v>
      </c>
      <c r="AY14">
        <v>1.0970000000000001E-2</v>
      </c>
      <c r="AZ14">
        <v>5.7941642283842913</v>
      </c>
      <c r="BB14" t="s">
        <v>555</v>
      </c>
      <c r="BC14" t="s">
        <v>286</v>
      </c>
      <c r="BK14">
        <v>739.38599999999997</v>
      </c>
      <c r="BO14">
        <v>2783.333333</v>
      </c>
      <c r="BT14" t="s">
        <v>297</v>
      </c>
      <c r="CC14" t="s">
        <v>20</v>
      </c>
      <c r="CD14">
        <v>175.59058377768648</v>
      </c>
      <c r="CG14">
        <v>103</v>
      </c>
      <c r="CH14" t="s">
        <v>10</v>
      </c>
      <c r="CQ14" t="s">
        <v>20</v>
      </c>
      <c r="CR14">
        <v>7.8184910110585024</v>
      </c>
      <c r="CU14">
        <v>166</v>
      </c>
      <c r="CV14" t="s">
        <v>10</v>
      </c>
      <c r="DF14" t="s">
        <v>11</v>
      </c>
      <c r="DG14">
        <v>5.1706310000000002</v>
      </c>
      <c r="DH14">
        <v>0.60224979999999995</v>
      </c>
      <c r="DI14">
        <v>4.5683812000000001</v>
      </c>
      <c r="DJ14">
        <v>0.36363809999999996</v>
      </c>
      <c r="DK14">
        <v>0.23861169999999998</v>
      </c>
      <c r="DM14" t="s">
        <v>112</v>
      </c>
      <c r="DN14" t="s">
        <v>10</v>
      </c>
      <c r="DV14" t="s">
        <v>20</v>
      </c>
      <c r="DW14">
        <v>0.30456804000000004</v>
      </c>
      <c r="DX14">
        <v>2.9961500000000002E-2</v>
      </c>
      <c r="DY14">
        <v>6.2229720000000009E-2</v>
      </c>
      <c r="DZ14">
        <v>0.20561111999999998</v>
      </c>
      <c r="EA14">
        <v>2.0178600000000001E-2</v>
      </c>
    </row>
    <row r="15" spans="1:131" x14ac:dyDescent="0.25">
      <c r="U15" t="s">
        <v>623</v>
      </c>
      <c r="V15">
        <v>761</v>
      </c>
      <c r="W15" t="s">
        <v>8</v>
      </c>
      <c r="AD15">
        <v>27.584057499999993</v>
      </c>
      <c r="AE15">
        <v>23.649870999999997</v>
      </c>
      <c r="AF15">
        <v>4.1387686500000003</v>
      </c>
      <c r="AG15">
        <v>9.2150393000000008</v>
      </c>
      <c r="AH15">
        <v>2.2348564838309324</v>
      </c>
      <c r="AJ15" t="s">
        <v>1001</v>
      </c>
      <c r="AL15" t="s">
        <v>8</v>
      </c>
      <c r="AT15" t="s">
        <v>20</v>
      </c>
      <c r="AW15">
        <v>0.25380000000000003</v>
      </c>
      <c r="AX15">
        <v>20</v>
      </c>
      <c r="AY15">
        <v>1.2690000000000002E-2</v>
      </c>
      <c r="AZ15">
        <v>6.6826832738302961</v>
      </c>
      <c r="BB15" t="s">
        <v>556</v>
      </c>
      <c r="BC15" t="s">
        <v>286</v>
      </c>
      <c r="BK15">
        <v>758.69500000000005</v>
      </c>
      <c r="BO15">
        <v>4482.5</v>
      </c>
      <c r="BT15" t="s">
        <v>490</v>
      </c>
      <c r="CC15" t="s">
        <v>440</v>
      </c>
      <c r="CD15">
        <v>176.56450615062712</v>
      </c>
      <c r="CG15">
        <v>127</v>
      </c>
      <c r="CH15" t="s">
        <v>8</v>
      </c>
      <c r="CQ15" t="s">
        <v>62</v>
      </c>
      <c r="CR15">
        <v>8.3537595497655577</v>
      </c>
      <c r="CU15">
        <v>197</v>
      </c>
      <c r="CV15" t="s">
        <v>10</v>
      </c>
      <c r="DF15" t="s">
        <v>11</v>
      </c>
      <c r="DG15">
        <v>5.08148</v>
      </c>
      <c r="DH15">
        <v>0.6831853</v>
      </c>
      <c r="DI15">
        <v>4.3982947000000001</v>
      </c>
      <c r="DJ15">
        <v>0.35611579999999998</v>
      </c>
      <c r="DK15">
        <v>0.32706950000000001</v>
      </c>
      <c r="DM15" t="s">
        <v>113</v>
      </c>
      <c r="DN15" t="s">
        <v>10</v>
      </c>
      <c r="DV15" t="s">
        <v>20</v>
      </c>
      <c r="DW15">
        <v>0.23787777999999998</v>
      </c>
      <c r="DX15">
        <v>3.0400679999999996E-2</v>
      </c>
      <c r="DY15">
        <v>5.4936940000000004E-2</v>
      </c>
      <c r="DZ15">
        <v>0.13609994</v>
      </c>
      <c r="EA15">
        <v>1.8493139999999998E-2</v>
      </c>
    </row>
    <row r="16" spans="1:131" x14ac:dyDescent="0.25">
      <c r="U16" t="s">
        <v>885</v>
      </c>
      <c r="V16">
        <v>676</v>
      </c>
      <c r="W16" t="s">
        <v>10</v>
      </c>
      <c r="AD16">
        <v>35.893223000000013</v>
      </c>
      <c r="AE16">
        <v>26.672923500000003</v>
      </c>
      <c r="AF16">
        <v>4.6807920999999997</v>
      </c>
      <c r="AG16">
        <v>10.92255615</v>
      </c>
      <c r="AH16">
        <v>2.3476350843370253</v>
      </c>
      <c r="AJ16" t="s">
        <v>112</v>
      </c>
      <c r="AL16" t="s">
        <v>10</v>
      </c>
      <c r="AT16" t="s">
        <v>20</v>
      </c>
      <c r="AW16">
        <v>0.23119999999999999</v>
      </c>
      <c r="AX16">
        <v>20</v>
      </c>
      <c r="AY16">
        <v>1.1559999999999999E-2</v>
      </c>
      <c r="AZ16">
        <v>6.7108689233081904</v>
      </c>
      <c r="BB16" t="s">
        <v>557</v>
      </c>
      <c r="BC16" t="s">
        <v>286</v>
      </c>
      <c r="BK16">
        <v>797.33699999999999</v>
      </c>
      <c r="BO16">
        <v>889.48</v>
      </c>
      <c r="BT16" t="s">
        <v>491</v>
      </c>
      <c r="CC16" t="s">
        <v>440</v>
      </c>
      <c r="CD16">
        <v>170.6817184956129</v>
      </c>
      <c r="CG16">
        <v>143</v>
      </c>
      <c r="CH16" t="s">
        <v>10</v>
      </c>
      <c r="CQ16" t="s">
        <v>20</v>
      </c>
      <c r="CR16">
        <v>6.9804480298321057</v>
      </c>
      <c r="CU16">
        <v>166</v>
      </c>
      <c r="CV16" t="s">
        <v>10</v>
      </c>
      <c r="DF16" t="s">
        <v>11</v>
      </c>
      <c r="DG16">
        <v>5.1706310000000002</v>
      </c>
      <c r="DH16">
        <v>0.60224979999999995</v>
      </c>
      <c r="DI16">
        <v>4.5683812000000001</v>
      </c>
      <c r="DJ16">
        <v>0.36363809999999996</v>
      </c>
      <c r="DK16">
        <v>0.23861169999999998</v>
      </c>
      <c r="DM16" t="s">
        <v>156</v>
      </c>
      <c r="DN16" t="s">
        <v>10</v>
      </c>
      <c r="DV16" t="s">
        <v>62</v>
      </c>
      <c r="DW16">
        <v>0.29956934000000002</v>
      </c>
      <c r="DX16">
        <v>2.415192E-2</v>
      </c>
      <c r="DY16">
        <v>5.51397E-2</v>
      </c>
      <c r="DZ16">
        <v>0.21753612000000003</v>
      </c>
      <c r="EA16">
        <v>1.8436260000000003E-2</v>
      </c>
    </row>
    <row r="17" spans="21:131" x14ac:dyDescent="0.25">
      <c r="W17" t="s">
        <v>201</v>
      </c>
      <c r="AD17">
        <v>50.334559000000006</v>
      </c>
      <c r="AE17">
        <v>30.997265499999997</v>
      </c>
      <c r="AF17">
        <v>5.6216236000000013</v>
      </c>
      <c r="AG17">
        <v>12.736055000000002</v>
      </c>
      <c r="AH17">
        <v>2.2792005435139773</v>
      </c>
      <c r="AJ17" t="s">
        <v>542</v>
      </c>
      <c r="AL17" t="s">
        <v>201</v>
      </c>
      <c r="AT17" t="s">
        <v>440</v>
      </c>
      <c r="AW17">
        <v>0.18090000000000001</v>
      </c>
      <c r="AX17">
        <v>19</v>
      </c>
      <c r="AY17">
        <v>9.5210526315789475E-3</v>
      </c>
      <c r="AZ17">
        <v>5.3273974837338862</v>
      </c>
      <c r="BB17" t="s">
        <v>542</v>
      </c>
      <c r="BC17" t="s">
        <v>201</v>
      </c>
      <c r="BK17">
        <v>792.43100000000004</v>
      </c>
      <c r="BO17">
        <v>1897.333333</v>
      </c>
      <c r="BT17" t="s">
        <v>492</v>
      </c>
      <c r="CC17" t="s">
        <v>440</v>
      </c>
      <c r="CD17">
        <v>142.67849447206603</v>
      </c>
      <c r="CG17">
        <v>144</v>
      </c>
      <c r="CH17" t="s">
        <v>8</v>
      </c>
      <c r="CQ17" t="s">
        <v>20</v>
      </c>
      <c r="CR17">
        <v>7.0014339568562436</v>
      </c>
      <c r="CU17">
        <v>189</v>
      </c>
      <c r="CV17" t="s">
        <v>8</v>
      </c>
      <c r="DF17" t="s">
        <v>9</v>
      </c>
      <c r="DG17">
        <v>6.7020730000000004</v>
      </c>
      <c r="DH17">
        <v>0.81571550000000004</v>
      </c>
      <c r="DI17">
        <v>5.8863575000000008</v>
      </c>
      <c r="DJ17">
        <v>0.42800660000000007</v>
      </c>
      <c r="DK17">
        <v>0.38770889999999997</v>
      </c>
      <c r="DM17" t="s">
        <v>185</v>
      </c>
      <c r="DN17" t="s">
        <v>8</v>
      </c>
      <c r="DV17" t="s">
        <v>20</v>
      </c>
      <c r="DW17">
        <v>0.25906442000000002</v>
      </c>
      <c r="DX17">
        <v>2.3553919999999999E-2</v>
      </c>
      <c r="DY17">
        <v>5.7063540000000003E-2</v>
      </c>
      <c r="DZ17">
        <v>0.15843964000000002</v>
      </c>
      <c r="EA17">
        <v>1.9429120000000001E-2</v>
      </c>
    </row>
    <row r="18" spans="21:131" x14ac:dyDescent="0.25">
      <c r="W18" t="s">
        <v>201</v>
      </c>
      <c r="AD18">
        <v>39.639527999999999</v>
      </c>
      <c r="AE18">
        <v>27.406646000000002</v>
      </c>
      <c r="AF18">
        <v>5.1124123000000008</v>
      </c>
      <c r="AG18">
        <v>10.799186900000004</v>
      </c>
      <c r="AH18">
        <v>2.1294716598105579</v>
      </c>
      <c r="AJ18" t="s">
        <v>1067</v>
      </c>
      <c r="AL18" t="s">
        <v>201</v>
      </c>
      <c r="AT18" t="s">
        <v>62</v>
      </c>
      <c r="AW18">
        <v>0.29559999999999997</v>
      </c>
      <c r="AX18">
        <v>20</v>
      </c>
      <c r="AY18">
        <v>1.4779999999999998E-2</v>
      </c>
      <c r="AZ18">
        <v>7.3390062545298358</v>
      </c>
      <c r="BB18" t="s">
        <v>68</v>
      </c>
      <c r="BC18" t="s">
        <v>8</v>
      </c>
      <c r="BK18">
        <v>904.29700000000003</v>
      </c>
      <c r="BO18">
        <v>2306.8316669999999</v>
      </c>
      <c r="BT18" t="s">
        <v>493</v>
      </c>
      <c r="CC18" t="s">
        <v>440</v>
      </c>
      <c r="CD18">
        <v>174.22812115440144</v>
      </c>
      <c r="CG18">
        <v>156</v>
      </c>
      <c r="CH18" t="s">
        <v>10</v>
      </c>
      <c r="CQ18" t="s">
        <v>20</v>
      </c>
      <c r="CR18">
        <v>7.880726662376766</v>
      </c>
      <c r="CU18">
        <v>197</v>
      </c>
      <c r="CV18" t="s">
        <v>10</v>
      </c>
      <c r="DF18" t="s">
        <v>11</v>
      </c>
      <c r="DG18">
        <v>5.08148</v>
      </c>
      <c r="DH18">
        <v>0.6831853</v>
      </c>
      <c r="DI18">
        <v>4.3982947000000001</v>
      </c>
      <c r="DJ18">
        <v>0.35611579999999998</v>
      </c>
      <c r="DK18">
        <v>0.32706950000000001</v>
      </c>
      <c r="DM18">
        <v>115</v>
      </c>
      <c r="DN18" t="s">
        <v>202</v>
      </c>
      <c r="DV18" t="s">
        <v>20</v>
      </c>
      <c r="DW18">
        <v>0.28532269999999998</v>
      </c>
      <c r="DX18">
        <v>2.3067539999999997E-2</v>
      </c>
      <c r="DY18">
        <v>6.4240199999999997E-2</v>
      </c>
      <c r="DZ18">
        <v>0.1817947</v>
      </c>
      <c r="EA18">
        <v>1.9432700000000001E-2</v>
      </c>
    </row>
    <row r="19" spans="21:131" x14ac:dyDescent="0.25">
      <c r="W19" t="s">
        <v>201</v>
      </c>
      <c r="AD19">
        <v>34.525897000000001</v>
      </c>
      <c r="AE19">
        <v>25.602415499999996</v>
      </c>
      <c r="AF19">
        <v>4.741707400000001</v>
      </c>
      <c r="AG19">
        <v>10.0070587</v>
      </c>
      <c r="AH19">
        <v>2.1189850279666507</v>
      </c>
      <c r="AJ19" t="s">
        <v>187</v>
      </c>
      <c r="AL19" t="s">
        <v>201</v>
      </c>
      <c r="AT19" t="s">
        <v>20</v>
      </c>
      <c r="AW19">
        <v>0.20830000000000001</v>
      </c>
      <c r="AX19">
        <v>20</v>
      </c>
      <c r="AY19">
        <v>1.0415000000000001E-2</v>
      </c>
      <c r="AZ19">
        <v>5.5029125171127156</v>
      </c>
      <c r="BB19" t="s">
        <v>574</v>
      </c>
      <c r="BC19" t="s">
        <v>10</v>
      </c>
      <c r="BK19">
        <v>881.59100000000001</v>
      </c>
      <c r="BO19">
        <v>4352.4943329999996</v>
      </c>
      <c r="BT19" t="s">
        <v>445</v>
      </c>
      <c r="CC19" t="s">
        <v>440</v>
      </c>
      <c r="CD19">
        <v>183.12216416902533</v>
      </c>
      <c r="CG19">
        <v>157</v>
      </c>
      <c r="CH19" t="s">
        <v>8</v>
      </c>
      <c r="CQ19" t="s">
        <v>20</v>
      </c>
      <c r="CR19">
        <v>7.0181945679967326</v>
      </c>
      <c r="CU19">
        <v>218</v>
      </c>
      <c r="CV19" t="s">
        <v>10</v>
      </c>
      <c r="DF19" t="s">
        <v>9</v>
      </c>
      <c r="DG19">
        <v>4.4871590000000001</v>
      </c>
      <c r="DH19">
        <v>0.62076019999999998</v>
      </c>
      <c r="DI19">
        <v>3.8663988000000002</v>
      </c>
      <c r="DJ19">
        <v>0.40029619999999999</v>
      </c>
      <c r="DK19">
        <v>0.22046399999999997</v>
      </c>
      <c r="DM19" t="s">
        <v>68</v>
      </c>
      <c r="DN19" t="s">
        <v>8</v>
      </c>
      <c r="DV19" t="s">
        <v>62</v>
      </c>
      <c r="DW19">
        <v>0.25084499999999998</v>
      </c>
      <c r="DX19">
        <v>3.0854840000000001E-2</v>
      </c>
      <c r="DY19">
        <v>5.6007000000000001E-2</v>
      </c>
      <c r="DZ19">
        <v>0.20584098000000001</v>
      </c>
      <c r="EA19">
        <v>1.6464280000000001E-2</v>
      </c>
    </row>
    <row r="20" spans="21:131" x14ac:dyDescent="0.25">
      <c r="U20" t="s">
        <v>629</v>
      </c>
      <c r="V20">
        <v>820</v>
      </c>
      <c r="W20" t="s">
        <v>8</v>
      </c>
      <c r="AD20">
        <v>48.114105000000002</v>
      </c>
      <c r="AE20">
        <v>29.675057500000001</v>
      </c>
      <c r="AF20">
        <v>5.3759970999999993</v>
      </c>
      <c r="AG20">
        <v>12.373187999999999</v>
      </c>
      <c r="AH20">
        <v>2.3108827720897542</v>
      </c>
      <c r="AJ20" t="s">
        <v>1029</v>
      </c>
      <c r="AL20" t="s">
        <v>8</v>
      </c>
      <c r="AT20" t="s">
        <v>440</v>
      </c>
      <c r="AW20">
        <v>0.21190000000000001</v>
      </c>
      <c r="AX20">
        <v>20</v>
      </c>
      <c r="AY20">
        <v>1.0595E-2</v>
      </c>
      <c r="AZ20">
        <v>5.6518938072101577</v>
      </c>
      <c r="BB20" t="s">
        <v>527</v>
      </c>
      <c r="BC20" t="s">
        <v>8</v>
      </c>
      <c r="BK20">
        <v>794.80899999999997</v>
      </c>
      <c r="BO20">
        <v>3549</v>
      </c>
      <c r="BT20" t="s">
        <v>495</v>
      </c>
      <c r="CC20" t="s">
        <v>440</v>
      </c>
      <c r="CD20">
        <v>141.94412373646665</v>
      </c>
      <c r="CG20">
        <v>161</v>
      </c>
      <c r="CH20" t="s">
        <v>8</v>
      </c>
      <c r="CQ20" t="s">
        <v>20</v>
      </c>
      <c r="CR20">
        <v>8.0631544261027734</v>
      </c>
      <c r="CU20">
        <v>223</v>
      </c>
      <c r="CV20" t="s">
        <v>10</v>
      </c>
      <c r="DF20" t="s">
        <v>9</v>
      </c>
      <c r="DG20">
        <v>3.185829</v>
      </c>
      <c r="DH20">
        <v>0.42869489999999999</v>
      </c>
      <c r="DI20">
        <v>2.7571341</v>
      </c>
      <c r="DJ20">
        <v>0.24669750000000001</v>
      </c>
      <c r="DK20">
        <v>0.18199739999999998</v>
      </c>
      <c r="DM20" t="s">
        <v>114</v>
      </c>
      <c r="DN20" t="s">
        <v>10</v>
      </c>
      <c r="DV20" t="s">
        <v>20</v>
      </c>
      <c r="DW20">
        <v>0.28379308000000003</v>
      </c>
      <c r="DX20">
        <v>2.6673540000000003E-2</v>
      </c>
      <c r="DY20">
        <v>6.9532499999999997E-2</v>
      </c>
      <c r="DZ20">
        <v>0.17343826000000001</v>
      </c>
      <c r="EA20">
        <v>1.9477899999999999E-2</v>
      </c>
    </row>
    <row r="21" spans="21:131" x14ac:dyDescent="0.25">
      <c r="U21" t="s">
        <v>889</v>
      </c>
      <c r="V21">
        <v>802</v>
      </c>
      <c r="W21" t="s">
        <v>10</v>
      </c>
      <c r="AD21">
        <v>43.083595499999994</v>
      </c>
      <c r="AE21">
        <v>28.509914999999999</v>
      </c>
      <c r="AF21">
        <v>4.997868050000001</v>
      </c>
      <c r="AG21">
        <v>12.038933700000001</v>
      </c>
      <c r="AH21">
        <v>2.413380083280444</v>
      </c>
      <c r="AJ21" t="s">
        <v>1118</v>
      </c>
      <c r="AL21" t="s">
        <v>10</v>
      </c>
      <c r="AT21" t="s">
        <v>440</v>
      </c>
      <c r="AW21">
        <v>0.21210000000000001</v>
      </c>
      <c r="AX21">
        <v>20</v>
      </c>
      <c r="AY21">
        <v>1.0605E-2</v>
      </c>
      <c r="AZ21">
        <v>5.768662926475721</v>
      </c>
      <c r="BB21" t="s">
        <v>577</v>
      </c>
      <c r="BC21" t="s">
        <v>10</v>
      </c>
      <c r="BK21">
        <v>803.78</v>
      </c>
      <c r="BO21">
        <v>2412.666667</v>
      </c>
      <c r="BT21" t="s">
        <v>478</v>
      </c>
      <c r="CC21" t="s">
        <v>440</v>
      </c>
      <c r="CD21">
        <v>189.31133050794782</v>
      </c>
      <c r="CG21">
        <v>163</v>
      </c>
      <c r="CH21" t="s">
        <v>8</v>
      </c>
      <c r="CQ21" t="s">
        <v>20</v>
      </c>
      <c r="CR21">
        <v>6.7864741891100291</v>
      </c>
      <c r="CU21">
        <v>239</v>
      </c>
      <c r="CV21" t="s">
        <v>10</v>
      </c>
      <c r="DF21" t="s">
        <v>11</v>
      </c>
      <c r="DG21">
        <v>4.8965100000000001</v>
      </c>
      <c r="DH21">
        <v>0.55339480000000008</v>
      </c>
      <c r="DI21">
        <v>4.3431151999999997</v>
      </c>
      <c r="DJ21">
        <v>0.27654680000000009</v>
      </c>
      <c r="DK21">
        <v>0.27684799999999998</v>
      </c>
      <c r="DM21" t="s">
        <v>25</v>
      </c>
      <c r="DN21" t="s">
        <v>8</v>
      </c>
      <c r="DV21" t="s">
        <v>20</v>
      </c>
      <c r="DW21">
        <v>0.22448608</v>
      </c>
      <c r="DX21">
        <v>2.4849400000000001E-2</v>
      </c>
      <c r="DY21">
        <v>5.5198799999999999E-2</v>
      </c>
      <c r="DZ21">
        <v>0.14017233999999998</v>
      </c>
      <c r="EA21">
        <v>1.8259239999999999E-2</v>
      </c>
    </row>
    <row r="22" spans="21:131" x14ac:dyDescent="0.25">
      <c r="U22" t="s">
        <v>890</v>
      </c>
      <c r="V22">
        <v>732</v>
      </c>
      <c r="W22" t="s">
        <v>10</v>
      </c>
      <c r="AD22">
        <v>44.3026275</v>
      </c>
      <c r="AE22">
        <v>28.822824000000004</v>
      </c>
      <c r="AF22">
        <v>5.3429509500000005</v>
      </c>
      <c r="AG22">
        <v>11.756958199999998</v>
      </c>
      <c r="AH22">
        <v>2.2118433057169407</v>
      </c>
      <c r="AJ22" t="s">
        <v>113</v>
      </c>
      <c r="AL22" t="s">
        <v>10</v>
      </c>
      <c r="AT22" t="s">
        <v>20</v>
      </c>
      <c r="AW22">
        <v>0.2571</v>
      </c>
      <c r="AX22">
        <v>20</v>
      </c>
      <c r="AY22">
        <v>1.2855E-2</v>
      </c>
      <c r="AZ22">
        <v>6.5108850293936058</v>
      </c>
      <c r="BB22" t="s">
        <v>579</v>
      </c>
      <c r="BC22" t="s">
        <v>10</v>
      </c>
      <c r="BK22">
        <v>825.43600000000004</v>
      </c>
      <c r="BO22">
        <v>2686.333333</v>
      </c>
      <c r="BT22" t="s">
        <v>466</v>
      </c>
      <c r="CC22" t="s">
        <v>440</v>
      </c>
      <c r="CD22">
        <v>148.66799158180748</v>
      </c>
      <c r="CG22">
        <v>166</v>
      </c>
      <c r="CH22" t="s">
        <v>10</v>
      </c>
      <c r="CQ22" t="s">
        <v>20</v>
      </c>
      <c r="CR22">
        <v>7.7546576687606006</v>
      </c>
      <c r="CU22">
        <v>239</v>
      </c>
      <c r="CV22" t="s">
        <v>10</v>
      </c>
      <c r="DF22" t="s">
        <v>11</v>
      </c>
      <c r="DG22">
        <v>4.8965100000000001</v>
      </c>
      <c r="DH22">
        <v>0.55339480000000008</v>
      </c>
      <c r="DI22">
        <v>4.3431151999999997</v>
      </c>
      <c r="DJ22">
        <v>0.27654680000000009</v>
      </c>
      <c r="DK22">
        <v>0.27684799999999998</v>
      </c>
      <c r="DM22" t="s">
        <v>115</v>
      </c>
      <c r="DN22" t="s">
        <v>10</v>
      </c>
      <c r="DV22" t="s">
        <v>20</v>
      </c>
      <c r="DW22">
        <v>0.26919003999999996</v>
      </c>
      <c r="DX22">
        <v>2.9532599999999999E-2</v>
      </c>
      <c r="DY22">
        <v>5.8503640000000003E-2</v>
      </c>
      <c r="DZ22">
        <v>0.16258722</v>
      </c>
      <c r="EA22">
        <v>1.8051859999999996E-2</v>
      </c>
    </row>
    <row r="23" spans="21:131" x14ac:dyDescent="0.25">
      <c r="U23" t="s">
        <v>892</v>
      </c>
      <c r="V23">
        <v>763</v>
      </c>
      <c r="W23" t="s">
        <v>10</v>
      </c>
      <c r="AD23">
        <v>55.482177999999998</v>
      </c>
      <c r="AE23">
        <v>32.510528000000008</v>
      </c>
      <c r="AF23">
        <v>5.8439210500000005</v>
      </c>
      <c r="AG23">
        <v>13.349725749999999</v>
      </c>
      <c r="AH23">
        <v>2.2877824377554452</v>
      </c>
      <c r="AJ23" t="s">
        <v>572</v>
      </c>
      <c r="AL23" t="s">
        <v>10</v>
      </c>
      <c r="AT23" t="s">
        <v>440</v>
      </c>
      <c r="AW23">
        <v>0.20269999999999999</v>
      </c>
      <c r="AX23">
        <v>20</v>
      </c>
      <c r="AY23">
        <v>1.0135E-2</v>
      </c>
      <c r="AZ23">
        <v>5.3995651356937708</v>
      </c>
      <c r="BB23" t="s">
        <v>117</v>
      </c>
      <c r="BC23" t="s">
        <v>10</v>
      </c>
      <c r="BK23">
        <v>696.39099999999996</v>
      </c>
      <c r="BO23">
        <v>3401.333333</v>
      </c>
      <c r="BT23" t="s">
        <v>334</v>
      </c>
      <c r="CC23" t="s">
        <v>62</v>
      </c>
      <c r="CD23">
        <v>204.18122136673364</v>
      </c>
      <c r="CG23">
        <v>185</v>
      </c>
      <c r="CH23" t="s">
        <v>8</v>
      </c>
      <c r="CQ23" t="s">
        <v>20</v>
      </c>
      <c r="CR23">
        <v>7.7696674103216417</v>
      </c>
      <c r="CU23">
        <v>315</v>
      </c>
      <c r="CV23" t="s">
        <v>10</v>
      </c>
      <c r="DF23" t="s">
        <v>11</v>
      </c>
      <c r="DG23">
        <v>5.7463160000000002</v>
      </c>
      <c r="DH23">
        <v>0.88454600000000005</v>
      </c>
      <c r="DI23">
        <v>4.8617699999999999</v>
      </c>
      <c r="DJ23">
        <v>0.50708540000000002</v>
      </c>
      <c r="DK23">
        <v>0.37746059999999998</v>
      </c>
      <c r="DM23">
        <v>145</v>
      </c>
      <c r="DN23" t="s">
        <v>202</v>
      </c>
      <c r="DV23" t="s">
        <v>20</v>
      </c>
      <c r="DW23">
        <v>0.27059430000000007</v>
      </c>
      <c r="DX23">
        <v>2.7930199999999999E-2</v>
      </c>
      <c r="DY23">
        <v>5.8842539999999999E-2</v>
      </c>
      <c r="DZ23">
        <v>0.17018696</v>
      </c>
      <c r="EA23">
        <v>2.0586459999999997E-2</v>
      </c>
    </row>
    <row r="24" spans="21:131" x14ac:dyDescent="0.25">
      <c r="U24" t="s">
        <v>634</v>
      </c>
      <c r="V24">
        <v>787</v>
      </c>
      <c r="W24" t="s">
        <v>8</v>
      </c>
      <c r="AD24">
        <v>47.477161500000008</v>
      </c>
      <c r="AE24">
        <v>29.592166000000002</v>
      </c>
      <c r="AF24">
        <v>5.5085530999999994</v>
      </c>
      <c r="AG24">
        <v>12.361905000000002</v>
      </c>
      <c r="AH24">
        <v>2.2523543889848829</v>
      </c>
      <c r="AJ24" t="s">
        <v>1011</v>
      </c>
      <c r="AL24" t="s">
        <v>8</v>
      </c>
      <c r="AT24" t="s">
        <v>440</v>
      </c>
      <c r="AW24">
        <v>0.21729999999999999</v>
      </c>
      <c r="AX24">
        <v>20</v>
      </c>
      <c r="AY24">
        <v>1.0865E-2</v>
      </c>
      <c r="AZ24">
        <v>5.3901699192011376</v>
      </c>
      <c r="BB24" t="s">
        <v>528</v>
      </c>
      <c r="BC24" t="s">
        <v>8</v>
      </c>
      <c r="BK24">
        <v>662.798</v>
      </c>
      <c r="BO24">
        <v>5482.6666670000004</v>
      </c>
      <c r="BT24" t="s">
        <v>499</v>
      </c>
      <c r="CC24" t="s">
        <v>440</v>
      </c>
      <c r="CD24">
        <v>110.86613900452971</v>
      </c>
      <c r="CG24">
        <v>189</v>
      </c>
      <c r="CH24" t="s">
        <v>8</v>
      </c>
      <c r="CQ24" t="s">
        <v>62</v>
      </c>
      <c r="CR24">
        <v>5.8509469029209002</v>
      </c>
      <c r="CU24">
        <v>324</v>
      </c>
      <c r="CV24" t="s">
        <v>8</v>
      </c>
      <c r="DF24" t="s">
        <v>9</v>
      </c>
      <c r="DG24">
        <v>4.6820380000000004</v>
      </c>
      <c r="DH24">
        <v>0.52386880000000002</v>
      </c>
      <c r="DI24">
        <v>4.1581692000000006</v>
      </c>
      <c r="DJ24">
        <v>0.23405980000000004</v>
      </c>
      <c r="DK24">
        <v>0.28980899999999998</v>
      </c>
      <c r="DM24" t="s">
        <v>28</v>
      </c>
      <c r="DN24" t="s">
        <v>8</v>
      </c>
      <c r="DV24" t="s">
        <v>20</v>
      </c>
      <c r="DW24">
        <v>0.23432527999999997</v>
      </c>
      <c r="DX24">
        <v>2.631638E-2</v>
      </c>
      <c r="DY24">
        <v>5.3602320000000002E-2</v>
      </c>
      <c r="DZ24">
        <v>0.14668292000000002</v>
      </c>
      <c r="EA24">
        <v>1.4766419999999999E-2</v>
      </c>
    </row>
    <row r="25" spans="21:131" x14ac:dyDescent="0.25">
      <c r="U25" t="s">
        <v>635</v>
      </c>
      <c r="V25">
        <v>789</v>
      </c>
      <c r="W25" t="s">
        <v>8</v>
      </c>
      <c r="AD25">
        <v>52.192647000000001</v>
      </c>
      <c r="AE25">
        <v>32.005293500000001</v>
      </c>
      <c r="AF25">
        <v>5.4799360500000009</v>
      </c>
      <c r="AG25">
        <v>13.177140500000002</v>
      </c>
      <c r="AH25">
        <v>2.4083313190718458</v>
      </c>
      <c r="AJ25" t="s">
        <v>1018</v>
      </c>
      <c r="AL25" t="s">
        <v>8</v>
      </c>
      <c r="AT25" t="s">
        <v>440</v>
      </c>
      <c r="AW25">
        <v>0.21179999999999999</v>
      </c>
      <c r="AX25">
        <v>20</v>
      </c>
      <c r="AY25">
        <v>1.0589999999999999E-2</v>
      </c>
      <c r="AZ25">
        <v>5.939118997127748</v>
      </c>
      <c r="BB25" t="s">
        <v>29</v>
      </c>
      <c r="BC25" t="s">
        <v>8</v>
      </c>
      <c r="BK25">
        <v>720.62840000000006</v>
      </c>
      <c r="BO25">
        <v>3322.833333</v>
      </c>
      <c r="BT25" t="s">
        <v>496</v>
      </c>
      <c r="CC25" t="s">
        <v>440</v>
      </c>
      <c r="CD25">
        <v>212.28352214459784</v>
      </c>
      <c r="CG25">
        <v>197</v>
      </c>
      <c r="CH25" t="s">
        <v>10</v>
      </c>
      <c r="CQ25" t="s">
        <v>20</v>
      </c>
      <c r="CR25">
        <v>8.5650485982689482</v>
      </c>
      <c r="CU25">
        <v>344</v>
      </c>
      <c r="CV25" t="s">
        <v>10</v>
      </c>
      <c r="DF25" t="s">
        <v>11</v>
      </c>
      <c r="DG25">
        <v>3.4000949999999999</v>
      </c>
      <c r="DH25">
        <v>0.4427392</v>
      </c>
      <c r="DI25">
        <v>2.9573557999999998</v>
      </c>
      <c r="DJ25">
        <v>0.19778090000000001</v>
      </c>
      <c r="DK25">
        <v>0.24495829999999999</v>
      </c>
      <c r="DM25" t="s">
        <v>29</v>
      </c>
      <c r="DN25" t="s">
        <v>8</v>
      </c>
      <c r="DV25" t="s">
        <v>20</v>
      </c>
      <c r="DW25">
        <v>0.27929384000000002</v>
      </c>
      <c r="DX25">
        <v>2.8870760000000002E-2</v>
      </c>
      <c r="DY25">
        <v>7.8746899999999995E-2</v>
      </c>
      <c r="DZ25">
        <v>0.17439347999999999</v>
      </c>
      <c r="EA25">
        <v>1.61754E-2</v>
      </c>
    </row>
    <row r="26" spans="21:131" x14ac:dyDescent="0.25">
      <c r="U26" t="s">
        <v>893</v>
      </c>
      <c r="V26">
        <v>773</v>
      </c>
      <c r="W26" t="s">
        <v>10</v>
      </c>
      <c r="AD26">
        <v>44.380075000000012</v>
      </c>
      <c r="AE26">
        <v>28.340488000000004</v>
      </c>
      <c r="AF26">
        <v>5.1216209500000005</v>
      </c>
      <c r="AG26">
        <v>11.4870269</v>
      </c>
      <c r="AH26">
        <v>2.2586851766175013</v>
      </c>
      <c r="AJ26" t="s">
        <v>1109</v>
      </c>
      <c r="AL26" t="s">
        <v>10</v>
      </c>
      <c r="AT26" t="s">
        <v>440</v>
      </c>
      <c r="AW26">
        <v>0.22359999999999999</v>
      </c>
      <c r="AX26">
        <v>20</v>
      </c>
      <c r="AY26">
        <v>1.1179999999999999E-2</v>
      </c>
      <c r="AZ26">
        <v>6.0438085523313561</v>
      </c>
      <c r="BB26" t="s">
        <v>187</v>
      </c>
      <c r="BC26" t="s">
        <v>201</v>
      </c>
      <c r="BK26">
        <v>686.74220000000003</v>
      </c>
      <c r="BO26">
        <v>6063</v>
      </c>
      <c r="BT26" t="s">
        <v>245</v>
      </c>
      <c r="CC26" t="s">
        <v>20</v>
      </c>
      <c r="CD26">
        <v>174.21657768853376</v>
      </c>
      <c r="CG26">
        <v>198</v>
      </c>
      <c r="CH26" t="s">
        <v>8</v>
      </c>
      <c r="CQ26" t="s">
        <v>20</v>
      </c>
      <c r="CR26">
        <v>8.7366198212408843</v>
      </c>
      <c r="CU26">
        <v>345</v>
      </c>
      <c r="CV26" t="s">
        <v>10</v>
      </c>
      <c r="DF26" t="s">
        <v>11</v>
      </c>
      <c r="DG26">
        <v>4.3795140000000004</v>
      </c>
      <c r="DH26">
        <v>0.6189595</v>
      </c>
      <c r="DI26">
        <v>3.7605545000000005</v>
      </c>
      <c r="DJ26">
        <v>0.306365</v>
      </c>
      <c r="DK26">
        <v>0.3125945</v>
      </c>
      <c r="DM26" t="s">
        <v>116</v>
      </c>
      <c r="DN26" t="s">
        <v>10</v>
      </c>
      <c r="DV26" t="s">
        <v>20</v>
      </c>
      <c r="DW26">
        <v>0.21786979999999997</v>
      </c>
      <c r="DX26">
        <v>2.8105780000000004E-2</v>
      </c>
      <c r="DY26">
        <v>4.9077279999999994E-2</v>
      </c>
      <c r="DZ26">
        <v>0.123136</v>
      </c>
      <c r="EA26">
        <v>2.3211799999999998E-2</v>
      </c>
    </row>
    <row r="27" spans="21:131" x14ac:dyDescent="0.25">
      <c r="U27" t="s">
        <v>894</v>
      </c>
      <c r="V27">
        <v>863</v>
      </c>
      <c r="W27" t="s">
        <v>10</v>
      </c>
      <c r="AD27">
        <v>48.058776999999992</v>
      </c>
      <c r="AE27">
        <v>29.4083805</v>
      </c>
      <c r="AF27">
        <v>5.5793921000000015</v>
      </c>
      <c r="AG27">
        <v>12.096729499999999</v>
      </c>
      <c r="AH27">
        <v>2.1868086209468265</v>
      </c>
      <c r="AJ27" t="s">
        <v>1132</v>
      </c>
      <c r="AL27" t="s">
        <v>10</v>
      </c>
      <c r="AT27" t="s">
        <v>440</v>
      </c>
      <c r="AW27">
        <v>0.20019999999999999</v>
      </c>
      <c r="AX27">
        <v>19</v>
      </c>
      <c r="AY27">
        <v>1.0536842105263157E-2</v>
      </c>
      <c r="AZ27">
        <v>5.4003566740795961</v>
      </c>
      <c r="BB27" t="s">
        <v>118</v>
      </c>
      <c r="BC27" t="s">
        <v>10</v>
      </c>
      <c r="BK27">
        <v>727.35789999999997</v>
      </c>
      <c r="BO27">
        <v>0.53200000000000003</v>
      </c>
      <c r="BT27" t="s">
        <v>298</v>
      </c>
      <c r="CC27" t="s">
        <v>20</v>
      </c>
      <c r="CD27">
        <v>151.93279787280167</v>
      </c>
      <c r="CG27">
        <v>223</v>
      </c>
      <c r="CH27" t="s">
        <v>10</v>
      </c>
      <c r="CQ27" t="s">
        <v>20</v>
      </c>
      <c r="CR27">
        <v>8.9444711203213156</v>
      </c>
      <c r="CU27">
        <v>376</v>
      </c>
      <c r="CV27" t="s">
        <v>8</v>
      </c>
      <c r="DF27" t="s">
        <v>9</v>
      </c>
      <c r="DG27">
        <v>5.0057219999999996</v>
      </c>
      <c r="DH27">
        <v>0.64500749999999996</v>
      </c>
      <c r="DI27">
        <v>4.3607144999999994</v>
      </c>
      <c r="DJ27">
        <v>0.33382589999999995</v>
      </c>
      <c r="DK27">
        <v>0.3111816</v>
      </c>
      <c r="DM27" t="s">
        <v>117</v>
      </c>
      <c r="DN27" t="s">
        <v>10</v>
      </c>
      <c r="DV27" t="s">
        <v>20</v>
      </c>
      <c r="DW27">
        <v>0.28418556</v>
      </c>
      <c r="DX27">
        <v>2.7049800000000002E-2</v>
      </c>
      <c r="DY27">
        <v>6.4860780000000007E-2</v>
      </c>
      <c r="DZ27">
        <v>0.17858138000000001</v>
      </c>
      <c r="EA27">
        <v>1.6988320000000001E-2</v>
      </c>
    </row>
    <row r="28" spans="21:131" x14ac:dyDescent="0.25">
      <c r="U28" t="s">
        <v>896</v>
      </c>
      <c r="V28">
        <v>868</v>
      </c>
      <c r="W28" t="s">
        <v>10</v>
      </c>
      <c r="AD28">
        <v>69.732679500000003</v>
      </c>
      <c r="AE28">
        <v>37.159242499999998</v>
      </c>
      <c r="AF28">
        <v>6.3088444500000005</v>
      </c>
      <c r="AG28">
        <v>15.181941499999999</v>
      </c>
      <c r="AH28">
        <v>2.4126612072016442</v>
      </c>
      <c r="AJ28" t="s">
        <v>1130</v>
      </c>
      <c r="AL28" t="s">
        <v>10</v>
      </c>
      <c r="AT28" t="s">
        <v>440</v>
      </c>
      <c r="AW28">
        <v>0.19070000000000001</v>
      </c>
      <c r="AX28">
        <v>20</v>
      </c>
      <c r="AY28">
        <v>9.5350000000000001E-3</v>
      </c>
      <c r="AZ28">
        <v>5.0653638633130225</v>
      </c>
      <c r="BB28" t="s">
        <v>560</v>
      </c>
      <c r="BC28" t="s">
        <v>286</v>
      </c>
      <c r="BK28">
        <v>792.72709999999995</v>
      </c>
      <c r="BO28">
        <v>841.95666700000004</v>
      </c>
      <c r="BT28" t="s">
        <v>299</v>
      </c>
      <c r="CC28" t="s">
        <v>20</v>
      </c>
      <c r="CD28">
        <v>173.74437633643751</v>
      </c>
      <c r="CG28">
        <v>239</v>
      </c>
      <c r="CH28" t="s">
        <v>10</v>
      </c>
      <c r="CQ28" t="s">
        <v>20</v>
      </c>
      <c r="CR28">
        <v>8.1447265604967996</v>
      </c>
      <c r="CU28">
        <v>380</v>
      </c>
      <c r="CV28" t="s">
        <v>10</v>
      </c>
      <c r="DF28" t="s">
        <v>11</v>
      </c>
      <c r="DG28">
        <v>5.6192000000000002</v>
      </c>
      <c r="DH28">
        <v>0.67519839999999998</v>
      </c>
      <c r="DI28">
        <v>4.9440016</v>
      </c>
      <c r="DJ28">
        <v>0.31887650000000001</v>
      </c>
      <c r="DK28">
        <v>0.35632189999999997</v>
      </c>
      <c r="DM28" t="s">
        <v>118</v>
      </c>
      <c r="DN28" t="s">
        <v>10</v>
      </c>
      <c r="DV28" t="s">
        <v>20</v>
      </c>
      <c r="DW28">
        <v>0.29425303999999997</v>
      </c>
      <c r="DX28">
        <v>3.1351200000000003E-2</v>
      </c>
      <c r="DY28">
        <v>5.2341700000000005E-2</v>
      </c>
      <c r="DZ28">
        <v>0.19507449999999998</v>
      </c>
      <c r="EA28">
        <v>2.521354E-2</v>
      </c>
    </row>
    <row r="29" spans="21:131" x14ac:dyDescent="0.25">
      <c r="U29" t="s">
        <v>758</v>
      </c>
      <c r="V29">
        <v>803</v>
      </c>
      <c r="BB29" t="s">
        <v>171</v>
      </c>
      <c r="BC29" t="s">
        <v>10</v>
      </c>
      <c r="BK29">
        <v>966.96439999999996</v>
      </c>
      <c r="BO29">
        <v>1717.774167</v>
      </c>
      <c r="BT29" t="s">
        <v>300</v>
      </c>
      <c r="CC29" t="s">
        <v>20</v>
      </c>
      <c r="CD29">
        <v>168.79875775580612</v>
      </c>
      <c r="CG29">
        <v>247</v>
      </c>
      <c r="CH29" t="s">
        <v>8</v>
      </c>
      <c r="CQ29" t="s">
        <v>20</v>
      </c>
      <c r="CR29">
        <v>6.6569922453665047</v>
      </c>
      <c r="CU29">
        <v>380</v>
      </c>
      <c r="CV29" t="s">
        <v>10</v>
      </c>
      <c r="DF29" t="s">
        <v>11</v>
      </c>
      <c r="DG29">
        <v>5.6192000000000002</v>
      </c>
      <c r="DH29">
        <v>0.67519839999999998</v>
      </c>
      <c r="DI29">
        <v>4.9440016</v>
      </c>
      <c r="DJ29">
        <v>0.31887650000000001</v>
      </c>
      <c r="DK29">
        <v>0.35632189999999997</v>
      </c>
      <c r="DM29" t="s">
        <v>187</v>
      </c>
      <c r="DN29" t="s">
        <v>8</v>
      </c>
      <c r="DV29" t="s">
        <v>20</v>
      </c>
      <c r="DW29">
        <v>0.25116981999999999</v>
      </c>
      <c r="DX29">
        <v>2.6635760000000001E-2</v>
      </c>
      <c r="DY29">
        <v>6.4418820000000002E-2</v>
      </c>
      <c r="DZ29">
        <v>0.14528572000000001</v>
      </c>
      <c r="EA29">
        <v>1.8559700000000002E-2</v>
      </c>
    </row>
    <row r="30" spans="21:131" x14ac:dyDescent="0.25">
      <c r="U30" t="s">
        <v>640</v>
      </c>
      <c r="V30">
        <v>908</v>
      </c>
      <c r="W30" t="s">
        <v>8</v>
      </c>
      <c r="AD30">
        <v>59.649412499999997</v>
      </c>
      <c r="AE30">
        <v>33.285047999999996</v>
      </c>
      <c r="AF30">
        <v>6.0381343499999991</v>
      </c>
      <c r="AG30">
        <v>13.410890499999999</v>
      </c>
      <c r="AH30">
        <v>2.2254452238680731</v>
      </c>
      <c r="AJ30" t="s">
        <v>68</v>
      </c>
      <c r="AL30" t="s">
        <v>8</v>
      </c>
      <c r="AT30" t="s">
        <v>62</v>
      </c>
      <c r="AW30">
        <v>0.2326</v>
      </c>
      <c r="AX30">
        <v>20</v>
      </c>
      <c r="AY30">
        <v>1.163E-2</v>
      </c>
      <c r="AZ30">
        <v>6.0558881163933105</v>
      </c>
      <c r="BB30" t="s">
        <v>532</v>
      </c>
      <c r="BC30" t="s">
        <v>8</v>
      </c>
      <c r="BK30">
        <v>698.03779999999995</v>
      </c>
      <c r="BO30">
        <v>3634.333333</v>
      </c>
      <c r="BT30" t="s">
        <v>301</v>
      </c>
      <c r="CC30" t="s">
        <v>20</v>
      </c>
      <c r="CD30">
        <v>146.48403808557015</v>
      </c>
      <c r="CG30">
        <v>260</v>
      </c>
      <c r="CH30" t="s">
        <v>10</v>
      </c>
      <c r="CQ30" t="s">
        <v>20</v>
      </c>
      <c r="CR30">
        <v>6.8161643155727649</v>
      </c>
      <c r="CU30">
        <v>402</v>
      </c>
      <c r="CV30" t="s">
        <v>10</v>
      </c>
      <c r="DF30" t="s">
        <v>11</v>
      </c>
      <c r="DG30">
        <v>5.3516219999999999</v>
      </c>
      <c r="DH30">
        <v>0.55812539999999999</v>
      </c>
      <c r="DI30">
        <v>4.7934966000000001</v>
      </c>
      <c r="DJ30">
        <v>0.25549079999999996</v>
      </c>
      <c r="DK30">
        <v>0.30263460000000003</v>
      </c>
      <c r="DM30" t="s">
        <v>31</v>
      </c>
      <c r="DN30" t="s">
        <v>8</v>
      </c>
      <c r="DV30" t="s">
        <v>20</v>
      </c>
      <c r="DW30">
        <v>0.25725967999999999</v>
      </c>
      <c r="DX30">
        <v>2.8093920000000001E-2</v>
      </c>
      <c r="DY30">
        <v>6.0450900000000002E-2</v>
      </c>
      <c r="DZ30">
        <v>0.17077386</v>
      </c>
      <c r="EA30">
        <v>1.7963899999999998E-2</v>
      </c>
    </row>
    <row r="31" spans="21:131" x14ac:dyDescent="0.25">
      <c r="U31" t="s">
        <v>901</v>
      </c>
      <c r="V31">
        <v>880</v>
      </c>
      <c r="W31" t="s">
        <v>10</v>
      </c>
      <c r="AD31">
        <v>48.786132999999992</v>
      </c>
      <c r="AE31">
        <v>30.093519500000003</v>
      </c>
      <c r="AF31">
        <v>5.6417253500000006</v>
      </c>
      <c r="AG31">
        <v>11.981449000000001</v>
      </c>
      <c r="AH31">
        <v>2.1317884886120595</v>
      </c>
      <c r="AJ31" t="s">
        <v>574</v>
      </c>
      <c r="AL31" t="s">
        <v>10</v>
      </c>
      <c r="AT31" t="s">
        <v>440</v>
      </c>
      <c r="AW31">
        <v>0.22689999999999999</v>
      </c>
      <c r="AX31">
        <v>20</v>
      </c>
      <c r="AY31">
        <v>1.1344999999999999E-2</v>
      </c>
      <c r="AZ31">
        <v>6.0773628969478972</v>
      </c>
      <c r="BB31" t="s">
        <v>561</v>
      </c>
      <c r="BC31" t="s">
        <v>286</v>
      </c>
      <c r="BK31">
        <v>683.13720000000001</v>
      </c>
      <c r="BO31">
        <v>5325.6666670000004</v>
      </c>
      <c r="BT31" t="s">
        <v>302</v>
      </c>
      <c r="CC31" t="s">
        <v>20</v>
      </c>
      <c r="CD31">
        <v>163.61576155930481</v>
      </c>
      <c r="CG31">
        <v>325</v>
      </c>
      <c r="CH31" t="s">
        <v>8</v>
      </c>
      <c r="CQ31" t="s">
        <v>20</v>
      </c>
      <c r="CR31">
        <v>7.9616461901883895</v>
      </c>
      <c r="CU31">
        <v>413</v>
      </c>
      <c r="CV31" t="s">
        <v>10</v>
      </c>
      <c r="DF31" t="s">
        <v>11</v>
      </c>
      <c r="DG31">
        <v>4.6616559999999998</v>
      </c>
      <c r="DH31">
        <v>0.50821170000000004</v>
      </c>
      <c r="DI31">
        <v>4.1534442999999994</v>
      </c>
      <c r="DJ31">
        <v>0.23269940000000006</v>
      </c>
      <c r="DK31">
        <v>0.27551229999999999</v>
      </c>
      <c r="DM31" t="s">
        <v>77</v>
      </c>
      <c r="DN31" t="s">
        <v>8</v>
      </c>
      <c r="DV31" t="s">
        <v>62</v>
      </c>
      <c r="DW31">
        <v>0.26438232</v>
      </c>
      <c r="DX31">
        <v>2.6230559999999997E-2</v>
      </c>
      <c r="DY31">
        <v>5.6001700000000001E-2</v>
      </c>
      <c r="DZ31">
        <v>0.16409798</v>
      </c>
      <c r="EA31">
        <v>1.9299920000000002E-2</v>
      </c>
    </row>
    <row r="32" spans="21:131" x14ac:dyDescent="0.25">
      <c r="U32" t="s">
        <v>760</v>
      </c>
      <c r="V32">
        <v>920</v>
      </c>
      <c r="BB32" t="s">
        <v>562</v>
      </c>
      <c r="BC32" t="s">
        <v>286</v>
      </c>
      <c r="BK32">
        <v>814.00099999999998</v>
      </c>
      <c r="BO32">
        <v>0.72199999999999998</v>
      </c>
      <c r="BT32" t="s">
        <v>500</v>
      </c>
      <c r="CC32" t="s">
        <v>440</v>
      </c>
      <c r="CD32">
        <v>179.14745680788297</v>
      </c>
      <c r="CG32">
        <v>329</v>
      </c>
      <c r="CH32" t="s">
        <v>8</v>
      </c>
      <c r="CQ32" t="s">
        <v>20</v>
      </c>
      <c r="CR32">
        <v>7.0778681086160544</v>
      </c>
      <c r="CU32">
        <v>442</v>
      </c>
      <c r="CV32" t="s">
        <v>10</v>
      </c>
      <c r="DF32" t="s">
        <v>9</v>
      </c>
      <c r="DG32">
        <v>5.0456200000000004</v>
      </c>
      <c r="DH32">
        <v>0.5919297</v>
      </c>
      <c r="DI32">
        <v>4.4536903000000008</v>
      </c>
      <c r="DJ32">
        <v>0.31763020000000003</v>
      </c>
      <c r="DK32">
        <v>0.27429949999999997</v>
      </c>
      <c r="DM32" t="s">
        <v>119</v>
      </c>
      <c r="DN32" t="s">
        <v>10</v>
      </c>
      <c r="DV32" t="s">
        <v>20</v>
      </c>
      <c r="DW32">
        <v>0.24155052000000002</v>
      </c>
      <c r="DX32">
        <v>2.249754E-2</v>
      </c>
      <c r="DY32">
        <v>5.3025939999999994E-2</v>
      </c>
      <c r="DZ32">
        <v>0.15344435999999997</v>
      </c>
      <c r="EA32">
        <v>2.0184540000000001E-2</v>
      </c>
    </row>
    <row r="33" spans="21:131" x14ac:dyDescent="0.25">
      <c r="U33" t="s">
        <v>762</v>
      </c>
      <c r="V33">
        <v>687</v>
      </c>
      <c r="BB33" t="s">
        <v>125</v>
      </c>
      <c r="BC33" t="s">
        <v>10</v>
      </c>
      <c r="BK33">
        <v>701.64260000000002</v>
      </c>
      <c r="BO33">
        <v>2286.5</v>
      </c>
      <c r="BT33" t="s">
        <v>247</v>
      </c>
      <c r="CC33" t="s">
        <v>20</v>
      </c>
      <c r="CD33">
        <v>119.4242120702623</v>
      </c>
      <c r="CG33">
        <v>315</v>
      </c>
      <c r="CH33" t="s">
        <v>10</v>
      </c>
      <c r="CQ33" t="s">
        <v>20</v>
      </c>
      <c r="CR33">
        <v>7.6895481474823155</v>
      </c>
      <c r="CU33">
        <v>450</v>
      </c>
      <c r="CV33" t="s">
        <v>8</v>
      </c>
      <c r="DF33" t="s">
        <v>9</v>
      </c>
      <c r="DG33">
        <v>5.7408859999999997</v>
      </c>
      <c r="DH33">
        <v>0.62835320000000006</v>
      </c>
      <c r="DI33">
        <v>5.1125327999999994</v>
      </c>
      <c r="DJ33">
        <v>0.34320110000000004</v>
      </c>
      <c r="DK33">
        <v>0.28515210000000002</v>
      </c>
      <c r="DM33" t="s">
        <v>32</v>
      </c>
      <c r="DN33" t="s">
        <v>8</v>
      </c>
      <c r="DV33" t="s">
        <v>20</v>
      </c>
      <c r="DW33">
        <v>0.24465117999999997</v>
      </c>
      <c r="DX33">
        <v>2.7917360000000002E-2</v>
      </c>
      <c r="DY33">
        <v>5.4058439999999999E-2</v>
      </c>
      <c r="DZ33">
        <v>0.15763491999999998</v>
      </c>
      <c r="EA33">
        <v>1.9409300000000001E-2</v>
      </c>
    </row>
    <row r="34" spans="21:131" x14ac:dyDescent="0.25">
      <c r="U34" t="s">
        <v>911</v>
      </c>
      <c r="V34">
        <v>707</v>
      </c>
      <c r="W34" t="s">
        <v>10</v>
      </c>
      <c r="AD34">
        <v>46.162998999999992</v>
      </c>
      <c r="AE34">
        <v>29.831427999999999</v>
      </c>
      <c r="AF34">
        <v>5.3400849000000008</v>
      </c>
      <c r="AG34">
        <v>12.153501500000001</v>
      </c>
      <c r="AH34">
        <v>2.2912218643034103</v>
      </c>
      <c r="AJ34" t="s">
        <v>117</v>
      </c>
      <c r="AL34" t="s">
        <v>10</v>
      </c>
      <c r="AT34" t="s">
        <v>20</v>
      </c>
      <c r="AW34">
        <v>0.21729999999999999</v>
      </c>
      <c r="AX34">
        <v>20</v>
      </c>
      <c r="AY34">
        <v>1.0865E-2</v>
      </c>
      <c r="AZ34">
        <v>5.6626311974874506</v>
      </c>
      <c r="BB34" t="s">
        <v>128</v>
      </c>
      <c r="BC34" t="s">
        <v>10</v>
      </c>
      <c r="BK34">
        <v>691.06809999999996</v>
      </c>
      <c r="BO34">
        <v>6514.3333329999996</v>
      </c>
      <c r="BT34" t="s">
        <v>249</v>
      </c>
      <c r="CC34" t="s">
        <v>20</v>
      </c>
      <c r="CD34">
        <v>184.80785071838213</v>
      </c>
      <c r="CG34">
        <v>341</v>
      </c>
      <c r="CH34" t="s">
        <v>8</v>
      </c>
      <c r="CQ34" t="s">
        <v>20</v>
      </c>
      <c r="CR34">
        <v>7.1001990021907959</v>
      </c>
      <c r="CU34">
        <v>468</v>
      </c>
      <c r="CV34" t="s">
        <v>10</v>
      </c>
      <c r="DF34" t="s">
        <v>11</v>
      </c>
      <c r="DG34">
        <v>3.2107389999999998</v>
      </c>
      <c r="DH34">
        <v>0.39867330000000001</v>
      </c>
      <c r="DI34">
        <v>2.8120656999999998</v>
      </c>
      <c r="DJ34">
        <v>0.18566340000000001</v>
      </c>
      <c r="DK34">
        <v>0.2130099</v>
      </c>
      <c r="DM34" t="s">
        <v>169</v>
      </c>
      <c r="DN34" t="s">
        <v>10</v>
      </c>
      <c r="DV34" t="s">
        <v>62</v>
      </c>
      <c r="DW34">
        <v>0.29654026</v>
      </c>
      <c r="DX34">
        <v>2.5611439999999996E-2</v>
      </c>
      <c r="DY34">
        <v>6.4890400000000001E-2</v>
      </c>
      <c r="DZ34">
        <v>0.19841462000000001</v>
      </c>
      <c r="EA34">
        <v>1.5829900000000001E-2</v>
      </c>
    </row>
    <row r="35" spans="21:131" x14ac:dyDescent="0.25">
      <c r="U35" t="s">
        <v>912</v>
      </c>
      <c r="V35">
        <v>727</v>
      </c>
      <c r="W35" t="s">
        <v>10</v>
      </c>
      <c r="AD35">
        <v>59.348809000000003</v>
      </c>
      <c r="AE35">
        <v>33.578505999999997</v>
      </c>
      <c r="AF35">
        <v>6.2990026500000011</v>
      </c>
      <c r="AG35">
        <v>13.136105000000001</v>
      </c>
      <c r="AH35">
        <v>2.09437493676386</v>
      </c>
      <c r="AJ35" t="s">
        <v>118</v>
      </c>
      <c r="AL35" t="s">
        <v>10</v>
      </c>
      <c r="AT35" t="s">
        <v>20</v>
      </c>
      <c r="AW35">
        <v>0.2026</v>
      </c>
      <c r="AX35">
        <v>20</v>
      </c>
      <c r="AY35">
        <v>1.013E-2</v>
      </c>
      <c r="AZ35">
        <v>5.2237403699030942</v>
      </c>
      <c r="BB35" t="s">
        <v>190</v>
      </c>
      <c r="BC35" t="s">
        <v>201</v>
      </c>
      <c r="BK35">
        <v>612.96169999999995</v>
      </c>
      <c r="BO35">
        <v>1080.530667</v>
      </c>
      <c r="BT35" t="s">
        <v>250</v>
      </c>
      <c r="CC35" t="s">
        <v>20</v>
      </c>
      <c r="CD35">
        <v>164.12618661786911</v>
      </c>
      <c r="CG35">
        <v>344</v>
      </c>
      <c r="CH35" t="s">
        <v>10</v>
      </c>
      <c r="CQ35" t="s">
        <v>20</v>
      </c>
      <c r="CR35">
        <v>9.3011089065443606</v>
      </c>
      <c r="DM35">
        <v>227</v>
      </c>
      <c r="DN35" t="s">
        <v>202</v>
      </c>
      <c r="DV35" t="s">
        <v>20</v>
      </c>
      <c r="DW35">
        <v>0.25207257999999999</v>
      </c>
      <c r="DX35">
        <v>2.5915959999999998E-2</v>
      </c>
      <c r="DY35">
        <v>5.2504479999999999E-2</v>
      </c>
      <c r="DZ35">
        <v>0.14939567999999998</v>
      </c>
      <c r="EA35">
        <v>2.0023779999999998E-2</v>
      </c>
    </row>
    <row r="36" spans="21:131" x14ac:dyDescent="0.25">
      <c r="U36" t="s">
        <v>644</v>
      </c>
      <c r="V36">
        <v>802</v>
      </c>
      <c r="W36" t="s">
        <v>8</v>
      </c>
      <c r="AD36">
        <v>61.497244999999985</v>
      </c>
      <c r="AE36">
        <v>34.332332999999998</v>
      </c>
      <c r="AF36">
        <v>6.1994694500000005</v>
      </c>
      <c r="AG36">
        <v>13.858759000000003</v>
      </c>
      <c r="AH36">
        <v>2.2413138761789906</v>
      </c>
      <c r="AJ36" t="s">
        <v>527</v>
      </c>
      <c r="AL36" t="s">
        <v>8</v>
      </c>
      <c r="AT36" t="s">
        <v>440</v>
      </c>
      <c r="AW36">
        <v>0.21679999999999999</v>
      </c>
      <c r="AX36">
        <v>20</v>
      </c>
      <c r="AY36">
        <v>1.0839999999999999E-2</v>
      </c>
      <c r="AZ36">
        <v>5.6398142431482032</v>
      </c>
      <c r="BB36" t="s">
        <v>192</v>
      </c>
      <c r="BC36" t="s">
        <v>201</v>
      </c>
      <c r="BK36">
        <v>630.98630000000003</v>
      </c>
      <c r="BO36">
        <v>2802.5</v>
      </c>
      <c r="BT36" t="s">
        <v>279</v>
      </c>
      <c r="CC36" t="s">
        <v>20</v>
      </c>
      <c r="CD36">
        <v>143.20659655701834</v>
      </c>
      <c r="CG36">
        <v>345</v>
      </c>
      <c r="CH36" t="s">
        <v>10</v>
      </c>
      <c r="CQ36" t="s">
        <v>20</v>
      </c>
      <c r="CR36">
        <v>8.7544150578885986</v>
      </c>
      <c r="DM36" t="s">
        <v>217</v>
      </c>
      <c r="DN36" t="s">
        <v>202</v>
      </c>
      <c r="DV36" t="s">
        <v>62</v>
      </c>
      <c r="DW36">
        <v>0.36445215999999997</v>
      </c>
      <c r="DX36">
        <v>3.1703899999999993E-2</v>
      </c>
      <c r="DY36">
        <v>6.6084400000000001E-2</v>
      </c>
      <c r="DZ36">
        <v>0.24397904000000001</v>
      </c>
      <c r="EA36">
        <v>2.1639940000000003E-2</v>
      </c>
    </row>
    <row r="37" spans="21:131" x14ac:dyDescent="0.25">
      <c r="U37" t="s">
        <v>645</v>
      </c>
      <c r="V37">
        <v>700</v>
      </c>
      <c r="W37" t="s">
        <v>8</v>
      </c>
      <c r="AD37">
        <v>39.207352999999998</v>
      </c>
      <c r="AE37">
        <v>27.939957000000003</v>
      </c>
      <c r="AF37">
        <v>4.9765643499999994</v>
      </c>
      <c r="AG37">
        <v>11.173920149999997</v>
      </c>
      <c r="AH37">
        <v>2.2442863436217313</v>
      </c>
      <c r="AJ37" t="s">
        <v>25</v>
      </c>
      <c r="AL37" t="s">
        <v>8</v>
      </c>
      <c r="AT37" t="s">
        <v>20</v>
      </c>
      <c r="AW37">
        <v>0.24479999999999999</v>
      </c>
      <c r="AX37">
        <v>20</v>
      </c>
      <c r="AY37">
        <v>1.2239999999999999E-2</v>
      </c>
      <c r="AZ37">
        <v>6.2015311793853121</v>
      </c>
      <c r="BB37" t="s">
        <v>225</v>
      </c>
      <c r="BC37" t="s">
        <v>286</v>
      </c>
      <c r="BK37">
        <v>1124.6189999999999</v>
      </c>
      <c r="BO37">
        <v>2032.666667</v>
      </c>
      <c r="BT37" t="s">
        <v>448</v>
      </c>
      <c r="CC37" t="s">
        <v>440</v>
      </c>
      <c r="CD37">
        <v>202.56937823111147</v>
      </c>
      <c r="CG37">
        <v>395</v>
      </c>
      <c r="CH37" t="s">
        <v>8</v>
      </c>
      <c r="CQ37" t="s">
        <v>20</v>
      </c>
      <c r="CR37">
        <v>6.9171004935895084</v>
      </c>
      <c r="DM37" t="s">
        <v>171</v>
      </c>
      <c r="DN37" t="s">
        <v>10</v>
      </c>
      <c r="DV37" t="s">
        <v>62</v>
      </c>
      <c r="DW37">
        <v>0.26031936</v>
      </c>
      <c r="DX37">
        <v>2.8606700000000002E-2</v>
      </c>
      <c r="DY37">
        <v>6.1084800000000002E-2</v>
      </c>
      <c r="DZ37">
        <v>0.15530971999999998</v>
      </c>
      <c r="EA37">
        <v>2.0768219999999997E-2</v>
      </c>
    </row>
    <row r="38" spans="21:131" x14ac:dyDescent="0.25">
      <c r="U38" t="s">
        <v>827</v>
      </c>
      <c r="V38">
        <v>701</v>
      </c>
      <c r="W38" t="s">
        <v>286</v>
      </c>
      <c r="AD38">
        <v>47.6501795</v>
      </c>
      <c r="AE38">
        <v>29.975959</v>
      </c>
      <c r="AF38">
        <v>5.3995890000000006</v>
      </c>
      <c r="AG38">
        <v>12.235320499999998</v>
      </c>
      <c r="AH38">
        <v>2.2738459528430375</v>
      </c>
      <c r="AJ38" t="s">
        <v>1086</v>
      </c>
      <c r="AL38" t="s">
        <v>286</v>
      </c>
      <c r="AT38" t="s">
        <v>20</v>
      </c>
      <c r="AW38">
        <v>0.2374</v>
      </c>
      <c r="AX38">
        <v>20</v>
      </c>
      <c r="AY38">
        <v>1.187E-2</v>
      </c>
      <c r="AZ38">
        <v>6.1699728880895499</v>
      </c>
      <c r="BB38" t="s">
        <v>569</v>
      </c>
      <c r="BC38" t="s">
        <v>286</v>
      </c>
      <c r="BK38">
        <v>733.60619999999994</v>
      </c>
      <c r="BO38">
        <v>3071.5</v>
      </c>
      <c r="BT38" t="s">
        <v>252</v>
      </c>
      <c r="CC38" t="s">
        <v>20</v>
      </c>
      <c r="CD38">
        <v>168.42171058121571</v>
      </c>
      <c r="CG38">
        <v>413</v>
      </c>
      <c r="CH38" t="s">
        <v>10</v>
      </c>
      <c r="CQ38" t="s">
        <v>20</v>
      </c>
      <c r="CR38">
        <v>7.9368070787696681</v>
      </c>
      <c r="DM38" t="s">
        <v>125</v>
      </c>
      <c r="DN38" t="s">
        <v>10</v>
      </c>
      <c r="DV38" t="s">
        <v>20</v>
      </c>
      <c r="DW38">
        <v>0.2579651</v>
      </c>
      <c r="DX38">
        <v>2.8804620000000003E-2</v>
      </c>
      <c r="DY38">
        <v>6.0899880000000003E-2</v>
      </c>
      <c r="DZ38">
        <v>0.15654911999999999</v>
      </c>
      <c r="EA38">
        <v>1.8051020000000001E-2</v>
      </c>
    </row>
    <row r="39" spans="21:131" x14ac:dyDescent="0.25">
      <c r="BB39" t="s">
        <v>137</v>
      </c>
      <c r="BC39" t="s">
        <v>10</v>
      </c>
      <c r="BK39">
        <v>724.23360000000002</v>
      </c>
      <c r="BO39">
        <v>6305.6666670000004</v>
      </c>
      <c r="BT39" t="s">
        <v>343</v>
      </c>
      <c r="CC39" t="s">
        <v>62</v>
      </c>
      <c r="CD39">
        <v>171.6981377297229</v>
      </c>
      <c r="CG39">
        <v>468</v>
      </c>
      <c r="CH39" t="s">
        <v>10</v>
      </c>
      <c r="CQ39" t="s">
        <v>20</v>
      </c>
      <c r="CR39">
        <v>8.099272389858962</v>
      </c>
      <c r="DM39" t="s">
        <v>84</v>
      </c>
      <c r="DN39" t="s">
        <v>202</v>
      </c>
      <c r="DV39" t="s">
        <v>62</v>
      </c>
      <c r="DW39">
        <v>0.30898126000000004</v>
      </c>
      <c r="DX39">
        <v>2.5418640000000003E-2</v>
      </c>
      <c r="DY39">
        <v>7.2986479999999992E-2</v>
      </c>
      <c r="DZ39">
        <v>0.19508910000000002</v>
      </c>
      <c r="EA39">
        <v>2.1142479999999998E-2</v>
      </c>
    </row>
    <row r="40" spans="21:131" x14ac:dyDescent="0.25">
      <c r="U40" t="s">
        <v>648</v>
      </c>
      <c r="V40">
        <v>674</v>
      </c>
      <c r="W40" t="s">
        <v>8</v>
      </c>
      <c r="AD40">
        <v>40.906823000000003</v>
      </c>
      <c r="AE40">
        <v>26.8357195</v>
      </c>
      <c r="AF40">
        <v>5.2304329999999997</v>
      </c>
      <c r="AG40">
        <v>10.4774055</v>
      </c>
      <c r="AH40">
        <v>2.0290109465394797</v>
      </c>
      <c r="AJ40" t="s">
        <v>528</v>
      </c>
      <c r="AL40" t="s">
        <v>8</v>
      </c>
      <c r="AT40" t="s">
        <v>20</v>
      </c>
      <c r="AW40">
        <v>0.19089999999999999</v>
      </c>
      <c r="AX40">
        <v>20</v>
      </c>
      <c r="AY40">
        <v>9.5449999999999997E-3</v>
      </c>
      <c r="AZ40">
        <v>4.9069873567229481</v>
      </c>
      <c r="BB40" t="s">
        <v>591</v>
      </c>
      <c r="BC40" t="s">
        <v>10</v>
      </c>
      <c r="BK40">
        <v>914.04499999999996</v>
      </c>
      <c r="BO40">
        <v>8881.2766670000001</v>
      </c>
      <c r="BT40" t="s">
        <v>450</v>
      </c>
      <c r="CC40" t="s">
        <v>440</v>
      </c>
      <c r="CD40">
        <v>144.55183194768614</v>
      </c>
      <c r="CG40">
        <v>469</v>
      </c>
      <c r="CH40" t="s">
        <v>8</v>
      </c>
      <c r="CQ40" t="s">
        <v>20</v>
      </c>
      <c r="CR40">
        <v>6.7772850749872022</v>
      </c>
      <c r="DM40" t="s">
        <v>84</v>
      </c>
      <c r="DN40" t="s">
        <v>8</v>
      </c>
      <c r="DV40" t="s">
        <v>62</v>
      </c>
      <c r="DW40">
        <v>0.30703638</v>
      </c>
      <c r="DX40">
        <v>2.6226640000000002E-2</v>
      </c>
      <c r="DY40">
        <v>6.267404E-2</v>
      </c>
      <c r="DZ40">
        <v>0.20660422000000001</v>
      </c>
      <c r="EA40">
        <v>2.40994E-2</v>
      </c>
    </row>
    <row r="41" spans="21:131" x14ac:dyDescent="0.25">
      <c r="BB41" t="s">
        <v>592</v>
      </c>
      <c r="BC41" t="s">
        <v>10</v>
      </c>
      <c r="BK41">
        <v>973.34</v>
      </c>
      <c r="BO41">
        <v>14119.666667</v>
      </c>
      <c r="BT41" t="s">
        <v>303</v>
      </c>
      <c r="CC41" t="s">
        <v>20</v>
      </c>
      <c r="CD41">
        <v>127.76718646591799</v>
      </c>
      <c r="DM41" t="s">
        <v>128</v>
      </c>
      <c r="DN41" t="s">
        <v>10</v>
      </c>
      <c r="DV41" t="s">
        <v>20</v>
      </c>
      <c r="DW41">
        <v>0.2236609</v>
      </c>
      <c r="DX41">
        <v>2.8897020000000002E-2</v>
      </c>
      <c r="DY41">
        <v>5.1301920000000001E-2</v>
      </c>
      <c r="DZ41">
        <v>0.15238740000000001</v>
      </c>
      <c r="EA41">
        <v>1.884634E-2</v>
      </c>
    </row>
    <row r="42" spans="21:131" x14ac:dyDescent="0.25">
      <c r="U42" t="s">
        <v>650</v>
      </c>
      <c r="V42">
        <v>603</v>
      </c>
      <c r="W42" t="s">
        <v>8</v>
      </c>
      <c r="AD42">
        <v>42.152111000000005</v>
      </c>
      <c r="AE42">
        <v>28.980411000000004</v>
      </c>
      <c r="AF42">
        <v>5.0647663500000002</v>
      </c>
      <c r="AG42">
        <v>11.39755615</v>
      </c>
      <c r="AH42">
        <v>2.2729333470134976</v>
      </c>
      <c r="AJ42" t="s">
        <v>28</v>
      </c>
      <c r="AL42" t="s">
        <v>8</v>
      </c>
      <c r="AT42" t="s">
        <v>20</v>
      </c>
      <c r="AW42">
        <v>0.23599999999999999</v>
      </c>
      <c r="AX42">
        <v>20</v>
      </c>
      <c r="AY42">
        <v>1.18E-2</v>
      </c>
      <c r="AZ42">
        <v>6.2518454889539097</v>
      </c>
      <c r="BT42" t="s">
        <v>253</v>
      </c>
      <c r="CC42" t="s">
        <v>20</v>
      </c>
      <c r="CD42">
        <v>181.2030865172828</v>
      </c>
      <c r="DM42" t="s">
        <v>190</v>
      </c>
      <c r="DN42" t="s">
        <v>8</v>
      </c>
      <c r="DV42" t="s">
        <v>20</v>
      </c>
      <c r="DW42">
        <v>0.25087058000000001</v>
      </c>
      <c r="DX42">
        <v>2.4654880000000004E-2</v>
      </c>
      <c r="DY42">
        <v>3.8315100000000005E-2</v>
      </c>
      <c r="DZ42">
        <v>0.16925377999999999</v>
      </c>
      <c r="EA42">
        <v>2.143194E-2</v>
      </c>
    </row>
    <row r="43" spans="21:131" x14ac:dyDescent="0.25">
      <c r="U43" t="s">
        <v>909</v>
      </c>
      <c r="V43">
        <v>674</v>
      </c>
      <c r="W43" t="s">
        <v>10</v>
      </c>
      <c r="AD43">
        <v>46.643483999999994</v>
      </c>
      <c r="AE43">
        <v>29.514835999999995</v>
      </c>
      <c r="AF43">
        <v>5.2957761999999997</v>
      </c>
      <c r="AG43">
        <v>12.23784375</v>
      </c>
      <c r="AH43">
        <v>2.3225488722348535</v>
      </c>
      <c r="AJ43" t="s">
        <v>115</v>
      </c>
      <c r="AL43" t="s">
        <v>10</v>
      </c>
      <c r="AT43" t="s">
        <v>20</v>
      </c>
      <c r="AW43">
        <v>0.20549999999999999</v>
      </c>
      <c r="AX43">
        <v>20</v>
      </c>
      <c r="AY43">
        <v>1.0274999999999999E-2</v>
      </c>
      <c r="AZ43">
        <v>5.8545620486940653</v>
      </c>
      <c r="BT43" t="s">
        <v>479</v>
      </c>
      <c r="CC43" t="s">
        <v>440</v>
      </c>
      <c r="CD43">
        <v>202.26261183817124</v>
      </c>
      <c r="DM43" t="s">
        <v>192</v>
      </c>
      <c r="DN43" t="s">
        <v>8</v>
      </c>
      <c r="DV43" t="s">
        <v>20</v>
      </c>
      <c r="DW43">
        <v>0.29359345999999997</v>
      </c>
      <c r="DX43">
        <v>2.5028439999999996E-2</v>
      </c>
      <c r="DY43">
        <v>5.4988740000000001E-2</v>
      </c>
      <c r="DZ43">
        <v>0.19100258000000001</v>
      </c>
      <c r="EA43">
        <v>1.9476139999999999E-2</v>
      </c>
    </row>
    <row r="44" spans="21:131" x14ac:dyDescent="0.25">
      <c r="BT44" t="s">
        <v>287</v>
      </c>
      <c r="CC44" t="s">
        <v>20</v>
      </c>
      <c r="CD44">
        <v>132.45173672256738</v>
      </c>
      <c r="DM44">
        <v>264</v>
      </c>
      <c r="DN44" t="s">
        <v>202</v>
      </c>
      <c r="DV44" t="s">
        <v>20</v>
      </c>
      <c r="DW44">
        <v>0.25521018000000001</v>
      </c>
      <c r="DX44">
        <v>2.1593279999999999E-2</v>
      </c>
      <c r="DY44">
        <v>5.21574E-2</v>
      </c>
      <c r="DZ44">
        <v>0.16228612000000003</v>
      </c>
      <c r="EA44">
        <v>1.9643280000000003E-2</v>
      </c>
    </row>
    <row r="45" spans="21:131" x14ac:dyDescent="0.25">
      <c r="U45" t="s">
        <v>820</v>
      </c>
      <c r="V45">
        <v>946</v>
      </c>
      <c r="W45" t="s">
        <v>286</v>
      </c>
      <c r="AD45">
        <v>53.203522500000005</v>
      </c>
      <c r="AE45">
        <v>31.935821500000003</v>
      </c>
      <c r="AF45">
        <v>5.5890307000000004</v>
      </c>
      <c r="AG45">
        <v>13.188433499999999</v>
      </c>
      <c r="AH45">
        <v>2.368865136014219</v>
      </c>
      <c r="AJ45" t="s">
        <v>211</v>
      </c>
      <c r="AL45" t="s">
        <v>286</v>
      </c>
      <c r="AT45" t="s">
        <v>62</v>
      </c>
      <c r="AW45">
        <v>0.20169999999999999</v>
      </c>
      <c r="AX45">
        <v>18</v>
      </c>
      <c r="AY45">
        <v>1.1205555555555555E-2</v>
      </c>
      <c r="AZ45">
        <v>5.6343042665585399</v>
      </c>
      <c r="BT45" t="s">
        <v>414</v>
      </c>
      <c r="CC45" t="s">
        <v>62</v>
      </c>
      <c r="CD45">
        <v>248.45677323914907</v>
      </c>
      <c r="DM45" t="s">
        <v>36</v>
      </c>
      <c r="DN45" t="s">
        <v>8</v>
      </c>
      <c r="DV45" t="s">
        <v>20</v>
      </c>
      <c r="DW45">
        <v>0.25833630000000002</v>
      </c>
      <c r="DX45">
        <v>2.448148E-2</v>
      </c>
      <c r="DY45">
        <v>5.5958960000000002E-2</v>
      </c>
      <c r="DZ45">
        <v>0.16678261999999999</v>
      </c>
      <c r="EA45">
        <v>1.749858E-2</v>
      </c>
    </row>
    <row r="46" spans="21:131" x14ac:dyDescent="0.25">
      <c r="U46" t="s">
        <v>821</v>
      </c>
      <c r="V46">
        <v>1242</v>
      </c>
      <c r="W46" t="s">
        <v>286</v>
      </c>
      <c r="AD46">
        <v>56.149799000000009</v>
      </c>
      <c r="AE46">
        <v>31.849424499999991</v>
      </c>
      <c r="AF46">
        <v>6.2272631999999994</v>
      </c>
      <c r="AG46">
        <v>13.011222</v>
      </c>
      <c r="AH46">
        <v>2.1007687188576378</v>
      </c>
      <c r="AJ46" t="s">
        <v>212</v>
      </c>
      <c r="AL46" t="s">
        <v>286</v>
      </c>
      <c r="AT46" t="s">
        <v>62</v>
      </c>
      <c r="AW46">
        <v>0.21859999999999999</v>
      </c>
      <c r="AX46">
        <v>20</v>
      </c>
      <c r="AY46">
        <v>1.0929999999999999E-2</v>
      </c>
      <c r="AZ46">
        <v>5.6210238101629395</v>
      </c>
      <c r="BT46" t="s">
        <v>416</v>
      </c>
      <c r="CC46" t="s">
        <v>62</v>
      </c>
      <c r="CD46">
        <v>246.86118261546162</v>
      </c>
      <c r="DM46" t="s">
        <v>37</v>
      </c>
      <c r="DN46" t="s">
        <v>8</v>
      </c>
      <c r="DV46" t="s">
        <v>20</v>
      </c>
      <c r="DW46">
        <v>0.30358352</v>
      </c>
      <c r="DX46">
        <v>3.6830879999999996E-2</v>
      </c>
      <c r="DY46">
        <v>5.6695799999999998E-2</v>
      </c>
      <c r="DZ46">
        <v>0.19188132000000002</v>
      </c>
      <c r="EA46">
        <v>1.9206880000000003E-2</v>
      </c>
    </row>
    <row r="47" spans="21:131" x14ac:dyDescent="0.25">
      <c r="U47" t="s">
        <v>822</v>
      </c>
      <c r="V47">
        <v>886</v>
      </c>
      <c r="W47" t="s">
        <v>286</v>
      </c>
      <c r="AD47">
        <v>58.924905999999986</v>
      </c>
      <c r="AE47">
        <v>33.2348395</v>
      </c>
      <c r="AF47">
        <v>6.1085162000000013</v>
      </c>
      <c r="AG47">
        <v>13.377005699999998</v>
      </c>
      <c r="AH47">
        <v>2.1939863726508309</v>
      </c>
      <c r="AJ47" t="s">
        <v>1104</v>
      </c>
      <c r="AL47" t="s">
        <v>286</v>
      </c>
      <c r="AT47" t="s">
        <v>440</v>
      </c>
      <c r="AW47">
        <v>0.18559999999999999</v>
      </c>
      <c r="AX47">
        <v>20</v>
      </c>
      <c r="AY47">
        <v>9.2800000000000001E-3</v>
      </c>
      <c r="AZ47">
        <v>5.3995651356937708</v>
      </c>
      <c r="BT47" t="s">
        <v>481</v>
      </c>
      <c r="CC47" t="s">
        <v>440</v>
      </c>
      <c r="CD47">
        <v>140.679251694844</v>
      </c>
      <c r="DM47" t="s">
        <v>91</v>
      </c>
      <c r="DN47" t="s">
        <v>8</v>
      </c>
      <c r="DV47" t="s">
        <v>62</v>
      </c>
      <c r="DW47">
        <v>0.25965771999999998</v>
      </c>
      <c r="DX47">
        <v>2.6246040000000005E-2</v>
      </c>
      <c r="DY47">
        <v>5.93512E-2</v>
      </c>
      <c r="DZ47">
        <v>0.17109581999999998</v>
      </c>
      <c r="EA47">
        <v>1.833038E-2</v>
      </c>
    </row>
    <row r="48" spans="21:131" x14ac:dyDescent="0.25">
      <c r="U48" t="s">
        <v>823</v>
      </c>
      <c r="V48">
        <v>753</v>
      </c>
      <c r="W48" t="s">
        <v>286</v>
      </c>
      <c r="AD48">
        <v>78.260907000000003</v>
      </c>
      <c r="AE48">
        <v>37.700414500000001</v>
      </c>
      <c r="AF48">
        <v>6.9153892999999993</v>
      </c>
      <c r="AG48">
        <v>15.418291999999999</v>
      </c>
      <c r="AH48">
        <v>2.2447231184524039</v>
      </c>
      <c r="AJ48" t="s">
        <v>555</v>
      </c>
      <c r="AL48" t="s">
        <v>286</v>
      </c>
      <c r="AT48" t="s">
        <v>20</v>
      </c>
      <c r="AW48">
        <v>0.20930000000000001</v>
      </c>
      <c r="AX48">
        <v>20</v>
      </c>
      <c r="AY48">
        <v>1.0465E-2</v>
      </c>
      <c r="AZ48">
        <v>5.8760368292486511</v>
      </c>
      <c r="BT48" t="s">
        <v>309</v>
      </c>
      <c r="CC48" t="s">
        <v>20</v>
      </c>
      <c r="CD48">
        <v>180.4848689280266</v>
      </c>
      <c r="DM48" t="s">
        <v>91</v>
      </c>
      <c r="DN48" t="s">
        <v>10</v>
      </c>
      <c r="DV48" t="s">
        <v>62</v>
      </c>
      <c r="DW48">
        <v>0.26295473999999996</v>
      </c>
      <c r="DX48">
        <v>3.0230040000000003E-2</v>
      </c>
      <c r="DY48">
        <v>5.1563199999999997E-2</v>
      </c>
      <c r="DZ48">
        <v>0.16613879999999998</v>
      </c>
      <c r="EA48">
        <v>1.75201E-2</v>
      </c>
    </row>
    <row r="49" spans="21:131" x14ac:dyDescent="0.25">
      <c r="U49" t="s">
        <v>824</v>
      </c>
      <c r="V49">
        <v>769</v>
      </c>
      <c r="W49" t="s">
        <v>286</v>
      </c>
      <c r="AD49">
        <v>57.566849000000005</v>
      </c>
      <c r="AE49">
        <v>33.405432500000003</v>
      </c>
      <c r="AF49">
        <v>5.9070379499999994</v>
      </c>
      <c r="AG49">
        <v>13.598107500000003</v>
      </c>
      <c r="AH49">
        <v>2.3190172509477742</v>
      </c>
      <c r="AJ49" t="s">
        <v>556</v>
      </c>
      <c r="AL49" t="s">
        <v>286</v>
      </c>
      <c r="AT49" t="s">
        <v>440</v>
      </c>
      <c r="AW49">
        <v>0.23719999999999999</v>
      </c>
      <c r="AX49">
        <v>20</v>
      </c>
      <c r="AY49">
        <v>1.1859999999999999E-2</v>
      </c>
      <c r="AZ49">
        <v>6.4061954741899987</v>
      </c>
      <c r="BT49" t="s">
        <v>255</v>
      </c>
      <c r="CC49" t="s">
        <v>20</v>
      </c>
      <c r="CD49">
        <v>118.1738321514496</v>
      </c>
      <c r="DM49" t="s">
        <v>225</v>
      </c>
      <c r="DN49" t="s">
        <v>202</v>
      </c>
      <c r="DV49" t="s">
        <v>62</v>
      </c>
      <c r="DW49">
        <v>0.30117592000000004</v>
      </c>
      <c r="DX49">
        <v>2.5373280000000005E-2</v>
      </c>
      <c r="DY49">
        <v>7.490833999999999E-2</v>
      </c>
      <c r="DZ49">
        <v>0.18670281999999999</v>
      </c>
      <c r="EA49">
        <v>1.8893400000000001E-2</v>
      </c>
    </row>
    <row r="50" spans="21:131" x14ac:dyDescent="0.25">
      <c r="U50" t="s">
        <v>825</v>
      </c>
      <c r="V50">
        <v>809</v>
      </c>
      <c r="W50" t="s">
        <v>286</v>
      </c>
      <c r="AD50">
        <v>44.431482000000003</v>
      </c>
      <c r="AE50">
        <v>30.612104499999997</v>
      </c>
      <c r="AF50">
        <v>4.9079754999999992</v>
      </c>
      <c r="AG50">
        <v>12.838260999999999</v>
      </c>
      <c r="AH50">
        <v>2.6375299562551535</v>
      </c>
      <c r="AJ50" t="s">
        <v>557</v>
      </c>
      <c r="AL50" t="s">
        <v>286</v>
      </c>
      <c r="AT50" t="s">
        <v>440</v>
      </c>
      <c r="AW50">
        <v>0.19439999999999999</v>
      </c>
      <c r="AX50">
        <v>20</v>
      </c>
      <c r="AY50">
        <v>9.7199999999999995E-3</v>
      </c>
      <c r="AZ50">
        <v>5.6586046761334652</v>
      </c>
      <c r="BT50" t="s">
        <v>311</v>
      </c>
      <c r="CC50" t="s">
        <v>20</v>
      </c>
      <c r="CD50">
        <v>156.74988007642659</v>
      </c>
      <c r="DM50">
        <v>309</v>
      </c>
      <c r="DN50" t="s">
        <v>202</v>
      </c>
      <c r="DV50" t="s">
        <v>20</v>
      </c>
      <c r="DW50">
        <v>0.26024609999999998</v>
      </c>
      <c r="DX50">
        <v>2.5569419999999999E-2</v>
      </c>
      <c r="DY50">
        <v>5.7900560000000004E-2</v>
      </c>
      <c r="DZ50">
        <v>0.16027358</v>
      </c>
      <c r="EA50">
        <v>2.123682E-2</v>
      </c>
    </row>
    <row r="51" spans="21:131" x14ac:dyDescent="0.25">
      <c r="U51" t="s">
        <v>655</v>
      </c>
      <c r="V51">
        <v>776</v>
      </c>
      <c r="W51" t="s">
        <v>8</v>
      </c>
      <c r="AD51">
        <v>45.944778000000007</v>
      </c>
      <c r="AE51">
        <v>29.696770499999996</v>
      </c>
      <c r="AF51">
        <v>5.3869494500000004</v>
      </c>
      <c r="AG51">
        <v>12.378424500000001</v>
      </c>
      <c r="AH51">
        <v>2.3117010264425346</v>
      </c>
      <c r="AJ51" t="s">
        <v>1009</v>
      </c>
      <c r="AL51" t="s">
        <v>8</v>
      </c>
      <c r="AT51" t="s">
        <v>440</v>
      </c>
      <c r="AW51">
        <v>0.19639999999999999</v>
      </c>
      <c r="AX51">
        <v>20</v>
      </c>
      <c r="AY51">
        <v>9.8199999999999989E-3</v>
      </c>
      <c r="AZ51">
        <v>5.2707164523662522</v>
      </c>
      <c r="BT51" t="s">
        <v>281</v>
      </c>
      <c r="CC51" t="s">
        <v>20</v>
      </c>
      <c r="CD51">
        <v>151.83413939781045</v>
      </c>
      <c r="DM51" t="s">
        <v>130</v>
      </c>
      <c r="DN51" t="s">
        <v>10</v>
      </c>
      <c r="DV51" t="s">
        <v>20</v>
      </c>
      <c r="DW51">
        <v>0.29033999999999993</v>
      </c>
      <c r="DX51">
        <v>2.7837499999999998E-2</v>
      </c>
      <c r="DY51">
        <v>8.0005440000000011E-2</v>
      </c>
      <c r="DZ51">
        <v>0.17864374</v>
      </c>
      <c r="EA51">
        <v>1.8508240000000002E-2</v>
      </c>
    </row>
    <row r="52" spans="21:131" x14ac:dyDescent="0.25">
      <c r="U52" t="s">
        <v>656</v>
      </c>
      <c r="V52">
        <v>700</v>
      </c>
      <c r="W52" t="s">
        <v>8</v>
      </c>
      <c r="AD52">
        <v>49.996557500000009</v>
      </c>
      <c r="AE52">
        <v>30.780731499999995</v>
      </c>
      <c r="AF52">
        <v>5.6265886999999992</v>
      </c>
      <c r="AG52">
        <v>12.708853949999998</v>
      </c>
      <c r="AH52">
        <v>2.2592986260062125</v>
      </c>
      <c r="AJ52" t="s">
        <v>31</v>
      </c>
      <c r="AL52" t="s">
        <v>8</v>
      </c>
      <c r="AT52" t="s">
        <v>20</v>
      </c>
      <c r="AW52">
        <v>0.22509999999999999</v>
      </c>
      <c r="AX52">
        <v>20</v>
      </c>
      <c r="AY52">
        <v>1.1254999999999999E-2</v>
      </c>
      <c r="AZ52">
        <v>6.1216546318417313</v>
      </c>
      <c r="BT52" t="s">
        <v>288</v>
      </c>
      <c r="CC52" t="s">
        <v>20</v>
      </c>
      <c r="CD52">
        <v>165.6023744898514</v>
      </c>
      <c r="DM52" t="s">
        <v>96</v>
      </c>
      <c r="DN52" t="s">
        <v>8</v>
      </c>
      <c r="DV52" t="s">
        <v>62</v>
      </c>
      <c r="DW52">
        <v>0.25587268000000002</v>
      </c>
      <c r="DX52">
        <v>3.1512579999999998E-2</v>
      </c>
      <c r="DY52">
        <v>6.9009999999999988E-2</v>
      </c>
      <c r="DZ52">
        <v>0.15213572</v>
      </c>
      <c r="EA52">
        <v>1.6483000000000001E-2</v>
      </c>
    </row>
    <row r="53" spans="21:131" x14ac:dyDescent="0.25">
      <c r="U53" t="s">
        <v>657</v>
      </c>
      <c r="V53">
        <v>910</v>
      </c>
      <c r="W53" t="s">
        <v>8</v>
      </c>
      <c r="AD53">
        <v>52.70081166666666</v>
      </c>
      <c r="AE53">
        <v>29.621195510000007</v>
      </c>
      <c r="AF53">
        <v>8.7728391499999994</v>
      </c>
      <c r="AG53">
        <v>13.008434249999999</v>
      </c>
      <c r="AH53">
        <v>2.1885609179653569</v>
      </c>
      <c r="AJ53" t="s">
        <v>77</v>
      </c>
      <c r="AL53" t="s">
        <v>8</v>
      </c>
      <c r="AT53" t="s">
        <v>62</v>
      </c>
      <c r="AW53">
        <v>0.2445</v>
      </c>
      <c r="AX53">
        <v>20</v>
      </c>
      <c r="AY53">
        <v>1.2225E-2</v>
      </c>
      <c r="AZ53">
        <v>6.4464606877298474</v>
      </c>
      <c r="BT53" t="s">
        <v>312</v>
      </c>
      <c r="CC53" t="s">
        <v>20</v>
      </c>
      <c r="CD53">
        <v>176.33851119832983</v>
      </c>
      <c r="DM53" t="s">
        <v>42</v>
      </c>
      <c r="DN53" t="s">
        <v>8</v>
      </c>
      <c r="DV53" t="s">
        <v>20</v>
      </c>
      <c r="DW53">
        <v>0.25068122000000004</v>
      </c>
      <c r="DX53">
        <v>2.7207639999999998E-2</v>
      </c>
      <c r="DY53">
        <v>6.2338760000000007E-2</v>
      </c>
      <c r="DZ53">
        <v>0.14898810000000001</v>
      </c>
      <c r="EA53">
        <v>1.7250439999999999E-2</v>
      </c>
    </row>
    <row r="54" spans="21:131" x14ac:dyDescent="0.25">
      <c r="U54" t="s">
        <v>660</v>
      </c>
      <c r="V54">
        <v>823</v>
      </c>
      <c r="W54" t="s">
        <v>8</v>
      </c>
      <c r="AD54">
        <v>59.120255000000007</v>
      </c>
      <c r="AE54">
        <v>32.807365499999996</v>
      </c>
      <c r="AF54">
        <v>6.1150424499999998</v>
      </c>
      <c r="AG54">
        <v>13.171294649999998</v>
      </c>
      <c r="AH54">
        <v>2.1631301124058995</v>
      </c>
      <c r="AJ54" t="s">
        <v>1023</v>
      </c>
      <c r="AL54" t="s">
        <v>8</v>
      </c>
      <c r="AT54" t="s">
        <v>440</v>
      </c>
      <c r="AW54">
        <v>0.22059999999999999</v>
      </c>
      <c r="AX54">
        <v>20</v>
      </c>
      <c r="AY54">
        <v>1.103E-2</v>
      </c>
      <c r="AZ54">
        <v>5.5337825141599346</v>
      </c>
      <c r="BT54" t="s">
        <v>364</v>
      </c>
      <c r="CC54" t="s">
        <v>62</v>
      </c>
      <c r="CD54">
        <v>147.42049935734835</v>
      </c>
      <c r="DM54" t="s">
        <v>43</v>
      </c>
      <c r="DN54" t="s">
        <v>8</v>
      </c>
      <c r="DV54" t="s">
        <v>20</v>
      </c>
      <c r="DW54">
        <v>0.26518278000000001</v>
      </c>
      <c r="DX54">
        <v>3.1489100000000006E-2</v>
      </c>
      <c r="DY54">
        <v>6.5550600000000001E-2</v>
      </c>
      <c r="DZ54">
        <v>0.16453663999999998</v>
      </c>
      <c r="EA54">
        <v>2.0273779999999998E-2</v>
      </c>
    </row>
    <row r="55" spans="21:131" x14ac:dyDescent="0.25">
      <c r="U55" t="s">
        <v>662</v>
      </c>
      <c r="V55">
        <v>619</v>
      </c>
      <c r="W55" t="s">
        <v>8</v>
      </c>
      <c r="AD55">
        <v>44.468456499999995</v>
      </c>
      <c r="AE55">
        <v>29.381299500000004</v>
      </c>
      <c r="AF55">
        <v>5.3181540500000013</v>
      </c>
      <c r="AG55">
        <v>11.790975249999999</v>
      </c>
      <c r="AH55">
        <v>2.2414744359336622</v>
      </c>
      <c r="AJ55" t="s">
        <v>32</v>
      </c>
      <c r="AL55" t="s">
        <v>8</v>
      </c>
      <c r="AT55" t="s">
        <v>20</v>
      </c>
      <c r="AW55">
        <v>0.25719999999999998</v>
      </c>
      <c r="AX55">
        <v>20</v>
      </c>
      <c r="AY55">
        <v>1.286E-2</v>
      </c>
      <c r="AZ55">
        <v>6.6813411000456355</v>
      </c>
      <c r="BT55" t="s">
        <v>261</v>
      </c>
      <c r="CC55" t="s">
        <v>20</v>
      </c>
      <c r="CD55">
        <v>142.74741613981959</v>
      </c>
      <c r="DM55" t="s">
        <v>45</v>
      </c>
      <c r="DN55" t="s">
        <v>8</v>
      </c>
      <c r="DV55" t="s">
        <v>20</v>
      </c>
      <c r="DW55">
        <v>0.24551205999999998</v>
      </c>
      <c r="DX55">
        <v>2.7571580000000002E-2</v>
      </c>
      <c r="DY55">
        <v>4.82053E-2</v>
      </c>
      <c r="DZ55">
        <v>0.15916594000000001</v>
      </c>
      <c r="EA55">
        <v>1.6561759999999998E-2</v>
      </c>
    </row>
    <row r="56" spans="21:131" x14ac:dyDescent="0.25">
      <c r="U56" t="s">
        <v>833</v>
      </c>
      <c r="V56">
        <v>793</v>
      </c>
      <c r="W56" t="s">
        <v>286</v>
      </c>
      <c r="AD56">
        <v>54.127980000000001</v>
      </c>
      <c r="AE56">
        <v>31.416255999999997</v>
      </c>
      <c r="AF56">
        <v>6.031499150000001</v>
      </c>
      <c r="AG56">
        <v>12.200614399999997</v>
      </c>
      <c r="AH56">
        <v>2.0645024805539589</v>
      </c>
      <c r="AJ56" t="s">
        <v>560</v>
      </c>
      <c r="AL56" t="s">
        <v>286</v>
      </c>
      <c r="AT56" t="s">
        <v>440</v>
      </c>
      <c r="AW56">
        <v>0.2223</v>
      </c>
      <c r="AX56">
        <v>20</v>
      </c>
      <c r="AY56">
        <v>1.1115E-2</v>
      </c>
      <c r="AZ56">
        <v>5.7015542372426387</v>
      </c>
      <c r="BT56" t="s">
        <v>262</v>
      </c>
      <c r="CC56" t="s">
        <v>20</v>
      </c>
      <c r="CD56">
        <v>157.72912293887779</v>
      </c>
      <c r="DM56">
        <v>362</v>
      </c>
      <c r="DN56" t="s">
        <v>202</v>
      </c>
      <c r="DV56" t="s">
        <v>20</v>
      </c>
      <c r="DW56">
        <v>0.26713915999999999</v>
      </c>
      <c r="DX56">
        <v>2.321548E-2</v>
      </c>
      <c r="DY56">
        <v>5.0582000000000002E-2</v>
      </c>
      <c r="DZ56">
        <v>0.17460247999999998</v>
      </c>
      <c r="EA56">
        <v>1.8407959999999998E-2</v>
      </c>
    </row>
    <row r="57" spans="21:131" x14ac:dyDescent="0.25">
      <c r="U57" t="s">
        <v>777</v>
      </c>
      <c r="V57">
        <v>846</v>
      </c>
      <c r="W57" t="s">
        <v>201</v>
      </c>
      <c r="AD57">
        <v>48.149354000000002</v>
      </c>
      <c r="AE57">
        <v>29.566071500000003</v>
      </c>
      <c r="AF57">
        <v>5.5836584</v>
      </c>
      <c r="AG57">
        <v>11.677006499999999</v>
      </c>
      <c r="AH57">
        <v>2.0886723377524961</v>
      </c>
      <c r="AJ57" t="s">
        <v>1060</v>
      </c>
      <c r="AL57" t="s">
        <v>201</v>
      </c>
      <c r="AT57" t="s">
        <v>440</v>
      </c>
      <c r="AW57">
        <v>0.28760000000000002</v>
      </c>
      <c r="AX57">
        <v>20</v>
      </c>
      <c r="AY57">
        <v>1.438E-2</v>
      </c>
      <c r="AZ57">
        <v>7.8007140364534413</v>
      </c>
      <c r="BT57" t="s">
        <v>264</v>
      </c>
      <c r="CC57" t="s">
        <v>20</v>
      </c>
      <c r="CD57">
        <v>181.90782039890317</v>
      </c>
      <c r="DM57" t="s">
        <v>101</v>
      </c>
      <c r="DN57" t="s">
        <v>8</v>
      </c>
      <c r="DV57" t="s">
        <v>62</v>
      </c>
      <c r="DW57">
        <v>0.31787103999999999</v>
      </c>
      <c r="DX57">
        <v>3.1547979999999996E-2</v>
      </c>
      <c r="DY57">
        <v>6.3952099999999998E-2</v>
      </c>
      <c r="DZ57">
        <v>0.21096190000000004</v>
      </c>
      <c r="EA57">
        <v>2.4371380000000002E-2</v>
      </c>
    </row>
    <row r="58" spans="21:131" x14ac:dyDescent="0.25">
      <c r="U58" t="s">
        <v>835</v>
      </c>
      <c r="V58">
        <v>1077</v>
      </c>
      <c r="W58" t="s">
        <v>286</v>
      </c>
      <c r="AD58">
        <v>46.876299500000002</v>
      </c>
      <c r="AE58">
        <v>30.264718000000006</v>
      </c>
      <c r="AF58">
        <v>5.2868908999999995</v>
      </c>
      <c r="AG58">
        <v>12.549720500000001</v>
      </c>
      <c r="AH58">
        <v>2.378075697402779</v>
      </c>
      <c r="AJ58" t="s">
        <v>217</v>
      </c>
      <c r="AL58" t="s">
        <v>286</v>
      </c>
      <c r="AT58" t="s">
        <v>62</v>
      </c>
      <c r="AW58">
        <v>0.26079999999999998</v>
      </c>
      <c r="AX58">
        <v>20</v>
      </c>
      <c r="AY58">
        <v>1.304E-2</v>
      </c>
      <c r="AZ58">
        <v>6.8182428260811205</v>
      </c>
      <c r="BT58" t="s">
        <v>316</v>
      </c>
      <c r="CC58" t="s">
        <v>20</v>
      </c>
      <c r="CD58">
        <v>232.78630799700574</v>
      </c>
      <c r="DM58">
        <v>384</v>
      </c>
      <c r="DN58" t="s">
        <v>202</v>
      </c>
      <c r="DV58" t="s">
        <v>20</v>
      </c>
      <c r="DW58">
        <v>0.27595997999999999</v>
      </c>
      <c r="DX58">
        <v>2.6076900000000004E-2</v>
      </c>
      <c r="DY58">
        <v>6.3291999999999987E-2</v>
      </c>
      <c r="DZ58">
        <v>0.17083466000000003</v>
      </c>
      <c r="EA58">
        <v>1.9810120000000001E-2</v>
      </c>
    </row>
    <row r="59" spans="21:131" x14ac:dyDescent="0.25">
      <c r="U59" t="s">
        <v>836</v>
      </c>
      <c r="V59">
        <v>683</v>
      </c>
      <c r="W59" t="s">
        <v>286</v>
      </c>
      <c r="AD59">
        <v>42.961233000000014</v>
      </c>
      <c r="AE59">
        <v>27.702970000000001</v>
      </c>
      <c r="AF59">
        <v>5.1784905500000011</v>
      </c>
      <c r="AG59">
        <v>10.878568049999998</v>
      </c>
      <c r="AH59">
        <v>2.1081162998742422</v>
      </c>
      <c r="AJ59" t="s">
        <v>561</v>
      </c>
      <c r="AL59" t="s">
        <v>286</v>
      </c>
      <c r="AT59" t="s">
        <v>20</v>
      </c>
      <c r="AW59">
        <v>0.20399999999999999</v>
      </c>
      <c r="AX59">
        <v>20</v>
      </c>
      <c r="AY59">
        <v>1.0199999999999999E-2</v>
      </c>
      <c r="AZ59">
        <v>5.5136499073900085</v>
      </c>
      <c r="BT59" t="s">
        <v>317</v>
      </c>
      <c r="CC59" t="s">
        <v>20</v>
      </c>
      <c r="CD59">
        <v>150.68015868540311</v>
      </c>
      <c r="DM59" t="s">
        <v>137</v>
      </c>
      <c r="DN59" t="s">
        <v>10</v>
      </c>
      <c r="DV59" t="s">
        <v>20</v>
      </c>
      <c r="DW59">
        <v>0.23587514000000001</v>
      </c>
      <c r="DX59">
        <v>2.958212E-2</v>
      </c>
      <c r="DY59">
        <v>5.5321759999999998E-2</v>
      </c>
      <c r="DZ59">
        <v>0.13235234000000001</v>
      </c>
      <c r="EA59">
        <v>2.385166E-2</v>
      </c>
    </row>
    <row r="60" spans="21:131" x14ac:dyDescent="0.25">
      <c r="U60" t="s">
        <v>837</v>
      </c>
      <c r="V60">
        <v>820</v>
      </c>
      <c r="W60" t="s">
        <v>286</v>
      </c>
      <c r="AD60">
        <v>60.295733499999997</v>
      </c>
      <c r="AE60">
        <v>33.844114999999995</v>
      </c>
      <c r="AF60">
        <v>6.4157687499999998</v>
      </c>
      <c r="AG60">
        <v>12.903504000000002</v>
      </c>
      <c r="AH60">
        <v>2.0385148293379047</v>
      </c>
      <c r="AJ60" t="s">
        <v>562</v>
      </c>
      <c r="AL60" t="s">
        <v>286</v>
      </c>
      <c r="AT60" t="s">
        <v>440</v>
      </c>
      <c r="AW60">
        <v>0.2215</v>
      </c>
      <c r="AX60">
        <v>20</v>
      </c>
      <c r="AY60">
        <v>1.1075E-2</v>
      </c>
      <c r="AZ60">
        <v>5.7498724934904581</v>
      </c>
      <c r="BT60" t="s">
        <v>456</v>
      </c>
      <c r="CC60" t="s">
        <v>440</v>
      </c>
      <c r="CD60">
        <v>177.23982999029155</v>
      </c>
      <c r="DM60" t="s">
        <v>54</v>
      </c>
      <c r="DN60" t="s">
        <v>8</v>
      </c>
      <c r="DV60" t="s">
        <v>20</v>
      </c>
      <c r="DW60">
        <v>0.23662993999999998</v>
      </c>
      <c r="DX60">
        <v>2.6249620000000001E-2</v>
      </c>
      <c r="DY60">
        <v>5.8222200000000002E-2</v>
      </c>
      <c r="DZ60">
        <v>0.14894276000000001</v>
      </c>
      <c r="EA60">
        <v>1.6545919999999999E-2</v>
      </c>
    </row>
    <row r="61" spans="21:131" x14ac:dyDescent="0.25">
      <c r="U61" t="s">
        <v>844</v>
      </c>
      <c r="V61">
        <v>648</v>
      </c>
      <c r="W61" t="s">
        <v>286</v>
      </c>
      <c r="AD61">
        <v>45.081564</v>
      </c>
      <c r="AE61">
        <v>29.826776500000001</v>
      </c>
      <c r="AF61">
        <v>5.1961731000000002</v>
      </c>
      <c r="AG61">
        <v>11.97382575</v>
      </c>
      <c r="AH61">
        <v>2.3212771820538336</v>
      </c>
      <c r="AJ61" t="s">
        <v>1083</v>
      </c>
      <c r="AL61" t="s">
        <v>286</v>
      </c>
      <c r="AT61" t="s">
        <v>20</v>
      </c>
      <c r="AW61">
        <v>0.22239999999999999</v>
      </c>
      <c r="AX61">
        <v>20</v>
      </c>
      <c r="AY61">
        <v>1.112E-2</v>
      </c>
      <c r="AZ61">
        <v>5.8934850884492525</v>
      </c>
      <c r="BT61" t="s">
        <v>508</v>
      </c>
      <c r="CC61" t="s">
        <v>440</v>
      </c>
      <c r="CD61">
        <v>148.45392723151244</v>
      </c>
      <c r="DM61" t="s">
        <v>139</v>
      </c>
      <c r="DN61" t="s">
        <v>10</v>
      </c>
      <c r="DV61" t="s">
        <v>20</v>
      </c>
      <c r="DW61">
        <v>0.29992977999999998</v>
      </c>
      <c r="DX61">
        <v>3.3338240000000005E-2</v>
      </c>
      <c r="DY61">
        <v>5.0766720000000001E-2</v>
      </c>
      <c r="DZ61">
        <v>0.20900041999999996</v>
      </c>
      <c r="EA61">
        <v>2.019052E-2</v>
      </c>
    </row>
    <row r="62" spans="21:131" x14ac:dyDescent="0.25">
      <c r="U62" t="s">
        <v>782</v>
      </c>
      <c r="V62">
        <v>613</v>
      </c>
      <c r="W62" t="s">
        <v>201</v>
      </c>
      <c r="AD62">
        <v>69.784436499999998</v>
      </c>
      <c r="AE62">
        <v>36.862541</v>
      </c>
      <c r="AF62">
        <v>6.5609717999999999</v>
      </c>
      <c r="AG62">
        <v>14.537678500000004</v>
      </c>
      <c r="AH62">
        <v>2.221390894116376</v>
      </c>
      <c r="AJ62" t="s">
        <v>190</v>
      </c>
      <c r="AL62" t="s">
        <v>201</v>
      </c>
      <c r="AT62" t="s">
        <v>20</v>
      </c>
      <c r="AW62">
        <v>0.20319999999999999</v>
      </c>
      <c r="AX62">
        <v>20</v>
      </c>
      <c r="AY62">
        <v>1.0159999999999999E-2</v>
      </c>
      <c r="AZ62">
        <v>5.305612970767454</v>
      </c>
      <c r="BT62" t="s">
        <v>367</v>
      </c>
      <c r="CC62" t="s">
        <v>62</v>
      </c>
      <c r="CD62">
        <v>163.62114836756737</v>
      </c>
      <c r="DM62" t="s">
        <v>142</v>
      </c>
      <c r="DN62" t="s">
        <v>10</v>
      </c>
      <c r="DV62" t="s">
        <v>20</v>
      </c>
      <c r="DW62">
        <v>0.23877882</v>
      </c>
      <c r="DX62">
        <v>2.9976160000000002E-2</v>
      </c>
      <c r="DY62">
        <v>4.3841780000000004E-2</v>
      </c>
      <c r="DZ62">
        <v>0.15033619999999998</v>
      </c>
      <c r="EA62">
        <v>2.1250720000000001E-2</v>
      </c>
    </row>
    <row r="63" spans="21:131" x14ac:dyDescent="0.25">
      <c r="U63" t="s">
        <v>672</v>
      </c>
      <c r="V63">
        <v>698</v>
      </c>
      <c r="W63" t="s">
        <v>8</v>
      </c>
      <c r="AD63">
        <v>46.831672500000003</v>
      </c>
      <c r="AE63">
        <v>31.029009999999992</v>
      </c>
      <c r="AF63">
        <v>5.5367881999999993</v>
      </c>
      <c r="AG63">
        <v>12.123517150000001</v>
      </c>
      <c r="AH63">
        <v>2.1932235678802927</v>
      </c>
      <c r="AJ63" t="s">
        <v>532</v>
      </c>
      <c r="AL63" t="s">
        <v>8</v>
      </c>
      <c r="AT63" t="s">
        <v>20</v>
      </c>
      <c r="AW63">
        <v>0.21909999999999999</v>
      </c>
      <c r="AX63">
        <v>20</v>
      </c>
      <c r="AY63">
        <v>1.0954999999999999E-2</v>
      </c>
      <c r="AZ63">
        <v>5.9874372533755675</v>
      </c>
      <c r="BT63" t="s">
        <v>320</v>
      </c>
      <c r="CC63" t="s">
        <v>20</v>
      </c>
      <c r="CD63">
        <v>209.60919720521738</v>
      </c>
      <c r="DM63" t="s">
        <v>106</v>
      </c>
      <c r="DN63" t="s">
        <v>8</v>
      </c>
      <c r="DV63" t="s">
        <v>62</v>
      </c>
      <c r="DW63">
        <v>0.28940505999999999</v>
      </c>
      <c r="DX63">
        <v>2.6710619999999997E-2</v>
      </c>
      <c r="DY63">
        <v>8.9106400000000002E-2</v>
      </c>
      <c r="DZ63">
        <v>0.17454033999999999</v>
      </c>
      <c r="EA63">
        <v>1.7796559999999999E-2</v>
      </c>
    </row>
    <row r="64" spans="21:131" x14ac:dyDescent="0.25">
      <c r="U64" t="s">
        <v>784</v>
      </c>
      <c r="V64">
        <v>631</v>
      </c>
      <c r="W64" t="s">
        <v>201</v>
      </c>
      <c r="AD64">
        <v>56.73524900000001</v>
      </c>
      <c r="AE64">
        <v>31.490031500000004</v>
      </c>
      <c r="AF64">
        <v>5.9705142499999999</v>
      </c>
      <c r="AG64">
        <v>12.989220499999998</v>
      </c>
      <c r="AH64">
        <v>2.1783190915987305</v>
      </c>
      <c r="AJ64" t="s">
        <v>192</v>
      </c>
      <c r="AL64" t="s">
        <v>201</v>
      </c>
      <c r="AT64" t="s">
        <v>20</v>
      </c>
      <c r="AW64">
        <v>0.21540000000000001</v>
      </c>
      <c r="AX64">
        <v>20</v>
      </c>
      <c r="AY64">
        <v>1.077E-2</v>
      </c>
      <c r="AZ64">
        <v>5.823692051646848</v>
      </c>
      <c r="BT64" t="s">
        <v>324</v>
      </c>
      <c r="CC64" t="s">
        <v>20</v>
      </c>
      <c r="CD64">
        <v>155.52484322464869</v>
      </c>
      <c r="DM64" t="s">
        <v>108</v>
      </c>
      <c r="DN64" t="s">
        <v>8</v>
      </c>
      <c r="DV64" t="s">
        <v>62</v>
      </c>
      <c r="DW64">
        <v>0.26629641999999998</v>
      </c>
      <c r="DX64">
        <v>2.831094E-2</v>
      </c>
      <c r="DY64">
        <v>6.1274320000000007E-2</v>
      </c>
      <c r="DZ64">
        <v>0.16617076000000003</v>
      </c>
      <c r="EA64">
        <v>1.689332E-2</v>
      </c>
    </row>
    <row r="65" spans="21:131" x14ac:dyDescent="0.25">
      <c r="U65" t="s">
        <v>696</v>
      </c>
      <c r="V65">
        <v>902</v>
      </c>
      <c r="W65" t="s">
        <v>8</v>
      </c>
      <c r="AD65">
        <v>64.713775000000027</v>
      </c>
      <c r="AE65">
        <v>34.208588499999998</v>
      </c>
      <c r="AF65">
        <v>6.6416527500000004</v>
      </c>
      <c r="AG65">
        <v>13.480870200000002</v>
      </c>
      <c r="AH65">
        <v>2.0295194779705019</v>
      </c>
      <c r="AJ65" t="s">
        <v>96</v>
      </c>
      <c r="AL65" t="s">
        <v>8</v>
      </c>
      <c r="AT65" t="s">
        <v>440</v>
      </c>
      <c r="AW65">
        <v>0.31819999999999998</v>
      </c>
      <c r="AX65">
        <v>20</v>
      </c>
      <c r="AY65">
        <v>1.5910000000000001E-2</v>
      </c>
      <c r="AZ65">
        <v>8.1013609642176458</v>
      </c>
      <c r="BT65" t="s">
        <v>458</v>
      </c>
      <c r="CC65" t="s">
        <v>440</v>
      </c>
      <c r="CD65">
        <v>147.02689103599855</v>
      </c>
      <c r="DM65" t="s">
        <v>234</v>
      </c>
      <c r="DN65" t="s">
        <v>202</v>
      </c>
      <c r="DV65" t="s">
        <v>62</v>
      </c>
      <c r="DW65">
        <v>0.21253478000000001</v>
      </c>
      <c r="DX65">
        <v>2.37634E-2</v>
      </c>
      <c r="DY65">
        <v>4.1956520000000004E-2</v>
      </c>
      <c r="DZ65">
        <v>0.13081298</v>
      </c>
      <c r="EA65">
        <v>1.8341079999999999E-2</v>
      </c>
    </row>
    <row r="66" spans="21:131" x14ac:dyDescent="0.25">
      <c r="U66" t="s">
        <v>697</v>
      </c>
      <c r="V66">
        <v>740</v>
      </c>
      <c r="W66" t="s">
        <v>8</v>
      </c>
      <c r="AD66">
        <v>50.080185</v>
      </c>
      <c r="AE66">
        <v>30.544339499999996</v>
      </c>
      <c r="AF66">
        <v>5.5489523999999992</v>
      </c>
      <c r="AG66">
        <v>12.869931999999997</v>
      </c>
      <c r="AH66">
        <v>2.3396187770823169</v>
      </c>
      <c r="AJ66" t="s">
        <v>42</v>
      </c>
      <c r="AL66" t="s">
        <v>8</v>
      </c>
      <c r="AT66" t="s">
        <v>20</v>
      </c>
      <c r="AW66">
        <v>0.2298</v>
      </c>
      <c r="AX66">
        <v>20</v>
      </c>
      <c r="AY66">
        <v>1.149E-2</v>
      </c>
      <c r="AZ66">
        <v>5.9243550854964706</v>
      </c>
      <c r="BT66" t="s">
        <v>511</v>
      </c>
      <c r="CC66" t="s">
        <v>440</v>
      </c>
      <c r="CD66">
        <v>143.74580369273707</v>
      </c>
      <c r="DM66" t="s">
        <v>199</v>
      </c>
      <c r="DN66" t="s">
        <v>8</v>
      </c>
      <c r="DV66" t="s">
        <v>20</v>
      </c>
      <c r="DW66">
        <v>0.27870147999999995</v>
      </c>
      <c r="DX66">
        <v>2.3744640000000001E-2</v>
      </c>
      <c r="DY66">
        <v>5.2331419999999997E-2</v>
      </c>
      <c r="DZ66">
        <v>0.18035377999999999</v>
      </c>
      <c r="EA66">
        <v>1.9334079999999997E-2</v>
      </c>
    </row>
    <row r="67" spans="21:131" x14ac:dyDescent="0.25">
      <c r="U67" t="s">
        <v>698</v>
      </c>
      <c r="V67">
        <v>737</v>
      </c>
      <c r="W67" t="s">
        <v>8</v>
      </c>
      <c r="AD67">
        <v>44.319376499999997</v>
      </c>
      <c r="AE67">
        <v>30.171518999999996</v>
      </c>
      <c r="AF67">
        <v>5.1909391999999999</v>
      </c>
      <c r="AG67">
        <v>11.959068499999999</v>
      </c>
      <c r="AH67">
        <v>2.3192068255480276</v>
      </c>
      <c r="AJ67" t="s">
        <v>43</v>
      </c>
      <c r="AL67" t="s">
        <v>8</v>
      </c>
      <c r="AT67" t="s">
        <v>20</v>
      </c>
      <c r="AW67">
        <v>0.2651</v>
      </c>
      <c r="AX67">
        <v>20</v>
      </c>
      <c r="AY67">
        <v>1.3254999999999999E-2</v>
      </c>
      <c r="AZ67">
        <v>6.800794566880521</v>
      </c>
      <c r="BT67" t="s">
        <v>512</v>
      </c>
      <c r="CC67" t="s">
        <v>440</v>
      </c>
      <c r="CD67">
        <v>171.36663641017108</v>
      </c>
      <c r="DM67">
        <v>463</v>
      </c>
      <c r="DN67" t="s">
        <v>201</v>
      </c>
      <c r="DV67" t="s">
        <v>62</v>
      </c>
      <c r="DW67">
        <v>0.28039348000000003</v>
      </c>
      <c r="DX67">
        <v>2.8141919999999997E-2</v>
      </c>
      <c r="DY67">
        <v>6.9768959999999991E-2</v>
      </c>
      <c r="DZ67">
        <v>0.16920492000000004</v>
      </c>
      <c r="EA67">
        <v>1.6571260000000001E-2</v>
      </c>
    </row>
    <row r="68" spans="21:131" x14ac:dyDescent="0.25">
      <c r="U68" t="s">
        <v>702</v>
      </c>
      <c r="V68">
        <v>752</v>
      </c>
      <c r="W68" t="s">
        <v>8</v>
      </c>
      <c r="AD68">
        <v>58.111662500000001</v>
      </c>
      <c r="AE68">
        <v>33.807817000000007</v>
      </c>
      <c r="AF68">
        <v>6.1874815999999999</v>
      </c>
      <c r="AG68">
        <v>13.037609500000002</v>
      </c>
      <c r="AH68">
        <v>2.123361048163301</v>
      </c>
      <c r="AJ68" t="s">
        <v>45</v>
      </c>
      <c r="AL68" t="s">
        <v>8</v>
      </c>
      <c r="AT68" t="s">
        <v>20</v>
      </c>
      <c r="AW68">
        <v>0.22639999999999999</v>
      </c>
      <c r="AX68">
        <v>20</v>
      </c>
      <c r="AY68">
        <v>1.132E-2</v>
      </c>
      <c r="AZ68">
        <v>6.5189380721015748</v>
      </c>
      <c r="BT68" t="s">
        <v>435</v>
      </c>
      <c r="CC68" t="s">
        <v>62</v>
      </c>
      <c r="CD68">
        <v>207.13410555113373</v>
      </c>
      <c r="DM68" t="s">
        <v>60</v>
      </c>
      <c r="DN68" t="s">
        <v>8</v>
      </c>
      <c r="DV68" t="s">
        <v>20</v>
      </c>
      <c r="DW68">
        <v>0.28021877999999995</v>
      </c>
      <c r="DX68">
        <v>2.8193620000000003E-2</v>
      </c>
      <c r="DY68">
        <v>6.8924700000000005E-2</v>
      </c>
      <c r="DZ68">
        <v>0.17848507999999999</v>
      </c>
      <c r="EA68">
        <v>1.7260820000000003E-2</v>
      </c>
    </row>
    <row r="69" spans="21:131" x14ac:dyDescent="0.25">
      <c r="U69" t="s">
        <v>703</v>
      </c>
      <c r="V69">
        <v>783</v>
      </c>
      <c r="W69" t="s">
        <v>8</v>
      </c>
      <c r="AD69">
        <v>51.51369050000001</v>
      </c>
      <c r="AE69">
        <v>32.606864000000002</v>
      </c>
      <c r="AF69">
        <v>5.7545942999999999</v>
      </c>
      <c r="AG69">
        <v>12.515067</v>
      </c>
      <c r="AH69">
        <v>2.1776331479002549</v>
      </c>
      <c r="AJ69" t="s">
        <v>1016</v>
      </c>
      <c r="AL69" t="s">
        <v>8</v>
      </c>
      <c r="AT69" t="s">
        <v>440</v>
      </c>
      <c r="AW69">
        <v>0.25690000000000002</v>
      </c>
      <c r="AX69">
        <v>20</v>
      </c>
      <c r="AY69">
        <v>1.2845000000000001E-2</v>
      </c>
      <c r="AZ69">
        <v>6.5847045875499974</v>
      </c>
      <c r="BT69" t="s">
        <v>462</v>
      </c>
      <c r="CC69" t="s">
        <v>440</v>
      </c>
      <c r="CD69">
        <v>164.17531506493859</v>
      </c>
      <c r="DM69" t="s">
        <v>145</v>
      </c>
      <c r="DN69" t="s">
        <v>10</v>
      </c>
      <c r="DV69" t="s">
        <v>20</v>
      </c>
      <c r="DW69">
        <v>0.30232819999999999</v>
      </c>
      <c r="DX69">
        <v>3.1830540000000004E-2</v>
      </c>
      <c r="DY69">
        <v>6.6087099999999996E-2</v>
      </c>
      <c r="DZ69">
        <v>0.19236289999999998</v>
      </c>
      <c r="EA69">
        <v>2.2228320000000003E-2</v>
      </c>
    </row>
    <row r="70" spans="21:131" x14ac:dyDescent="0.25">
      <c r="U70" t="s">
        <v>711</v>
      </c>
      <c r="V70">
        <v>900</v>
      </c>
      <c r="W70" t="s">
        <v>8</v>
      </c>
      <c r="AD70">
        <v>60.859363999999992</v>
      </c>
      <c r="AE70">
        <v>33.870302500000001</v>
      </c>
      <c r="AF70">
        <v>6.2485750000000007</v>
      </c>
      <c r="AG70">
        <v>13.202796999999999</v>
      </c>
      <c r="AH70">
        <v>2.1291747697093326</v>
      </c>
      <c r="AJ70" t="s">
        <v>101</v>
      </c>
      <c r="AL70" t="s">
        <v>8</v>
      </c>
      <c r="AT70" t="s">
        <v>62</v>
      </c>
      <c r="AW70">
        <v>0.23649999999999999</v>
      </c>
      <c r="AX70">
        <v>20</v>
      </c>
      <c r="AY70">
        <v>1.1824999999999999E-2</v>
      </c>
      <c r="AZ70">
        <v>6.4008267790513518</v>
      </c>
      <c r="BT70" t="s">
        <v>393</v>
      </c>
      <c r="CC70" t="s">
        <v>62</v>
      </c>
      <c r="CD70">
        <v>127.66714112738082</v>
      </c>
    </row>
    <row r="71" spans="21:131" x14ac:dyDescent="0.25">
      <c r="U71" t="s">
        <v>715</v>
      </c>
      <c r="V71">
        <v>830</v>
      </c>
      <c r="W71" t="s">
        <v>8</v>
      </c>
      <c r="AD71">
        <v>58.594370000000005</v>
      </c>
      <c r="AE71">
        <v>33.48695399999999</v>
      </c>
      <c r="AF71">
        <v>6.4743609000000006</v>
      </c>
      <c r="AG71">
        <v>12.939838750000002</v>
      </c>
      <c r="AH71">
        <v>2.1434792884911795</v>
      </c>
      <c r="AJ71" t="s">
        <v>1025</v>
      </c>
      <c r="AL71" t="s">
        <v>8</v>
      </c>
      <c r="AT71" t="s">
        <v>440</v>
      </c>
      <c r="AW71">
        <v>0.23599999999999999</v>
      </c>
      <c r="AX71">
        <v>20</v>
      </c>
      <c r="AY71">
        <v>1.18E-2</v>
      </c>
      <c r="AZ71">
        <v>6.106890720210453</v>
      </c>
      <c r="BT71" t="s">
        <v>372</v>
      </c>
      <c r="CC71" t="s">
        <v>62</v>
      </c>
      <c r="CD71">
        <v>194.55900678383054</v>
      </c>
    </row>
    <row r="72" spans="21:131" x14ac:dyDescent="0.25">
      <c r="U72" t="s">
        <v>793</v>
      </c>
      <c r="V72">
        <v>759</v>
      </c>
      <c r="W72" t="s">
        <v>201</v>
      </c>
      <c r="AD72">
        <v>35.955008999999997</v>
      </c>
      <c r="AE72">
        <v>25.856333499999998</v>
      </c>
      <c r="AF72">
        <v>4.7557167499999995</v>
      </c>
      <c r="AG72">
        <v>11.076200500000001</v>
      </c>
      <c r="AH72">
        <v>2.3484862173215046</v>
      </c>
      <c r="AJ72" t="s">
        <v>1047</v>
      </c>
      <c r="AL72" t="s">
        <v>201</v>
      </c>
      <c r="AT72" t="s">
        <v>20</v>
      </c>
      <c r="AW72">
        <v>0.30359999999999998</v>
      </c>
      <c r="AX72">
        <v>20</v>
      </c>
      <c r="AY72">
        <v>1.5179999999999999E-2</v>
      </c>
      <c r="AZ72">
        <v>8.179207043728022</v>
      </c>
      <c r="BT72" t="s">
        <v>437</v>
      </c>
      <c r="CC72" t="s">
        <v>62</v>
      </c>
      <c r="CD72">
        <v>195.26036974399668</v>
      </c>
    </row>
    <row r="73" spans="21:131" x14ac:dyDescent="0.25">
      <c r="U73" t="s">
        <v>723</v>
      </c>
      <c r="V73">
        <v>834</v>
      </c>
      <c r="W73" t="s">
        <v>8</v>
      </c>
      <c r="AD73">
        <v>47.179162999999996</v>
      </c>
      <c r="AE73">
        <v>29.168032499999999</v>
      </c>
      <c r="AF73">
        <v>5.5576734999999999</v>
      </c>
      <c r="AG73">
        <v>12.083567499999999</v>
      </c>
      <c r="AH73">
        <v>2.1807681842363111</v>
      </c>
      <c r="AJ73" t="s">
        <v>1030</v>
      </c>
      <c r="AL73" t="s">
        <v>8</v>
      </c>
      <c r="AT73" t="s">
        <v>440</v>
      </c>
      <c r="AW73">
        <v>0.28399999999999997</v>
      </c>
      <c r="AX73">
        <v>20</v>
      </c>
      <c r="AY73">
        <v>1.4199999999999999E-2</v>
      </c>
      <c r="AZ73">
        <v>7.4195366816095341</v>
      </c>
      <c r="BT73" t="s">
        <v>488</v>
      </c>
      <c r="CC73" t="s">
        <v>440</v>
      </c>
      <c r="CD73">
        <v>111.30343339974964</v>
      </c>
    </row>
    <row r="74" spans="21:131" x14ac:dyDescent="0.25">
      <c r="U74" t="s">
        <v>724</v>
      </c>
      <c r="V74">
        <v>768</v>
      </c>
      <c r="W74" t="s">
        <v>8</v>
      </c>
      <c r="AD74">
        <v>52.443867499999996</v>
      </c>
      <c r="AE74">
        <v>30.994378000000005</v>
      </c>
      <c r="AF74">
        <v>5.8555437999999995</v>
      </c>
      <c r="AG74">
        <v>12.917787499999999</v>
      </c>
      <c r="AH74">
        <v>2.2230197190712397</v>
      </c>
      <c r="AJ74" t="s">
        <v>1003</v>
      </c>
      <c r="AL74" t="s">
        <v>8</v>
      </c>
      <c r="AT74" t="s">
        <v>440</v>
      </c>
      <c r="AW74">
        <v>0.24959999999999999</v>
      </c>
      <c r="AX74">
        <v>20</v>
      </c>
      <c r="AY74">
        <v>1.248E-2</v>
      </c>
      <c r="AZ74">
        <v>6.8813249939602175</v>
      </c>
      <c r="BT74" t="s">
        <v>475</v>
      </c>
      <c r="CC74" t="s">
        <v>440</v>
      </c>
      <c r="CD74">
        <v>133.64943758653641</v>
      </c>
    </row>
    <row r="75" spans="21:131" x14ac:dyDescent="0.25">
      <c r="U75" t="s">
        <v>798</v>
      </c>
      <c r="V75">
        <v>850</v>
      </c>
      <c r="W75" t="s">
        <v>201</v>
      </c>
      <c r="AD75">
        <v>55.654346499999988</v>
      </c>
      <c r="AE75">
        <v>32.942599999999999</v>
      </c>
      <c r="AF75">
        <v>5.6189137999999996</v>
      </c>
      <c r="AG75">
        <v>13.445041999999997</v>
      </c>
      <c r="AH75">
        <v>2.4194566838256213</v>
      </c>
      <c r="AJ75" t="s">
        <v>1061</v>
      </c>
      <c r="AL75" t="s">
        <v>201</v>
      </c>
      <c r="AT75" t="s">
        <v>440</v>
      </c>
      <c r="AW75">
        <v>0.2011</v>
      </c>
      <c r="AX75">
        <v>20</v>
      </c>
      <c r="AY75">
        <v>1.0055E-2</v>
      </c>
      <c r="AZ75">
        <v>5.2183716747644491</v>
      </c>
      <c r="BT75" t="s">
        <v>291</v>
      </c>
      <c r="CC75" t="s">
        <v>20</v>
      </c>
      <c r="CD75">
        <v>203.15884725980374</v>
      </c>
    </row>
    <row r="76" spans="21:131" x14ac:dyDescent="0.25">
      <c r="U76" t="s">
        <v>799</v>
      </c>
      <c r="V76">
        <v>925</v>
      </c>
      <c r="W76" t="s">
        <v>201</v>
      </c>
      <c r="AD76">
        <v>57.372479000000013</v>
      </c>
      <c r="AE76">
        <v>31.528097999999993</v>
      </c>
      <c r="AF76">
        <v>6.0925128000000015</v>
      </c>
      <c r="AG76">
        <v>12.496525549999999</v>
      </c>
      <c r="AH76">
        <v>2.0845428622848843</v>
      </c>
      <c r="AJ76" t="s">
        <v>1069</v>
      </c>
      <c r="AL76" t="s">
        <v>201</v>
      </c>
      <c r="AT76" t="s">
        <v>62</v>
      </c>
      <c r="AW76">
        <v>0.29970000000000002</v>
      </c>
      <c r="AX76">
        <v>20</v>
      </c>
      <c r="AY76">
        <v>1.4985000000000002E-2</v>
      </c>
      <c r="AZ76">
        <v>7.744342737497651</v>
      </c>
    </row>
    <row r="77" spans="21:131" x14ac:dyDescent="0.25">
      <c r="U77" t="s">
        <v>735</v>
      </c>
      <c r="V77">
        <v>889</v>
      </c>
      <c r="W77" t="s">
        <v>8</v>
      </c>
      <c r="AD77">
        <v>39.18661250000001</v>
      </c>
      <c r="AE77">
        <v>26.465768500000003</v>
      </c>
      <c r="AF77">
        <v>4.9921643500000004</v>
      </c>
      <c r="AG77">
        <v>11.184370699999999</v>
      </c>
      <c r="AH77">
        <v>2.2474172740149809</v>
      </c>
      <c r="AJ77" t="s">
        <v>106</v>
      </c>
      <c r="AL77" t="s">
        <v>8</v>
      </c>
      <c r="AT77" t="s">
        <v>62</v>
      </c>
      <c r="AW77">
        <v>0.2888</v>
      </c>
      <c r="AX77">
        <v>20</v>
      </c>
      <c r="AY77">
        <v>1.444E-2</v>
      </c>
      <c r="AZ77">
        <v>7.2274244555671556</v>
      </c>
    </row>
    <row r="78" spans="21:131" x14ac:dyDescent="0.25">
      <c r="U78" t="s">
        <v>738</v>
      </c>
      <c r="V78">
        <v>900</v>
      </c>
      <c r="W78" t="s">
        <v>8</v>
      </c>
      <c r="AD78">
        <v>48.545715000000008</v>
      </c>
      <c r="AE78">
        <v>29.447947500000005</v>
      </c>
      <c r="AF78">
        <v>5.4876126499999991</v>
      </c>
      <c r="AG78">
        <v>12.342603</v>
      </c>
      <c r="AH78">
        <v>2.2592070305387466</v>
      </c>
      <c r="AJ78" t="s">
        <v>108</v>
      </c>
      <c r="AL78" t="s">
        <v>8</v>
      </c>
      <c r="AT78" t="s">
        <v>62</v>
      </c>
      <c r="AW78">
        <v>0.2291</v>
      </c>
      <c r="AX78">
        <v>20</v>
      </c>
      <c r="AY78">
        <v>1.1455E-2</v>
      </c>
      <c r="AZ78">
        <v>6.3404289587415779</v>
      </c>
    </row>
    <row r="79" spans="21:131" x14ac:dyDescent="0.25">
      <c r="U79" t="s">
        <v>800</v>
      </c>
      <c r="V79">
        <v>750</v>
      </c>
      <c r="W79" t="s">
        <v>201</v>
      </c>
      <c r="AD79">
        <v>60.087474499999999</v>
      </c>
      <c r="AE79">
        <v>34.159747999999993</v>
      </c>
      <c r="AF79">
        <v>6.1445479000000001</v>
      </c>
      <c r="AG79">
        <v>13.686726500000001</v>
      </c>
      <c r="AH79">
        <v>2.2449957603099628</v>
      </c>
      <c r="AJ79" t="s">
        <v>1048</v>
      </c>
      <c r="AL79" t="s">
        <v>201</v>
      </c>
      <c r="AT79" t="s">
        <v>440</v>
      </c>
      <c r="AW79">
        <v>0.25380000000000003</v>
      </c>
      <c r="AX79">
        <v>20</v>
      </c>
      <c r="AY79">
        <v>1.2690000000000002E-2</v>
      </c>
      <c r="AZ79">
        <v>6.9068262958687887</v>
      </c>
    </row>
    <row r="80" spans="21:131" x14ac:dyDescent="0.25">
      <c r="U80" t="s">
        <v>802</v>
      </c>
      <c r="V80">
        <v>780</v>
      </c>
      <c r="W80" t="s">
        <v>201</v>
      </c>
      <c r="AD80">
        <v>45.371272999999995</v>
      </c>
      <c r="AE80">
        <v>29.157747999999998</v>
      </c>
      <c r="AF80">
        <v>5.3495437500000005</v>
      </c>
      <c r="AG80">
        <v>11.460801050000001</v>
      </c>
      <c r="AH80">
        <v>2.147388993858109</v>
      </c>
      <c r="AJ80" t="s">
        <v>1050</v>
      </c>
      <c r="AL80" t="s">
        <v>201</v>
      </c>
      <c r="AT80" t="s">
        <v>440</v>
      </c>
      <c r="AW80">
        <v>0.22309999999999999</v>
      </c>
      <c r="AX80">
        <v>20</v>
      </c>
      <c r="AY80">
        <v>1.1155E-2</v>
      </c>
      <c r="AZ80">
        <v>5.9673046466056432</v>
      </c>
    </row>
    <row r="81" spans="21:52" x14ac:dyDescent="0.25">
      <c r="U81" t="s">
        <v>803</v>
      </c>
      <c r="V81">
        <v>697</v>
      </c>
      <c r="W81" t="s">
        <v>201</v>
      </c>
      <c r="AD81">
        <v>60.735909500000005</v>
      </c>
      <c r="AE81">
        <v>33.307204499999997</v>
      </c>
      <c r="AF81">
        <v>6.3228700000000018</v>
      </c>
      <c r="AG81">
        <v>13.178062000000001</v>
      </c>
      <c r="AH81">
        <v>2.10431841184415</v>
      </c>
      <c r="AJ81" t="s">
        <v>199</v>
      </c>
      <c r="AL81" t="s">
        <v>201</v>
      </c>
      <c r="AT81" t="s">
        <v>20</v>
      </c>
      <c r="AW81">
        <v>0.26750000000000002</v>
      </c>
      <c r="AX81">
        <v>20</v>
      </c>
      <c r="AY81">
        <v>1.3375000000000001E-2</v>
      </c>
      <c r="AZ81">
        <v>7.2906879982820181</v>
      </c>
    </row>
    <row r="82" spans="21:52" x14ac:dyDescent="0.25">
      <c r="U82" t="s">
        <v>906</v>
      </c>
      <c r="V82">
        <v>812</v>
      </c>
      <c r="W82" t="s">
        <v>10</v>
      </c>
      <c r="AD82">
        <v>43.748375999999993</v>
      </c>
      <c r="AE82">
        <v>27.613403000000005</v>
      </c>
      <c r="AF82">
        <v>5.1817595500000007</v>
      </c>
      <c r="AG82">
        <v>11.037353249999999</v>
      </c>
      <c r="AH82">
        <v>2.1308603291876098</v>
      </c>
      <c r="AJ82" t="s">
        <v>577</v>
      </c>
      <c r="AL82" t="s">
        <v>10</v>
      </c>
      <c r="AT82" t="s">
        <v>440</v>
      </c>
      <c r="AW82">
        <v>0.19789999999999999</v>
      </c>
      <c r="AX82">
        <v>20</v>
      </c>
      <c r="AY82">
        <v>9.8949999999999993E-3</v>
      </c>
      <c r="AZ82">
        <v>4.9915443051566317</v>
      </c>
    </row>
    <row r="83" spans="21:52" x14ac:dyDescent="0.25">
      <c r="U83" t="s">
        <v>908</v>
      </c>
      <c r="V83">
        <v>668</v>
      </c>
      <c r="W83" t="s">
        <v>10</v>
      </c>
      <c r="AD83">
        <v>37.0985795</v>
      </c>
      <c r="AE83">
        <v>26.284867999999999</v>
      </c>
      <c r="AF83">
        <v>4.7268936500000001</v>
      </c>
      <c r="AG83">
        <v>10.716949799999998</v>
      </c>
      <c r="AH83">
        <v>2.2921545815513769</v>
      </c>
      <c r="AJ83" t="s">
        <v>114</v>
      </c>
      <c r="AL83" t="s">
        <v>10</v>
      </c>
      <c r="AT83" t="s">
        <v>20</v>
      </c>
      <c r="AW83">
        <v>0.2576</v>
      </c>
      <c r="AX83">
        <v>20</v>
      </c>
      <c r="AY83">
        <v>1.2879999999999999E-2</v>
      </c>
      <c r="AZ83">
        <v>6.8356910852817219</v>
      </c>
    </row>
    <row r="84" spans="21:52" x14ac:dyDescent="0.25">
      <c r="U84" t="s">
        <v>920</v>
      </c>
      <c r="V84">
        <v>714</v>
      </c>
      <c r="W84" t="s">
        <v>10</v>
      </c>
      <c r="AD84">
        <v>49.34722699999999</v>
      </c>
      <c r="AE84">
        <v>30.424813500000006</v>
      </c>
      <c r="AF84">
        <v>5.4984607000000008</v>
      </c>
      <c r="AG84">
        <v>12.329500150000001</v>
      </c>
      <c r="AH84">
        <v>2.2719181405966524</v>
      </c>
      <c r="AJ84" t="s">
        <v>119</v>
      </c>
      <c r="AL84" t="s">
        <v>10</v>
      </c>
      <c r="AT84" t="s">
        <v>20</v>
      </c>
      <c r="AW84">
        <v>0.22070000000000001</v>
      </c>
      <c r="AX84">
        <v>20</v>
      </c>
      <c r="AY84">
        <v>1.1035E-2</v>
      </c>
      <c r="AZ84">
        <v>5.8666416127560206</v>
      </c>
    </row>
    <row r="85" spans="21:52" x14ac:dyDescent="0.25">
      <c r="U85" t="s">
        <v>902</v>
      </c>
      <c r="V85">
        <v>1133</v>
      </c>
      <c r="W85" t="s">
        <v>10</v>
      </c>
      <c r="AD85">
        <v>50.789757999999999</v>
      </c>
      <c r="AE85">
        <v>30.773553499999998</v>
      </c>
      <c r="AF85">
        <v>5.7387945499999997</v>
      </c>
      <c r="AG85">
        <v>12.060402549999997</v>
      </c>
      <c r="AH85">
        <v>2.1157722757089807</v>
      </c>
      <c r="AJ85" t="s">
        <v>161</v>
      </c>
      <c r="AL85" t="s">
        <v>10</v>
      </c>
      <c r="AT85" t="s">
        <v>62</v>
      </c>
      <c r="AW85">
        <v>0.25740000000000002</v>
      </c>
      <c r="AX85">
        <v>20</v>
      </c>
      <c r="AY85">
        <v>1.2870000000000001E-2</v>
      </c>
      <c r="AZ85">
        <v>6.9269589026387148</v>
      </c>
    </row>
    <row r="86" spans="21:52" x14ac:dyDescent="0.25">
      <c r="U86" t="s">
        <v>903</v>
      </c>
      <c r="V86">
        <v>1020</v>
      </c>
      <c r="W86" t="s">
        <v>10</v>
      </c>
      <c r="AD86">
        <v>61.806421</v>
      </c>
      <c r="AE86">
        <v>33.794359999999998</v>
      </c>
      <c r="AF86">
        <v>6.4124131000000002</v>
      </c>
      <c r="AG86">
        <v>13.148664</v>
      </c>
      <c r="AH86">
        <v>2.0578197797485673</v>
      </c>
      <c r="AJ86" t="s">
        <v>162</v>
      </c>
      <c r="AL86" t="s">
        <v>10</v>
      </c>
      <c r="AT86" t="s">
        <v>62</v>
      </c>
      <c r="AW86">
        <v>0.24340000000000001</v>
      </c>
      <c r="AX86">
        <v>20</v>
      </c>
      <c r="AY86">
        <v>1.217E-2</v>
      </c>
      <c r="AZ86">
        <v>6.541755026440824</v>
      </c>
    </row>
    <row r="87" spans="21:52" x14ac:dyDescent="0.25">
      <c r="U87" t="s">
        <v>904</v>
      </c>
      <c r="V87">
        <v>845</v>
      </c>
      <c r="W87" t="s">
        <v>10</v>
      </c>
      <c r="AD87">
        <v>46.164896000000006</v>
      </c>
      <c r="AE87">
        <v>29.628316000000005</v>
      </c>
      <c r="AF87">
        <v>5.284950750000001</v>
      </c>
      <c r="AG87">
        <v>11.9509448</v>
      </c>
      <c r="AH87">
        <v>2.2785251854187285</v>
      </c>
      <c r="AJ87" t="s">
        <v>575</v>
      </c>
      <c r="AL87" t="s">
        <v>10</v>
      </c>
      <c r="AT87" t="s">
        <v>440</v>
      </c>
      <c r="AW87">
        <v>0.2266</v>
      </c>
      <c r="AX87">
        <v>20</v>
      </c>
      <c r="AY87">
        <v>1.133E-2</v>
      </c>
      <c r="AZ87">
        <v>6.0209915979921078</v>
      </c>
    </row>
    <row r="88" spans="21:52" x14ac:dyDescent="0.25">
      <c r="U88" t="s">
        <v>927</v>
      </c>
      <c r="V88">
        <v>967</v>
      </c>
      <c r="W88" t="s">
        <v>10</v>
      </c>
      <c r="AD88">
        <v>47.097069999999995</v>
      </c>
      <c r="AE88">
        <v>30.307494999999996</v>
      </c>
      <c r="AF88">
        <v>5.3294012499999983</v>
      </c>
      <c r="AG88">
        <v>11.9409542</v>
      </c>
      <c r="AH88">
        <v>2.2577083434562399</v>
      </c>
      <c r="AJ88" t="s">
        <v>171</v>
      </c>
      <c r="AL88" t="s">
        <v>10</v>
      </c>
      <c r="AT88" t="s">
        <v>62</v>
      </c>
      <c r="AW88">
        <v>0.2341</v>
      </c>
      <c r="AX88">
        <v>20</v>
      </c>
      <c r="AY88">
        <v>1.1705E-2</v>
      </c>
      <c r="AZ88">
        <v>6.3202963519716544</v>
      </c>
    </row>
    <row r="89" spans="21:52" x14ac:dyDescent="0.25">
      <c r="U89" t="s">
        <v>923</v>
      </c>
      <c r="V89">
        <v>1070</v>
      </c>
      <c r="W89" t="s">
        <v>10</v>
      </c>
      <c r="AD89">
        <v>47.527418999999995</v>
      </c>
      <c r="AE89">
        <v>30.38908</v>
      </c>
      <c r="AF89">
        <v>5.5415015500000013</v>
      </c>
      <c r="AG89">
        <v>11.7084148</v>
      </c>
      <c r="AH89">
        <v>2.1125232723733305</v>
      </c>
      <c r="AJ89" t="s">
        <v>169</v>
      </c>
      <c r="AL89" t="s">
        <v>10</v>
      </c>
      <c r="AT89" t="s">
        <v>62</v>
      </c>
      <c r="AW89">
        <v>0.2586</v>
      </c>
      <c r="AX89">
        <v>20</v>
      </c>
      <c r="AY89">
        <v>1.2930000000000001E-2</v>
      </c>
      <c r="AZ89">
        <v>6.8021367406651816</v>
      </c>
    </row>
    <row r="90" spans="21:52" x14ac:dyDescent="0.25">
      <c r="U90" t="s">
        <v>925</v>
      </c>
      <c r="V90">
        <v>870</v>
      </c>
    </row>
    <row r="91" spans="21:52" x14ac:dyDescent="0.25">
      <c r="W91" t="s">
        <v>10</v>
      </c>
      <c r="AD91">
        <v>44.365914499999995</v>
      </c>
      <c r="AE91">
        <v>29.09619600000001</v>
      </c>
      <c r="AF91">
        <v>5.4548048000000007</v>
      </c>
      <c r="AG91">
        <v>11.421987849999999</v>
      </c>
      <c r="AH91">
        <v>2.0990338435457696</v>
      </c>
      <c r="AJ91" t="s">
        <v>1137</v>
      </c>
      <c r="AL91" t="s">
        <v>10</v>
      </c>
      <c r="AT91" t="s">
        <v>440</v>
      </c>
      <c r="AW91">
        <v>0.22770000000000001</v>
      </c>
      <c r="AX91">
        <v>20</v>
      </c>
      <c r="AY91">
        <v>1.1385000000000001E-2</v>
      </c>
      <c r="AZ91">
        <v>5.8827476981719595</v>
      </c>
    </row>
    <row r="92" spans="21:52" x14ac:dyDescent="0.25">
      <c r="U92" t="s">
        <v>932</v>
      </c>
      <c r="V92">
        <v>702</v>
      </c>
      <c r="W92" t="s">
        <v>10</v>
      </c>
      <c r="AD92">
        <v>47.253949999999996</v>
      </c>
      <c r="AE92">
        <v>29.749333999999994</v>
      </c>
      <c r="AF92">
        <v>5.6341165499999999</v>
      </c>
      <c r="AG92">
        <v>12.0313303</v>
      </c>
      <c r="AH92">
        <v>2.1581333561782694</v>
      </c>
      <c r="AJ92" t="s">
        <v>125</v>
      </c>
      <c r="AL92" t="s">
        <v>10</v>
      </c>
      <c r="AT92" t="s">
        <v>20</v>
      </c>
      <c r="AW92">
        <v>0.2074</v>
      </c>
      <c r="AX92">
        <v>20</v>
      </c>
      <c r="AY92">
        <v>1.0370000000000001E-2</v>
      </c>
      <c r="AZ92">
        <v>5.559283816068505</v>
      </c>
    </row>
    <row r="93" spans="21:52" x14ac:dyDescent="0.25">
      <c r="U93" t="s">
        <v>851</v>
      </c>
      <c r="V93">
        <v>1125</v>
      </c>
      <c r="W93" t="s">
        <v>286</v>
      </c>
      <c r="AD93">
        <v>55.245416999999996</v>
      </c>
      <c r="AE93">
        <v>32.2891835</v>
      </c>
      <c r="AF93">
        <v>5.8371686499999997</v>
      </c>
      <c r="AG93">
        <v>12.684037700000001</v>
      </c>
      <c r="AH93">
        <v>2.1686313585761043</v>
      </c>
      <c r="AJ93" t="s">
        <v>225</v>
      </c>
      <c r="AL93" t="s">
        <v>286</v>
      </c>
      <c r="AT93" t="s">
        <v>62</v>
      </c>
      <c r="AW93">
        <v>0.26350000000000001</v>
      </c>
      <c r="AX93">
        <v>20</v>
      </c>
      <c r="AY93">
        <v>1.3175000000000001E-2</v>
      </c>
      <c r="AZ93">
        <v>6.3511663490188717</v>
      </c>
    </row>
    <row r="94" spans="21:52" x14ac:dyDescent="0.25">
      <c r="U94" t="s">
        <v>853</v>
      </c>
      <c r="V94">
        <v>659</v>
      </c>
      <c r="W94" t="s">
        <v>286</v>
      </c>
      <c r="AD94">
        <v>45.341798499999996</v>
      </c>
      <c r="AE94">
        <v>29.58164</v>
      </c>
      <c r="AF94">
        <v>5.1806606999999998</v>
      </c>
      <c r="AG94">
        <v>11.725885</v>
      </c>
      <c r="AH94">
        <v>2.269678131626331</v>
      </c>
      <c r="AJ94" t="s">
        <v>1084</v>
      </c>
      <c r="AL94" t="s">
        <v>286</v>
      </c>
      <c r="AT94" t="s">
        <v>20</v>
      </c>
      <c r="AW94">
        <v>0.25040000000000001</v>
      </c>
      <c r="AX94">
        <v>20</v>
      </c>
      <c r="AY94">
        <v>1.252E-2</v>
      </c>
      <c r="AZ94">
        <v>6.654497624352401</v>
      </c>
    </row>
    <row r="95" spans="21:52" x14ac:dyDescent="0.25">
      <c r="U95" t="s">
        <v>949</v>
      </c>
      <c r="V95">
        <v>722</v>
      </c>
      <c r="W95" t="s">
        <v>10</v>
      </c>
      <c r="AD95">
        <v>46.957583499999991</v>
      </c>
      <c r="AE95">
        <v>29.991412500000003</v>
      </c>
      <c r="AF95">
        <v>5.2188491499999987</v>
      </c>
      <c r="AG95">
        <v>12.053516949999999</v>
      </c>
      <c r="AH95">
        <v>2.3144203941961812</v>
      </c>
      <c r="AJ95" t="s">
        <v>130</v>
      </c>
      <c r="AL95" t="s">
        <v>10</v>
      </c>
      <c r="AT95" t="s">
        <v>20</v>
      </c>
      <c r="AW95">
        <v>0.22919999999999999</v>
      </c>
      <c r="AX95">
        <v>20</v>
      </c>
      <c r="AY95">
        <v>1.146E-2</v>
      </c>
      <c r="AZ95">
        <v>6.2330550559686468</v>
      </c>
    </row>
    <row r="96" spans="21:52" x14ac:dyDescent="0.25">
      <c r="U96" t="s">
        <v>958</v>
      </c>
      <c r="V96">
        <v>756</v>
      </c>
      <c r="W96" t="s">
        <v>10</v>
      </c>
      <c r="AD96">
        <v>47.010844500000012</v>
      </c>
      <c r="AE96">
        <v>31.549336</v>
      </c>
      <c r="AF96">
        <v>5.3005799000000007</v>
      </c>
      <c r="AG96">
        <v>12.1795022</v>
      </c>
      <c r="AH96">
        <v>2.3184130357330401</v>
      </c>
      <c r="AJ96" t="s">
        <v>133</v>
      </c>
      <c r="AL96" t="s">
        <v>10</v>
      </c>
      <c r="AT96" t="s">
        <v>440</v>
      </c>
      <c r="AW96">
        <v>0.26740000000000003</v>
      </c>
      <c r="AX96">
        <v>20</v>
      </c>
      <c r="AY96">
        <v>1.3370000000000002E-2</v>
      </c>
      <c r="AZ96">
        <v>6.8866936890988653</v>
      </c>
    </row>
    <row r="97" spans="21:52" x14ac:dyDescent="0.25">
      <c r="U97" t="s">
        <v>963</v>
      </c>
      <c r="V97">
        <v>817</v>
      </c>
      <c r="W97" t="s">
        <v>10</v>
      </c>
      <c r="AD97">
        <v>47.356908999999995</v>
      </c>
      <c r="AE97">
        <v>31.174026500000004</v>
      </c>
      <c r="AF97">
        <v>5.3586528999999992</v>
      </c>
      <c r="AG97">
        <v>12.1710405</v>
      </c>
      <c r="AH97">
        <v>2.2748979096561528</v>
      </c>
      <c r="AJ97" t="s">
        <v>1123</v>
      </c>
      <c r="AL97" t="s">
        <v>10</v>
      </c>
      <c r="AT97" t="s">
        <v>440</v>
      </c>
      <c r="AW97">
        <v>0.27379999999999999</v>
      </c>
      <c r="AX97">
        <v>20</v>
      </c>
      <c r="AY97">
        <v>1.3689999999999999E-2</v>
      </c>
      <c r="AZ97">
        <v>6.882667167744879</v>
      </c>
    </row>
    <row r="98" spans="21:52" x14ac:dyDescent="0.25">
      <c r="U98" t="s">
        <v>862</v>
      </c>
      <c r="V98">
        <v>752</v>
      </c>
      <c r="W98" t="s">
        <v>286</v>
      </c>
      <c r="AD98">
        <v>48.005083999999997</v>
      </c>
      <c r="AE98">
        <v>31.820354999999996</v>
      </c>
      <c r="AF98">
        <v>5.2945897999999989</v>
      </c>
      <c r="AG98">
        <v>12.867579000000001</v>
      </c>
      <c r="AH98">
        <v>2.4470303838907501</v>
      </c>
      <c r="AJ98" t="s">
        <v>1089</v>
      </c>
      <c r="AL98" t="s">
        <v>286</v>
      </c>
      <c r="AT98" t="s">
        <v>440</v>
      </c>
      <c r="AW98">
        <v>0.25359999999999999</v>
      </c>
      <c r="AX98">
        <v>20</v>
      </c>
      <c r="AY98">
        <v>1.268E-2</v>
      </c>
      <c r="AZ98">
        <v>6.8679032561136033</v>
      </c>
    </row>
    <row r="99" spans="21:52" x14ac:dyDescent="0.25">
      <c r="U99" t="s">
        <v>867</v>
      </c>
      <c r="V99">
        <v>734</v>
      </c>
      <c r="W99" t="s">
        <v>286</v>
      </c>
      <c r="AD99">
        <v>36.838466999999994</v>
      </c>
      <c r="AE99">
        <v>25.6806065</v>
      </c>
      <c r="AF99">
        <v>5.0281251999999999</v>
      </c>
      <c r="AG99">
        <v>10.0464146</v>
      </c>
      <c r="AH99">
        <v>2.0096332482885089</v>
      </c>
      <c r="AJ99" t="s">
        <v>569</v>
      </c>
      <c r="AL99" t="s">
        <v>286</v>
      </c>
      <c r="AT99" t="s">
        <v>20</v>
      </c>
      <c r="AW99">
        <v>0.20150000000000001</v>
      </c>
      <c r="AX99">
        <v>19</v>
      </c>
      <c r="AY99">
        <v>1.0605263157894737E-2</v>
      </c>
      <c r="AZ99">
        <v>5.8080804513094675</v>
      </c>
    </row>
    <row r="100" spans="21:52" x14ac:dyDescent="0.25">
      <c r="U100" t="s">
        <v>965</v>
      </c>
      <c r="V100">
        <v>852</v>
      </c>
      <c r="W100" t="s">
        <v>10</v>
      </c>
      <c r="AD100">
        <v>80.4659695</v>
      </c>
      <c r="AE100">
        <v>39.669565499999997</v>
      </c>
      <c r="AF100">
        <v>7.2226617000000006</v>
      </c>
      <c r="AG100">
        <v>15.185821499999999</v>
      </c>
      <c r="AH100">
        <v>2.1097973443828542</v>
      </c>
      <c r="AJ100" t="s">
        <v>1129</v>
      </c>
      <c r="AL100" t="s">
        <v>10</v>
      </c>
      <c r="AT100" t="s">
        <v>440</v>
      </c>
      <c r="AW100">
        <v>0.23230000000000001</v>
      </c>
      <c r="AX100">
        <v>20</v>
      </c>
      <c r="AY100">
        <v>1.1615E-2</v>
      </c>
      <c r="AZ100">
        <v>6.3551928703728562</v>
      </c>
    </row>
    <row r="101" spans="21:52" x14ac:dyDescent="0.25">
      <c r="U101" t="s">
        <v>968</v>
      </c>
      <c r="V101">
        <v>811</v>
      </c>
      <c r="W101" t="s">
        <v>10</v>
      </c>
      <c r="AD101">
        <v>44.592085499999996</v>
      </c>
      <c r="AE101">
        <v>29.413275499999997</v>
      </c>
      <c r="AF101">
        <v>5.4004319000000001</v>
      </c>
      <c r="AG101">
        <v>11.6374975</v>
      </c>
      <c r="AH101">
        <v>2.1625975534106399</v>
      </c>
      <c r="AJ101" t="s">
        <v>1119</v>
      </c>
      <c r="AL101" t="s">
        <v>10</v>
      </c>
      <c r="AT101" t="s">
        <v>440</v>
      </c>
      <c r="AW101">
        <v>0.2278</v>
      </c>
      <c r="AX101">
        <v>20</v>
      </c>
      <c r="AY101">
        <v>1.1390000000000001E-2</v>
      </c>
      <c r="AZ101">
        <v>6.101522025071807</v>
      </c>
    </row>
    <row r="102" spans="21:52" x14ac:dyDescent="0.25">
      <c r="U102" t="s">
        <v>969</v>
      </c>
      <c r="V102">
        <v>724</v>
      </c>
      <c r="W102" t="s">
        <v>10</v>
      </c>
      <c r="AD102">
        <v>44.001364500000001</v>
      </c>
      <c r="AE102">
        <v>28.128314500000005</v>
      </c>
      <c r="AF102">
        <v>5.2976462999999985</v>
      </c>
      <c r="AG102">
        <v>11.069737249999999</v>
      </c>
      <c r="AH102">
        <v>2.0981685640658982</v>
      </c>
      <c r="AJ102" t="s">
        <v>137</v>
      </c>
      <c r="AL102" t="s">
        <v>10</v>
      </c>
      <c r="AT102" t="s">
        <v>20</v>
      </c>
      <c r="AW102">
        <v>0.15720000000000001</v>
      </c>
      <c r="AX102">
        <v>18</v>
      </c>
      <c r="AY102">
        <v>8.7333333333333343E-3</v>
      </c>
      <c r="AZ102">
        <v>5.1341679299583083</v>
      </c>
    </row>
    <row r="103" spans="21:52" x14ac:dyDescent="0.25">
      <c r="U103" t="s">
        <v>975</v>
      </c>
      <c r="V103">
        <v>665</v>
      </c>
      <c r="W103" t="s">
        <v>10</v>
      </c>
      <c r="AD103">
        <v>27.520228499999995</v>
      </c>
      <c r="AE103">
        <v>22.089516999999994</v>
      </c>
      <c r="AF103">
        <v>4.089465549999999</v>
      </c>
      <c r="AG103">
        <v>9.5165386499999993</v>
      </c>
      <c r="AH103">
        <v>2.3958720436461403</v>
      </c>
      <c r="AJ103" t="s">
        <v>139</v>
      </c>
      <c r="AL103" t="s">
        <v>10</v>
      </c>
      <c r="AT103" t="s">
        <v>20</v>
      </c>
      <c r="AW103">
        <v>0.21560000000000001</v>
      </c>
      <c r="AX103">
        <v>20</v>
      </c>
      <c r="AY103">
        <v>1.0780000000000001E-2</v>
      </c>
      <c r="AZ103">
        <v>5.8908007408799294</v>
      </c>
    </row>
    <row r="104" spans="21:52" x14ac:dyDescent="0.25">
      <c r="U104" t="s">
        <v>869</v>
      </c>
      <c r="V104">
        <v>828</v>
      </c>
      <c r="W104" t="s">
        <v>286</v>
      </c>
      <c r="AD104">
        <v>34.692797499999998</v>
      </c>
      <c r="AE104">
        <v>25.763142999999996</v>
      </c>
      <c r="AF104">
        <v>4.7087469500000001</v>
      </c>
      <c r="AG104">
        <v>10.703292649999998</v>
      </c>
      <c r="AH104">
        <v>2.2833670682938321</v>
      </c>
      <c r="AJ104" t="s">
        <v>1093</v>
      </c>
      <c r="AL104" t="s">
        <v>286</v>
      </c>
      <c r="AT104" t="s">
        <v>440</v>
      </c>
      <c r="AW104">
        <v>0.23219999999999999</v>
      </c>
      <c r="AX104">
        <v>20</v>
      </c>
      <c r="AY104">
        <v>1.1609999999999999E-2</v>
      </c>
      <c r="AZ104">
        <v>5.8572463962633883</v>
      </c>
    </row>
    <row r="105" spans="21:52" x14ac:dyDescent="0.25">
      <c r="U105" t="s">
        <v>870</v>
      </c>
      <c r="V105">
        <v>902</v>
      </c>
      <c r="W105" t="s">
        <v>286</v>
      </c>
      <c r="AD105">
        <v>37.4516645</v>
      </c>
      <c r="AE105">
        <v>25.216632999999995</v>
      </c>
      <c r="AF105">
        <v>4.9018312999999996</v>
      </c>
      <c r="AG105">
        <v>10.5744042</v>
      </c>
      <c r="AH105">
        <v>2.1764751289336153</v>
      </c>
      <c r="AJ105" t="s">
        <v>234</v>
      </c>
      <c r="AL105" t="s">
        <v>286</v>
      </c>
      <c r="AT105" t="s">
        <v>62</v>
      </c>
      <c r="AW105">
        <v>0.2147</v>
      </c>
      <c r="AX105">
        <v>20</v>
      </c>
      <c r="AY105">
        <v>1.0735E-2</v>
      </c>
      <c r="AZ105">
        <v>5.4935173006200841</v>
      </c>
    </row>
    <row r="106" spans="21:52" x14ac:dyDescent="0.25">
      <c r="U106" t="s">
        <v>873</v>
      </c>
      <c r="V106">
        <v>821</v>
      </c>
    </row>
    <row r="107" spans="21:52" x14ac:dyDescent="0.25">
      <c r="U107" t="s">
        <v>982</v>
      </c>
      <c r="V107">
        <v>852</v>
      </c>
      <c r="W107" t="s">
        <v>10</v>
      </c>
      <c r="AD107">
        <v>63.669048499999995</v>
      </c>
      <c r="AE107">
        <v>34.148034999999993</v>
      </c>
      <c r="AF107">
        <v>6.2893859999999995</v>
      </c>
      <c r="AG107">
        <v>14.258798500000001</v>
      </c>
      <c r="AH107">
        <v>2.2788245974722092</v>
      </c>
      <c r="AJ107" t="s">
        <v>1128</v>
      </c>
      <c r="AL107" t="s">
        <v>10</v>
      </c>
      <c r="AT107" t="s">
        <v>440</v>
      </c>
      <c r="AW107">
        <v>0.26600000000000001</v>
      </c>
      <c r="AX107">
        <v>20</v>
      </c>
      <c r="AY107">
        <v>1.3300000000000001E-2</v>
      </c>
      <c r="AZ107">
        <v>7.2208949614796127</v>
      </c>
    </row>
    <row r="108" spans="21:52" x14ac:dyDescent="0.25">
      <c r="U108" t="s">
        <v>983</v>
      </c>
      <c r="V108">
        <v>843</v>
      </c>
      <c r="W108" t="s">
        <v>10</v>
      </c>
      <c r="AD108">
        <v>43.205429000000002</v>
      </c>
      <c r="AE108">
        <v>29.7083905</v>
      </c>
      <c r="AF108">
        <v>5.1880031000000004</v>
      </c>
      <c r="AG108">
        <v>11.2692631</v>
      </c>
      <c r="AH108">
        <v>2.2102098043964125</v>
      </c>
      <c r="AJ108" t="s">
        <v>1126</v>
      </c>
      <c r="AL108" t="s">
        <v>10</v>
      </c>
      <c r="AT108" t="s">
        <v>440</v>
      </c>
      <c r="AW108">
        <v>0.22559999999999999</v>
      </c>
      <c r="AX108">
        <v>20</v>
      </c>
      <c r="AY108">
        <v>1.128E-2</v>
      </c>
      <c r="AZ108">
        <v>6.7833463076799179</v>
      </c>
    </row>
    <row r="109" spans="21:52" x14ac:dyDescent="0.25">
      <c r="U109" t="s">
        <v>984</v>
      </c>
      <c r="V109">
        <v>875</v>
      </c>
      <c r="W109" t="s">
        <v>10</v>
      </c>
      <c r="AD109">
        <v>53.387891500000002</v>
      </c>
      <c r="AE109">
        <v>33.118043</v>
      </c>
      <c r="AF109">
        <v>5.7780536499999986</v>
      </c>
      <c r="AG109">
        <v>12.648864849999999</v>
      </c>
      <c r="AH109">
        <v>2.1966932686206215</v>
      </c>
      <c r="AJ109" t="s">
        <v>1131</v>
      </c>
      <c r="AL109" t="s">
        <v>10</v>
      </c>
      <c r="AT109" t="s">
        <v>440</v>
      </c>
      <c r="AW109">
        <v>0.26219999999999999</v>
      </c>
      <c r="AX109">
        <v>20</v>
      </c>
      <c r="AY109">
        <v>1.311E-2</v>
      </c>
      <c r="AZ109">
        <v>6.1377607172576703</v>
      </c>
    </row>
    <row r="110" spans="21:52" x14ac:dyDescent="0.25">
      <c r="U110" t="s">
        <v>986</v>
      </c>
      <c r="V110">
        <v>924</v>
      </c>
      <c r="W110" t="s">
        <v>10</v>
      </c>
      <c r="AD110">
        <v>43.251401000000001</v>
      </c>
      <c r="AE110">
        <v>27.4435185</v>
      </c>
      <c r="AF110">
        <v>5.0534226499999999</v>
      </c>
      <c r="AG110">
        <v>11.654349300000002</v>
      </c>
      <c r="AH110">
        <v>2.3052818744176014</v>
      </c>
      <c r="AJ110" t="s">
        <v>591</v>
      </c>
      <c r="AL110" t="s">
        <v>10</v>
      </c>
      <c r="AT110" t="s">
        <v>62</v>
      </c>
      <c r="AW110">
        <v>0.1966</v>
      </c>
      <c r="AX110">
        <v>19</v>
      </c>
      <c r="AY110">
        <v>1.0347368421052631E-2</v>
      </c>
      <c r="AZ110">
        <v>5.2737105323474207</v>
      </c>
    </row>
    <row r="111" spans="21:52" x14ac:dyDescent="0.25">
      <c r="U111" t="s">
        <v>988</v>
      </c>
      <c r="V111">
        <v>974</v>
      </c>
      <c r="W111" t="s">
        <v>10</v>
      </c>
      <c r="AD111">
        <v>51.29266100000001</v>
      </c>
      <c r="AE111">
        <v>30.32384399999999</v>
      </c>
      <c r="AF111">
        <v>5.6777262500000001</v>
      </c>
      <c r="AG111">
        <v>12.851358000000001</v>
      </c>
      <c r="AH111">
        <v>2.2704739012309858</v>
      </c>
      <c r="AJ111" t="s">
        <v>592</v>
      </c>
      <c r="AL111" t="s">
        <v>10</v>
      </c>
      <c r="AT111" t="s">
        <v>62</v>
      </c>
      <c r="AW111">
        <v>0.23150000000000001</v>
      </c>
      <c r="AX111">
        <v>20</v>
      </c>
      <c r="AY111">
        <v>1.1575E-2</v>
      </c>
      <c r="AZ111">
        <v>6.1162859367030844</v>
      </c>
    </row>
    <row r="112" spans="21:52" x14ac:dyDescent="0.25">
      <c r="U112" t="s">
        <v>995</v>
      </c>
      <c r="V112">
        <v>723</v>
      </c>
      <c r="W112" t="s">
        <v>10</v>
      </c>
      <c r="AD112">
        <v>46.149625499999999</v>
      </c>
      <c r="AE112">
        <v>31.265745499999998</v>
      </c>
      <c r="AF112">
        <v>5.3224834500000009</v>
      </c>
      <c r="AG112">
        <v>12.058636999999999</v>
      </c>
      <c r="AH112">
        <v>2.2765721629056066</v>
      </c>
      <c r="AJ112" t="s">
        <v>145</v>
      </c>
      <c r="AL112" t="s">
        <v>10</v>
      </c>
      <c r="AT112" t="s">
        <v>20</v>
      </c>
      <c r="AW112">
        <v>0.26140000000000002</v>
      </c>
      <c r="AX112">
        <v>20</v>
      </c>
      <c r="AY112">
        <v>1.3070000000000002E-2</v>
      </c>
      <c r="AZ112">
        <v>7.1430488819692384</v>
      </c>
    </row>
    <row r="113" spans="21:52" x14ac:dyDescent="0.25">
      <c r="W113" t="s">
        <v>286</v>
      </c>
      <c r="AD113">
        <v>54.930896000000004</v>
      </c>
      <c r="AE113">
        <v>31.251956999999997</v>
      </c>
      <c r="AF113">
        <v>6.2733736500000008</v>
      </c>
      <c r="AG113">
        <v>12.339332499999998</v>
      </c>
      <c r="AH113">
        <v>1.9847968907649971</v>
      </c>
      <c r="AJ113" t="s">
        <v>1092</v>
      </c>
      <c r="AL113" t="s">
        <v>286</v>
      </c>
      <c r="AT113" t="s">
        <v>440</v>
      </c>
      <c r="AW113">
        <v>0.2445</v>
      </c>
      <c r="AX113">
        <v>20</v>
      </c>
      <c r="AY113">
        <v>1.2225E-2</v>
      </c>
      <c r="AZ113">
        <v>6.8652189085442794</v>
      </c>
    </row>
    <row r="114" spans="21:52" x14ac:dyDescent="0.25">
      <c r="U114" t="s">
        <v>614</v>
      </c>
      <c r="V114">
        <v>727</v>
      </c>
      <c r="W114" t="s">
        <v>8</v>
      </c>
      <c r="AD114">
        <v>47.097414999999998</v>
      </c>
      <c r="AE114">
        <v>33.235844499999999</v>
      </c>
      <c r="AF114">
        <v>5.4416599000000003</v>
      </c>
      <c r="AG114">
        <v>12.5541445</v>
      </c>
      <c r="AH114">
        <v>2.3220067281454271</v>
      </c>
    </row>
    <row r="115" spans="21:52" x14ac:dyDescent="0.25">
      <c r="U115" t="s">
        <v>630</v>
      </c>
      <c r="V115">
        <v>842</v>
      </c>
      <c r="W115" t="s">
        <v>8</v>
      </c>
      <c r="AD115">
        <v>53.42344099999999</v>
      </c>
      <c r="AE115">
        <v>31.378668999999995</v>
      </c>
      <c r="AF115">
        <v>5.5965135500000001</v>
      </c>
      <c r="AG115">
        <v>13.199142499999999</v>
      </c>
      <c r="AH115">
        <v>2.3634766638912938</v>
      </c>
    </row>
    <row r="116" spans="21:52" x14ac:dyDescent="0.25">
      <c r="U116" t="s">
        <v>752</v>
      </c>
      <c r="V116">
        <v>760</v>
      </c>
      <c r="W116" t="s">
        <v>201</v>
      </c>
      <c r="AD116">
        <v>30.734047999999994</v>
      </c>
      <c r="AE116">
        <v>24.019241000000001</v>
      </c>
      <c r="AF116">
        <v>4.4701961499999996</v>
      </c>
      <c r="AG116">
        <v>9.8454732000000007</v>
      </c>
      <c r="AH116">
        <v>2.2139436505733801</v>
      </c>
    </row>
    <row r="117" spans="21:52" x14ac:dyDescent="0.25">
      <c r="U117" t="s">
        <v>816</v>
      </c>
      <c r="V117">
        <v>868</v>
      </c>
      <c r="W117" t="s">
        <v>286</v>
      </c>
      <c r="AD117">
        <v>48.839932000000005</v>
      </c>
      <c r="AE117">
        <v>31.979268000000001</v>
      </c>
      <c r="AF117">
        <v>5.4735133499999993</v>
      </c>
      <c r="AG117">
        <v>12.132255050000001</v>
      </c>
      <c r="AH117">
        <v>2.2283333770965665</v>
      </c>
    </row>
    <row r="118" spans="21:52" x14ac:dyDescent="0.25">
      <c r="U118" t="s">
        <v>887</v>
      </c>
      <c r="V118">
        <v>848</v>
      </c>
      <c r="W118" t="s">
        <v>10</v>
      </c>
      <c r="AD118">
        <v>44.70370599999999</v>
      </c>
      <c r="AE118">
        <v>31.152600999999997</v>
      </c>
      <c r="AF118">
        <v>5.3506783000000002</v>
      </c>
      <c r="AG118">
        <v>12.07997385</v>
      </c>
      <c r="AH118">
        <v>2.2836675763194973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20924-ED8D-44C3-9B18-1187E480F06A}">
  <dimension ref="A1:AR442"/>
  <sheetViews>
    <sheetView tabSelected="1" topLeftCell="AK1" zoomScale="80" zoomScaleNormal="80" workbookViewId="0">
      <selection activeCell="AP380" sqref="AP380"/>
    </sheetView>
  </sheetViews>
  <sheetFormatPr defaultRowHeight="15" x14ac:dyDescent="0.25"/>
  <cols>
    <col min="1" max="1" width="5.7109375" bestFit="1" customWidth="1"/>
    <col min="2" max="2" width="48.5703125" bestFit="1" customWidth="1"/>
    <col min="3" max="3" width="19" bestFit="1" customWidth="1"/>
    <col min="4" max="4" width="21.5703125" bestFit="1" customWidth="1"/>
    <col min="5" max="6" width="12.7109375" bestFit="1" customWidth="1"/>
    <col min="7" max="7" width="12.85546875" bestFit="1" customWidth="1"/>
    <col min="8" max="8" width="24" bestFit="1" customWidth="1"/>
    <col min="9" max="9" width="24" style="248" customWidth="1"/>
    <col min="10" max="10" width="12.85546875" bestFit="1" customWidth="1"/>
    <col min="11" max="18" width="12" bestFit="1" customWidth="1"/>
    <col min="19" max="19" width="9.140625" style="248"/>
    <col min="20" max="22" width="12" bestFit="1" customWidth="1"/>
    <col min="23" max="23" width="13.42578125" bestFit="1" customWidth="1"/>
    <col min="24" max="24" width="12" bestFit="1" customWidth="1"/>
    <col min="25" max="25" width="12" style="248" customWidth="1"/>
    <col min="26" max="26" width="29.28515625" bestFit="1" customWidth="1"/>
    <col min="27" max="27" width="9.140625" style="248"/>
    <col min="28" max="28" width="27.28515625" bestFit="1" customWidth="1"/>
    <col min="29" max="29" width="9.140625" style="248"/>
    <col min="30" max="30" width="22.85546875" bestFit="1" customWidth="1"/>
    <col min="31" max="31" width="9.140625" style="248"/>
    <col min="32" max="32" width="14" bestFit="1" customWidth="1"/>
    <col min="33" max="33" width="9.140625" style="248"/>
    <col min="34" max="34" width="30.140625" bestFit="1" customWidth="1"/>
    <col min="35" max="35" width="32.7109375" bestFit="1" customWidth="1"/>
    <col min="36" max="36" width="25.5703125" bestFit="1" customWidth="1"/>
    <col min="37" max="37" width="20.7109375" bestFit="1" customWidth="1"/>
    <col min="38" max="38" width="21.140625" bestFit="1" customWidth="1"/>
    <col min="39" max="39" width="9.140625" style="248"/>
    <col min="40" max="40" width="11" bestFit="1" customWidth="1"/>
    <col min="41" max="41" width="17.7109375" bestFit="1" customWidth="1"/>
    <col min="42" max="42" width="22" bestFit="1" customWidth="1"/>
    <col min="43" max="43" width="21.140625" bestFit="1" customWidth="1"/>
    <col min="44" max="44" width="16.85546875" bestFit="1" customWidth="1"/>
  </cols>
  <sheetData>
    <row r="1" spans="1:44" x14ac:dyDescent="0.25">
      <c r="A1" s="244"/>
      <c r="B1" s="244"/>
      <c r="C1" s="244"/>
      <c r="D1" s="244"/>
      <c r="E1" s="244"/>
      <c r="F1" s="244"/>
      <c r="G1" s="244"/>
      <c r="H1" s="244"/>
      <c r="J1" s="244" t="s">
        <v>1570</v>
      </c>
      <c r="K1" s="244"/>
      <c r="L1" s="244"/>
      <c r="M1" s="244"/>
      <c r="N1" s="244"/>
      <c r="O1" s="244"/>
      <c r="P1" s="244"/>
      <c r="Q1" s="244"/>
      <c r="R1" s="244"/>
      <c r="T1" s="244" t="s">
        <v>1571</v>
      </c>
      <c r="U1" s="244"/>
      <c r="V1" s="244"/>
      <c r="W1" s="244"/>
      <c r="X1" s="244"/>
      <c r="Z1" s="244" t="s">
        <v>1572</v>
      </c>
      <c r="AB1" s="244" t="s">
        <v>1573</v>
      </c>
      <c r="AD1" s="244" t="s">
        <v>1574</v>
      </c>
      <c r="AF1" s="244" t="s">
        <v>1575</v>
      </c>
      <c r="AH1" s="244" t="s">
        <v>1576</v>
      </c>
      <c r="AI1" s="244"/>
      <c r="AJ1" s="244"/>
      <c r="AK1" s="244"/>
      <c r="AL1" s="244"/>
      <c r="AN1" s="244" t="s">
        <v>1577</v>
      </c>
      <c r="AO1" s="244"/>
      <c r="AP1" s="244"/>
      <c r="AQ1" s="244"/>
      <c r="AR1" s="244"/>
    </row>
    <row r="2" spans="1:44" s="93" customFormat="1" x14ac:dyDescent="0.25">
      <c r="A2" s="245" t="s">
        <v>1145</v>
      </c>
      <c r="B2" s="245" t="s">
        <v>1146</v>
      </c>
      <c r="C2" s="245" t="s">
        <v>1147</v>
      </c>
      <c r="D2" s="245" t="s">
        <v>1148</v>
      </c>
      <c r="E2" s="245" t="s">
        <v>1149</v>
      </c>
      <c r="F2" s="245" t="s">
        <v>1150</v>
      </c>
      <c r="G2" s="245" t="s">
        <v>1151</v>
      </c>
      <c r="H2" s="245" t="s">
        <v>1152</v>
      </c>
      <c r="I2" s="248"/>
      <c r="J2" s="245" t="s">
        <v>1153</v>
      </c>
      <c r="K2" s="245" t="s">
        <v>1154</v>
      </c>
      <c r="L2" s="245" t="s">
        <v>1155</v>
      </c>
      <c r="M2" s="245" t="s">
        <v>1156</v>
      </c>
      <c r="N2" s="245" t="s">
        <v>1157</v>
      </c>
      <c r="O2" s="245" t="s">
        <v>1158</v>
      </c>
      <c r="P2" s="245" t="s">
        <v>1159</v>
      </c>
      <c r="Q2" s="245" t="s">
        <v>1160</v>
      </c>
      <c r="R2" s="245" t="s">
        <v>1161</v>
      </c>
      <c r="S2" s="248"/>
      <c r="T2" s="245" t="s">
        <v>594</v>
      </c>
      <c r="U2" s="245" t="s">
        <v>595</v>
      </c>
      <c r="V2" s="245" t="s">
        <v>596</v>
      </c>
      <c r="W2" s="245" t="s">
        <v>597</v>
      </c>
      <c r="X2" s="245" t="s">
        <v>598</v>
      </c>
      <c r="Y2" s="248"/>
      <c r="Z2" s="245" t="s">
        <v>999</v>
      </c>
      <c r="AA2" s="248"/>
      <c r="AB2" s="245" t="s">
        <v>513</v>
      </c>
      <c r="AC2" s="248"/>
      <c r="AD2" s="245" t="s">
        <v>241</v>
      </c>
      <c r="AE2" s="248"/>
      <c r="AF2" s="245" t="s">
        <v>239</v>
      </c>
      <c r="AG2" s="248"/>
      <c r="AH2" s="245" t="s">
        <v>3</v>
      </c>
      <c r="AI2" s="245" t="s">
        <v>4</v>
      </c>
      <c r="AJ2" s="245" t="s">
        <v>5</v>
      </c>
      <c r="AK2" s="245" t="s">
        <v>6</v>
      </c>
      <c r="AL2" s="245" t="s">
        <v>7</v>
      </c>
      <c r="AM2" s="248"/>
      <c r="AN2" s="245" t="s">
        <v>14</v>
      </c>
      <c r="AO2" s="245" t="s">
        <v>15</v>
      </c>
      <c r="AP2" s="245" t="s">
        <v>16</v>
      </c>
      <c r="AQ2" s="245" t="s">
        <v>17</v>
      </c>
      <c r="AR2" s="245" t="s">
        <v>18</v>
      </c>
    </row>
    <row r="3" spans="1:44" x14ac:dyDescent="0.25">
      <c r="A3">
        <v>1</v>
      </c>
      <c r="B3" t="s">
        <v>1162</v>
      </c>
      <c r="C3" t="s">
        <v>1163</v>
      </c>
      <c r="D3" t="s">
        <v>1164</v>
      </c>
      <c r="E3">
        <v>-20.737080742</v>
      </c>
      <c r="F3">
        <v>-42.294955244000001</v>
      </c>
      <c r="G3">
        <v>784</v>
      </c>
      <c r="H3" t="s">
        <v>1165</v>
      </c>
      <c r="J3" s="27">
        <v>6</v>
      </c>
      <c r="K3" s="27">
        <v>5</v>
      </c>
      <c r="L3" s="27">
        <v>5.666666666666667</v>
      </c>
      <c r="M3" s="27">
        <v>5.666666666666667</v>
      </c>
      <c r="N3" s="27">
        <v>5.666666666666667</v>
      </c>
      <c r="O3" s="27">
        <v>5.666666666666667</v>
      </c>
      <c r="P3" s="27">
        <v>6</v>
      </c>
      <c r="Q3" s="27">
        <v>6</v>
      </c>
      <c r="R3" s="27">
        <v>82.333333333333329</v>
      </c>
      <c r="S3" s="249"/>
      <c r="T3" s="27">
        <v>45.897010500000007</v>
      </c>
      <c r="U3" s="27">
        <v>30.361504999999994</v>
      </c>
      <c r="V3" s="27">
        <v>5.2169231499999995</v>
      </c>
      <c r="W3" s="27">
        <v>12.132546</v>
      </c>
      <c r="X3" s="27">
        <v>2.3444370584611298</v>
      </c>
      <c r="Y3" s="249"/>
      <c r="Z3" s="27">
        <v>6.0102542077148158</v>
      </c>
      <c r="AA3" s="249"/>
      <c r="AB3" s="27">
        <v>3284.333333</v>
      </c>
      <c r="AC3" s="249"/>
      <c r="AD3" s="27"/>
      <c r="AE3" s="249"/>
      <c r="AF3" s="27"/>
      <c r="AG3" s="249"/>
      <c r="AH3" s="27"/>
      <c r="AI3" s="27"/>
      <c r="AJ3" s="27"/>
      <c r="AK3" s="27"/>
      <c r="AL3" s="27"/>
      <c r="AM3" s="249"/>
      <c r="AN3" s="27"/>
      <c r="AO3" s="27"/>
      <c r="AP3" s="27"/>
      <c r="AQ3" s="27"/>
      <c r="AR3" s="27"/>
    </row>
    <row r="4" spans="1:44" x14ac:dyDescent="0.25">
      <c r="A4">
        <v>2</v>
      </c>
      <c r="B4" t="s">
        <v>1162</v>
      </c>
      <c r="C4" t="s">
        <v>1163</v>
      </c>
      <c r="D4" t="s">
        <v>1164</v>
      </c>
      <c r="E4">
        <v>-20.732883922999999</v>
      </c>
      <c r="F4">
        <v>-42.290170351</v>
      </c>
      <c r="G4">
        <v>801</v>
      </c>
      <c r="H4" t="s">
        <v>1167</v>
      </c>
      <c r="J4" s="27">
        <v>5.666666666666667</v>
      </c>
      <c r="K4" s="27">
        <v>6</v>
      </c>
      <c r="L4" s="27">
        <v>5.666666666666667</v>
      </c>
      <c r="M4" s="27">
        <v>5.666666666666667</v>
      </c>
      <c r="N4" s="27">
        <v>6</v>
      </c>
      <c r="O4" s="27">
        <v>5.666666666666667</v>
      </c>
      <c r="P4" s="27">
        <v>6</v>
      </c>
      <c r="Q4" s="27">
        <v>5.666666666666667</v>
      </c>
      <c r="R4" s="27">
        <v>82.333333333333329</v>
      </c>
      <c r="S4" s="249"/>
      <c r="T4" s="27">
        <v>45.159113999999988</v>
      </c>
      <c r="U4" s="27">
        <v>30.901689999999995</v>
      </c>
      <c r="V4" s="27">
        <v>5.0854811000000009</v>
      </c>
      <c r="W4" s="27">
        <v>12.571263500000001</v>
      </c>
      <c r="X4" s="27">
        <v>2.4871655028915947</v>
      </c>
      <c r="Y4" s="249"/>
      <c r="Z4" s="27">
        <v>5.548546425791212</v>
      </c>
      <c r="AA4" s="249"/>
      <c r="AB4" s="27"/>
      <c r="AC4" s="249"/>
      <c r="AD4" s="27"/>
      <c r="AE4" s="249"/>
      <c r="AF4" s="27"/>
      <c r="AG4" s="249"/>
      <c r="AH4" s="27"/>
      <c r="AI4" s="27"/>
      <c r="AJ4" s="27"/>
      <c r="AK4" s="27"/>
      <c r="AL4" s="27"/>
      <c r="AM4" s="249"/>
      <c r="AN4" s="27"/>
      <c r="AO4" s="27"/>
      <c r="AP4" s="27"/>
      <c r="AQ4" s="27"/>
      <c r="AR4" s="27"/>
    </row>
    <row r="5" spans="1:44" x14ac:dyDescent="0.25">
      <c r="A5">
        <v>6</v>
      </c>
      <c r="B5" t="s">
        <v>1169</v>
      </c>
      <c r="C5" t="s">
        <v>1163</v>
      </c>
      <c r="D5" t="s">
        <v>1164</v>
      </c>
      <c r="E5">
        <v>-20.658484138999999</v>
      </c>
      <c r="F5">
        <v>-42.304607509</v>
      </c>
      <c r="G5">
        <v>873</v>
      </c>
      <c r="H5" t="s">
        <v>1170</v>
      </c>
      <c r="J5" s="27">
        <v>6</v>
      </c>
      <c r="K5" s="27">
        <v>5.666666666666667</v>
      </c>
      <c r="L5" s="27">
        <v>6</v>
      </c>
      <c r="M5" s="27">
        <v>6.333333333333333</v>
      </c>
      <c r="N5" s="27">
        <v>6.333333333333333</v>
      </c>
      <c r="O5" s="27">
        <v>6</v>
      </c>
      <c r="P5" s="27">
        <v>6.333333333333333</v>
      </c>
      <c r="Q5" s="27">
        <v>6</v>
      </c>
      <c r="R5" s="27">
        <v>84.666666666666671</v>
      </c>
      <c r="S5" s="249"/>
      <c r="T5" s="27">
        <v>44.134938999999996</v>
      </c>
      <c r="U5" s="27">
        <v>29.745974499999999</v>
      </c>
      <c r="V5" s="27">
        <v>5.1677528500000003</v>
      </c>
      <c r="W5" s="27">
        <v>12.350757749999998</v>
      </c>
      <c r="X5" s="27">
        <v>2.3938236971021101</v>
      </c>
      <c r="Y5" s="249"/>
      <c r="Z5" s="27">
        <v>5.179448635009261</v>
      </c>
      <c r="AA5" s="249"/>
      <c r="AB5" s="27"/>
      <c r="AC5" s="249"/>
      <c r="AD5" s="27">
        <v>155.72313833058496</v>
      </c>
      <c r="AE5" s="249"/>
      <c r="AF5" s="27"/>
      <c r="AG5" s="249"/>
      <c r="AH5" s="27"/>
      <c r="AI5" s="27"/>
      <c r="AJ5" s="27"/>
      <c r="AK5" s="27"/>
      <c r="AL5" s="27"/>
      <c r="AM5" s="249"/>
      <c r="AN5" s="27"/>
      <c r="AO5" s="27"/>
      <c r="AP5" s="27"/>
      <c r="AQ5" s="27"/>
      <c r="AR5" s="27"/>
    </row>
    <row r="6" spans="1:44" x14ac:dyDescent="0.25">
      <c r="A6">
        <v>7</v>
      </c>
      <c r="B6" t="s">
        <v>1172</v>
      </c>
      <c r="C6" t="s">
        <v>1163</v>
      </c>
      <c r="D6" t="s">
        <v>1164</v>
      </c>
      <c r="E6">
        <v>-20.646246644000001</v>
      </c>
      <c r="F6">
        <v>-42.304220684000001</v>
      </c>
      <c r="G6">
        <v>847</v>
      </c>
      <c r="H6" t="s">
        <v>1167</v>
      </c>
      <c r="J6" s="27">
        <v>5.666666666666667</v>
      </c>
      <c r="K6" s="27">
        <v>5.666666666666667</v>
      </c>
      <c r="L6" s="27">
        <v>5.333333333333333</v>
      </c>
      <c r="M6" s="27">
        <v>5.333333333333333</v>
      </c>
      <c r="N6" s="27">
        <v>5.333333333333333</v>
      </c>
      <c r="O6" s="27">
        <v>5.666666666666667</v>
      </c>
      <c r="P6" s="27">
        <v>5.666666666666667</v>
      </c>
      <c r="Q6" s="27">
        <v>5.666666666666667</v>
      </c>
      <c r="R6" s="27">
        <v>80.333333333333329</v>
      </c>
      <c r="S6" s="249"/>
      <c r="T6" s="27">
        <v>57.570282500000005</v>
      </c>
      <c r="U6" s="27">
        <v>33.814814999999996</v>
      </c>
      <c r="V6" s="27">
        <v>5.9520458999999999</v>
      </c>
      <c r="W6" s="27">
        <v>12.97005345</v>
      </c>
      <c r="X6" s="27">
        <v>2.2140352237204985</v>
      </c>
      <c r="Y6" s="249"/>
      <c r="Z6" s="27">
        <v>6.2370815773226322</v>
      </c>
      <c r="AA6" s="249"/>
      <c r="AB6" s="27"/>
      <c r="AC6" s="249"/>
      <c r="AD6" s="27"/>
      <c r="AE6" s="249"/>
      <c r="AF6" s="27"/>
      <c r="AG6" s="249"/>
      <c r="AH6" s="27"/>
      <c r="AI6" s="27"/>
      <c r="AJ6" s="27"/>
      <c r="AK6" s="27"/>
      <c r="AL6" s="27"/>
      <c r="AM6" s="249"/>
      <c r="AN6" s="27"/>
      <c r="AO6" s="27"/>
      <c r="AP6" s="27"/>
      <c r="AQ6" s="27"/>
      <c r="AR6" s="27"/>
    </row>
    <row r="7" spans="1:44" x14ac:dyDescent="0.25">
      <c r="A7">
        <v>8</v>
      </c>
      <c r="B7" t="s">
        <v>1172</v>
      </c>
      <c r="C7" t="s">
        <v>1173</v>
      </c>
      <c r="D7" t="s">
        <v>1164</v>
      </c>
      <c r="E7">
        <v>-20.639020604999999</v>
      </c>
      <c r="F7">
        <v>-42.322983155000003</v>
      </c>
      <c r="G7">
        <v>891</v>
      </c>
      <c r="H7" t="s">
        <v>1167</v>
      </c>
      <c r="J7" s="27">
        <v>6</v>
      </c>
      <c r="K7" s="27">
        <v>7</v>
      </c>
      <c r="L7" s="27">
        <v>6.666666666666667</v>
      </c>
      <c r="M7" s="27">
        <v>6.666666666666667</v>
      </c>
      <c r="N7" s="27">
        <v>6.666666666666667</v>
      </c>
      <c r="O7" s="27">
        <v>6.666666666666667</v>
      </c>
      <c r="P7" s="27">
        <v>6</v>
      </c>
      <c r="Q7" s="27">
        <v>6.666666666666667</v>
      </c>
      <c r="R7" s="27">
        <v>88.333333333333329</v>
      </c>
      <c r="S7" s="249"/>
      <c r="T7" s="27">
        <v>50.348100500000001</v>
      </c>
      <c r="U7" s="27">
        <v>30.829811999999997</v>
      </c>
      <c r="V7" s="27">
        <v>5.4445957499999995</v>
      </c>
      <c r="W7" s="27">
        <v>12.5973521</v>
      </c>
      <c r="X7" s="27">
        <v>2.3344548591628418</v>
      </c>
      <c r="Y7" s="249"/>
      <c r="Z7" s="27">
        <v>6.1498402813196256</v>
      </c>
      <c r="AA7" s="249"/>
      <c r="AB7" s="27"/>
      <c r="AC7" s="249"/>
      <c r="AD7" s="27"/>
      <c r="AE7" s="249"/>
      <c r="AF7" s="27"/>
      <c r="AG7" s="249"/>
      <c r="AH7" s="27"/>
      <c r="AI7" s="27"/>
      <c r="AJ7" s="27"/>
      <c r="AK7" s="27"/>
      <c r="AL7" s="27"/>
      <c r="AM7" s="249"/>
      <c r="AN7" s="27">
        <v>0.30095936000000001</v>
      </c>
      <c r="AO7" s="27">
        <v>2.2669580000000002E-2</v>
      </c>
      <c r="AP7" s="27">
        <v>4.8208020000000004E-2</v>
      </c>
      <c r="AQ7" s="27">
        <v>0.20625511999999996</v>
      </c>
      <c r="AR7" s="27">
        <v>1.8889660000000003E-2</v>
      </c>
    </row>
    <row r="8" spans="1:44" x14ac:dyDescent="0.25">
      <c r="A8">
        <v>9</v>
      </c>
      <c r="B8" t="s">
        <v>1174</v>
      </c>
      <c r="C8" t="s">
        <v>1163</v>
      </c>
      <c r="D8" t="s">
        <v>1164</v>
      </c>
      <c r="E8">
        <v>-20.628796191999999</v>
      </c>
      <c r="F8">
        <v>-42.320417034999998</v>
      </c>
      <c r="G8">
        <v>907</v>
      </c>
      <c r="H8" t="s">
        <v>1167</v>
      </c>
      <c r="J8" s="27">
        <v>5.666666666666667</v>
      </c>
      <c r="K8" s="27">
        <v>5.666666666666667</v>
      </c>
      <c r="L8" s="27">
        <v>6</v>
      </c>
      <c r="M8" s="27">
        <v>5.666666666666667</v>
      </c>
      <c r="N8" s="27">
        <v>5.333333333333333</v>
      </c>
      <c r="O8" s="27">
        <v>5.333333333333333</v>
      </c>
      <c r="P8" s="27">
        <v>6</v>
      </c>
      <c r="Q8" s="27">
        <v>5.333333333333333</v>
      </c>
      <c r="R8" s="27">
        <v>81</v>
      </c>
      <c r="S8" s="249"/>
      <c r="T8" s="27">
        <v>34.785749999999993</v>
      </c>
      <c r="U8" s="27">
        <v>26.263600499999995</v>
      </c>
      <c r="V8" s="27">
        <v>4.6422135999999998</v>
      </c>
      <c r="W8" s="27">
        <v>10.623252349999998</v>
      </c>
      <c r="X8" s="27">
        <v>2.3073505546090338</v>
      </c>
      <c r="Y8" s="249"/>
      <c r="Z8" s="27">
        <v>6.3833785198507504</v>
      </c>
      <c r="AA8" s="249"/>
      <c r="AB8" s="27"/>
      <c r="AC8" s="249"/>
      <c r="AD8" s="27">
        <v>183.40369887177525</v>
      </c>
      <c r="AE8" s="249"/>
      <c r="AF8" s="27">
        <v>8.1988077834961235</v>
      </c>
      <c r="AG8" s="249"/>
      <c r="AH8" s="27">
        <v>5.4359700000000002</v>
      </c>
      <c r="AI8" s="27">
        <v>0.62921640000000001</v>
      </c>
      <c r="AJ8" s="27">
        <v>4.8067536000000004</v>
      </c>
      <c r="AK8" s="27">
        <v>0.34671080000000004</v>
      </c>
      <c r="AL8" s="27">
        <v>0.28250559999999997</v>
      </c>
      <c r="AM8" s="249"/>
      <c r="AN8" s="27">
        <v>0.28925390000000001</v>
      </c>
      <c r="AO8" s="27">
        <v>2.4196619999999999E-2</v>
      </c>
      <c r="AP8" s="27">
        <v>5.60282E-2</v>
      </c>
      <c r="AQ8" s="27">
        <v>0.19957618000000002</v>
      </c>
      <c r="AR8" s="27">
        <v>2.0089940000000001E-2</v>
      </c>
    </row>
    <row r="9" spans="1:44" x14ac:dyDescent="0.25">
      <c r="A9">
        <v>10</v>
      </c>
      <c r="B9" t="s">
        <v>1174</v>
      </c>
      <c r="C9" t="s">
        <v>1163</v>
      </c>
      <c r="D9" t="s">
        <v>1164</v>
      </c>
      <c r="E9">
        <v>-20.628860481</v>
      </c>
      <c r="F9">
        <v>-42.320360960000002</v>
      </c>
      <c r="G9">
        <v>909</v>
      </c>
      <c r="H9" t="s">
        <v>1170</v>
      </c>
      <c r="J9" s="27">
        <v>6.166666666666667</v>
      </c>
      <c r="K9" s="27">
        <v>6.166666666666667</v>
      </c>
      <c r="L9" s="27">
        <v>6.333333333333333</v>
      </c>
      <c r="M9" s="27">
        <v>5.666666666666667</v>
      </c>
      <c r="N9" s="27">
        <v>6.166666666666667</v>
      </c>
      <c r="O9" s="27">
        <v>6.166666666666667</v>
      </c>
      <c r="P9" s="27">
        <v>6.333333333333333</v>
      </c>
      <c r="Q9" s="27">
        <v>6</v>
      </c>
      <c r="R9" s="27">
        <v>85</v>
      </c>
      <c r="S9" s="249"/>
      <c r="T9" s="27">
        <v>38.6073545</v>
      </c>
      <c r="U9" s="27">
        <v>27.522598000000006</v>
      </c>
      <c r="V9" s="27">
        <v>4.9395428999999993</v>
      </c>
      <c r="W9" s="27">
        <v>10.888696649999998</v>
      </c>
      <c r="X9" s="27">
        <v>2.2302196457571162</v>
      </c>
      <c r="Y9" s="249"/>
      <c r="Z9" s="27">
        <v>6.5806780661960103</v>
      </c>
      <c r="AA9" s="249"/>
      <c r="AB9" s="27"/>
      <c r="AC9" s="249"/>
      <c r="AD9" s="27">
        <v>120.23301400914121</v>
      </c>
      <c r="AE9" s="249"/>
      <c r="AF9" s="27">
        <v>8.1623472074690291</v>
      </c>
      <c r="AG9" s="249"/>
      <c r="AH9" s="27">
        <v>4.3779310000000002</v>
      </c>
      <c r="AI9" s="27">
        <v>0.50817190000000001</v>
      </c>
      <c r="AJ9" s="27">
        <v>3.8697591000000005</v>
      </c>
      <c r="AK9" s="27">
        <v>0.24820830000000005</v>
      </c>
      <c r="AL9" s="27">
        <v>0.25996359999999996</v>
      </c>
      <c r="AM9" s="249"/>
      <c r="AN9" s="27">
        <v>0.32192973999999996</v>
      </c>
      <c r="AO9" s="27">
        <v>3.0686800000000004E-2</v>
      </c>
      <c r="AP9" s="27">
        <v>6.5538020000000002E-2</v>
      </c>
      <c r="AQ9" s="27">
        <v>0.21509866</v>
      </c>
      <c r="AR9" s="27">
        <v>2.0461940000000001E-2</v>
      </c>
    </row>
    <row r="10" spans="1:44" x14ac:dyDescent="0.25">
      <c r="A10">
        <v>11</v>
      </c>
      <c r="B10" t="s">
        <v>1179</v>
      </c>
      <c r="C10" t="s">
        <v>1173</v>
      </c>
      <c r="D10" t="s">
        <v>1164</v>
      </c>
      <c r="E10">
        <v>-20.658634007</v>
      </c>
      <c r="F10">
        <v>-42.247195998000002</v>
      </c>
      <c r="G10">
        <v>847</v>
      </c>
      <c r="H10" t="s">
        <v>1170</v>
      </c>
      <c r="J10" s="27">
        <v>5.666666666666667</v>
      </c>
      <c r="K10" s="27">
        <v>5.666666666666667</v>
      </c>
      <c r="L10" s="27">
        <v>6</v>
      </c>
      <c r="M10" s="27">
        <v>5.666666666666667</v>
      </c>
      <c r="N10" s="27">
        <v>5.666666666666667</v>
      </c>
      <c r="O10" s="27">
        <v>6</v>
      </c>
      <c r="P10" s="27">
        <v>6</v>
      </c>
      <c r="Q10" s="27">
        <v>6</v>
      </c>
      <c r="R10" s="27">
        <v>82</v>
      </c>
      <c r="S10" s="249"/>
      <c r="T10" s="27">
        <v>40.704572599999999</v>
      </c>
      <c r="U10" s="27">
        <v>27.884108500000004</v>
      </c>
      <c r="V10" s="27">
        <v>4.7337656500000005</v>
      </c>
      <c r="W10" s="27">
        <v>11.0136553</v>
      </c>
      <c r="X10" s="27">
        <v>2.351408292024165</v>
      </c>
      <c r="Y10" s="249"/>
      <c r="Z10" s="27">
        <v>4.9943777831464731</v>
      </c>
      <c r="AA10" s="249"/>
      <c r="AB10" s="27">
        <v>1101.634333</v>
      </c>
      <c r="AC10" s="249"/>
      <c r="AD10" s="27"/>
      <c r="AE10" s="249"/>
      <c r="AF10" s="27"/>
      <c r="AG10" s="249"/>
      <c r="AH10" s="27"/>
      <c r="AI10" s="27"/>
      <c r="AJ10" s="27"/>
      <c r="AK10" s="27"/>
      <c r="AL10" s="27"/>
      <c r="AM10" s="249"/>
      <c r="AN10" s="27"/>
      <c r="AO10" s="27"/>
      <c r="AP10" s="27"/>
      <c r="AQ10" s="27"/>
      <c r="AR10" s="27"/>
    </row>
    <row r="11" spans="1:44" x14ac:dyDescent="0.25">
      <c r="A11">
        <v>12</v>
      </c>
      <c r="B11" t="s">
        <v>1181</v>
      </c>
      <c r="C11" t="s">
        <v>1163</v>
      </c>
      <c r="D11" t="s">
        <v>1164</v>
      </c>
      <c r="E11">
        <v>-20.65995994</v>
      </c>
      <c r="F11">
        <v>-42.245831424000002</v>
      </c>
      <c r="G11">
        <v>822</v>
      </c>
      <c r="H11" t="s">
        <v>1170</v>
      </c>
      <c r="J11" s="27">
        <v>6</v>
      </c>
      <c r="K11" s="27">
        <v>5.333333333333333</v>
      </c>
      <c r="L11" s="27">
        <v>5.666666666666667</v>
      </c>
      <c r="M11" s="27">
        <v>5.666666666666667</v>
      </c>
      <c r="N11" s="27">
        <v>5.666666666666667</v>
      </c>
      <c r="O11" s="27">
        <v>5.333333333333333</v>
      </c>
      <c r="P11" s="27">
        <v>6</v>
      </c>
      <c r="Q11" s="27">
        <v>5.666666666666667</v>
      </c>
      <c r="R11" s="27">
        <v>81.333333333333329</v>
      </c>
      <c r="S11" s="249"/>
      <c r="T11" s="27">
        <v>35.231135999999999</v>
      </c>
      <c r="U11" s="27">
        <v>26.520919500000009</v>
      </c>
      <c r="V11" s="27">
        <v>4.6965648</v>
      </c>
      <c r="W11" s="27">
        <v>10.8053828</v>
      </c>
      <c r="X11" s="27">
        <v>2.3029404593721949</v>
      </c>
      <c r="Y11" s="249"/>
      <c r="Z11" s="27">
        <v>4.5574256510288498</v>
      </c>
      <c r="AA11" s="249"/>
      <c r="AB11" s="27">
        <v>3355.833333</v>
      </c>
      <c r="AC11" s="249"/>
      <c r="AD11" s="27"/>
      <c r="AE11" s="249"/>
      <c r="AF11" s="27"/>
      <c r="AG11" s="249"/>
      <c r="AH11" s="27"/>
      <c r="AI11" s="27"/>
      <c r="AJ11" s="27"/>
      <c r="AK11" s="27"/>
      <c r="AL11" s="27"/>
      <c r="AM11" s="249"/>
      <c r="AN11" s="27"/>
      <c r="AO11" s="27"/>
      <c r="AP11" s="27"/>
      <c r="AQ11" s="27"/>
      <c r="AR11" s="27"/>
    </row>
    <row r="12" spans="1:44" x14ac:dyDescent="0.25">
      <c r="A12">
        <v>13</v>
      </c>
      <c r="B12" t="s">
        <v>1183</v>
      </c>
      <c r="C12" t="s">
        <v>1163</v>
      </c>
      <c r="D12" t="s">
        <v>1164</v>
      </c>
      <c r="E12">
        <v>-20.657216124000001</v>
      </c>
      <c r="F12">
        <v>-42.236845856999999</v>
      </c>
      <c r="G12">
        <v>838</v>
      </c>
      <c r="H12" t="s">
        <v>1167</v>
      </c>
      <c r="J12" s="27">
        <v>5.333333333333333</v>
      </c>
      <c r="K12" s="27">
        <v>5.333333333333333</v>
      </c>
      <c r="L12" s="27">
        <v>5.666666666666667</v>
      </c>
      <c r="M12" s="27">
        <v>5.666666666666667</v>
      </c>
      <c r="N12" s="27">
        <v>5</v>
      </c>
      <c r="O12" s="27">
        <v>5.333333333333333</v>
      </c>
      <c r="P12" s="27">
        <v>5.333333333333333</v>
      </c>
      <c r="Q12" s="27">
        <v>5.666666666666667</v>
      </c>
      <c r="R12" s="27">
        <v>79.333333333333329</v>
      </c>
      <c r="S12" s="249"/>
      <c r="T12" s="27">
        <v>44.579215999999988</v>
      </c>
      <c r="U12" s="27">
        <v>30.611000500000006</v>
      </c>
      <c r="V12" s="27">
        <v>5.1983943500000001</v>
      </c>
      <c r="W12" s="27">
        <v>12.4681283</v>
      </c>
      <c r="X12" s="27">
        <v>2.4093190658395982</v>
      </c>
      <c r="Y12" s="249"/>
      <c r="Z12" s="27">
        <v>5.886774219525944</v>
      </c>
      <c r="AA12" s="249"/>
      <c r="AB12" s="27">
        <v>3311.5</v>
      </c>
      <c r="AC12" s="249"/>
      <c r="AD12" s="27"/>
      <c r="AE12" s="249"/>
      <c r="AF12" s="27"/>
      <c r="AG12" s="249"/>
      <c r="AH12" s="27"/>
      <c r="AI12" s="27"/>
      <c r="AJ12" s="27"/>
      <c r="AK12" s="27"/>
      <c r="AL12" s="27"/>
      <c r="AM12" s="249"/>
      <c r="AN12" s="27"/>
      <c r="AO12" s="27"/>
      <c r="AP12" s="27"/>
      <c r="AQ12" s="27"/>
      <c r="AR12" s="27"/>
    </row>
    <row r="13" spans="1:44" x14ac:dyDescent="0.25">
      <c r="A13">
        <v>14</v>
      </c>
      <c r="B13" t="s">
        <v>1183</v>
      </c>
      <c r="C13" t="s">
        <v>1163</v>
      </c>
      <c r="D13" t="s">
        <v>1164</v>
      </c>
      <c r="E13">
        <v>-20.656003262999999</v>
      </c>
      <c r="F13">
        <v>-42.234636889999997</v>
      </c>
      <c r="G13">
        <v>840</v>
      </c>
      <c r="H13" t="s">
        <v>1167</v>
      </c>
      <c r="J13" s="27">
        <v>5.833333333333333</v>
      </c>
      <c r="K13" s="27">
        <v>5.5</v>
      </c>
      <c r="L13" s="27">
        <v>6.166666666666667</v>
      </c>
      <c r="M13" s="27">
        <v>6</v>
      </c>
      <c r="N13" s="27">
        <v>6.166666666666667</v>
      </c>
      <c r="O13" s="27">
        <v>6</v>
      </c>
      <c r="P13" s="27">
        <v>6.5</v>
      </c>
      <c r="Q13" s="27">
        <v>6.166666666666667</v>
      </c>
      <c r="R13" s="27">
        <v>85</v>
      </c>
      <c r="S13" s="249"/>
      <c r="T13" s="27"/>
      <c r="U13" s="27"/>
      <c r="V13" s="27"/>
      <c r="W13" s="27"/>
      <c r="X13" s="27"/>
      <c r="Y13" s="249"/>
      <c r="Z13" s="27"/>
      <c r="AA13" s="249"/>
      <c r="AB13" s="27">
        <v>3363.333333</v>
      </c>
      <c r="AC13" s="249"/>
      <c r="AD13" s="27"/>
      <c r="AE13" s="249"/>
      <c r="AF13" s="27"/>
      <c r="AG13" s="249"/>
      <c r="AH13" s="27"/>
      <c r="AI13" s="27"/>
      <c r="AJ13" s="27"/>
      <c r="AK13" s="27"/>
      <c r="AL13" s="27"/>
      <c r="AM13" s="249"/>
      <c r="AN13" s="27"/>
      <c r="AO13" s="27"/>
      <c r="AP13" s="27"/>
      <c r="AQ13" s="27"/>
      <c r="AR13" s="27"/>
    </row>
    <row r="14" spans="1:44" x14ac:dyDescent="0.25">
      <c r="A14">
        <v>15</v>
      </c>
      <c r="B14" t="s">
        <v>1186</v>
      </c>
      <c r="C14" t="s">
        <v>1163</v>
      </c>
      <c r="D14" t="s">
        <v>1164</v>
      </c>
      <c r="E14">
        <v>-20.662364876000002</v>
      </c>
      <c r="F14">
        <v>-42.229861133</v>
      </c>
      <c r="G14">
        <v>843</v>
      </c>
      <c r="H14" t="s">
        <v>1187</v>
      </c>
      <c r="J14" s="27">
        <v>6</v>
      </c>
      <c r="K14" s="27">
        <v>5.333333333333333</v>
      </c>
      <c r="L14" s="27">
        <v>5.666666666666667</v>
      </c>
      <c r="M14" s="27">
        <v>5.666666666666667</v>
      </c>
      <c r="N14" s="27">
        <v>6.333333333333333</v>
      </c>
      <c r="O14" s="27">
        <v>5.333333333333333</v>
      </c>
      <c r="P14" s="27">
        <v>6</v>
      </c>
      <c r="Q14" s="27">
        <v>5.666666666666667</v>
      </c>
      <c r="R14" s="27">
        <v>81.666666666666671</v>
      </c>
      <c r="S14" s="249"/>
      <c r="T14" s="27">
        <v>57.381672500000001</v>
      </c>
      <c r="U14" s="27">
        <v>35.061221000000003</v>
      </c>
      <c r="V14" s="27">
        <v>5.7715211499999999</v>
      </c>
      <c r="W14" s="27">
        <v>14.293143999999998</v>
      </c>
      <c r="X14" s="27">
        <v>2.4879855921884628</v>
      </c>
      <c r="Y14" s="249"/>
      <c r="Z14" s="27">
        <v>5.7726894478297046</v>
      </c>
      <c r="AA14" s="249"/>
      <c r="AB14" s="27">
        <v>2846</v>
      </c>
      <c r="AC14" s="249"/>
      <c r="AD14" s="27"/>
      <c r="AE14" s="249"/>
      <c r="AF14" s="27"/>
      <c r="AG14" s="249"/>
      <c r="AH14" s="27"/>
      <c r="AI14" s="27"/>
      <c r="AJ14" s="27"/>
      <c r="AK14" s="27"/>
      <c r="AL14" s="27"/>
      <c r="AM14" s="249"/>
      <c r="AN14" s="27"/>
      <c r="AO14" s="27"/>
      <c r="AP14" s="27"/>
      <c r="AQ14" s="27"/>
      <c r="AR14" s="27"/>
    </row>
    <row r="15" spans="1:44" x14ac:dyDescent="0.25">
      <c r="A15">
        <v>16</v>
      </c>
      <c r="B15" t="s">
        <v>1189</v>
      </c>
      <c r="C15" t="s">
        <v>1163</v>
      </c>
      <c r="D15" t="s">
        <v>1164</v>
      </c>
      <c r="E15">
        <v>-20.661188224</v>
      </c>
      <c r="F15">
        <v>-42.224693688999999</v>
      </c>
      <c r="G15">
        <v>878</v>
      </c>
      <c r="H15" t="s">
        <v>1170</v>
      </c>
      <c r="J15" s="27">
        <v>6</v>
      </c>
      <c r="K15" s="27">
        <v>6</v>
      </c>
      <c r="L15" s="27">
        <v>6.333333333333333</v>
      </c>
      <c r="M15" s="27">
        <v>6</v>
      </c>
      <c r="N15" s="27">
        <v>6</v>
      </c>
      <c r="O15" s="27">
        <v>6.333333333333333</v>
      </c>
      <c r="P15" s="27">
        <v>5.666666666666667</v>
      </c>
      <c r="Q15" s="27">
        <v>6</v>
      </c>
      <c r="R15" s="27">
        <v>84.333333333333329</v>
      </c>
      <c r="S15" s="249"/>
      <c r="T15" s="27">
        <v>49.096696999999992</v>
      </c>
      <c r="U15" s="27">
        <v>30.860984500000008</v>
      </c>
      <c r="V15" s="27">
        <v>5.6428494499999999</v>
      </c>
      <c r="W15" s="27">
        <v>12.111227549999999</v>
      </c>
      <c r="X15" s="27">
        <v>2.1539776763555376</v>
      </c>
      <c r="Y15" s="249"/>
      <c r="Z15" s="27">
        <v>6.3001637452017283</v>
      </c>
      <c r="AA15" s="249"/>
      <c r="AB15" s="27">
        <v>5260.4944999999998</v>
      </c>
      <c r="AC15" s="249"/>
      <c r="AD15" s="27"/>
      <c r="AE15" s="249"/>
      <c r="AF15" s="27"/>
      <c r="AG15" s="249"/>
      <c r="AH15" s="27"/>
      <c r="AI15" s="27"/>
      <c r="AJ15" s="27"/>
      <c r="AK15" s="27"/>
      <c r="AL15" s="27"/>
      <c r="AM15" s="249"/>
      <c r="AN15" s="27"/>
      <c r="AO15" s="27"/>
      <c r="AP15" s="27"/>
      <c r="AQ15" s="27"/>
      <c r="AR15" s="27"/>
    </row>
    <row r="16" spans="1:44" x14ac:dyDescent="0.25">
      <c r="A16">
        <v>17</v>
      </c>
      <c r="B16" t="s">
        <v>1189</v>
      </c>
      <c r="C16" t="s">
        <v>1163</v>
      </c>
      <c r="D16" t="s">
        <v>1164</v>
      </c>
      <c r="E16">
        <v>-20.660526138000002</v>
      </c>
      <c r="F16">
        <v>-42.222669879000001</v>
      </c>
      <c r="G16">
        <v>925</v>
      </c>
      <c r="H16" t="s">
        <v>1170</v>
      </c>
      <c r="J16" s="27">
        <v>5.666666666666667</v>
      </c>
      <c r="K16" s="27">
        <v>5.666666666666667</v>
      </c>
      <c r="L16" s="27">
        <v>5.666666666666667</v>
      </c>
      <c r="M16" s="27">
        <v>6</v>
      </c>
      <c r="N16" s="27">
        <v>5.333333333333333</v>
      </c>
      <c r="O16" s="27">
        <v>5.333333333333333</v>
      </c>
      <c r="P16" s="27">
        <v>6</v>
      </c>
      <c r="Q16" s="27">
        <v>5.333333333333333</v>
      </c>
      <c r="R16" s="27">
        <v>81</v>
      </c>
      <c r="S16" s="249"/>
      <c r="T16" s="27">
        <v>44.669980000000002</v>
      </c>
      <c r="U16" s="27">
        <v>29.052052000000003</v>
      </c>
      <c r="V16" s="27">
        <v>5.3614652000000005</v>
      </c>
      <c r="W16" s="27">
        <v>11.74364445</v>
      </c>
      <c r="X16" s="27">
        <v>2.1979142007800796</v>
      </c>
      <c r="Y16" s="249"/>
      <c r="Z16" s="27">
        <v>5.8290607467854949</v>
      </c>
      <c r="AA16" s="249"/>
      <c r="AB16" s="27">
        <v>1975.5764999999999</v>
      </c>
      <c r="AC16" s="249"/>
      <c r="AD16" s="27">
        <v>132.62852046165003</v>
      </c>
      <c r="AE16" s="249"/>
      <c r="AF16" s="27">
        <v>4.1305395501785833</v>
      </c>
      <c r="AG16" s="249"/>
      <c r="AH16" s="27">
        <v>6.4218279999999996</v>
      </c>
      <c r="AI16" s="27">
        <v>0.95822779999999996</v>
      </c>
      <c r="AJ16" s="27">
        <v>5.4636002000000001</v>
      </c>
      <c r="AK16" s="27">
        <v>0.5787834999999999</v>
      </c>
      <c r="AL16" s="27">
        <v>0.37944430000000007</v>
      </c>
      <c r="AM16" s="249"/>
      <c r="AN16" s="27">
        <v>0.29081812000000001</v>
      </c>
      <c r="AO16" s="27">
        <v>2.7077040000000004E-2</v>
      </c>
      <c r="AP16" s="27">
        <v>7.2466199999999995E-2</v>
      </c>
      <c r="AQ16" s="27">
        <v>0.18590148000000001</v>
      </c>
      <c r="AR16" s="27">
        <v>1.3272420000000002E-2</v>
      </c>
    </row>
    <row r="17" spans="1:44" x14ac:dyDescent="0.25">
      <c r="A17">
        <v>19</v>
      </c>
      <c r="B17" t="s">
        <v>1191</v>
      </c>
      <c r="C17" t="s">
        <v>1192</v>
      </c>
      <c r="D17" t="s">
        <v>1164</v>
      </c>
      <c r="E17">
        <v>-20.668646776999999</v>
      </c>
      <c r="F17">
        <v>-42.225689039999999</v>
      </c>
      <c r="G17">
        <v>881</v>
      </c>
      <c r="H17" t="s">
        <v>1170</v>
      </c>
      <c r="J17" s="27">
        <v>6</v>
      </c>
      <c r="K17" s="27">
        <v>5.666666666666667</v>
      </c>
      <c r="L17" s="27">
        <v>5.666666666666667</v>
      </c>
      <c r="M17" s="27">
        <v>5.666666666666667</v>
      </c>
      <c r="N17" s="27">
        <v>5.666666666666667</v>
      </c>
      <c r="O17" s="27">
        <v>5.666666666666667</v>
      </c>
      <c r="P17" s="27">
        <v>6</v>
      </c>
      <c r="Q17" s="27">
        <v>6.333333333333333</v>
      </c>
      <c r="R17" s="27">
        <v>82.666666666666671</v>
      </c>
      <c r="S17" s="249"/>
      <c r="T17" s="27">
        <v>43.770411500000002</v>
      </c>
      <c r="U17" s="27">
        <v>29.630817999999998</v>
      </c>
      <c r="V17" s="27">
        <v>4.9845165500000004</v>
      </c>
      <c r="W17" s="27">
        <v>12.15204625</v>
      </c>
      <c r="X17" s="27">
        <v>2.454332421771114</v>
      </c>
      <c r="Y17" s="249"/>
      <c r="Z17" s="27">
        <v>5.1284460311921194</v>
      </c>
      <c r="AA17" s="249"/>
      <c r="AB17" s="27">
        <v>3130.833333</v>
      </c>
      <c r="AC17" s="249"/>
      <c r="AD17" s="27"/>
      <c r="AE17" s="249"/>
      <c r="AF17" s="27"/>
      <c r="AG17" s="249"/>
      <c r="AH17" s="27"/>
      <c r="AI17" s="27"/>
      <c r="AJ17" s="27"/>
      <c r="AK17" s="27"/>
      <c r="AL17" s="27"/>
      <c r="AM17" s="249"/>
      <c r="AN17" s="27"/>
      <c r="AO17" s="27"/>
      <c r="AP17" s="27"/>
      <c r="AQ17" s="27"/>
      <c r="AR17" s="27"/>
    </row>
    <row r="18" spans="1:44" x14ac:dyDescent="0.25">
      <c r="A18">
        <v>20</v>
      </c>
      <c r="B18" t="s">
        <v>1193</v>
      </c>
      <c r="C18" t="s">
        <v>1194</v>
      </c>
      <c r="D18" t="s">
        <v>1164</v>
      </c>
      <c r="E18">
        <v>-20.680692325999999</v>
      </c>
      <c r="F18">
        <v>-42.259779833000003</v>
      </c>
      <c r="G18">
        <v>803</v>
      </c>
      <c r="H18" t="s">
        <v>1195</v>
      </c>
      <c r="J18" s="27">
        <v>6</v>
      </c>
      <c r="K18" s="27">
        <v>5.666666666666667</v>
      </c>
      <c r="L18" s="27">
        <v>6</v>
      </c>
      <c r="M18" s="27">
        <v>6.333333333333333</v>
      </c>
      <c r="N18" s="27">
        <v>6.333333333333333</v>
      </c>
      <c r="O18" s="27">
        <v>6.166666666666667</v>
      </c>
      <c r="P18" s="27">
        <v>6.333333333333333</v>
      </c>
      <c r="Q18" s="27">
        <v>6.5</v>
      </c>
      <c r="R18" s="27">
        <v>85.333333333333329</v>
      </c>
      <c r="S18" s="249"/>
      <c r="T18" s="27">
        <v>49.813043500000006</v>
      </c>
      <c r="U18" s="27">
        <v>31.21781600000001</v>
      </c>
      <c r="V18" s="27">
        <v>5.5908640499999995</v>
      </c>
      <c r="W18" s="27">
        <v>12.4756702</v>
      </c>
      <c r="X18" s="27">
        <v>2.2458671361488607</v>
      </c>
      <c r="Y18" s="249"/>
      <c r="Z18" s="27">
        <v>4.4806839427406899</v>
      </c>
      <c r="AA18" s="249"/>
      <c r="AB18" s="27">
        <v>1989.5</v>
      </c>
      <c r="AC18" s="249"/>
      <c r="AD18" s="27"/>
      <c r="AE18" s="249"/>
      <c r="AF18" s="27"/>
      <c r="AG18" s="249"/>
      <c r="AH18" s="27"/>
      <c r="AI18" s="27"/>
      <c r="AJ18" s="27"/>
      <c r="AK18" s="27"/>
      <c r="AL18" s="27"/>
      <c r="AM18" s="249"/>
      <c r="AN18" s="27"/>
      <c r="AO18" s="27"/>
      <c r="AP18" s="27"/>
      <c r="AQ18" s="27"/>
      <c r="AR18" s="27"/>
    </row>
    <row r="19" spans="1:44" x14ac:dyDescent="0.25">
      <c r="A19">
        <v>21</v>
      </c>
      <c r="B19" t="s">
        <v>1196</v>
      </c>
      <c r="C19" t="s">
        <v>1194</v>
      </c>
      <c r="D19" t="s">
        <v>1164</v>
      </c>
      <c r="E19">
        <v>-20.648217145</v>
      </c>
      <c r="F19">
        <v>-42.265648925999997</v>
      </c>
      <c r="G19">
        <v>827</v>
      </c>
      <c r="H19" t="s">
        <v>1170</v>
      </c>
      <c r="J19" s="27">
        <v>6</v>
      </c>
      <c r="K19" s="27">
        <v>6</v>
      </c>
      <c r="L19" s="27">
        <v>6</v>
      </c>
      <c r="M19" s="27">
        <v>6</v>
      </c>
      <c r="N19" s="27">
        <v>6</v>
      </c>
      <c r="O19" s="27">
        <v>6</v>
      </c>
      <c r="P19" s="27">
        <v>6</v>
      </c>
      <c r="Q19" s="27">
        <v>6</v>
      </c>
      <c r="R19" s="27">
        <v>85</v>
      </c>
      <c r="S19" s="249"/>
      <c r="T19" s="27">
        <v>41.519851499999994</v>
      </c>
      <c r="U19" s="27">
        <v>28.048320999999998</v>
      </c>
      <c r="V19" s="27">
        <v>5.0754512500000004</v>
      </c>
      <c r="W19" s="27">
        <v>11.588769299999999</v>
      </c>
      <c r="X19" s="27">
        <v>2.2973253460626046</v>
      </c>
      <c r="Y19" s="249"/>
      <c r="Z19" s="27">
        <v>5.6674148425148347</v>
      </c>
      <c r="AA19" s="249"/>
      <c r="AB19" s="27"/>
      <c r="AC19" s="249"/>
      <c r="AD19" s="27"/>
      <c r="AE19" s="249"/>
      <c r="AF19" s="27"/>
      <c r="AG19" s="249"/>
      <c r="AH19" s="27"/>
      <c r="AI19" s="27"/>
      <c r="AJ19" s="27"/>
      <c r="AK19" s="27"/>
      <c r="AL19" s="27"/>
      <c r="AM19" s="249"/>
      <c r="AN19" s="27"/>
      <c r="AO19" s="27"/>
      <c r="AP19" s="27"/>
      <c r="AQ19" s="27"/>
      <c r="AR19" s="27"/>
    </row>
    <row r="20" spans="1:44" x14ac:dyDescent="0.25">
      <c r="A20">
        <v>22</v>
      </c>
      <c r="B20" t="s">
        <v>1197</v>
      </c>
      <c r="C20" t="s">
        <v>1192</v>
      </c>
      <c r="D20" t="s">
        <v>1198</v>
      </c>
      <c r="E20">
        <v>-20.659008761999999</v>
      </c>
      <c r="F20">
        <v>-42.520285862999998</v>
      </c>
      <c r="G20">
        <v>927</v>
      </c>
      <c r="H20" t="s">
        <v>1199</v>
      </c>
      <c r="J20" s="27">
        <v>6.333333333333333</v>
      </c>
      <c r="K20" s="27">
        <v>6.666666666666667</v>
      </c>
      <c r="L20" s="27">
        <v>6.5</v>
      </c>
      <c r="M20" s="27">
        <v>6.833333333333333</v>
      </c>
      <c r="N20" s="27">
        <v>7</v>
      </c>
      <c r="O20" s="27">
        <v>7.166666666666667</v>
      </c>
      <c r="P20" s="27">
        <v>6.833333333333333</v>
      </c>
      <c r="Q20" s="27">
        <v>6.666666666666667</v>
      </c>
      <c r="R20" s="27">
        <v>90</v>
      </c>
      <c r="S20" s="249"/>
      <c r="T20" s="27">
        <v>37.266853500000011</v>
      </c>
      <c r="U20" s="27">
        <v>28.216352000000001</v>
      </c>
      <c r="V20" s="27">
        <v>4.7298184499999989</v>
      </c>
      <c r="W20" s="27">
        <v>11.496343149999998</v>
      </c>
      <c r="X20" s="27">
        <v>2.4555311543881588</v>
      </c>
      <c r="Y20" s="249"/>
      <c r="Z20" s="27">
        <v>6.7417389203554077</v>
      </c>
      <c r="AA20" s="249"/>
      <c r="AB20" s="27"/>
      <c r="AC20" s="249"/>
      <c r="AD20" s="27">
        <v>227.28993331564553</v>
      </c>
      <c r="AE20" s="249"/>
      <c r="AF20" s="27"/>
      <c r="AG20" s="249"/>
      <c r="AH20" s="27"/>
      <c r="AI20" s="27"/>
      <c r="AJ20" s="27"/>
      <c r="AK20" s="27"/>
      <c r="AL20" s="27"/>
      <c r="AM20" s="249"/>
      <c r="AN20" s="27"/>
      <c r="AO20" s="27"/>
      <c r="AP20" s="27"/>
      <c r="AQ20" s="27"/>
      <c r="AR20" s="27"/>
    </row>
    <row r="21" spans="1:44" x14ac:dyDescent="0.25">
      <c r="A21">
        <v>24</v>
      </c>
      <c r="B21" t="s">
        <v>1197</v>
      </c>
      <c r="C21" t="s">
        <v>1173</v>
      </c>
      <c r="D21" t="s">
        <v>1198</v>
      </c>
      <c r="E21">
        <v>-20.660922267</v>
      </c>
      <c r="F21">
        <v>-42.517182128999998</v>
      </c>
      <c r="G21">
        <v>954</v>
      </c>
      <c r="H21" t="s">
        <v>1199</v>
      </c>
      <c r="J21" s="27">
        <v>6</v>
      </c>
      <c r="K21" s="27">
        <v>5.666666666666667</v>
      </c>
      <c r="L21" s="27">
        <v>6.666666666666667</v>
      </c>
      <c r="M21" s="27">
        <v>6</v>
      </c>
      <c r="N21" s="27">
        <v>6.333333333333333</v>
      </c>
      <c r="O21" s="27">
        <v>6</v>
      </c>
      <c r="P21" s="27">
        <v>5.666666666666667</v>
      </c>
      <c r="Q21" s="27">
        <v>6</v>
      </c>
      <c r="R21" s="27">
        <v>84.333333333333329</v>
      </c>
      <c r="S21" s="249"/>
      <c r="T21" s="27">
        <v>69.736542999999998</v>
      </c>
      <c r="U21" s="27">
        <v>36.992621499999998</v>
      </c>
      <c r="V21" s="27">
        <v>6.6784280499999991</v>
      </c>
      <c r="W21" s="27">
        <v>14.610095000000005</v>
      </c>
      <c r="X21" s="27">
        <v>2.2041815750935108</v>
      </c>
      <c r="Y21" s="249"/>
      <c r="Z21" s="27">
        <v>6.7148954446621749</v>
      </c>
      <c r="AA21" s="249"/>
      <c r="AB21" s="27"/>
      <c r="AC21" s="249"/>
      <c r="AD21" s="27"/>
      <c r="AE21" s="249"/>
      <c r="AF21" s="27"/>
      <c r="AG21" s="249"/>
      <c r="AH21" s="27"/>
      <c r="AI21" s="27"/>
      <c r="AJ21" s="27"/>
      <c r="AK21" s="27"/>
      <c r="AL21" s="27"/>
      <c r="AM21" s="249"/>
      <c r="AN21" s="27">
        <v>0.32432179999999999</v>
      </c>
      <c r="AO21" s="27">
        <v>2.6815660000000002E-2</v>
      </c>
      <c r="AP21" s="27">
        <v>4.891732E-2</v>
      </c>
      <c r="AQ21" s="27">
        <v>0.23377622000000003</v>
      </c>
      <c r="AR21" s="27">
        <v>1.799678E-2</v>
      </c>
    </row>
    <row r="22" spans="1:44" x14ac:dyDescent="0.25">
      <c r="A22">
        <v>25</v>
      </c>
      <c r="B22" t="s">
        <v>1197</v>
      </c>
      <c r="C22" t="s">
        <v>1192</v>
      </c>
      <c r="D22" t="s">
        <v>1198</v>
      </c>
      <c r="E22">
        <v>-20.652351435</v>
      </c>
      <c r="F22">
        <v>-42.518276804999999</v>
      </c>
      <c r="G22">
        <v>920</v>
      </c>
      <c r="H22" t="s">
        <v>1170</v>
      </c>
      <c r="J22" s="27">
        <v>5.666666666666667</v>
      </c>
      <c r="K22" s="27">
        <v>5.666666666666667</v>
      </c>
      <c r="L22" s="27">
        <v>5.666666666666667</v>
      </c>
      <c r="M22" s="27">
        <v>5.666666666666667</v>
      </c>
      <c r="N22" s="27">
        <v>5.333333333333333</v>
      </c>
      <c r="O22" s="27">
        <v>5.666666666666667</v>
      </c>
      <c r="P22" s="27">
        <v>5.333333333333333</v>
      </c>
      <c r="Q22" s="27">
        <v>5.666666666666667</v>
      </c>
      <c r="R22" s="27">
        <v>80.666666666666671</v>
      </c>
      <c r="S22" s="249"/>
      <c r="T22" s="27">
        <v>55.790174500000013</v>
      </c>
      <c r="U22" s="27">
        <v>32.099087999999995</v>
      </c>
      <c r="V22" s="27">
        <v>6.0170352500000002</v>
      </c>
      <c r="W22" s="27">
        <v>12.352419000000001</v>
      </c>
      <c r="X22" s="27">
        <v>2.0533756135318506</v>
      </c>
      <c r="Y22" s="249"/>
      <c r="Z22" s="27">
        <v>6.7779776125412718</v>
      </c>
      <c r="AA22" s="249"/>
      <c r="AB22" s="27"/>
      <c r="AC22" s="249"/>
      <c r="AD22" s="27">
        <v>146.67802658704258</v>
      </c>
      <c r="AE22" s="249"/>
      <c r="AF22" s="27">
        <v>7.707489093354873</v>
      </c>
      <c r="AG22" s="249"/>
      <c r="AH22" s="27">
        <v>5.8260820000000004</v>
      </c>
      <c r="AI22" s="27">
        <v>1.1373883</v>
      </c>
      <c r="AJ22" s="27">
        <v>4.6886937</v>
      </c>
      <c r="AK22" s="27">
        <v>0.8309219000000001</v>
      </c>
      <c r="AL22" s="27">
        <v>0.30646639999999997</v>
      </c>
      <c r="AM22" s="249"/>
      <c r="AN22" s="27">
        <v>0.26362058000000005</v>
      </c>
      <c r="AO22" s="27">
        <v>2.6349700000000004E-2</v>
      </c>
      <c r="AP22" s="27">
        <v>6.2323700000000003E-2</v>
      </c>
      <c r="AQ22" s="27">
        <v>0.16933280000000001</v>
      </c>
      <c r="AR22" s="27">
        <v>1.865634E-2</v>
      </c>
    </row>
    <row r="23" spans="1:44" x14ac:dyDescent="0.25">
      <c r="A23">
        <v>26</v>
      </c>
      <c r="B23" t="s">
        <v>1200</v>
      </c>
      <c r="C23" t="s">
        <v>1163</v>
      </c>
      <c r="D23" t="s">
        <v>1198</v>
      </c>
      <c r="E23">
        <v>-20.64791657</v>
      </c>
      <c r="F23">
        <v>-42.484131445999999</v>
      </c>
      <c r="G23">
        <v>1050</v>
      </c>
      <c r="H23" t="s">
        <v>1170</v>
      </c>
      <c r="J23" s="27">
        <v>6.5</v>
      </c>
      <c r="K23" s="27">
        <v>7</v>
      </c>
      <c r="L23" s="27">
        <v>6.833333333333333</v>
      </c>
      <c r="M23" s="27">
        <v>6.833333333333333</v>
      </c>
      <c r="N23" s="27">
        <v>7.5</v>
      </c>
      <c r="O23" s="27">
        <v>7</v>
      </c>
      <c r="P23" s="27">
        <v>6.666666666666667</v>
      </c>
      <c r="Q23" s="27">
        <v>6.666666666666667</v>
      </c>
      <c r="R23" s="27">
        <v>91</v>
      </c>
      <c r="S23" s="249"/>
      <c r="T23" s="27"/>
      <c r="U23" s="27"/>
      <c r="V23" s="27"/>
      <c r="W23" s="27"/>
      <c r="X23" s="27"/>
      <c r="Y23" s="249"/>
      <c r="Z23" s="27"/>
      <c r="AA23" s="249"/>
      <c r="AB23" s="27"/>
      <c r="AC23" s="249"/>
      <c r="AD23" s="27"/>
      <c r="AE23" s="249"/>
      <c r="AF23" s="27"/>
      <c r="AG23" s="249"/>
      <c r="AH23" s="27"/>
      <c r="AI23" s="27"/>
      <c r="AJ23" s="27"/>
      <c r="AK23" s="27"/>
      <c r="AL23" s="27"/>
      <c r="AM23" s="249"/>
      <c r="AN23" s="27"/>
      <c r="AO23" s="27"/>
      <c r="AP23" s="27"/>
      <c r="AQ23" s="27"/>
      <c r="AR23" s="27"/>
    </row>
    <row r="24" spans="1:44" x14ac:dyDescent="0.25">
      <c r="A24">
        <v>27</v>
      </c>
      <c r="B24" t="s">
        <v>1201</v>
      </c>
      <c r="C24" t="s">
        <v>1163</v>
      </c>
      <c r="D24" t="s">
        <v>1198</v>
      </c>
      <c r="E24">
        <v>-20.651029441999999</v>
      </c>
      <c r="F24">
        <v>-42.484918172</v>
      </c>
      <c r="G24">
        <v>1092</v>
      </c>
      <c r="H24" t="s">
        <v>1170</v>
      </c>
      <c r="J24" s="27">
        <v>6</v>
      </c>
      <c r="K24" s="27">
        <v>6.333333333333333</v>
      </c>
      <c r="L24" s="27">
        <v>6.166666666666667</v>
      </c>
      <c r="M24" s="27">
        <v>6.333333333333333</v>
      </c>
      <c r="N24" s="27">
        <v>6.166666666666667</v>
      </c>
      <c r="O24" s="27">
        <v>6.166666666666667</v>
      </c>
      <c r="P24" s="27">
        <v>6</v>
      </c>
      <c r="Q24" s="27">
        <v>6.166666666666667</v>
      </c>
      <c r="R24" s="27">
        <v>85.333333333333329</v>
      </c>
      <c r="S24" s="249"/>
      <c r="T24" s="27">
        <v>35.207554999999992</v>
      </c>
      <c r="U24" s="27">
        <v>25.968297499999998</v>
      </c>
      <c r="V24" s="27">
        <v>4.5368001499999995</v>
      </c>
      <c r="W24" s="27">
        <v>10.159875799999998</v>
      </c>
      <c r="X24" s="27">
        <v>2.2606600679939044</v>
      </c>
      <c r="Y24" s="249"/>
      <c r="Z24" s="27">
        <v>7.0786245403054799</v>
      </c>
      <c r="AA24" s="249"/>
      <c r="AB24" s="27"/>
      <c r="AC24" s="249"/>
      <c r="AD24" s="27">
        <v>188.20625670699542</v>
      </c>
      <c r="AE24" s="249"/>
      <c r="AF24" s="27">
        <v>9.4975448760841541</v>
      </c>
      <c r="AG24" s="249"/>
      <c r="AH24" s="27">
        <v>3.734245</v>
      </c>
      <c r="AI24" s="27">
        <v>0.46780160000000004</v>
      </c>
      <c r="AJ24" s="27">
        <v>3.2664434</v>
      </c>
      <c r="AK24" s="27">
        <v>0.20163310000000001</v>
      </c>
      <c r="AL24" s="27">
        <v>0.26616850000000003</v>
      </c>
      <c r="AM24" s="249"/>
      <c r="AN24" s="27">
        <v>0.27488738000000001</v>
      </c>
      <c r="AO24" s="27">
        <v>2.848672E-2</v>
      </c>
      <c r="AP24" s="27">
        <v>8.0522899999999994E-2</v>
      </c>
      <c r="AQ24" s="27">
        <v>0.16848248000000002</v>
      </c>
      <c r="AR24" s="27">
        <v>2.0721200000000002E-2</v>
      </c>
    </row>
    <row r="25" spans="1:44" x14ac:dyDescent="0.25">
      <c r="A25">
        <v>28</v>
      </c>
      <c r="B25" t="s">
        <v>1202</v>
      </c>
      <c r="C25" t="s">
        <v>1173</v>
      </c>
      <c r="D25" t="s">
        <v>1198</v>
      </c>
      <c r="E25">
        <v>-20.666559682999999</v>
      </c>
      <c r="F25">
        <v>-42.532066964000002</v>
      </c>
      <c r="G25">
        <v>916</v>
      </c>
      <c r="H25" t="s">
        <v>1170</v>
      </c>
      <c r="J25" s="27">
        <v>6</v>
      </c>
      <c r="K25" s="27">
        <v>5.666666666666667</v>
      </c>
      <c r="L25" s="27">
        <v>5.666666666666667</v>
      </c>
      <c r="M25" s="27">
        <v>6</v>
      </c>
      <c r="N25" s="27">
        <v>5.666666666666667</v>
      </c>
      <c r="O25" s="27">
        <v>5</v>
      </c>
      <c r="P25" s="27">
        <v>6</v>
      </c>
      <c r="Q25" s="27">
        <v>5.666666666666667</v>
      </c>
      <c r="R25" s="27">
        <v>82.666666666666671</v>
      </c>
      <c r="S25" s="249"/>
      <c r="T25" s="27">
        <v>56.546940500000005</v>
      </c>
      <c r="U25" s="27">
        <v>32.440416499999991</v>
      </c>
      <c r="V25" s="27">
        <v>6.0439838999999997</v>
      </c>
      <c r="W25" s="27">
        <v>12.502139349999998</v>
      </c>
      <c r="X25" s="27">
        <v>2.0737351615300157</v>
      </c>
      <c r="Y25" s="249"/>
      <c r="Z25" s="27">
        <v>6.6263119748745076</v>
      </c>
      <c r="AA25" s="249"/>
      <c r="AB25" s="27"/>
      <c r="AC25" s="249"/>
      <c r="AD25" s="27">
        <v>158.86872713417029</v>
      </c>
      <c r="AE25" s="249"/>
      <c r="AF25" s="27"/>
      <c r="AG25" s="249"/>
      <c r="AH25" s="27"/>
      <c r="AI25" s="27"/>
      <c r="AJ25" s="27"/>
      <c r="AK25" s="27"/>
      <c r="AL25" s="27"/>
      <c r="AM25" s="249"/>
      <c r="AN25" s="27"/>
      <c r="AO25" s="27"/>
      <c r="AP25" s="27"/>
      <c r="AQ25" s="27"/>
      <c r="AR25" s="27"/>
    </row>
    <row r="26" spans="1:44" x14ac:dyDescent="0.25">
      <c r="A26">
        <v>30</v>
      </c>
      <c r="B26" t="s">
        <v>1203</v>
      </c>
      <c r="C26" t="s">
        <v>1194</v>
      </c>
      <c r="D26" t="s">
        <v>1198</v>
      </c>
      <c r="E26">
        <v>-20.64291995</v>
      </c>
      <c r="F26">
        <v>-42.497846418999998</v>
      </c>
      <c r="G26">
        <v>1284</v>
      </c>
      <c r="H26" t="s">
        <v>1204</v>
      </c>
      <c r="J26" s="27">
        <v>6.333333333333333</v>
      </c>
      <c r="K26" s="27">
        <v>7</v>
      </c>
      <c r="L26" s="27">
        <v>7.333333333333333</v>
      </c>
      <c r="M26" s="27">
        <v>6.333333333333333</v>
      </c>
      <c r="N26" s="27">
        <v>6.666666666666667</v>
      </c>
      <c r="O26" s="27">
        <v>6.666666666666667</v>
      </c>
      <c r="P26" s="27">
        <v>7</v>
      </c>
      <c r="Q26" s="27">
        <v>6.666666666666667</v>
      </c>
      <c r="R26" s="27">
        <v>90</v>
      </c>
      <c r="S26" s="249"/>
      <c r="T26" s="27">
        <v>52.723944499999995</v>
      </c>
      <c r="U26" s="27">
        <v>31.900489499999992</v>
      </c>
      <c r="V26" s="27">
        <v>5.7261724999999997</v>
      </c>
      <c r="W26" s="27">
        <v>12.522333450000001</v>
      </c>
      <c r="X26" s="27">
        <v>2.1962025765036932</v>
      </c>
      <c r="Y26" s="249"/>
      <c r="Z26" s="27">
        <v>8.2959761629935862</v>
      </c>
      <c r="AA26" s="249"/>
      <c r="AB26" s="27"/>
      <c r="AC26" s="249"/>
      <c r="AD26" s="27">
        <v>159.92625163582971</v>
      </c>
      <c r="AE26" s="249"/>
      <c r="AF26" s="27"/>
      <c r="AG26" s="249"/>
      <c r="AH26" s="27"/>
      <c r="AI26" s="27"/>
      <c r="AJ26" s="27"/>
      <c r="AK26" s="27"/>
      <c r="AL26" s="27"/>
      <c r="AM26" s="249"/>
      <c r="AN26" s="27">
        <v>0.28050744</v>
      </c>
      <c r="AO26" s="27">
        <v>2.5777719999999997E-2</v>
      </c>
      <c r="AP26" s="27">
        <v>7.4989879999999995E-2</v>
      </c>
      <c r="AQ26" s="27">
        <v>0.15926743999999998</v>
      </c>
      <c r="AR26" s="27">
        <v>1.4751740000000003E-2</v>
      </c>
    </row>
    <row r="27" spans="1:44" x14ac:dyDescent="0.25">
      <c r="A27">
        <v>31</v>
      </c>
      <c r="B27" t="s">
        <v>1205</v>
      </c>
      <c r="C27" t="s">
        <v>1194</v>
      </c>
      <c r="D27" t="s">
        <v>1198</v>
      </c>
      <c r="E27">
        <v>-20.656590749999999</v>
      </c>
      <c r="F27">
        <v>-42.451544785999999</v>
      </c>
      <c r="G27">
        <v>1077</v>
      </c>
      <c r="H27" t="s">
        <v>1170</v>
      </c>
      <c r="J27" s="27">
        <v>6</v>
      </c>
      <c r="K27" s="27">
        <v>6.333333333333333</v>
      </c>
      <c r="L27" s="27">
        <v>7.333333333333333</v>
      </c>
      <c r="M27" s="27">
        <v>6.333333333333333</v>
      </c>
      <c r="N27" s="27">
        <v>6.333333333333333</v>
      </c>
      <c r="O27" s="27">
        <v>6</v>
      </c>
      <c r="P27" s="27">
        <v>6.5</v>
      </c>
      <c r="Q27" s="27">
        <v>6.166666666666667</v>
      </c>
      <c r="R27" s="27">
        <v>87</v>
      </c>
      <c r="S27" s="249"/>
      <c r="T27" s="27">
        <v>54.317883499999994</v>
      </c>
      <c r="U27" s="27">
        <v>31.8951235</v>
      </c>
      <c r="V27" s="27">
        <v>5.9524552999999996</v>
      </c>
      <c r="W27" s="27">
        <v>12.478842750000002</v>
      </c>
      <c r="X27" s="27">
        <v>2.1087770228322693</v>
      </c>
      <c r="Y27" s="249"/>
      <c r="Z27" s="27">
        <v>6.641075886505786</v>
      </c>
      <c r="AA27" s="249"/>
      <c r="AB27" s="27"/>
      <c r="AC27" s="249"/>
      <c r="AD27" s="27">
        <v>175.11713066719173</v>
      </c>
      <c r="AE27" s="249"/>
      <c r="AF27" s="27"/>
      <c r="AG27" s="249"/>
      <c r="AH27" s="27"/>
      <c r="AI27" s="27"/>
      <c r="AJ27" s="27"/>
      <c r="AK27" s="27"/>
      <c r="AL27" s="27"/>
      <c r="AM27" s="249"/>
      <c r="AN27" s="27">
        <v>0.28696303999999995</v>
      </c>
      <c r="AO27" s="27">
        <v>2.284224E-2</v>
      </c>
      <c r="AP27" s="27">
        <v>7.0322579999999996E-2</v>
      </c>
      <c r="AQ27" s="27">
        <v>0.17554622000000003</v>
      </c>
      <c r="AR27" s="27">
        <v>1.782456E-2</v>
      </c>
    </row>
    <row r="28" spans="1:44" x14ac:dyDescent="0.25">
      <c r="A28">
        <v>32</v>
      </c>
      <c r="B28" t="s">
        <v>1206</v>
      </c>
      <c r="C28" t="s">
        <v>1173</v>
      </c>
      <c r="D28" t="s">
        <v>1198</v>
      </c>
      <c r="E28">
        <v>-20.659519470999999</v>
      </c>
      <c r="F28">
        <v>-42.464792215999999</v>
      </c>
      <c r="G28">
        <v>1247</v>
      </c>
      <c r="H28" t="s">
        <v>1207</v>
      </c>
      <c r="J28" s="27">
        <v>7</v>
      </c>
      <c r="K28" s="27">
        <v>7.833333333333333</v>
      </c>
      <c r="L28" s="27">
        <v>7.5</v>
      </c>
      <c r="M28" s="27">
        <v>7.333333333333333</v>
      </c>
      <c r="N28" s="27">
        <v>7.5</v>
      </c>
      <c r="O28" s="27">
        <v>7.5</v>
      </c>
      <c r="P28" s="27">
        <v>7</v>
      </c>
      <c r="Q28" s="27">
        <v>7.333333333333333</v>
      </c>
      <c r="R28" s="27">
        <v>95.666666666666671</v>
      </c>
      <c r="S28" s="249"/>
      <c r="T28" s="27">
        <v>41.545690999999998</v>
      </c>
      <c r="U28" s="27">
        <v>27.729484499999995</v>
      </c>
      <c r="V28" s="27">
        <v>5.1020337999999992</v>
      </c>
      <c r="W28" s="27">
        <v>10.899172950000001</v>
      </c>
      <c r="X28" s="27">
        <v>2.1507063311937484</v>
      </c>
      <c r="Y28" s="249"/>
      <c r="Z28" s="27">
        <v>7.4544332000107376</v>
      </c>
      <c r="AA28" s="249"/>
      <c r="AB28" s="27"/>
      <c r="AC28" s="249"/>
      <c r="AD28" s="27">
        <v>119.70297884970823</v>
      </c>
      <c r="AE28" s="249"/>
      <c r="AF28" s="27"/>
      <c r="AG28" s="249"/>
      <c r="AH28" s="27"/>
      <c r="AI28" s="27"/>
      <c r="AJ28" s="27"/>
      <c r="AK28" s="27"/>
      <c r="AL28" s="27"/>
      <c r="AM28" s="249"/>
      <c r="AN28" s="27">
        <v>0.24140524000000002</v>
      </c>
      <c r="AO28" s="27">
        <v>2.4305140000000003E-2</v>
      </c>
      <c r="AP28" s="27">
        <v>5.4934119999999996E-2</v>
      </c>
      <c r="AQ28" s="27">
        <v>0.13987613999999998</v>
      </c>
      <c r="AR28" s="27">
        <v>2.2658980000000002E-2</v>
      </c>
    </row>
    <row r="29" spans="1:44" x14ac:dyDescent="0.25">
      <c r="A29">
        <v>33</v>
      </c>
      <c r="B29" t="s">
        <v>1206</v>
      </c>
      <c r="C29" t="s">
        <v>1163</v>
      </c>
      <c r="D29" t="s">
        <v>1198</v>
      </c>
      <c r="E29">
        <v>-20.65595909</v>
      </c>
      <c r="F29">
        <v>-42.458836623000003</v>
      </c>
      <c r="G29">
        <v>1146</v>
      </c>
      <c r="H29" t="s">
        <v>1208</v>
      </c>
      <c r="J29" s="27">
        <v>6.333333333333333</v>
      </c>
      <c r="K29" s="27">
        <v>7</v>
      </c>
      <c r="L29" s="27">
        <v>6.333333333333333</v>
      </c>
      <c r="M29" s="27">
        <v>6.666666666666667</v>
      </c>
      <c r="N29" s="27">
        <v>6.666666666666667</v>
      </c>
      <c r="O29" s="27">
        <v>6.833333333333333</v>
      </c>
      <c r="P29" s="27">
        <v>6.333333333333333</v>
      </c>
      <c r="Q29" s="27">
        <v>6.166666666666667</v>
      </c>
      <c r="R29" s="27">
        <v>88.333333333333329</v>
      </c>
      <c r="S29" s="249"/>
      <c r="T29" s="27">
        <v>44.756707999999996</v>
      </c>
      <c r="U29" s="27">
        <v>28.483600000000003</v>
      </c>
      <c r="V29" s="27">
        <v>5.4202319000000001</v>
      </c>
      <c r="W29" s="27">
        <v>11.06659885</v>
      </c>
      <c r="X29" s="27">
        <v>2.0684362566555108</v>
      </c>
      <c r="Y29" s="249"/>
      <c r="Z29" s="27">
        <v>7.474565806780662</v>
      </c>
      <c r="AA29" s="249"/>
      <c r="AB29" s="27"/>
      <c r="AC29" s="249"/>
      <c r="AD29" s="27">
        <v>169.13407608081857</v>
      </c>
      <c r="AE29" s="249"/>
      <c r="AF29" s="27">
        <v>7.362789061685854</v>
      </c>
      <c r="AG29" s="249"/>
      <c r="AH29" s="27">
        <v>4.3458940000000004</v>
      </c>
      <c r="AI29" s="27">
        <v>0.60734860000000002</v>
      </c>
      <c r="AJ29" s="27">
        <v>3.7385454000000005</v>
      </c>
      <c r="AK29" s="27">
        <v>0.26308760000000003</v>
      </c>
      <c r="AL29" s="27">
        <v>0.34426099999999998</v>
      </c>
      <c r="AM29" s="249"/>
      <c r="AN29" s="27">
        <v>0.31815139999999997</v>
      </c>
      <c r="AO29" s="27">
        <v>2.8550799999999998E-2</v>
      </c>
      <c r="AP29" s="27">
        <v>6.7740259999999997E-2</v>
      </c>
      <c r="AQ29" s="27">
        <v>0.21726830000000003</v>
      </c>
      <c r="AR29" s="27">
        <v>1.9891200000000001E-2</v>
      </c>
    </row>
    <row r="30" spans="1:44" x14ac:dyDescent="0.25">
      <c r="A30">
        <v>34</v>
      </c>
      <c r="B30" t="s">
        <v>1209</v>
      </c>
      <c r="C30" t="s">
        <v>1194</v>
      </c>
      <c r="D30" t="s">
        <v>1198</v>
      </c>
      <c r="E30">
        <v>-20.756532204999999</v>
      </c>
      <c r="F30">
        <v>-42.517460323999998</v>
      </c>
      <c r="G30">
        <v>1082</v>
      </c>
      <c r="H30" t="s">
        <v>1210</v>
      </c>
      <c r="J30" s="27">
        <v>6.333333333333333</v>
      </c>
      <c r="K30" s="27">
        <v>7</v>
      </c>
      <c r="L30" s="27">
        <v>6.333333333333333</v>
      </c>
      <c r="M30" s="27">
        <v>6.333333333333333</v>
      </c>
      <c r="N30" s="27">
        <v>6.666666666666667</v>
      </c>
      <c r="O30" s="27">
        <v>6</v>
      </c>
      <c r="P30" s="27">
        <v>6.333333333333333</v>
      </c>
      <c r="Q30" s="27">
        <v>6.333333333333333</v>
      </c>
      <c r="R30" s="27">
        <v>87.666666666666671</v>
      </c>
      <c r="S30" s="249"/>
      <c r="T30" s="27">
        <v>32.162138499999998</v>
      </c>
      <c r="U30" s="27">
        <v>25.637170999999995</v>
      </c>
      <c r="V30" s="27">
        <v>4.5119859</v>
      </c>
      <c r="W30" s="27">
        <v>10.4092231</v>
      </c>
      <c r="X30" s="27">
        <v>2.3214524312678391</v>
      </c>
      <c r="Y30" s="249"/>
      <c r="Z30" s="27">
        <v>6.9162215123614219</v>
      </c>
      <c r="AA30" s="249"/>
      <c r="AB30" s="27"/>
      <c r="AC30" s="249"/>
      <c r="AD30" s="27"/>
      <c r="AE30" s="249"/>
      <c r="AF30" s="27"/>
      <c r="AG30" s="249"/>
      <c r="AH30" s="27"/>
      <c r="AI30" s="27"/>
      <c r="AJ30" s="27"/>
      <c r="AK30" s="27"/>
      <c r="AL30" s="27"/>
      <c r="AM30" s="249"/>
      <c r="AN30" s="27">
        <v>0.24740663999999998</v>
      </c>
      <c r="AO30" s="27">
        <v>2.4088199999999997E-2</v>
      </c>
      <c r="AP30" s="27">
        <v>5.0555739999999995E-2</v>
      </c>
      <c r="AQ30" s="27">
        <v>0.16073636000000002</v>
      </c>
      <c r="AR30" s="27">
        <v>1.9286740000000004E-2</v>
      </c>
    </row>
    <row r="31" spans="1:44" x14ac:dyDescent="0.25">
      <c r="A31">
        <v>35</v>
      </c>
      <c r="B31" t="s">
        <v>1211</v>
      </c>
      <c r="C31" t="s">
        <v>1173</v>
      </c>
      <c r="D31" t="s">
        <v>1198</v>
      </c>
      <c r="E31">
        <v>-20.722825639</v>
      </c>
      <c r="F31">
        <v>-42.557932426999997</v>
      </c>
      <c r="G31">
        <v>897</v>
      </c>
      <c r="H31" t="s">
        <v>1212</v>
      </c>
      <c r="J31" s="27">
        <v>7.166666666666667</v>
      </c>
      <c r="K31" s="27">
        <v>7.5</v>
      </c>
      <c r="L31" s="27">
        <v>7.166666666666667</v>
      </c>
      <c r="M31" s="27">
        <v>7.5</v>
      </c>
      <c r="N31" s="27">
        <v>7.666666666666667</v>
      </c>
      <c r="O31" s="27">
        <v>7.5</v>
      </c>
      <c r="P31" s="27">
        <v>7</v>
      </c>
      <c r="Q31" s="27">
        <v>7.166666666666667</v>
      </c>
      <c r="R31" s="27">
        <v>94.666666666666671</v>
      </c>
      <c r="S31" s="249"/>
      <c r="T31" s="27">
        <v>37.974390000000007</v>
      </c>
      <c r="U31" s="27">
        <v>26.9682295</v>
      </c>
      <c r="V31" s="27">
        <v>4.6673406000000002</v>
      </c>
      <c r="W31" s="27">
        <v>10.782686350000002</v>
      </c>
      <c r="X31" s="27">
        <v>2.3377317885782292</v>
      </c>
      <c r="Y31" s="249"/>
      <c r="Z31" s="27">
        <v>7.3242423428985601</v>
      </c>
      <c r="AA31" s="249"/>
      <c r="AB31" s="27"/>
      <c r="AC31" s="249"/>
      <c r="AD31" s="27">
        <v>207.58590730053257</v>
      </c>
      <c r="AE31" s="249"/>
      <c r="AF31" s="27"/>
      <c r="AG31" s="249"/>
      <c r="AH31" s="27"/>
      <c r="AI31" s="27"/>
      <c r="AJ31" s="27"/>
      <c r="AK31" s="27"/>
      <c r="AL31" s="27"/>
      <c r="AM31" s="249"/>
      <c r="AN31" s="27">
        <v>0.26397337999999998</v>
      </c>
      <c r="AO31" s="27">
        <v>2.4837420000000002E-2</v>
      </c>
      <c r="AP31" s="27">
        <v>7.6427320000000007E-2</v>
      </c>
      <c r="AQ31" s="27">
        <v>0.15193737999999998</v>
      </c>
      <c r="AR31" s="27">
        <v>1.7447639999999997E-2</v>
      </c>
    </row>
    <row r="32" spans="1:44" x14ac:dyDescent="0.25">
      <c r="A32">
        <v>36</v>
      </c>
      <c r="B32" t="s">
        <v>1211</v>
      </c>
      <c r="C32" t="s">
        <v>1192</v>
      </c>
      <c r="D32" t="s">
        <v>1198</v>
      </c>
      <c r="E32">
        <v>-20.722235888</v>
      </c>
      <c r="F32">
        <v>-42.555999559999997</v>
      </c>
      <c r="G32">
        <v>903</v>
      </c>
      <c r="H32" t="s">
        <v>1170</v>
      </c>
      <c r="J32" s="27">
        <v>7</v>
      </c>
      <c r="K32" s="27">
        <v>7.5</v>
      </c>
      <c r="L32" s="27">
        <v>7.333333333333333</v>
      </c>
      <c r="M32" s="27">
        <v>7</v>
      </c>
      <c r="N32" s="27">
        <v>7.333333333333333</v>
      </c>
      <c r="O32" s="27">
        <v>7.166666666666667</v>
      </c>
      <c r="P32" s="27">
        <v>7</v>
      </c>
      <c r="Q32" s="27">
        <v>7</v>
      </c>
      <c r="R32" s="27">
        <v>93.333333333333329</v>
      </c>
      <c r="S32" s="249"/>
      <c r="T32" s="27">
        <v>38.469376000000004</v>
      </c>
      <c r="U32" s="27">
        <v>27.152583499999999</v>
      </c>
      <c r="V32" s="27">
        <v>4.8391110499999987</v>
      </c>
      <c r="W32" s="27">
        <v>10.828797750000001</v>
      </c>
      <c r="X32" s="27">
        <v>2.2683801932468897</v>
      </c>
      <c r="Y32" s="249"/>
      <c r="Z32" s="27">
        <v>6.5873889351193196</v>
      </c>
      <c r="AA32" s="249"/>
      <c r="AB32" s="27"/>
      <c r="AC32" s="249"/>
      <c r="AD32" s="27">
        <v>175.51057895613124</v>
      </c>
      <c r="AE32" s="249"/>
      <c r="AF32" s="27">
        <v>8.9153463635924943</v>
      </c>
      <c r="AG32" s="249"/>
      <c r="AH32" s="27"/>
      <c r="AI32" s="27"/>
      <c r="AJ32" s="27"/>
      <c r="AK32" s="27"/>
      <c r="AL32" s="27"/>
      <c r="AM32" s="249"/>
      <c r="AN32" s="27">
        <v>0.28341936000000001</v>
      </c>
      <c r="AO32" s="27">
        <v>3.173948E-2</v>
      </c>
      <c r="AP32" s="27">
        <v>6.6259499999999999E-2</v>
      </c>
      <c r="AQ32" s="27">
        <v>0.18217979999999998</v>
      </c>
      <c r="AR32" s="27">
        <v>2.13455E-2</v>
      </c>
    </row>
    <row r="33" spans="1:44" x14ac:dyDescent="0.25">
      <c r="A33">
        <v>37</v>
      </c>
      <c r="B33" t="s">
        <v>1213</v>
      </c>
      <c r="C33" t="s">
        <v>1192</v>
      </c>
      <c r="D33" t="s">
        <v>1198</v>
      </c>
      <c r="E33">
        <v>-20.627498421999999</v>
      </c>
      <c r="F33">
        <v>-42.505070111000002</v>
      </c>
      <c r="G33">
        <v>1221</v>
      </c>
      <c r="H33" t="s">
        <v>1167</v>
      </c>
      <c r="J33" s="27">
        <v>6.666666666666667</v>
      </c>
      <c r="K33" s="27">
        <v>7.333333333333333</v>
      </c>
      <c r="L33" s="27">
        <v>7</v>
      </c>
      <c r="M33" s="27">
        <v>6.5</v>
      </c>
      <c r="N33" s="27">
        <v>7</v>
      </c>
      <c r="O33" s="27">
        <v>7.166666666666667</v>
      </c>
      <c r="P33" s="27">
        <v>6.666666666666667</v>
      </c>
      <c r="Q33" s="27">
        <v>6.666666666666667</v>
      </c>
      <c r="R33" s="27">
        <v>91</v>
      </c>
      <c r="S33" s="249"/>
      <c r="T33" s="27">
        <v>40.945346999999998</v>
      </c>
      <c r="U33" s="27">
        <v>27.753352499999998</v>
      </c>
      <c r="V33" s="27">
        <v>5.1023236499999998</v>
      </c>
      <c r="W33" s="27">
        <v>10.791603200000001</v>
      </c>
      <c r="X33" s="27">
        <v>2.1329943221583254</v>
      </c>
      <c r="Y33" s="249"/>
      <c r="Z33" s="27">
        <v>7.7013931763884802</v>
      </c>
      <c r="AA33" s="249"/>
      <c r="AB33" s="27"/>
      <c r="AC33" s="249"/>
      <c r="AD33" s="27">
        <v>192.04738452139273</v>
      </c>
      <c r="AE33" s="249"/>
      <c r="AF33" s="27">
        <v>7.4598454622975039</v>
      </c>
      <c r="AG33" s="249"/>
      <c r="AH33" s="27"/>
      <c r="AI33" s="27"/>
      <c r="AJ33" s="27"/>
      <c r="AK33" s="27"/>
      <c r="AL33" s="27"/>
      <c r="AM33" s="249"/>
      <c r="AN33" s="27">
        <v>0.29266394000000001</v>
      </c>
      <c r="AO33" s="27">
        <v>3.2274360000000002E-2</v>
      </c>
      <c r="AP33" s="27">
        <v>8.0888799999999997E-2</v>
      </c>
      <c r="AQ33" s="27">
        <v>0.17977663999999999</v>
      </c>
      <c r="AR33" s="27">
        <v>1.840468E-2</v>
      </c>
    </row>
    <row r="34" spans="1:44" x14ac:dyDescent="0.25">
      <c r="A34">
        <v>38</v>
      </c>
      <c r="B34" t="s">
        <v>1213</v>
      </c>
      <c r="C34" t="s">
        <v>1192</v>
      </c>
      <c r="D34" t="s">
        <v>1198</v>
      </c>
      <c r="E34">
        <v>-20.628581783000001</v>
      </c>
      <c r="F34">
        <v>-42.501902338000001</v>
      </c>
      <c r="G34">
        <v>1321</v>
      </c>
      <c r="H34" t="s">
        <v>1170</v>
      </c>
      <c r="J34" s="27">
        <v>6.333333333333333</v>
      </c>
      <c r="K34" s="27">
        <v>7</v>
      </c>
      <c r="L34" s="27">
        <v>7</v>
      </c>
      <c r="M34" s="27">
        <v>6.666666666666667</v>
      </c>
      <c r="N34" s="27">
        <v>7</v>
      </c>
      <c r="O34" s="27">
        <v>6.666666666666667</v>
      </c>
      <c r="P34" s="27">
        <v>6.333333333333333</v>
      </c>
      <c r="Q34" s="27">
        <v>6.333333333333333</v>
      </c>
      <c r="R34" s="27">
        <v>89.333333333333329</v>
      </c>
      <c r="S34" s="249"/>
      <c r="T34" s="27">
        <v>44.782561499999993</v>
      </c>
      <c r="U34" s="27">
        <v>28.944994999999988</v>
      </c>
      <c r="V34" s="27">
        <v>5.2676279000000008</v>
      </c>
      <c r="W34" s="27">
        <v>11.473961349999998</v>
      </c>
      <c r="X34" s="27">
        <v>2.1876574545008776</v>
      </c>
      <c r="Y34" s="249"/>
      <c r="Z34" s="27">
        <v>8.1496792204654653</v>
      </c>
      <c r="AA34" s="249"/>
      <c r="AB34" s="27"/>
      <c r="AC34" s="249"/>
      <c r="AD34" s="27">
        <v>165.00329693212242</v>
      </c>
      <c r="AE34" s="249"/>
      <c r="AF34" s="27">
        <v>7.1636579260385886</v>
      </c>
      <c r="AG34" s="249"/>
      <c r="AH34" s="27"/>
      <c r="AI34" s="27"/>
      <c r="AJ34" s="27"/>
      <c r="AK34" s="27"/>
      <c r="AL34" s="27"/>
      <c r="AM34" s="249"/>
      <c r="AN34" s="27">
        <v>0.29285275999999999</v>
      </c>
      <c r="AO34" s="27">
        <v>2.9049700000000001E-2</v>
      </c>
      <c r="AP34" s="27">
        <v>7.2493500000000002E-2</v>
      </c>
      <c r="AQ34" s="27">
        <v>0.17317874</v>
      </c>
      <c r="AR34" s="27">
        <v>1.7785120000000001E-2</v>
      </c>
    </row>
    <row r="35" spans="1:44" x14ac:dyDescent="0.25">
      <c r="A35">
        <v>39</v>
      </c>
      <c r="B35" t="s">
        <v>1213</v>
      </c>
      <c r="C35" t="s">
        <v>1173</v>
      </c>
      <c r="D35" t="s">
        <v>1198</v>
      </c>
      <c r="E35">
        <v>-20.625635795000001</v>
      </c>
      <c r="F35">
        <v>-42.505952473999997</v>
      </c>
      <c r="G35">
        <v>1175</v>
      </c>
      <c r="H35" t="s">
        <v>1170</v>
      </c>
      <c r="J35" s="27">
        <v>5.666666666666667</v>
      </c>
      <c r="K35" s="27">
        <v>6</v>
      </c>
      <c r="L35" s="27">
        <v>5.666666666666667</v>
      </c>
      <c r="M35" s="27">
        <v>6</v>
      </c>
      <c r="N35" s="27">
        <v>5.666666666666667</v>
      </c>
      <c r="O35" s="27">
        <v>5.666666666666667</v>
      </c>
      <c r="P35" s="27">
        <v>5.666666666666667</v>
      </c>
      <c r="Q35" s="27">
        <v>6</v>
      </c>
      <c r="R35" s="27">
        <v>82.333333333333329</v>
      </c>
      <c r="S35" s="249"/>
      <c r="T35" s="27">
        <v>73.301655000000011</v>
      </c>
      <c r="U35" s="27">
        <v>37.184557499999997</v>
      </c>
      <c r="V35" s="27">
        <v>6.6220708000000004</v>
      </c>
      <c r="W35" s="27">
        <v>15.004247500000002</v>
      </c>
      <c r="X35" s="27">
        <v>2.2781398473611487</v>
      </c>
      <c r="Y35" s="249"/>
      <c r="Z35" s="27">
        <v>6.8611923871902931</v>
      </c>
      <c r="AA35" s="249"/>
      <c r="AB35" s="27"/>
      <c r="AC35" s="249"/>
      <c r="AD35" s="27"/>
      <c r="AE35" s="249"/>
      <c r="AF35" s="27"/>
      <c r="AG35" s="249"/>
      <c r="AH35" s="27"/>
      <c r="AI35" s="27"/>
      <c r="AJ35" s="27"/>
      <c r="AK35" s="27"/>
      <c r="AL35" s="27"/>
      <c r="AM35" s="249"/>
      <c r="AN35" s="27">
        <v>0.30365542000000001</v>
      </c>
      <c r="AO35" s="27">
        <v>2.6313259999999998E-2</v>
      </c>
      <c r="AP35" s="27">
        <v>7.7916119999999991E-2</v>
      </c>
      <c r="AQ35" s="27">
        <v>0.17907369999999997</v>
      </c>
      <c r="AR35" s="27">
        <v>2.0518779999999997E-2</v>
      </c>
    </row>
    <row r="36" spans="1:44" x14ac:dyDescent="0.25">
      <c r="A36">
        <v>40</v>
      </c>
      <c r="B36" t="s">
        <v>1213</v>
      </c>
      <c r="C36" t="s">
        <v>1192</v>
      </c>
      <c r="D36" t="s">
        <v>1198</v>
      </c>
      <c r="E36">
        <v>-20.623349631</v>
      </c>
      <c r="F36">
        <v>-42.510206373000003</v>
      </c>
      <c r="G36">
        <v>1018</v>
      </c>
      <c r="H36" t="s">
        <v>1210</v>
      </c>
      <c r="J36" s="27">
        <v>5.666666666666667</v>
      </c>
      <c r="K36" s="27">
        <v>6.333333333333333</v>
      </c>
      <c r="L36" s="27">
        <v>6.166666666666667</v>
      </c>
      <c r="M36" s="27">
        <v>6.166666666666667</v>
      </c>
      <c r="N36" s="27">
        <v>6.666666666666667</v>
      </c>
      <c r="O36" s="27">
        <v>6.5</v>
      </c>
      <c r="P36" s="27">
        <v>6.333333333333333</v>
      </c>
      <c r="Q36" s="27">
        <v>6.166666666666667</v>
      </c>
      <c r="R36" s="27">
        <v>86</v>
      </c>
      <c r="S36" s="249"/>
      <c r="T36" s="27">
        <v>50.770625999999993</v>
      </c>
      <c r="U36" s="27">
        <v>30.657049999999998</v>
      </c>
      <c r="V36" s="27">
        <v>5.5998333999999996</v>
      </c>
      <c r="W36" s="27">
        <v>12.067448300000001</v>
      </c>
      <c r="X36" s="27">
        <v>2.1814523201939986</v>
      </c>
      <c r="Y36" s="249"/>
      <c r="Z36" s="27">
        <v>7.0074893297184122</v>
      </c>
      <c r="AA36" s="249"/>
      <c r="AB36" s="27"/>
      <c r="AC36" s="249"/>
      <c r="AD36" s="27"/>
      <c r="AE36" s="249"/>
      <c r="AF36" s="27"/>
      <c r="AG36" s="249"/>
      <c r="AH36" s="27">
        <v>2.8548049999999998</v>
      </c>
      <c r="AI36" s="27">
        <v>0.3496398</v>
      </c>
      <c r="AJ36" s="27">
        <v>2.5051652</v>
      </c>
      <c r="AK36" s="27">
        <v>0.18066470000000001</v>
      </c>
      <c r="AL36" s="27">
        <v>0.16897509999999999</v>
      </c>
      <c r="AM36" s="249"/>
      <c r="AN36" s="27">
        <v>0.24296324000000005</v>
      </c>
      <c r="AO36" s="27">
        <v>2.889926E-2</v>
      </c>
      <c r="AP36" s="27">
        <v>5.0017199999999998E-2</v>
      </c>
      <c r="AQ36" s="27">
        <v>0.14892881999999999</v>
      </c>
      <c r="AR36" s="27">
        <v>2.46351E-2</v>
      </c>
    </row>
    <row r="37" spans="1:44" x14ac:dyDescent="0.25">
      <c r="A37">
        <v>42</v>
      </c>
      <c r="B37" t="s">
        <v>1214</v>
      </c>
      <c r="C37" t="s">
        <v>1173</v>
      </c>
      <c r="D37" t="s">
        <v>1215</v>
      </c>
      <c r="E37">
        <v>-20.819936274</v>
      </c>
      <c r="F37">
        <v>-42.366599477999998</v>
      </c>
      <c r="G37">
        <v>753</v>
      </c>
      <c r="H37" t="s">
        <v>1210</v>
      </c>
      <c r="J37" s="27">
        <v>6</v>
      </c>
      <c r="K37" s="27">
        <v>5.666666666666667</v>
      </c>
      <c r="L37" s="27">
        <v>6</v>
      </c>
      <c r="M37" s="27">
        <v>5.666666666666667</v>
      </c>
      <c r="N37" s="27">
        <v>5.333333333333333</v>
      </c>
      <c r="O37" s="27">
        <v>5.666666666666667</v>
      </c>
      <c r="P37" s="27">
        <v>5.666666666666667</v>
      </c>
      <c r="Q37" s="27">
        <v>5.666666666666667</v>
      </c>
      <c r="R37" s="27">
        <v>81.666666666666671</v>
      </c>
      <c r="S37" s="249"/>
      <c r="T37" s="27">
        <v>41.086070999999997</v>
      </c>
      <c r="U37" s="27">
        <v>29.435747499999998</v>
      </c>
      <c r="V37" s="27">
        <v>4.9890600499999991</v>
      </c>
      <c r="W37" s="27">
        <v>11.99974405</v>
      </c>
      <c r="X37" s="27">
        <v>2.4040653423916423</v>
      </c>
      <c r="Y37" s="249"/>
      <c r="Z37" s="27">
        <v>5.6679998926260984</v>
      </c>
      <c r="AA37" s="249"/>
      <c r="AB37" s="27"/>
      <c r="AC37" s="249"/>
      <c r="AD37" s="27"/>
      <c r="AE37" s="249"/>
      <c r="AF37" s="27"/>
      <c r="AG37" s="249"/>
      <c r="AH37" s="27"/>
      <c r="AI37" s="27"/>
      <c r="AJ37" s="27"/>
      <c r="AK37" s="27"/>
      <c r="AL37" s="27"/>
      <c r="AM37" s="249"/>
      <c r="AN37" s="27">
        <v>0.29430462000000002</v>
      </c>
      <c r="AO37" s="27">
        <v>2.3388780000000005E-2</v>
      </c>
      <c r="AP37" s="27">
        <v>5.684612E-2</v>
      </c>
      <c r="AQ37" s="27">
        <v>0.19688153999999997</v>
      </c>
      <c r="AR37" s="27">
        <v>1.8524779999999998E-2</v>
      </c>
    </row>
    <row r="38" spans="1:44" x14ac:dyDescent="0.25">
      <c r="A38">
        <v>43</v>
      </c>
      <c r="B38" t="s">
        <v>1216</v>
      </c>
      <c r="C38" t="s">
        <v>1163</v>
      </c>
      <c r="D38" t="s">
        <v>1215</v>
      </c>
      <c r="E38">
        <v>-20.816704296000001</v>
      </c>
      <c r="F38">
        <v>-42.376350313000003</v>
      </c>
      <c r="G38">
        <v>813</v>
      </c>
      <c r="H38" t="s">
        <v>1210</v>
      </c>
      <c r="J38" s="27">
        <v>6</v>
      </c>
      <c r="K38" s="27">
        <v>6</v>
      </c>
      <c r="L38" s="27">
        <v>6</v>
      </c>
      <c r="M38" s="27">
        <v>6</v>
      </c>
      <c r="N38" s="27">
        <v>6.666666666666667</v>
      </c>
      <c r="O38" s="27">
        <v>6.666666666666667</v>
      </c>
      <c r="P38" s="27">
        <v>6.166666666666667</v>
      </c>
      <c r="Q38" s="27">
        <v>6.166666666666667</v>
      </c>
      <c r="R38" s="27">
        <v>85.666666666666671</v>
      </c>
      <c r="S38" s="249"/>
      <c r="T38" s="27">
        <v>38.504512499999997</v>
      </c>
      <c r="U38" s="27">
        <v>29.535503499999994</v>
      </c>
      <c r="V38" s="27">
        <v>4.8435142999999989</v>
      </c>
      <c r="W38" s="27">
        <v>11.483182899999999</v>
      </c>
      <c r="X38" s="27">
        <v>2.3788011391401378</v>
      </c>
      <c r="Y38" s="249"/>
      <c r="Z38" s="27">
        <v>6.4853837274850346</v>
      </c>
      <c r="AA38" s="249"/>
      <c r="AB38" s="27"/>
      <c r="AC38" s="249"/>
      <c r="AD38" s="27"/>
      <c r="AE38" s="249"/>
      <c r="AF38" s="27"/>
      <c r="AG38" s="249"/>
      <c r="AH38" s="27"/>
      <c r="AI38" s="27"/>
      <c r="AJ38" s="27"/>
      <c r="AK38" s="27"/>
      <c r="AL38" s="27"/>
      <c r="AM38" s="249"/>
      <c r="AN38" s="27"/>
      <c r="AO38" s="27"/>
      <c r="AP38" s="27"/>
      <c r="AQ38" s="27"/>
      <c r="AR38" s="27"/>
    </row>
    <row r="39" spans="1:44" x14ac:dyDescent="0.25">
      <c r="A39">
        <v>44</v>
      </c>
      <c r="B39" t="s">
        <v>1217</v>
      </c>
      <c r="C39" t="s">
        <v>1163</v>
      </c>
      <c r="D39" t="s">
        <v>1215</v>
      </c>
      <c r="E39">
        <v>-20.829368512999999</v>
      </c>
      <c r="F39">
        <v>-42.370276283000003</v>
      </c>
      <c r="G39">
        <v>727</v>
      </c>
      <c r="H39" t="s">
        <v>1210</v>
      </c>
      <c r="J39" s="27">
        <v>6</v>
      </c>
      <c r="K39" s="27">
        <v>5.333333333333333</v>
      </c>
      <c r="L39" s="27">
        <v>5.333333333333333</v>
      </c>
      <c r="M39" s="27">
        <v>5.666666666666667</v>
      </c>
      <c r="N39" s="27">
        <v>5.333333333333333</v>
      </c>
      <c r="O39" s="27">
        <v>5.333333333333333</v>
      </c>
      <c r="P39" s="27">
        <v>5.666666666666667</v>
      </c>
      <c r="Q39" s="27">
        <v>5.666666666666667</v>
      </c>
      <c r="R39" s="27">
        <v>80.333333333333329</v>
      </c>
      <c r="S39" s="249"/>
      <c r="T39" s="27"/>
      <c r="U39" s="27"/>
      <c r="V39" s="27"/>
      <c r="W39" s="27"/>
      <c r="X39" s="27"/>
      <c r="Y39" s="249"/>
      <c r="Z39" s="27"/>
      <c r="AA39" s="249"/>
      <c r="AB39" s="27"/>
      <c r="AC39" s="249"/>
      <c r="AD39" s="27">
        <v>150.07624755456226</v>
      </c>
      <c r="AE39" s="249"/>
      <c r="AF39" s="27">
        <v>7.2344665426057571</v>
      </c>
      <c r="AG39" s="249"/>
      <c r="AH39" s="27"/>
      <c r="AI39" s="27"/>
      <c r="AJ39" s="27"/>
      <c r="AK39" s="27"/>
      <c r="AL39" s="27"/>
      <c r="AM39" s="249"/>
      <c r="AN39" s="27">
        <v>0.24814562000000001</v>
      </c>
      <c r="AO39" s="27">
        <v>2.6876000000000001E-2</v>
      </c>
      <c r="AP39" s="27">
        <v>6.1144779999999996E-2</v>
      </c>
      <c r="AQ39" s="27">
        <v>0.14821117999999997</v>
      </c>
      <c r="AR39" s="27">
        <v>2.0754620000000001E-2</v>
      </c>
    </row>
    <row r="40" spans="1:44" x14ac:dyDescent="0.25">
      <c r="A40">
        <v>45</v>
      </c>
      <c r="B40" t="s">
        <v>1218</v>
      </c>
      <c r="C40" t="s">
        <v>1163</v>
      </c>
      <c r="D40" t="s">
        <v>1215</v>
      </c>
      <c r="E40">
        <v>-20.828649681000002</v>
      </c>
      <c r="F40">
        <v>-42.376381242999997</v>
      </c>
      <c r="G40">
        <v>791</v>
      </c>
      <c r="H40" t="s">
        <v>1165</v>
      </c>
      <c r="J40" s="27">
        <v>5</v>
      </c>
      <c r="K40" s="27">
        <v>5</v>
      </c>
      <c r="L40" s="27">
        <v>5.666666666666667</v>
      </c>
      <c r="M40" s="27">
        <v>5.333333333333333</v>
      </c>
      <c r="N40" s="27">
        <v>5</v>
      </c>
      <c r="O40" s="27">
        <v>5</v>
      </c>
      <c r="P40" s="27">
        <v>5.333333333333333</v>
      </c>
      <c r="Q40" s="27">
        <v>5.333333333333333</v>
      </c>
      <c r="R40" s="27">
        <v>77.333333333333329</v>
      </c>
      <c r="S40" s="249"/>
      <c r="T40" s="27">
        <v>63.950778999999997</v>
      </c>
      <c r="U40" s="27">
        <v>36.768866000000003</v>
      </c>
      <c r="V40" s="27">
        <v>6.4792230000000002</v>
      </c>
      <c r="W40" s="27">
        <v>13.78296345</v>
      </c>
      <c r="X40" s="27">
        <v>2.1408638029519573</v>
      </c>
      <c r="Y40" s="249"/>
      <c r="Z40" s="27">
        <v>6.7618715271253329</v>
      </c>
      <c r="AA40" s="249"/>
      <c r="AB40" s="27">
        <v>1747.666667</v>
      </c>
      <c r="AC40" s="249"/>
      <c r="AD40" s="27">
        <v>133.04235371397345</v>
      </c>
      <c r="AE40" s="249"/>
      <c r="AF40" s="27"/>
      <c r="AG40" s="249"/>
      <c r="AH40" s="27"/>
      <c r="AI40" s="27"/>
      <c r="AJ40" s="27"/>
      <c r="AK40" s="27"/>
      <c r="AL40" s="27"/>
      <c r="AM40" s="249"/>
      <c r="AN40" s="27"/>
      <c r="AO40" s="27"/>
      <c r="AP40" s="27"/>
      <c r="AQ40" s="27"/>
      <c r="AR40" s="27"/>
    </row>
    <row r="41" spans="1:44" x14ac:dyDescent="0.25">
      <c r="A41">
        <v>47</v>
      </c>
      <c r="B41" t="s">
        <v>1219</v>
      </c>
      <c r="C41" t="s">
        <v>1192</v>
      </c>
      <c r="D41" t="s">
        <v>1215</v>
      </c>
      <c r="E41">
        <v>-20.843175434999999</v>
      </c>
      <c r="F41">
        <v>-42.373440703</v>
      </c>
      <c r="G41">
        <v>711</v>
      </c>
      <c r="H41" t="s">
        <v>1170</v>
      </c>
      <c r="J41" s="27">
        <v>6</v>
      </c>
      <c r="K41" s="27">
        <v>6.333333333333333</v>
      </c>
      <c r="L41" s="27">
        <v>6</v>
      </c>
      <c r="M41" s="27">
        <v>6</v>
      </c>
      <c r="N41" s="27">
        <v>5.333333333333333</v>
      </c>
      <c r="O41" s="27">
        <v>5.666666666666667</v>
      </c>
      <c r="P41" s="27">
        <v>5.666666666666667</v>
      </c>
      <c r="Q41" s="27">
        <v>5.666666666666667</v>
      </c>
      <c r="R41" s="27">
        <v>82.666666666666671</v>
      </c>
      <c r="S41" s="249"/>
      <c r="T41" s="27">
        <v>55.608274499999993</v>
      </c>
      <c r="U41" s="27">
        <v>33.170005500000002</v>
      </c>
      <c r="V41" s="27">
        <v>5.7961442000000005</v>
      </c>
      <c r="W41" s="27">
        <v>13.507777750000002</v>
      </c>
      <c r="X41" s="27">
        <v>2.3432160086066394</v>
      </c>
      <c r="Y41" s="249"/>
      <c r="Z41" s="27">
        <v>6.4608007550080746</v>
      </c>
      <c r="AA41" s="249"/>
      <c r="AB41" s="27">
        <v>2453.491</v>
      </c>
      <c r="AC41" s="249"/>
      <c r="AD41" s="27">
        <v>178.854037590199</v>
      </c>
      <c r="AE41" s="249"/>
      <c r="AF41" s="27">
        <v>7.2296803186508871</v>
      </c>
      <c r="AG41" s="249"/>
      <c r="AH41" s="27"/>
      <c r="AI41" s="27"/>
      <c r="AJ41" s="27"/>
      <c r="AK41" s="27"/>
      <c r="AL41" s="27"/>
      <c r="AM41" s="249"/>
      <c r="AN41" s="27">
        <v>0.31880067999999995</v>
      </c>
      <c r="AO41" s="27">
        <v>3.1937979999999998E-2</v>
      </c>
      <c r="AP41" s="27">
        <v>5.752485999999999E-2</v>
      </c>
      <c r="AQ41" s="27">
        <v>0.22195710000000002</v>
      </c>
      <c r="AR41" s="27">
        <v>1.7195059999999998E-2</v>
      </c>
    </row>
    <row r="42" spans="1:44" x14ac:dyDescent="0.25">
      <c r="A42">
        <v>48</v>
      </c>
      <c r="B42" t="s">
        <v>1220</v>
      </c>
      <c r="C42" t="s">
        <v>1163</v>
      </c>
      <c r="D42" t="s">
        <v>1215</v>
      </c>
      <c r="E42">
        <v>-20.82351543</v>
      </c>
      <c r="F42">
        <v>-42.409655553999997</v>
      </c>
      <c r="G42">
        <v>820</v>
      </c>
      <c r="H42" t="s">
        <v>1165</v>
      </c>
      <c r="J42" s="27">
        <v>5.666666666666667</v>
      </c>
      <c r="K42" s="27">
        <v>5.666666666666667</v>
      </c>
      <c r="L42" s="27">
        <v>5.666666666666667</v>
      </c>
      <c r="M42" s="27">
        <v>6</v>
      </c>
      <c r="N42" s="27">
        <v>5.333333333333333</v>
      </c>
      <c r="O42" s="27">
        <v>5.666666666666667</v>
      </c>
      <c r="P42" s="27">
        <v>5.333333333333333</v>
      </c>
      <c r="Q42" s="27">
        <v>6</v>
      </c>
      <c r="R42" s="27">
        <v>81</v>
      </c>
      <c r="S42" s="249"/>
      <c r="T42" s="27">
        <v>38.696869499999991</v>
      </c>
      <c r="U42" s="27">
        <v>27.611495999999995</v>
      </c>
      <c r="V42" s="27">
        <v>4.8746043999999999</v>
      </c>
      <c r="W42" s="27">
        <v>11.088573750000002</v>
      </c>
      <c r="X42" s="27">
        <v>2.2845795121458057</v>
      </c>
      <c r="Y42" s="249"/>
      <c r="Z42" s="27">
        <v>5.0720747322363309</v>
      </c>
      <c r="AA42" s="249"/>
      <c r="AB42" s="27">
        <v>2442</v>
      </c>
      <c r="AC42" s="249"/>
      <c r="AD42" s="27"/>
      <c r="AE42" s="249"/>
      <c r="AF42" s="27"/>
      <c r="AG42" s="249"/>
      <c r="AH42" s="27"/>
      <c r="AI42" s="27"/>
      <c r="AJ42" s="27"/>
      <c r="AK42" s="27"/>
      <c r="AL42" s="27"/>
      <c r="AM42" s="249"/>
      <c r="AN42" s="27"/>
      <c r="AO42" s="27"/>
      <c r="AP42" s="27"/>
      <c r="AQ42" s="27"/>
      <c r="AR42" s="27"/>
    </row>
    <row r="43" spans="1:44" x14ac:dyDescent="0.25">
      <c r="A43">
        <v>49</v>
      </c>
      <c r="B43" t="s">
        <v>1221</v>
      </c>
      <c r="C43" t="s">
        <v>1173</v>
      </c>
      <c r="D43" t="s">
        <v>1215</v>
      </c>
      <c r="E43">
        <v>-20.801176066</v>
      </c>
      <c r="F43">
        <v>-42.426123730999997</v>
      </c>
      <c r="G43">
        <v>790</v>
      </c>
      <c r="H43" t="s">
        <v>1165</v>
      </c>
      <c r="J43" s="27">
        <v>6</v>
      </c>
      <c r="K43" s="27">
        <v>5.666666666666667</v>
      </c>
      <c r="L43" s="27">
        <v>6.333333333333333</v>
      </c>
      <c r="M43" s="27">
        <v>6.333333333333333</v>
      </c>
      <c r="N43" s="27">
        <v>5.333333333333333</v>
      </c>
      <c r="O43" s="27">
        <v>6</v>
      </c>
      <c r="P43" s="27">
        <v>6</v>
      </c>
      <c r="Q43" s="27">
        <v>6</v>
      </c>
      <c r="R43" s="27">
        <v>83.666666666666671</v>
      </c>
      <c r="S43" s="249"/>
      <c r="T43" s="27">
        <v>34.934558999999993</v>
      </c>
      <c r="U43" s="27">
        <v>28.012886499999997</v>
      </c>
      <c r="V43" s="27">
        <v>4.6242804500000014</v>
      </c>
      <c r="W43" s="27">
        <v>11.05677</v>
      </c>
      <c r="X43" s="27">
        <v>2.4162055810654901</v>
      </c>
      <c r="Y43" s="249"/>
      <c r="Z43" s="27">
        <v>6.5122272031782673</v>
      </c>
      <c r="AA43" s="249"/>
      <c r="AB43" s="27"/>
      <c r="AC43" s="249"/>
      <c r="AD43" s="27"/>
      <c r="AE43" s="249"/>
      <c r="AF43" s="27"/>
      <c r="AG43" s="249"/>
      <c r="AH43" s="27"/>
      <c r="AI43" s="27"/>
      <c r="AJ43" s="27"/>
      <c r="AK43" s="27"/>
      <c r="AL43" s="27"/>
      <c r="AM43" s="249"/>
      <c r="AN43" s="27"/>
      <c r="AO43" s="27"/>
      <c r="AP43" s="27"/>
      <c r="AQ43" s="27"/>
      <c r="AR43" s="27"/>
    </row>
    <row r="44" spans="1:44" x14ac:dyDescent="0.25">
      <c r="A44">
        <v>50</v>
      </c>
      <c r="B44" t="s">
        <v>1222</v>
      </c>
      <c r="C44" t="s">
        <v>1163</v>
      </c>
      <c r="D44" t="s">
        <v>1215</v>
      </c>
      <c r="E44">
        <v>-20.757608105999999</v>
      </c>
      <c r="F44">
        <v>-42.448429400000002</v>
      </c>
      <c r="G44">
        <v>887</v>
      </c>
      <c r="H44" t="s">
        <v>1165</v>
      </c>
      <c r="J44" s="27">
        <v>7</v>
      </c>
      <c r="K44" s="27">
        <v>8</v>
      </c>
      <c r="L44" s="27">
        <v>7.333333333333333</v>
      </c>
      <c r="M44" s="27">
        <v>7.333333333333333</v>
      </c>
      <c r="N44" s="27">
        <v>7.5</v>
      </c>
      <c r="O44" s="27">
        <v>7.833333333333333</v>
      </c>
      <c r="P44" s="27">
        <v>7.166666666666667</v>
      </c>
      <c r="Q44" s="27">
        <v>7.5</v>
      </c>
      <c r="R44" s="27">
        <v>95.666666666666671</v>
      </c>
      <c r="S44" s="249"/>
      <c r="T44" s="27">
        <v>50.470612500000001</v>
      </c>
      <c r="U44" s="27">
        <v>30.748601999999998</v>
      </c>
      <c r="V44" s="27">
        <v>5.4662874500000003</v>
      </c>
      <c r="W44" s="27">
        <v>12.834463899999999</v>
      </c>
      <c r="X44" s="27">
        <v>2.3566355117456563</v>
      </c>
      <c r="Y44" s="249"/>
      <c r="Z44" s="27">
        <v>6.602152846750597</v>
      </c>
      <c r="AA44" s="249"/>
      <c r="AB44" s="27"/>
      <c r="AC44" s="249"/>
      <c r="AD44" s="27"/>
      <c r="AE44" s="249"/>
      <c r="AF44" s="27">
        <v>7.9017074573936155</v>
      </c>
      <c r="AG44" s="249"/>
      <c r="AH44" s="27"/>
      <c r="AI44" s="27"/>
      <c r="AJ44" s="27"/>
      <c r="AK44" s="27"/>
      <c r="AL44" s="27"/>
      <c r="AM44" s="249"/>
      <c r="AN44" s="27"/>
      <c r="AO44" s="27"/>
      <c r="AP44" s="27"/>
      <c r="AQ44" s="27"/>
      <c r="AR44" s="27"/>
    </row>
    <row r="45" spans="1:44" x14ac:dyDescent="0.25">
      <c r="A45">
        <v>51</v>
      </c>
      <c r="B45" t="s">
        <v>1223</v>
      </c>
      <c r="C45" t="s">
        <v>1173</v>
      </c>
      <c r="D45" t="s">
        <v>1215</v>
      </c>
      <c r="E45">
        <v>-20.768935075000002</v>
      </c>
      <c r="F45">
        <v>-42.448542304</v>
      </c>
      <c r="G45">
        <v>841</v>
      </c>
      <c r="H45" t="s">
        <v>1165</v>
      </c>
      <c r="J45" s="27">
        <v>6.166666666666667</v>
      </c>
      <c r="K45" s="27">
        <v>5.833333333333333</v>
      </c>
      <c r="L45" s="27">
        <v>6.166666666666667</v>
      </c>
      <c r="M45" s="27">
        <v>6.166666666666667</v>
      </c>
      <c r="N45" s="27">
        <v>6</v>
      </c>
      <c r="O45" s="27">
        <v>5.833333333333333</v>
      </c>
      <c r="P45" s="27">
        <v>6</v>
      </c>
      <c r="Q45" s="27">
        <v>6.166666666666667</v>
      </c>
      <c r="R45" s="27">
        <v>84.333333333333329</v>
      </c>
      <c r="S45" s="249"/>
      <c r="T45" s="27">
        <v>41.22211990000001</v>
      </c>
      <c r="U45" s="27">
        <v>27.756968500000006</v>
      </c>
      <c r="V45" s="27">
        <v>4.9622790500000002</v>
      </c>
      <c r="W45" s="27">
        <v>11.666640250000002</v>
      </c>
      <c r="X45" s="27">
        <v>2.3544511288307604</v>
      </c>
      <c r="Y45" s="249"/>
      <c r="Z45" s="27">
        <v>6.4129063431133071</v>
      </c>
      <c r="AA45" s="249"/>
      <c r="AB45" s="27"/>
      <c r="AC45" s="249"/>
      <c r="AD45" s="27"/>
      <c r="AE45" s="249"/>
      <c r="AF45" s="27"/>
      <c r="AG45" s="249"/>
      <c r="AH45" s="27"/>
      <c r="AI45" s="27"/>
      <c r="AJ45" s="27"/>
      <c r="AK45" s="27"/>
      <c r="AL45" s="27"/>
      <c r="AM45" s="249"/>
      <c r="AN45" s="27"/>
      <c r="AO45" s="27"/>
      <c r="AP45" s="27"/>
      <c r="AQ45" s="27"/>
      <c r="AR45" s="27"/>
    </row>
    <row r="46" spans="1:44" x14ac:dyDescent="0.25">
      <c r="A46">
        <v>52</v>
      </c>
      <c r="B46" t="s">
        <v>1223</v>
      </c>
      <c r="C46" t="s">
        <v>1173</v>
      </c>
      <c r="D46" t="s">
        <v>1215</v>
      </c>
      <c r="E46">
        <v>-20.769324665999999</v>
      </c>
      <c r="F46">
        <v>-42.448241729000003</v>
      </c>
      <c r="G46">
        <v>838</v>
      </c>
      <c r="H46" t="s">
        <v>1210</v>
      </c>
      <c r="J46" s="27">
        <v>7</v>
      </c>
      <c r="K46" s="27">
        <v>7.333333333333333</v>
      </c>
      <c r="L46" s="27">
        <v>6.833333333333333</v>
      </c>
      <c r="M46" s="27">
        <v>6.666666666666667</v>
      </c>
      <c r="N46" s="27">
        <v>7</v>
      </c>
      <c r="O46" s="27">
        <v>7.5</v>
      </c>
      <c r="P46" s="27">
        <v>7</v>
      </c>
      <c r="Q46" s="27">
        <v>7</v>
      </c>
      <c r="R46" s="27">
        <v>92.666666666666671</v>
      </c>
      <c r="S46" s="249"/>
      <c r="T46" s="27">
        <v>32.115482999999998</v>
      </c>
      <c r="U46" s="27">
        <v>25.114686499999998</v>
      </c>
      <c r="V46" s="27">
        <v>4.4590502499999989</v>
      </c>
      <c r="W46" s="27">
        <v>10.336578650000002</v>
      </c>
      <c r="X46" s="27">
        <v>2.3266483502895161</v>
      </c>
      <c r="Y46" s="249"/>
      <c r="Z46" s="27">
        <v>6.6723244453897026</v>
      </c>
      <c r="AA46" s="249"/>
      <c r="AB46" s="27"/>
      <c r="AC46" s="249"/>
      <c r="AD46" s="27"/>
      <c r="AE46" s="249"/>
      <c r="AF46" s="27"/>
      <c r="AG46" s="249"/>
      <c r="AH46" s="27"/>
      <c r="AI46" s="27"/>
      <c r="AJ46" s="27"/>
      <c r="AK46" s="27"/>
      <c r="AL46" s="27"/>
      <c r="AM46" s="249"/>
      <c r="AN46" s="27"/>
      <c r="AO46" s="27"/>
      <c r="AP46" s="27"/>
      <c r="AQ46" s="27"/>
      <c r="AR46" s="27"/>
    </row>
    <row r="47" spans="1:44" x14ac:dyDescent="0.25">
      <c r="A47">
        <v>56</v>
      </c>
      <c r="B47" t="s">
        <v>1224</v>
      </c>
      <c r="C47" t="s">
        <v>1163</v>
      </c>
      <c r="D47" t="s">
        <v>1215</v>
      </c>
      <c r="E47">
        <v>-20.889022602000001</v>
      </c>
      <c r="F47">
        <v>-42.407626798000003</v>
      </c>
      <c r="G47">
        <v>649</v>
      </c>
      <c r="H47" t="s">
        <v>1225</v>
      </c>
      <c r="J47" s="27">
        <v>5.333333333333333</v>
      </c>
      <c r="K47" s="27">
        <v>5.333333333333333</v>
      </c>
      <c r="L47" s="27">
        <v>5.666666666666667</v>
      </c>
      <c r="M47" s="27">
        <v>6</v>
      </c>
      <c r="N47" s="27">
        <v>5.333333333333333</v>
      </c>
      <c r="O47" s="27">
        <v>5.333333333333333</v>
      </c>
      <c r="P47" s="27">
        <v>5.333333333333333</v>
      </c>
      <c r="Q47" s="27">
        <v>5.666666666666667</v>
      </c>
      <c r="R47" s="27">
        <v>80</v>
      </c>
      <c r="S47" s="249"/>
      <c r="T47" s="27">
        <v>45.550244500000005</v>
      </c>
      <c r="U47" s="27">
        <v>30.547197000000001</v>
      </c>
      <c r="V47" s="27">
        <v>5.1701078000000011</v>
      </c>
      <c r="W47" s="27">
        <v>12.493817150000002</v>
      </c>
      <c r="X47" s="27">
        <v>2.4270700250013548</v>
      </c>
      <c r="Y47" s="249"/>
      <c r="Z47" s="27">
        <v>5.5002281695433934</v>
      </c>
      <c r="AA47" s="249"/>
      <c r="AB47" s="27">
        <v>1987.1481670000001</v>
      </c>
      <c r="AC47" s="249"/>
      <c r="AD47" s="27">
        <v>190.51547292044788</v>
      </c>
      <c r="AE47" s="249"/>
      <c r="AF47" s="27">
        <v>8.1248314245503614</v>
      </c>
      <c r="AG47" s="249"/>
      <c r="AH47" s="27"/>
      <c r="AI47" s="27"/>
      <c r="AJ47" s="27"/>
      <c r="AK47" s="27"/>
      <c r="AL47" s="27"/>
      <c r="AM47" s="249"/>
      <c r="AN47" s="27">
        <v>0.29253746000000003</v>
      </c>
      <c r="AO47" s="27">
        <v>3.2013280000000005E-2</v>
      </c>
      <c r="AP47" s="27">
        <v>6.5357499999999999E-2</v>
      </c>
      <c r="AQ47" s="27">
        <v>0.18694243999999999</v>
      </c>
      <c r="AR47" s="27">
        <v>1.7788959999999999E-2</v>
      </c>
    </row>
    <row r="48" spans="1:44" x14ac:dyDescent="0.25">
      <c r="A48">
        <v>57</v>
      </c>
      <c r="B48" t="s">
        <v>1224</v>
      </c>
      <c r="C48" t="s">
        <v>1194</v>
      </c>
      <c r="D48" t="s">
        <v>1215</v>
      </c>
      <c r="E48">
        <v>-20.890451465000002</v>
      </c>
      <c r="F48">
        <v>-42.407194208</v>
      </c>
      <c r="G48">
        <v>640</v>
      </c>
      <c r="H48" t="s">
        <v>1225</v>
      </c>
      <c r="J48" s="27">
        <v>6</v>
      </c>
      <c r="K48" s="27">
        <v>5.333333333333333</v>
      </c>
      <c r="L48" s="27">
        <v>6</v>
      </c>
      <c r="M48" s="27">
        <v>5.666666666666667</v>
      </c>
      <c r="N48" s="27">
        <v>6.333333333333333</v>
      </c>
      <c r="O48" s="27">
        <v>5.333333333333333</v>
      </c>
      <c r="P48" s="27">
        <v>6</v>
      </c>
      <c r="Q48" s="27">
        <v>6</v>
      </c>
      <c r="R48" s="27">
        <v>82.666666666666671</v>
      </c>
      <c r="S48" s="249"/>
      <c r="T48" s="27">
        <v>44.618672499999995</v>
      </c>
      <c r="U48" s="27">
        <v>29.798614000000004</v>
      </c>
      <c r="V48" s="27">
        <v>5.4270338000000002</v>
      </c>
      <c r="W48" s="27">
        <v>12.095627499999999</v>
      </c>
      <c r="X48" s="27">
        <v>2.2545926061356321</v>
      </c>
      <c r="Y48" s="249"/>
      <c r="Z48" s="27">
        <v>6.0906433533434967</v>
      </c>
      <c r="AA48" s="249"/>
      <c r="AB48" s="27">
        <v>2829.9701669999999</v>
      </c>
      <c r="AC48" s="249"/>
      <c r="AD48" s="27"/>
      <c r="AE48" s="249"/>
      <c r="AF48" s="27"/>
      <c r="AG48" s="249"/>
      <c r="AH48" s="27">
        <v>4.0911819999999999</v>
      </c>
      <c r="AI48" s="27">
        <v>0.46214510000000003</v>
      </c>
      <c r="AJ48" s="27">
        <v>3.6290369</v>
      </c>
      <c r="AK48" s="27">
        <v>0.26437370000000004</v>
      </c>
      <c r="AL48" s="27">
        <v>0.19777139999999999</v>
      </c>
      <c r="AM48" s="249"/>
      <c r="AN48" s="27">
        <v>0.31788383999999997</v>
      </c>
      <c r="AO48" s="27">
        <v>2.2302579999999999E-2</v>
      </c>
      <c r="AP48" s="27">
        <v>7.5772480000000003E-2</v>
      </c>
      <c r="AQ48" s="27">
        <v>0.19614791999999998</v>
      </c>
      <c r="AR48" s="27">
        <v>2.051824E-2</v>
      </c>
    </row>
    <row r="49" spans="1:44" x14ac:dyDescent="0.25">
      <c r="A49">
        <v>58</v>
      </c>
      <c r="B49" t="s">
        <v>1226</v>
      </c>
      <c r="C49" t="s">
        <v>1192</v>
      </c>
      <c r="D49" t="s">
        <v>1227</v>
      </c>
      <c r="E49">
        <v>-20.864514419999999</v>
      </c>
      <c r="F49">
        <v>-42.607457236999998</v>
      </c>
      <c r="G49">
        <v>815</v>
      </c>
      <c r="H49" t="s">
        <v>1225</v>
      </c>
      <c r="J49" s="27">
        <v>6</v>
      </c>
      <c r="K49" s="27">
        <v>5.666666666666667</v>
      </c>
      <c r="L49" s="27">
        <v>6</v>
      </c>
      <c r="M49" s="27">
        <v>6</v>
      </c>
      <c r="N49" s="27">
        <v>6.333333333333333</v>
      </c>
      <c r="O49" s="27">
        <v>6.333333333333333</v>
      </c>
      <c r="P49" s="27">
        <v>6</v>
      </c>
      <c r="Q49" s="27">
        <v>6</v>
      </c>
      <c r="R49" s="27">
        <v>84.333333333333329</v>
      </c>
      <c r="S49" s="249"/>
      <c r="T49" s="27">
        <v>35.718700499999997</v>
      </c>
      <c r="U49" s="27">
        <v>27.294821500000001</v>
      </c>
      <c r="V49" s="27">
        <v>4.5659828999999998</v>
      </c>
      <c r="W49" s="27">
        <v>10.552889</v>
      </c>
      <c r="X49" s="27">
        <v>2.3344544096822095</v>
      </c>
      <c r="Y49" s="249"/>
      <c r="Z49" s="27">
        <v>6.4491450352991704</v>
      </c>
      <c r="AA49" s="249"/>
      <c r="AB49" s="27"/>
      <c r="AC49" s="249"/>
      <c r="AD49" s="27"/>
      <c r="AE49" s="249"/>
      <c r="AF49" s="27"/>
      <c r="AG49" s="249"/>
      <c r="AH49" s="27"/>
      <c r="AI49" s="27"/>
      <c r="AJ49" s="27"/>
      <c r="AK49" s="27"/>
      <c r="AL49" s="27"/>
      <c r="AM49" s="249"/>
      <c r="AN49" s="27"/>
      <c r="AO49" s="27"/>
      <c r="AP49" s="27"/>
      <c r="AQ49" s="27"/>
      <c r="AR49" s="27"/>
    </row>
    <row r="50" spans="1:44" x14ac:dyDescent="0.25">
      <c r="A50">
        <v>59</v>
      </c>
      <c r="B50" t="s">
        <v>1226</v>
      </c>
      <c r="C50" t="s">
        <v>1163</v>
      </c>
      <c r="D50" t="s">
        <v>1227</v>
      </c>
      <c r="E50">
        <v>-20.860929479999999</v>
      </c>
      <c r="F50">
        <v>-42.608175901999999</v>
      </c>
      <c r="G50">
        <v>814</v>
      </c>
      <c r="H50" t="s">
        <v>1225</v>
      </c>
      <c r="J50" s="27">
        <v>6</v>
      </c>
      <c r="K50" s="27">
        <v>6</v>
      </c>
      <c r="L50" s="27">
        <v>6</v>
      </c>
      <c r="M50" s="27">
        <v>6.666666666666667</v>
      </c>
      <c r="N50" s="27">
        <v>6.5</v>
      </c>
      <c r="O50" s="27">
        <v>6</v>
      </c>
      <c r="P50" s="27">
        <v>6.333333333333333</v>
      </c>
      <c r="Q50" s="27">
        <v>6.166666666666667</v>
      </c>
      <c r="R50" s="27">
        <v>85.666666666666671</v>
      </c>
      <c r="S50" s="249"/>
      <c r="T50" s="27"/>
      <c r="U50" s="27"/>
      <c r="V50" s="27"/>
      <c r="W50" s="27"/>
      <c r="X50" s="27"/>
      <c r="Y50" s="249"/>
      <c r="Z50" s="27"/>
      <c r="AA50" s="249"/>
      <c r="AB50" s="27"/>
      <c r="AC50" s="249"/>
      <c r="AD50" s="27">
        <v>182.85466682685453</v>
      </c>
      <c r="AE50" s="249"/>
      <c r="AF50" s="27"/>
      <c r="AG50" s="249"/>
      <c r="AH50" s="27"/>
      <c r="AI50" s="27"/>
      <c r="AJ50" s="27"/>
      <c r="AK50" s="27"/>
      <c r="AL50" s="27"/>
      <c r="AM50" s="249"/>
      <c r="AN50" s="27"/>
      <c r="AO50" s="27"/>
      <c r="AP50" s="27"/>
      <c r="AQ50" s="27"/>
      <c r="AR50" s="27"/>
    </row>
    <row r="51" spans="1:44" x14ac:dyDescent="0.25">
      <c r="A51">
        <v>60</v>
      </c>
      <c r="B51" t="s">
        <v>1228</v>
      </c>
      <c r="C51" t="s">
        <v>1173</v>
      </c>
      <c r="D51" t="s">
        <v>1227</v>
      </c>
      <c r="E51">
        <v>-20.838326588000001</v>
      </c>
      <c r="F51">
        <v>-42.666656355999997</v>
      </c>
      <c r="G51">
        <v>798</v>
      </c>
      <c r="H51" t="s">
        <v>1225</v>
      </c>
      <c r="J51" s="27">
        <v>6.25</v>
      </c>
      <c r="K51" s="27">
        <v>6.25</v>
      </c>
      <c r="L51" s="27">
        <v>6</v>
      </c>
      <c r="M51" s="27">
        <v>6</v>
      </c>
      <c r="N51" s="27">
        <v>6</v>
      </c>
      <c r="O51" s="27">
        <v>6.25</v>
      </c>
      <c r="P51" s="27">
        <v>6</v>
      </c>
      <c r="Q51" s="27">
        <v>6.25</v>
      </c>
      <c r="R51" s="27">
        <v>85.333333333333329</v>
      </c>
      <c r="S51" s="249"/>
      <c r="T51" s="27">
        <v>52.482333499999996</v>
      </c>
      <c r="U51" s="27">
        <v>33.3199185</v>
      </c>
      <c r="V51" s="27">
        <v>5.7211576500000003</v>
      </c>
      <c r="W51" s="27">
        <v>13.019807399999996</v>
      </c>
      <c r="X51" s="27">
        <v>2.281174937321254</v>
      </c>
      <c r="Y51" s="249"/>
      <c r="Z51" s="27">
        <v>6.3202963519716544</v>
      </c>
      <c r="AA51" s="249"/>
      <c r="AB51" s="27"/>
      <c r="AC51" s="249"/>
      <c r="AD51" s="27">
        <v>176.12684331645775</v>
      </c>
      <c r="AE51" s="249"/>
      <c r="AF51" s="27"/>
      <c r="AG51" s="249"/>
      <c r="AH51" s="27"/>
      <c r="AI51" s="27"/>
      <c r="AJ51" s="27"/>
      <c r="AK51" s="27"/>
      <c r="AL51" s="27"/>
      <c r="AM51" s="249"/>
      <c r="AN51" s="27"/>
      <c r="AO51" s="27"/>
      <c r="AP51" s="27"/>
      <c r="AQ51" s="27"/>
      <c r="AR51" s="27"/>
    </row>
    <row r="52" spans="1:44" x14ac:dyDescent="0.25">
      <c r="A52">
        <v>61</v>
      </c>
      <c r="B52" t="s">
        <v>1229</v>
      </c>
      <c r="C52" t="s">
        <v>1194</v>
      </c>
      <c r="D52" t="s">
        <v>1227</v>
      </c>
      <c r="E52">
        <v>-20.816776296</v>
      </c>
      <c r="F52">
        <v>-42.677339427</v>
      </c>
      <c r="G52">
        <v>815</v>
      </c>
      <c r="H52" t="s">
        <v>1225</v>
      </c>
      <c r="J52" s="27">
        <v>6</v>
      </c>
      <c r="K52" s="27">
        <v>6</v>
      </c>
      <c r="L52" s="27">
        <v>6.666666666666667</v>
      </c>
      <c r="M52" s="27">
        <v>6</v>
      </c>
      <c r="N52" s="27">
        <v>6.333333333333333</v>
      </c>
      <c r="O52" s="27">
        <v>6</v>
      </c>
      <c r="P52" s="27">
        <v>6</v>
      </c>
      <c r="Q52" s="27">
        <v>6</v>
      </c>
      <c r="R52" s="27">
        <v>85</v>
      </c>
      <c r="S52" s="249"/>
      <c r="T52" s="27">
        <v>33.921930500000009</v>
      </c>
      <c r="U52" s="27">
        <v>27.245274999999999</v>
      </c>
      <c r="V52" s="27">
        <v>4.5667494999999985</v>
      </c>
      <c r="W52" s="27">
        <v>11.1113143</v>
      </c>
      <c r="X52" s="27">
        <v>2.4545428227597998</v>
      </c>
      <c r="Y52" s="249"/>
      <c r="Z52" s="27">
        <v>6.4035111266206757</v>
      </c>
      <c r="AA52" s="249"/>
      <c r="AB52" s="27"/>
      <c r="AC52" s="249"/>
      <c r="AD52" s="27"/>
      <c r="AE52" s="249"/>
      <c r="AF52" s="27"/>
      <c r="AG52" s="249"/>
      <c r="AH52" s="27"/>
      <c r="AI52" s="27"/>
      <c r="AJ52" s="27"/>
      <c r="AK52" s="27"/>
      <c r="AL52" s="27"/>
      <c r="AM52" s="249"/>
      <c r="AN52" s="27"/>
      <c r="AO52" s="27"/>
      <c r="AP52" s="27"/>
      <c r="AQ52" s="27"/>
      <c r="AR52" s="27"/>
    </row>
    <row r="53" spans="1:44" x14ac:dyDescent="0.25">
      <c r="A53">
        <v>62</v>
      </c>
      <c r="B53" t="s">
        <v>1229</v>
      </c>
      <c r="C53" t="s">
        <v>1163</v>
      </c>
      <c r="D53" t="s">
        <v>1227</v>
      </c>
      <c r="E53">
        <v>-20.817454476000002</v>
      </c>
      <c r="F53">
        <v>-42.679643863999999</v>
      </c>
      <c r="G53">
        <v>786</v>
      </c>
      <c r="H53" t="s">
        <v>1225</v>
      </c>
      <c r="J53" s="27">
        <v>6</v>
      </c>
      <c r="K53" s="27">
        <v>6</v>
      </c>
      <c r="L53" s="27">
        <v>5.666666666666667</v>
      </c>
      <c r="M53" s="27">
        <v>6</v>
      </c>
      <c r="N53" s="27">
        <v>6</v>
      </c>
      <c r="O53" s="27">
        <v>5.666666666666667</v>
      </c>
      <c r="P53" s="27">
        <v>6</v>
      </c>
      <c r="Q53" s="27">
        <v>6</v>
      </c>
      <c r="R53" s="27">
        <v>83.333333333333329</v>
      </c>
      <c r="S53" s="249"/>
      <c r="T53" s="27">
        <v>42.414907499999998</v>
      </c>
      <c r="U53" s="27">
        <v>29.312532499999993</v>
      </c>
      <c r="V53" s="27">
        <v>5.1155857000000005</v>
      </c>
      <c r="W53" s="27">
        <v>11.79796745</v>
      </c>
      <c r="X53" s="27">
        <v>2.3021017911036883</v>
      </c>
      <c r="Y53" s="249"/>
      <c r="Z53" s="27">
        <v>5.7565833624137657</v>
      </c>
      <c r="AA53" s="249"/>
      <c r="AB53" s="27"/>
      <c r="AC53" s="249"/>
      <c r="AD53" s="27"/>
      <c r="AE53" s="249"/>
      <c r="AF53" s="27"/>
      <c r="AG53" s="249"/>
      <c r="AH53" s="27"/>
      <c r="AI53" s="27"/>
      <c r="AJ53" s="27"/>
      <c r="AK53" s="27"/>
      <c r="AL53" s="27"/>
      <c r="AM53" s="249"/>
      <c r="AN53" s="27"/>
      <c r="AO53" s="27"/>
      <c r="AP53" s="27"/>
      <c r="AQ53" s="27"/>
      <c r="AR53" s="27"/>
    </row>
    <row r="54" spans="1:44" x14ac:dyDescent="0.25">
      <c r="A54">
        <v>63</v>
      </c>
      <c r="B54" t="s">
        <v>1230</v>
      </c>
      <c r="C54" t="s">
        <v>1163</v>
      </c>
      <c r="D54" t="s">
        <v>1227</v>
      </c>
      <c r="E54">
        <v>-20.865508765000001</v>
      </c>
      <c r="F54">
        <v>-42.683514543000001</v>
      </c>
      <c r="G54">
        <v>762</v>
      </c>
      <c r="H54" t="s">
        <v>1210</v>
      </c>
      <c r="J54" s="27">
        <v>6</v>
      </c>
      <c r="K54" s="27">
        <v>6</v>
      </c>
      <c r="L54" s="27">
        <v>6</v>
      </c>
      <c r="M54" s="27">
        <v>6</v>
      </c>
      <c r="N54" s="27">
        <v>6</v>
      </c>
      <c r="O54" s="27">
        <v>6.333333333333333</v>
      </c>
      <c r="P54" s="27">
        <v>6</v>
      </c>
      <c r="Q54" s="27">
        <v>6</v>
      </c>
      <c r="R54" s="27">
        <v>84.333333333333329</v>
      </c>
      <c r="S54" s="249"/>
      <c r="T54" s="27">
        <v>27.849194999999991</v>
      </c>
      <c r="U54" s="27">
        <v>25.80248499999999</v>
      </c>
      <c r="V54" s="27">
        <v>3.9398294999999997</v>
      </c>
      <c r="W54" s="27">
        <v>9.7772446500000001</v>
      </c>
      <c r="X54" s="27">
        <v>2.5055687995535214</v>
      </c>
      <c r="Y54" s="249"/>
      <c r="Z54" s="27">
        <v>6.7605293533406714</v>
      </c>
      <c r="AA54" s="249"/>
      <c r="AB54" s="27"/>
      <c r="AC54" s="249"/>
      <c r="AD54" s="27">
        <v>148.50090970941974</v>
      </c>
      <c r="AE54" s="249"/>
      <c r="AF54" s="27">
        <v>6.9160473889579563</v>
      </c>
      <c r="AG54" s="249"/>
      <c r="AH54" s="27"/>
      <c r="AI54" s="27"/>
      <c r="AJ54" s="27"/>
      <c r="AK54" s="27"/>
      <c r="AL54" s="27"/>
      <c r="AM54" s="249"/>
      <c r="AN54" s="27"/>
      <c r="AO54" s="27"/>
      <c r="AP54" s="27"/>
      <c r="AQ54" s="27"/>
      <c r="AR54" s="27"/>
    </row>
    <row r="55" spans="1:44" x14ac:dyDescent="0.25">
      <c r="A55">
        <v>64</v>
      </c>
      <c r="B55" t="s">
        <v>1231</v>
      </c>
      <c r="C55" t="s">
        <v>1194</v>
      </c>
      <c r="D55" t="s">
        <v>1227</v>
      </c>
      <c r="E55">
        <v>-20.866544180999998</v>
      </c>
      <c r="F55">
        <v>-42.681143972999998</v>
      </c>
      <c r="G55">
        <v>760</v>
      </c>
      <c r="H55" t="s">
        <v>1225</v>
      </c>
      <c r="J55" s="27">
        <v>6</v>
      </c>
      <c r="K55" s="27">
        <v>5.333333333333333</v>
      </c>
      <c r="L55" s="27">
        <v>6</v>
      </c>
      <c r="M55" s="27">
        <v>6</v>
      </c>
      <c r="N55" s="27">
        <v>6</v>
      </c>
      <c r="O55" s="27">
        <v>5.666666666666667</v>
      </c>
      <c r="P55" s="27">
        <v>5.333333333333333</v>
      </c>
      <c r="Q55" s="27">
        <v>5.666666666666667</v>
      </c>
      <c r="R55" s="27">
        <v>82</v>
      </c>
      <c r="S55" s="249"/>
      <c r="T55" s="27"/>
      <c r="U55" s="27"/>
      <c r="V55" s="27"/>
      <c r="W55" s="27"/>
      <c r="X55" s="27"/>
      <c r="Y55" s="249"/>
      <c r="Z55" s="27"/>
      <c r="AA55" s="249"/>
      <c r="AB55" s="27"/>
      <c r="AC55" s="249"/>
      <c r="AD55" s="27"/>
      <c r="AE55" s="249"/>
      <c r="AF55" s="27"/>
      <c r="AG55" s="249"/>
      <c r="AH55" s="27"/>
      <c r="AI55" s="27"/>
      <c r="AJ55" s="27"/>
      <c r="AK55" s="27"/>
      <c r="AL55" s="27"/>
      <c r="AM55" s="249"/>
      <c r="AN55" s="27"/>
      <c r="AO55" s="27"/>
      <c r="AP55" s="27"/>
      <c r="AQ55" s="27"/>
      <c r="AR55" s="27"/>
    </row>
    <row r="56" spans="1:44" x14ac:dyDescent="0.25">
      <c r="A56">
        <v>68</v>
      </c>
      <c r="B56" t="s">
        <v>1232</v>
      </c>
      <c r="C56" t="s">
        <v>1173</v>
      </c>
      <c r="D56" t="s">
        <v>1227</v>
      </c>
      <c r="E56">
        <v>-20.964744128</v>
      </c>
      <c r="F56">
        <v>-42.624141667000004</v>
      </c>
      <c r="G56">
        <v>868</v>
      </c>
      <c r="H56" t="s">
        <v>1225</v>
      </c>
      <c r="J56" s="27">
        <v>5.666666666666667</v>
      </c>
      <c r="K56" s="27">
        <v>5.333333333333333</v>
      </c>
      <c r="L56" s="27">
        <v>5.333333333333333</v>
      </c>
      <c r="M56" s="27">
        <v>5.666666666666667</v>
      </c>
      <c r="N56" s="27">
        <v>5</v>
      </c>
      <c r="O56" s="27">
        <v>5.333333333333333</v>
      </c>
      <c r="P56" s="27">
        <v>6</v>
      </c>
      <c r="Q56" s="27">
        <v>6.333333333333333</v>
      </c>
      <c r="R56" s="27">
        <v>80</v>
      </c>
      <c r="S56" s="249"/>
      <c r="T56" s="27"/>
      <c r="U56" s="27"/>
      <c r="V56" s="27"/>
      <c r="W56" s="27"/>
      <c r="X56" s="27"/>
      <c r="Y56" s="249"/>
      <c r="Z56" s="27"/>
      <c r="AA56" s="249"/>
      <c r="AB56" s="27"/>
      <c r="AC56" s="249"/>
      <c r="AD56" s="27"/>
      <c r="AE56" s="249"/>
      <c r="AF56" s="27"/>
      <c r="AG56" s="249"/>
      <c r="AH56" s="27"/>
      <c r="AI56" s="27"/>
      <c r="AJ56" s="27"/>
      <c r="AK56" s="27"/>
      <c r="AL56" s="27"/>
      <c r="AM56" s="249"/>
      <c r="AN56" s="27"/>
      <c r="AO56" s="27"/>
      <c r="AP56" s="27"/>
      <c r="AQ56" s="27"/>
      <c r="AR56" s="27"/>
    </row>
    <row r="57" spans="1:44" x14ac:dyDescent="0.25">
      <c r="A57">
        <v>69</v>
      </c>
      <c r="B57" t="s">
        <v>1233</v>
      </c>
      <c r="C57" t="s">
        <v>1173</v>
      </c>
      <c r="D57" t="s">
        <v>1227</v>
      </c>
      <c r="E57">
        <v>-20.968031594999999</v>
      </c>
      <c r="F57">
        <v>-42.623104742000002</v>
      </c>
      <c r="G57">
        <v>879</v>
      </c>
      <c r="H57" t="s">
        <v>1225</v>
      </c>
      <c r="J57" s="27">
        <v>5.666666666666667</v>
      </c>
      <c r="K57" s="27">
        <v>5.666666666666667</v>
      </c>
      <c r="L57" s="27">
        <v>5.666666666666667</v>
      </c>
      <c r="M57" s="27">
        <v>6.333333333333333</v>
      </c>
      <c r="N57" s="27">
        <v>6</v>
      </c>
      <c r="O57" s="27">
        <v>5.5</v>
      </c>
      <c r="P57" s="27">
        <v>6</v>
      </c>
      <c r="Q57" s="27">
        <v>6</v>
      </c>
      <c r="R57" s="27">
        <v>82.833333333333329</v>
      </c>
      <c r="S57" s="249"/>
      <c r="T57" s="27">
        <v>36.659551</v>
      </c>
      <c r="U57" s="27">
        <v>27.204126499999994</v>
      </c>
      <c r="V57" s="27">
        <v>4.7352281000000005</v>
      </c>
      <c r="W57" s="27">
        <v>10.35997695</v>
      </c>
      <c r="X57" s="27">
        <v>2.1948242417162005</v>
      </c>
      <c r="Y57" s="249"/>
      <c r="Z57" s="27">
        <v>6.8598502134056316</v>
      </c>
      <c r="AA57" s="249"/>
      <c r="AB57" s="27"/>
      <c r="AC57" s="249"/>
      <c r="AD57" s="27"/>
      <c r="AE57" s="249"/>
      <c r="AF57" s="27"/>
      <c r="AG57" s="249"/>
      <c r="AH57" s="27"/>
      <c r="AI57" s="27"/>
      <c r="AJ57" s="27"/>
      <c r="AK57" s="27"/>
      <c r="AL57" s="27"/>
      <c r="AM57" s="249"/>
      <c r="AN57" s="27"/>
      <c r="AO57" s="27"/>
      <c r="AP57" s="27"/>
      <c r="AQ57" s="27"/>
      <c r="AR57" s="27"/>
    </row>
    <row r="58" spans="1:44" x14ac:dyDescent="0.25">
      <c r="A58">
        <v>70</v>
      </c>
      <c r="B58" t="s">
        <v>1233</v>
      </c>
      <c r="C58" t="s">
        <v>1163</v>
      </c>
      <c r="D58" t="s">
        <v>1227</v>
      </c>
      <c r="E58">
        <v>-20.968472482999999</v>
      </c>
      <c r="F58">
        <v>-42.623559794999998</v>
      </c>
      <c r="G58">
        <v>887</v>
      </c>
      <c r="H58" t="s">
        <v>1225</v>
      </c>
      <c r="J58" s="27">
        <v>5</v>
      </c>
      <c r="K58" s="27">
        <v>5</v>
      </c>
      <c r="L58" s="27">
        <v>5</v>
      </c>
      <c r="M58" s="27">
        <v>6</v>
      </c>
      <c r="N58" s="27">
        <v>5</v>
      </c>
      <c r="O58" s="27">
        <v>5.333333333333333</v>
      </c>
      <c r="P58" s="27">
        <v>5.333333333333333</v>
      </c>
      <c r="Q58" s="27">
        <v>5.333333333333333</v>
      </c>
      <c r="R58" s="27">
        <v>78.333333333333329</v>
      </c>
      <c r="S58" s="249"/>
      <c r="T58" s="27">
        <v>28.621181499999999</v>
      </c>
      <c r="U58" s="27">
        <v>23.203222999999998</v>
      </c>
      <c r="V58" s="27">
        <v>4.1312683999999997</v>
      </c>
      <c r="W58" s="27">
        <v>9.9143829500000002</v>
      </c>
      <c r="X58" s="27">
        <v>2.410897549540544</v>
      </c>
      <c r="Y58" s="249"/>
      <c r="Z58" s="27">
        <v>6.9954097656564569</v>
      </c>
      <c r="AA58" s="249"/>
      <c r="AB58" s="27"/>
      <c r="AC58" s="249"/>
      <c r="AD58" s="27"/>
      <c r="AE58" s="249"/>
      <c r="AF58" s="27">
        <v>9.275534132564319</v>
      </c>
      <c r="AG58" s="249"/>
      <c r="AH58" s="27"/>
      <c r="AI58" s="27"/>
      <c r="AJ58" s="27"/>
      <c r="AK58" s="27"/>
      <c r="AL58" s="27"/>
      <c r="AM58" s="249"/>
      <c r="AN58" s="27"/>
      <c r="AO58" s="27"/>
      <c r="AP58" s="27"/>
      <c r="AQ58" s="27"/>
      <c r="AR58" s="27"/>
    </row>
    <row r="59" spans="1:44" x14ac:dyDescent="0.25">
      <c r="A59">
        <v>71</v>
      </c>
      <c r="B59" t="s">
        <v>1234</v>
      </c>
      <c r="C59" t="s">
        <v>1192</v>
      </c>
      <c r="D59" t="s">
        <v>1227</v>
      </c>
      <c r="E59">
        <v>-20.973054282</v>
      </c>
      <c r="F59">
        <v>-42.620386406999998</v>
      </c>
      <c r="G59">
        <v>906</v>
      </c>
      <c r="H59" t="s">
        <v>1210</v>
      </c>
      <c r="J59" s="27">
        <v>6</v>
      </c>
      <c r="K59" s="27">
        <v>6</v>
      </c>
      <c r="L59" s="27">
        <v>6</v>
      </c>
      <c r="M59" s="27">
        <v>6.333333333333333</v>
      </c>
      <c r="N59" s="27">
        <v>6.166666666666667</v>
      </c>
      <c r="O59" s="27">
        <v>6.5</v>
      </c>
      <c r="P59" s="27">
        <v>6.166666666666667</v>
      </c>
      <c r="Q59" s="27">
        <v>6.166666666666667</v>
      </c>
      <c r="R59" s="27">
        <v>85.333333333333329</v>
      </c>
      <c r="S59" s="249"/>
      <c r="T59" s="27">
        <v>35.840864999999994</v>
      </c>
      <c r="U59" s="27">
        <v>27.152978999999995</v>
      </c>
      <c r="V59" s="27">
        <v>4.7483091500000008</v>
      </c>
      <c r="W59" s="27">
        <v>10.593107849999999</v>
      </c>
      <c r="X59" s="27">
        <v>2.2370114610197471</v>
      </c>
      <c r="Y59" s="249"/>
      <c r="Z59" s="27">
        <v>6.8276380425737537</v>
      </c>
      <c r="AA59" s="249"/>
      <c r="AB59" s="27"/>
      <c r="AC59" s="249"/>
      <c r="AD59" s="27">
        <v>191.14967297112784</v>
      </c>
      <c r="AE59" s="249"/>
      <c r="AF59" s="27">
        <v>8.147296669369414</v>
      </c>
      <c r="AG59" s="249"/>
      <c r="AH59" s="27">
        <v>3.0541710000000002</v>
      </c>
      <c r="AI59" s="27">
        <v>0.53786690000000004</v>
      </c>
      <c r="AJ59" s="27">
        <v>2.5163041000000002</v>
      </c>
      <c r="AK59" s="27">
        <v>0.27569420000000006</v>
      </c>
      <c r="AL59" s="27">
        <v>0.26217269999999998</v>
      </c>
      <c r="AM59" s="249"/>
      <c r="AN59" s="27">
        <v>0.27877122000000004</v>
      </c>
      <c r="AO59" s="27">
        <v>2.7386899999999999E-2</v>
      </c>
      <c r="AP59" s="27">
        <v>6.8001400000000004E-2</v>
      </c>
      <c r="AQ59" s="27">
        <v>0.18321419999999999</v>
      </c>
      <c r="AR59" s="27">
        <v>1.5740839999999999E-2</v>
      </c>
    </row>
    <row r="60" spans="1:44" x14ac:dyDescent="0.25">
      <c r="A60">
        <v>72</v>
      </c>
      <c r="B60" t="s">
        <v>1235</v>
      </c>
      <c r="C60" t="s">
        <v>1192</v>
      </c>
      <c r="D60" t="s">
        <v>1227</v>
      </c>
      <c r="E60">
        <v>-20.981625280999999</v>
      </c>
      <c r="F60">
        <v>-42.614357974000001</v>
      </c>
      <c r="G60">
        <v>889</v>
      </c>
      <c r="H60" t="s">
        <v>1225</v>
      </c>
      <c r="J60" s="27">
        <v>6.333333333333333</v>
      </c>
      <c r="K60" s="27">
        <v>6.333333333333333</v>
      </c>
      <c r="L60" s="27">
        <v>7</v>
      </c>
      <c r="M60" s="27">
        <v>6.333333333333333</v>
      </c>
      <c r="N60" s="27">
        <v>6</v>
      </c>
      <c r="O60" s="27">
        <v>7</v>
      </c>
      <c r="P60" s="27">
        <v>6.5</v>
      </c>
      <c r="Q60" s="27">
        <v>6.166666666666667</v>
      </c>
      <c r="R60" s="27">
        <v>88</v>
      </c>
      <c r="S60" s="249"/>
      <c r="T60" s="27"/>
      <c r="U60" s="27"/>
      <c r="V60" s="27"/>
      <c r="W60" s="27"/>
      <c r="X60" s="27"/>
      <c r="Y60" s="249"/>
      <c r="Z60" s="27"/>
      <c r="AA60" s="249"/>
      <c r="AB60" s="27"/>
      <c r="AC60" s="249"/>
      <c r="AD60" s="27"/>
      <c r="AE60" s="249"/>
      <c r="AF60" s="27"/>
      <c r="AG60" s="249"/>
      <c r="AH60" s="27"/>
      <c r="AI60" s="27"/>
      <c r="AJ60" s="27"/>
      <c r="AK60" s="27"/>
      <c r="AL60" s="27"/>
      <c r="AM60" s="249"/>
      <c r="AN60" s="27"/>
      <c r="AO60" s="27"/>
      <c r="AP60" s="27"/>
      <c r="AQ60" s="27"/>
      <c r="AR60" s="27"/>
    </row>
    <row r="61" spans="1:44" x14ac:dyDescent="0.25">
      <c r="A61">
        <v>74</v>
      </c>
      <c r="B61" t="s">
        <v>1236</v>
      </c>
      <c r="C61" t="s">
        <v>1194</v>
      </c>
      <c r="D61" t="s">
        <v>1227</v>
      </c>
      <c r="E61">
        <v>-20.755265447999999</v>
      </c>
      <c r="F61">
        <v>-42.513261577000002</v>
      </c>
      <c r="G61">
        <v>1162</v>
      </c>
      <c r="H61" t="s">
        <v>1210</v>
      </c>
      <c r="J61" s="27">
        <v>6</v>
      </c>
      <c r="K61" s="27">
        <v>7</v>
      </c>
      <c r="L61" s="27">
        <v>6.666666666666667</v>
      </c>
      <c r="M61" s="27">
        <v>6.666666666666667</v>
      </c>
      <c r="N61" s="27">
        <v>6.666666666666667</v>
      </c>
      <c r="O61" s="27">
        <v>6.666666666666667</v>
      </c>
      <c r="P61" s="27">
        <v>6.666666666666667</v>
      </c>
      <c r="Q61" s="27">
        <v>6.333333333333333</v>
      </c>
      <c r="R61" s="27">
        <v>88.666666666666671</v>
      </c>
      <c r="S61" s="249"/>
      <c r="T61" s="27">
        <v>40.281316499999996</v>
      </c>
      <c r="U61" s="27">
        <v>27.440363000000001</v>
      </c>
      <c r="V61" s="27">
        <v>5.2127046999999997</v>
      </c>
      <c r="W61" s="27">
        <v>11.148823399999999</v>
      </c>
      <c r="X61" s="27">
        <v>2.1459885350229495</v>
      </c>
      <c r="Y61" s="249"/>
      <c r="Z61" s="27">
        <v>8.0194883633532879</v>
      </c>
      <c r="AA61" s="249"/>
      <c r="AB61" s="27"/>
      <c r="AC61" s="249"/>
      <c r="AD61" s="27"/>
      <c r="AE61" s="249"/>
      <c r="AF61" s="27"/>
      <c r="AG61" s="249"/>
      <c r="AH61" s="27"/>
      <c r="AI61" s="27"/>
      <c r="AJ61" s="27"/>
      <c r="AK61" s="27"/>
      <c r="AL61" s="27"/>
      <c r="AM61" s="249"/>
      <c r="AN61" s="27">
        <v>0.29555835999999996</v>
      </c>
      <c r="AO61" s="27">
        <v>2.6972240000000001E-2</v>
      </c>
      <c r="AP61" s="27">
        <v>7.0878140000000006E-2</v>
      </c>
      <c r="AQ61" s="27">
        <v>0.18338969999999999</v>
      </c>
      <c r="AR61" s="27">
        <v>1.6914400000000003E-2</v>
      </c>
    </row>
    <row r="62" spans="1:44" x14ac:dyDescent="0.25">
      <c r="A62">
        <v>75</v>
      </c>
      <c r="B62" t="s">
        <v>1237</v>
      </c>
      <c r="C62" t="s">
        <v>1173</v>
      </c>
      <c r="D62" t="s">
        <v>1227</v>
      </c>
      <c r="E62">
        <v>-20.759785976</v>
      </c>
      <c r="F62">
        <v>-42.518680897000003</v>
      </c>
      <c r="G62">
        <v>1078</v>
      </c>
      <c r="H62" t="s">
        <v>1225</v>
      </c>
      <c r="J62" s="27">
        <v>6</v>
      </c>
      <c r="K62" s="27">
        <v>6.166666666666667</v>
      </c>
      <c r="L62" s="27">
        <v>6.166666666666667</v>
      </c>
      <c r="M62" s="27">
        <v>6.5</v>
      </c>
      <c r="N62" s="27">
        <v>6.833333333333333</v>
      </c>
      <c r="O62" s="27">
        <v>6.666666666666667</v>
      </c>
      <c r="P62" s="27">
        <v>6.166666666666667</v>
      </c>
      <c r="Q62" s="27">
        <v>6.166666666666667</v>
      </c>
      <c r="R62" s="27">
        <v>86.666666666666671</v>
      </c>
      <c r="S62" s="249"/>
      <c r="T62" s="27">
        <v>41.373948499999997</v>
      </c>
      <c r="U62" s="27">
        <v>27.933024499999998</v>
      </c>
      <c r="V62" s="27">
        <v>5.0375612999999992</v>
      </c>
      <c r="W62" s="27">
        <v>11.763394499999999</v>
      </c>
      <c r="X62" s="27">
        <v>2.3538553589433486</v>
      </c>
      <c r="Y62" s="249"/>
      <c r="Z62" s="27">
        <v>6.6571819719217249</v>
      </c>
      <c r="AA62" s="249"/>
      <c r="AB62" s="27"/>
      <c r="AC62" s="249"/>
      <c r="AD62" s="27"/>
      <c r="AE62" s="249"/>
      <c r="AF62" s="27"/>
      <c r="AG62" s="249"/>
      <c r="AH62" s="27"/>
      <c r="AI62" s="27"/>
      <c r="AJ62" s="27"/>
      <c r="AK62" s="27"/>
      <c r="AL62" s="27"/>
      <c r="AM62" s="249"/>
      <c r="AN62" s="27">
        <v>0.27236972000000004</v>
      </c>
      <c r="AO62" s="27">
        <v>2.7164160000000003E-2</v>
      </c>
      <c r="AP62" s="27">
        <v>6.5454239999999997E-2</v>
      </c>
      <c r="AQ62" s="27">
        <v>0.16278615999999999</v>
      </c>
      <c r="AR62" s="27">
        <v>1.981544E-2</v>
      </c>
    </row>
    <row r="63" spans="1:44" x14ac:dyDescent="0.25">
      <c r="A63">
        <v>76</v>
      </c>
      <c r="B63" t="s">
        <v>1238</v>
      </c>
      <c r="C63" t="s">
        <v>1194</v>
      </c>
      <c r="D63" t="s">
        <v>1227</v>
      </c>
      <c r="E63">
        <v>-20.761201261</v>
      </c>
      <c r="F63">
        <v>-42.511733472000003</v>
      </c>
      <c r="G63">
        <v>1038</v>
      </c>
      <c r="H63" t="s">
        <v>1225</v>
      </c>
      <c r="J63" s="27">
        <v>6.333333333333333</v>
      </c>
      <c r="K63" s="27">
        <v>6.5</v>
      </c>
      <c r="L63" s="27">
        <v>6.666666666666667</v>
      </c>
      <c r="M63" s="27">
        <v>6.333333333333333</v>
      </c>
      <c r="N63" s="27">
        <v>6.5</v>
      </c>
      <c r="O63" s="27">
        <v>6.833333333333333</v>
      </c>
      <c r="P63" s="27">
        <v>6.5</v>
      </c>
      <c r="Q63" s="27">
        <v>6.333333333333333</v>
      </c>
      <c r="R63" s="27">
        <v>88</v>
      </c>
      <c r="S63" s="249"/>
      <c r="T63" s="27">
        <v>49.008761000000007</v>
      </c>
      <c r="U63" s="27">
        <v>31.316976499999992</v>
      </c>
      <c r="V63" s="27">
        <v>5.6219575500000003</v>
      </c>
      <c r="W63" s="27">
        <v>12.1926202</v>
      </c>
      <c r="X63" s="27">
        <v>2.1959911015849727</v>
      </c>
      <c r="Y63" s="249"/>
      <c r="Z63" s="27">
        <v>6.9927254180871339</v>
      </c>
      <c r="AA63" s="249"/>
      <c r="AB63" s="27"/>
      <c r="AC63" s="249"/>
      <c r="AD63" s="27"/>
      <c r="AE63" s="249"/>
      <c r="AF63" s="27"/>
      <c r="AG63" s="249"/>
      <c r="AH63" s="27"/>
      <c r="AI63" s="27"/>
      <c r="AJ63" s="27"/>
      <c r="AK63" s="27"/>
      <c r="AL63" s="27"/>
      <c r="AM63" s="249"/>
      <c r="AN63" s="27">
        <v>0.35703921999999999</v>
      </c>
      <c r="AO63" s="27">
        <v>2.951084E-2</v>
      </c>
      <c r="AP63" s="27">
        <v>7.0526220000000001E-2</v>
      </c>
      <c r="AQ63" s="27">
        <v>0.23499496</v>
      </c>
      <c r="AR63" s="27">
        <v>1.9069700000000002E-2</v>
      </c>
    </row>
    <row r="64" spans="1:44" x14ac:dyDescent="0.25">
      <c r="A64">
        <v>77</v>
      </c>
      <c r="B64" t="s">
        <v>1239</v>
      </c>
      <c r="C64" t="s">
        <v>1194</v>
      </c>
      <c r="D64" t="s">
        <v>1227</v>
      </c>
      <c r="E64">
        <v>-20.755604496</v>
      </c>
      <c r="F64">
        <v>-42.513330812</v>
      </c>
      <c r="G64">
        <v>1158</v>
      </c>
      <c r="H64" t="s">
        <v>1225</v>
      </c>
      <c r="J64" s="27">
        <v>6</v>
      </c>
      <c r="K64" s="27">
        <v>6.333333333333333</v>
      </c>
      <c r="L64" s="27">
        <v>6.333333333333333</v>
      </c>
      <c r="M64" s="27">
        <v>6.666666666666667</v>
      </c>
      <c r="N64" s="27">
        <v>6.666666666666667</v>
      </c>
      <c r="O64" s="27">
        <v>6.666666666666667</v>
      </c>
      <c r="P64" s="27">
        <v>6.166666666666667</v>
      </c>
      <c r="Q64" s="27">
        <v>6.5</v>
      </c>
      <c r="R64" s="27">
        <v>87.333333333333329</v>
      </c>
      <c r="S64" s="249"/>
      <c r="T64" s="27">
        <v>49.621849000000005</v>
      </c>
      <c r="U64" s="27">
        <v>31.032375500000008</v>
      </c>
      <c r="V64" s="27">
        <v>5.583102349999999</v>
      </c>
      <c r="W64" s="27">
        <v>12.969318499999996</v>
      </c>
      <c r="X64" s="27">
        <v>2.3377945302738454</v>
      </c>
      <c r="Y64" s="249"/>
      <c r="Z64" s="27">
        <v>7.5067779776125416</v>
      </c>
      <c r="AA64" s="249"/>
      <c r="AB64" s="27"/>
      <c r="AC64" s="249"/>
      <c r="AD64" s="27"/>
      <c r="AE64" s="249"/>
      <c r="AF64" s="27"/>
      <c r="AG64" s="249"/>
      <c r="AH64" s="27"/>
      <c r="AI64" s="27"/>
      <c r="AJ64" s="27"/>
      <c r="AK64" s="27"/>
      <c r="AL64" s="27"/>
      <c r="AM64" s="249"/>
      <c r="AN64" s="27">
        <v>0.24815670000000001</v>
      </c>
      <c r="AO64" s="27">
        <v>2.8315360000000001E-2</v>
      </c>
      <c r="AP64" s="27">
        <v>5.9328739999999991E-2</v>
      </c>
      <c r="AQ64" s="27">
        <v>0.14473406</v>
      </c>
      <c r="AR64" s="27">
        <v>2.22995E-2</v>
      </c>
    </row>
    <row r="65" spans="1:44" x14ac:dyDescent="0.25">
      <c r="A65">
        <v>78</v>
      </c>
      <c r="B65" t="s">
        <v>1567</v>
      </c>
      <c r="C65" t="s">
        <v>1194</v>
      </c>
      <c r="D65" t="s">
        <v>1227</v>
      </c>
      <c r="E65">
        <v>-20.776685569000001</v>
      </c>
      <c r="F65">
        <v>-42.518962277</v>
      </c>
      <c r="G65">
        <v>937</v>
      </c>
      <c r="H65" t="s">
        <v>1241</v>
      </c>
      <c r="J65" s="27">
        <v>6.333333333333333</v>
      </c>
      <c r="K65" s="27">
        <v>6.333333333333333</v>
      </c>
      <c r="L65" s="27">
        <v>6.666666666666667</v>
      </c>
      <c r="M65" s="27">
        <v>6.333333333333333</v>
      </c>
      <c r="N65" s="27">
        <v>7</v>
      </c>
      <c r="O65" s="27">
        <v>6.666666666666667</v>
      </c>
      <c r="P65" s="27">
        <v>6.333333333333333</v>
      </c>
      <c r="Q65" s="27">
        <v>6.333333333333333</v>
      </c>
      <c r="R65" s="27">
        <v>88</v>
      </c>
      <c r="S65" s="249"/>
      <c r="T65" s="27">
        <v>32.919290000000004</v>
      </c>
      <c r="U65" s="27">
        <v>27.549531500000001</v>
      </c>
      <c r="V65" s="27">
        <v>4.5376870500000006</v>
      </c>
      <c r="W65" s="27">
        <v>10.275014049999999</v>
      </c>
      <c r="X65" s="27">
        <v>2.2731423674308529</v>
      </c>
      <c r="Y65" s="249"/>
      <c r="Z65" s="27">
        <v>8.2597374708077211</v>
      </c>
      <c r="AA65" s="249"/>
      <c r="AB65" s="27"/>
      <c r="AC65" s="249"/>
      <c r="AD65" s="27"/>
      <c r="AE65" s="249"/>
      <c r="AF65" s="27"/>
      <c r="AG65" s="249"/>
      <c r="AH65" s="27"/>
      <c r="AI65" s="27"/>
      <c r="AJ65" s="27"/>
      <c r="AK65" s="27"/>
      <c r="AL65" s="27"/>
      <c r="AM65" s="249"/>
      <c r="AN65" s="27">
        <v>0.28880571999999999</v>
      </c>
      <c r="AO65" s="27">
        <v>2.8807579999999999E-2</v>
      </c>
      <c r="AP65" s="27">
        <v>7.3907899999999999E-2</v>
      </c>
      <c r="AQ65" s="27">
        <v>0.1627506</v>
      </c>
      <c r="AR65" s="27">
        <v>1.8530759999999997E-2</v>
      </c>
    </row>
    <row r="66" spans="1:44" x14ac:dyDescent="0.25">
      <c r="A66">
        <v>80</v>
      </c>
      <c r="B66" t="s">
        <v>1242</v>
      </c>
      <c r="C66" t="s">
        <v>1163</v>
      </c>
      <c r="D66" t="s">
        <v>1227</v>
      </c>
      <c r="E66">
        <v>-20.833818046000001</v>
      </c>
      <c r="F66">
        <v>-42.693122969999997</v>
      </c>
      <c r="G66">
        <v>824</v>
      </c>
      <c r="H66" t="s">
        <v>1210</v>
      </c>
      <c r="J66" s="27">
        <v>6</v>
      </c>
      <c r="K66" s="27">
        <v>6</v>
      </c>
      <c r="L66" s="27">
        <v>6</v>
      </c>
      <c r="M66" s="27">
        <v>6</v>
      </c>
      <c r="N66" s="27">
        <v>6.333333333333333</v>
      </c>
      <c r="O66" s="27">
        <v>5.666666666666667</v>
      </c>
      <c r="P66" s="27">
        <v>6</v>
      </c>
      <c r="Q66" s="27">
        <v>6</v>
      </c>
      <c r="R66" s="27">
        <v>84</v>
      </c>
      <c r="S66" s="249"/>
      <c r="T66" s="27">
        <v>48.383338499999994</v>
      </c>
      <c r="U66" s="27">
        <v>32.542447500000002</v>
      </c>
      <c r="V66" s="27">
        <v>5.4922473000000007</v>
      </c>
      <c r="W66" s="27">
        <v>12.628570800000002</v>
      </c>
      <c r="X66" s="27">
        <v>2.3173708592112408</v>
      </c>
      <c r="Y66" s="249"/>
      <c r="Z66" s="27">
        <v>6.054545942608649</v>
      </c>
      <c r="AA66" s="249"/>
      <c r="AB66" s="27"/>
      <c r="AC66" s="249"/>
      <c r="AD66" s="27"/>
      <c r="AE66" s="249"/>
      <c r="AF66" s="27"/>
      <c r="AG66" s="249"/>
      <c r="AH66" s="27"/>
      <c r="AI66" s="27"/>
      <c r="AJ66" s="27"/>
      <c r="AK66" s="27"/>
      <c r="AL66" s="27"/>
      <c r="AM66" s="249"/>
      <c r="AN66" s="27"/>
      <c r="AO66" s="27"/>
      <c r="AP66" s="27"/>
      <c r="AQ66" s="27"/>
      <c r="AR66" s="27"/>
    </row>
    <row r="67" spans="1:44" x14ac:dyDescent="0.25">
      <c r="A67">
        <v>81</v>
      </c>
      <c r="B67" t="s">
        <v>1243</v>
      </c>
      <c r="C67" t="s">
        <v>1163</v>
      </c>
      <c r="D67" t="s">
        <v>1244</v>
      </c>
      <c r="E67">
        <v>-20.645197397</v>
      </c>
      <c r="F67">
        <v>-42.087278505999997</v>
      </c>
      <c r="G67">
        <v>777</v>
      </c>
      <c r="H67" t="s">
        <v>1225</v>
      </c>
      <c r="J67" s="27">
        <v>6</v>
      </c>
      <c r="K67" s="27">
        <v>6</v>
      </c>
      <c r="L67" s="27">
        <v>6</v>
      </c>
      <c r="M67" s="27">
        <v>6</v>
      </c>
      <c r="N67" s="27">
        <v>5.666666666666667</v>
      </c>
      <c r="O67" s="27">
        <v>5.666666666666667</v>
      </c>
      <c r="P67" s="27">
        <v>5.666666666666667</v>
      </c>
      <c r="Q67" s="27">
        <v>6</v>
      </c>
      <c r="R67" s="27">
        <v>83</v>
      </c>
      <c r="S67" s="249"/>
      <c r="T67" s="27">
        <v>49.022521499999996</v>
      </c>
      <c r="U67" s="27">
        <v>30.40314</v>
      </c>
      <c r="V67" s="27">
        <v>5.51697185</v>
      </c>
      <c r="W67" s="27">
        <v>12.659701350000001</v>
      </c>
      <c r="X67" s="27">
        <v>2.306254277731024</v>
      </c>
      <c r="Y67" s="249"/>
      <c r="Z67" s="27">
        <v>5.6706842401954196</v>
      </c>
      <c r="AA67" s="249"/>
      <c r="AB67" s="27"/>
      <c r="AC67" s="249"/>
      <c r="AD67" s="27"/>
      <c r="AE67" s="249"/>
      <c r="AF67" s="27"/>
      <c r="AG67" s="249"/>
      <c r="AH67" s="27"/>
      <c r="AI67" s="27"/>
      <c r="AJ67" s="27"/>
      <c r="AK67" s="27"/>
      <c r="AL67" s="27"/>
      <c r="AM67" s="249"/>
      <c r="AN67" s="27"/>
      <c r="AO67" s="27"/>
      <c r="AP67" s="27"/>
      <c r="AQ67" s="27"/>
      <c r="AR67" s="27"/>
    </row>
    <row r="68" spans="1:44" x14ac:dyDescent="0.25">
      <c r="A68">
        <v>83</v>
      </c>
      <c r="B68" t="s">
        <v>1245</v>
      </c>
      <c r="C68" t="s">
        <v>1194</v>
      </c>
      <c r="D68" t="s">
        <v>1244</v>
      </c>
      <c r="E68">
        <v>-20.650943276</v>
      </c>
      <c r="F68">
        <v>-42.051840071000001</v>
      </c>
      <c r="G68">
        <v>843</v>
      </c>
      <c r="H68" t="s">
        <v>1210</v>
      </c>
      <c r="J68" s="27">
        <v>6</v>
      </c>
      <c r="K68" s="27">
        <v>6</v>
      </c>
      <c r="L68" s="27">
        <v>6</v>
      </c>
      <c r="M68" s="27">
        <v>5.666666666666667</v>
      </c>
      <c r="N68" s="27">
        <v>6</v>
      </c>
      <c r="O68" s="27">
        <v>5.666666666666667</v>
      </c>
      <c r="P68" s="27">
        <v>6</v>
      </c>
      <c r="Q68" s="27">
        <v>6</v>
      </c>
      <c r="R68" s="27">
        <v>83.333333333333329</v>
      </c>
      <c r="S68" s="249"/>
      <c r="T68" s="27">
        <v>42.294771499999996</v>
      </c>
      <c r="U68" s="27">
        <v>28.374060000000004</v>
      </c>
      <c r="V68" s="27">
        <v>5.1302304999999997</v>
      </c>
      <c r="W68" s="27">
        <v>11.606506250000002</v>
      </c>
      <c r="X68" s="27">
        <v>2.2741254847527652</v>
      </c>
      <c r="Y68" s="249"/>
      <c r="Z68" s="27">
        <v>5.7257133653665475</v>
      </c>
      <c r="AA68" s="249"/>
      <c r="AB68" s="27"/>
      <c r="AC68" s="249"/>
      <c r="AD68" s="27"/>
      <c r="AE68" s="249"/>
      <c r="AF68" s="27"/>
      <c r="AG68" s="249"/>
      <c r="AH68" s="27">
        <v>3.8345030000000002</v>
      </c>
      <c r="AI68" s="27">
        <v>0.57545990000000002</v>
      </c>
      <c r="AJ68" s="27">
        <v>3.2590431000000004</v>
      </c>
      <c r="AK68" s="27">
        <v>0.33014189999999999</v>
      </c>
      <c r="AL68" s="27">
        <v>0.24531800000000001</v>
      </c>
      <c r="AM68" s="249"/>
      <c r="AN68" s="27"/>
      <c r="AO68" s="27"/>
      <c r="AP68" s="27"/>
      <c r="AQ68" s="27"/>
      <c r="AR68" s="27"/>
    </row>
    <row r="69" spans="1:44" x14ac:dyDescent="0.25">
      <c r="A69">
        <v>84</v>
      </c>
      <c r="B69" t="s">
        <v>1246</v>
      </c>
      <c r="C69" t="s">
        <v>1163</v>
      </c>
      <c r="D69" t="s">
        <v>1244</v>
      </c>
      <c r="E69">
        <v>-20.716693187000001</v>
      </c>
      <c r="F69">
        <v>-42.137322406999999</v>
      </c>
      <c r="G69">
        <v>740</v>
      </c>
      <c r="H69" t="s">
        <v>1225</v>
      </c>
      <c r="J69" s="27">
        <v>6</v>
      </c>
      <c r="K69" s="27">
        <v>5.333333333333333</v>
      </c>
      <c r="L69" s="27">
        <v>5.333333333333333</v>
      </c>
      <c r="M69" s="27">
        <v>6.333333333333333</v>
      </c>
      <c r="N69" s="27">
        <v>5.666666666666667</v>
      </c>
      <c r="O69" s="27">
        <v>5.666666666666667</v>
      </c>
      <c r="P69" s="27">
        <v>5.666666666666667</v>
      </c>
      <c r="Q69" s="27">
        <v>5.666666666666667</v>
      </c>
      <c r="R69" s="27">
        <v>81.666666666666671</v>
      </c>
      <c r="S69" s="249"/>
      <c r="T69" s="27">
        <v>65.068100999999999</v>
      </c>
      <c r="U69" s="27">
        <v>35.662943999999996</v>
      </c>
      <c r="V69" s="27">
        <v>6.2126777999999998</v>
      </c>
      <c r="W69" s="27">
        <v>14.789927</v>
      </c>
      <c r="X69" s="27">
        <v>2.3772983531408891</v>
      </c>
      <c r="Y69" s="249"/>
      <c r="Z69" s="27">
        <v>5.3535526651785759</v>
      </c>
      <c r="AA69" s="249"/>
      <c r="AB69" s="27">
        <v>786.39233300000001</v>
      </c>
      <c r="AC69" s="249"/>
      <c r="AD69" s="27">
        <v>134.84900094565114</v>
      </c>
      <c r="AE69" s="249"/>
      <c r="AF69" s="27">
        <v>7.0804072167097445</v>
      </c>
      <c r="AG69" s="249"/>
      <c r="AH69" s="27"/>
      <c r="AI69" s="27"/>
      <c r="AJ69" s="27"/>
      <c r="AK69" s="27"/>
      <c r="AL69" s="27"/>
      <c r="AM69" s="249"/>
      <c r="AN69" s="27">
        <v>0.29058982</v>
      </c>
      <c r="AO69" s="27">
        <v>2.9160960000000003E-2</v>
      </c>
      <c r="AP69" s="27">
        <v>4.8011140000000001E-2</v>
      </c>
      <c r="AQ69" s="27">
        <v>0.2058103</v>
      </c>
      <c r="AR69" s="27">
        <v>1.7984320000000002E-2</v>
      </c>
    </row>
    <row r="70" spans="1:44" x14ac:dyDescent="0.25">
      <c r="A70">
        <v>86</v>
      </c>
      <c r="B70" t="s">
        <v>1247</v>
      </c>
      <c r="C70" t="s">
        <v>1192</v>
      </c>
      <c r="D70" t="s">
        <v>1244</v>
      </c>
      <c r="E70">
        <v>-20.636984892000001</v>
      </c>
      <c r="F70">
        <v>-42.057884512000001</v>
      </c>
      <c r="G70">
        <v>780</v>
      </c>
      <c r="H70" t="s">
        <v>1225</v>
      </c>
      <c r="J70" s="27">
        <v>6</v>
      </c>
      <c r="K70" s="27">
        <v>5.666666666666667</v>
      </c>
      <c r="L70" s="27">
        <v>6</v>
      </c>
      <c r="M70" s="27">
        <v>6.333333333333333</v>
      </c>
      <c r="N70" s="27">
        <v>6</v>
      </c>
      <c r="O70" s="27">
        <v>6</v>
      </c>
      <c r="P70" s="27">
        <v>6</v>
      </c>
      <c r="Q70" s="27">
        <v>6</v>
      </c>
      <c r="R70" s="27">
        <v>84</v>
      </c>
      <c r="S70" s="249"/>
      <c r="T70" s="27">
        <v>46.883941999999998</v>
      </c>
      <c r="U70" s="27">
        <v>29.704275000000003</v>
      </c>
      <c r="V70" s="27">
        <v>5.7359740500000012</v>
      </c>
      <c r="W70" s="27">
        <v>11.947570349999999</v>
      </c>
      <c r="X70" s="27">
        <v>2.1959284617042973</v>
      </c>
      <c r="Y70" s="249"/>
      <c r="Z70" s="27">
        <v>5.1257616836227964</v>
      </c>
      <c r="AA70" s="249"/>
      <c r="AB70" s="27"/>
      <c r="AC70" s="249"/>
      <c r="AD70" s="27"/>
      <c r="AE70" s="249"/>
      <c r="AF70" s="27"/>
      <c r="AG70" s="249"/>
      <c r="AH70" s="27"/>
      <c r="AI70" s="27"/>
      <c r="AJ70" s="27"/>
      <c r="AK70" s="27"/>
      <c r="AL70" s="27"/>
      <c r="AM70" s="249"/>
      <c r="AN70" s="27"/>
      <c r="AO70" s="27"/>
      <c r="AP70" s="27"/>
      <c r="AQ70" s="27"/>
      <c r="AR70" s="27"/>
    </row>
    <row r="71" spans="1:44" x14ac:dyDescent="0.25">
      <c r="A71">
        <v>89</v>
      </c>
      <c r="B71" t="s">
        <v>1248</v>
      </c>
      <c r="C71" t="s">
        <v>1192</v>
      </c>
      <c r="D71" t="s">
        <v>1244</v>
      </c>
      <c r="E71">
        <v>-20.609459896000001</v>
      </c>
      <c r="F71">
        <v>-42.062952545999998</v>
      </c>
      <c r="G71">
        <v>1030</v>
      </c>
      <c r="H71" t="s">
        <v>1225</v>
      </c>
      <c r="J71" s="27">
        <v>5.666666666666667</v>
      </c>
      <c r="K71" s="27">
        <v>6</v>
      </c>
      <c r="L71" s="27">
        <v>5.666666666666667</v>
      </c>
      <c r="M71" s="27">
        <v>6</v>
      </c>
      <c r="N71" s="27">
        <v>5.666666666666667</v>
      </c>
      <c r="O71" s="27">
        <v>6</v>
      </c>
      <c r="P71" s="27">
        <v>5.666666666666667</v>
      </c>
      <c r="Q71" s="27">
        <v>6</v>
      </c>
      <c r="R71" s="27">
        <v>82.666666666666671</v>
      </c>
      <c r="S71" s="249"/>
      <c r="T71" s="27"/>
      <c r="U71" s="27"/>
      <c r="V71" s="27"/>
      <c r="W71" s="27"/>
      <c r="X71" s="27"/>
      <c r="Y71" s="249"/>
      <c r="Z71" s="27"/>
      <c r="AA71" s="249"/>
      <c r="AB71" s="27"/>
      <c r="AC71" s="249"/>
      <c r="AD71" s="27">
        <v>230.35042771683348</v>
      </c>
      <c r="AE71" s="249"/>
      <c r="AF71" s="27">
        <v>9.1024835616348785</v>
      </c>
      <c r="AG71" s="249"/>
      <c r="AH71" s="27"/>
      <c r="AI71" s="27"/>
      <c r="AJ71" s="27"/>
      <c r="AK71" s="27"/>
      <c r="AL71" s="27"/>
      <c r="AM71" s="249"/>
      <c r="AN71" s="27">
        <v>0.25671479999999997</v>
      </c>
      <c r="AO71" s="27">
        <v>3.208946E-2</v>
      </c>
      <c r="AP71" s="27">
        <v>6.0236499999999998E-2</v>
      </c>
      <c r="AQ71" s="27">
        <v>0.16182924000000001</v>
      </c>
      <c r="AR71" s="27">
        <v>1.6006699999999999E-2</v>
      </c>
    </row>
    <row r="72" spans="1:44" x14ac:dyDescent="0.25">
      <c r="A72">
        <v>90</v>
      </c>
      <c r="B72" t="s">
        <v>1249</v>
      </c>
      <c r="C72" t="s">
        <v>1173</v>
      </c>
      <c r="D72" t="s">
        <v>1244</v>
      </c>
      <c r="E72">
        <v>-20.6148679</v>
      </c>
      <c r="F72">
        <v>-42.063787552000001</v>
      </c>
      <c r="G72">
        <v>958</v>
      </c>
      <c r="H72" t="s">
        <v>1210</v>
      </c>
      <c r="J72" s="27">
        <v>6</v>
      </c>
      <c r="K72" s="27">
        <v>6.333333333333333</v>
      </c>
      <c r="L72" s="27">
        <v>6.166666666666667</v>
      </c>
      <c r="M72" s="27">
        <v>6.166666666666667</v>
      </c>
      <c r="N72" s="27">
        <v>5.666666666666667</v>
      </c>
      <c r="O72" s="27">
        <v>5.666666666666667</v>
      </c>
      <c r="P72" s="27">
        <v>6.166666666666667</v>
      </c>
      <c r="Q72" s="27">
        <v>6.166666666666667</v>
      </c>
      <c r="R72" s="27">
        <v>84.333333333333329</v>
      </c>
      <c r="S72" s="249"/>
      <c r="T72" s="27">
        <v>45.992645999999993</v>
      </c>
      <c r="U72" s="27">
        <v>29.063966499999999</v>
      </c>
      <c r="V72" s="27">
        <v>5.2411439499999997</v>
      </c>
      <c r="W72" s="27">
        <v>12.222970500000001</v>
      </c>
      <c r="X72" s="27">
        <v>2.3445353108910361</v>
      </c>
      <c r="Y72" s="249"/>
      <c r="Z72" s="27">
        <v>5.774031621614367</v>
      </c>
      <c r="AA72" s="249"/>
      <c r="AB72" s="27"/>
      <c r="AC72" s="249"/>
      <c r="AD72" s="27"/>
      <c r="AE72" s="249"/>
      <c r="AF72" s="27"/>
      <c r="AG72" s="249"/>
      <c r="AH72" s="27"/>
      <c r="AI72" s="27"/>
      <c r="AJ72" s="27"/>
      <c r="AK72" s="27"/>
      <c r="AL72" s="27"/>
      <c r="AM72" s="249"/>
      <c r="AN72" s="27">
        <v>0.31751050000000003</v>
      </c>
      <c r="AO72" s="27">
        <v>2.8987140000000002E-2</v>
      </c>
      <c r="AP72" s="27">
        <v>6.5109840000000002E-2</v>
      </c>
      <c r="AQ72" s="27">
        <v>0.21612735999999999</v>
      </c>
      <c r="AR72" s="27">
        <v>1.9245379999999999E-2</v>
      </c>
    </row>
    <row r="73" spans="1:44" x14ac:dyDescent="0.25">
      <c r="A73">
        <v>91</v>
      </c>
      <c r="B73" t="s">
        <v>1250</v>
      </c>
      <c r="C73" t="s">
        <v>1163</v>
      </c>
      <c r="D73" t="s">
        <v>1244</v>
      </c>
      <c r="E73">
        <v>-20.624003084000002</v>
      </c>
      <c r="F73">
        <v>-42.051823558000002</v>
      </c>
      <c r="G73">
        <v>842</v>
      </c>
      <c r="H73" t="s">
        <v>1210</v>
      </c>
      <c r="J73" s="27">
        <v>5.333333333333333</v>
      </c>
      <c r="K73" s="27">
        <v>5.666666666666667</v>
      </c>
      <c r="L73" s="27">
        <v>5.333333333333333</v>
      </c>
      <c r="M73" s="27">
        <v>5.666666666666667</v>
      </c>
      <c r="N73" s="27">
        <v>5</v>
      </c>
      <c r="O73" s="27">
        <v>5.666666666666667</v>
      </c>
      <c r="P73" s="27">
        <v>5.333333333333333</v>
      </c>
      <c r="Q73" s="27">
        <v>6</v>
      </c>
      <c r="R73" s="27">
        <v>80</v>
      </c>
      <c r="S73" s="249"/>
      <c r="T73" s="27"/>
      <c r="U73" s="27"/>
      <c r="V73" s="27"/>
      <c r="W73" s="27"/>
      <c r="X73" s="27"/>
      <c r="Y73" s="249"/>
      <c r="Z73" s="27"/>
      <c r="AA73" s="249"/>
      <c r="AB73" s="27"/>
      <c r="AC73" s="249"/>
      <c r="AD73" s="27"/>
      <c r="AE73" s="249"/>
      <c r="AF73" s="27"/>
      <c r="AG73" s="249"/>
      <c r="AH73" s="27"/>
      <c r="AI73" s="27"/>
      <c r="AJ73" s="27"/>
      <c r="AK73" s="27"/>
      <c r="AL73" s="27"/>
      <c r="AM73" s="249"/>
      <c r="AN73" s="27">
        <v>0.34576094000000002</v>
      </c>
      <c r="AO73" s="27">
        <v>2.8807060000000002E-2</v>
      </c>
      <c r="AP73" s="27">
        <v>5.5186279999999997E-2</v>
      </c>
      <c r="AQ73" s="27">
        <v>0.23914200000000002</v>
      </c>
      <c r="AR73" s="27">
        <v>1.9647580000000005E-2</v>
      </c>
    </row>
    <row r="74" spans="1:44" x14ac:dyDescent="0.25">
      <c r="A74">
        <v>92</v>
      </c>
      <c r="B74" t="s">
        <v>1251</v>
      </c>
      <c r="C74" t="s">
        <v>1173</v>
      </c>
      <c r="D74" t="s">
        <v>1244</v>
      </c>
      <c r="E74">
        <v>-20.698533459</v>
      </c>
      <c r="F74">
        <v>-42.179230666000002</v>
      </c>
      <c r="G74">
        <v>946</v>
      </c>
      <c r="H74" t="s">
        <v>1225</v>
      </c>
      <c r="J74" s="27">
        <v>6</v>
      </c>
      <c r="K74" s="27">
        <v>5.666666666666667</v>
      </c>
      <c r="L74" s="27">
        <v>6</v>
      </c>
      <c r="M74" s="27">
        <v>6</v>
      </c>
      <c r="N74" s="27">
        <v>5.666666666666667</v>
      </c>
      <c r="O74" s="27">
        <v>5.333333333333333</v>
      </c>
      <c r="P74" s="27">
        <v>6</v>
      </c>
      <c r="Q74" s="27">
        <v>6</v>
      </c>
      <c r="R74" s="27">
        <v>82.666666666666671</v>
      </c>
      <c r="S74" s="249"/>
      <c r="T74" s="27"/>
      <c r="U74" s="27"/>
      <c r="V74" s="27"/>
      <c r="W74" s="27"/>
      <c r="X74" s="27"/>
      <c r="Y74" s="249"/>
      <c r="Z74" s="27"/>
      <c r="AA74" s="249"/>
      <c r="AB74" s="27">
        <v>3008.3815</v>
      </c>
      <c r="AC74" s="249"/>
      <c r="AD74" s="27"/>
      <c r="AE74" s="249"/>
      <c r="AF74" s="27"/>
      <c r="AG74" s="249"/>
      <c r="AH74" s="27"/>
      <c r="AI74" s="27"/>
      <c r="AJ74" s="27"/>
      <c r="AK74" s="27"/>
      <c r="AL74" s="27"/>
      <c r="AM74" s="249"/>
      <c r="AN74" s="27"/>
      <c r="AO74" s="27"/>
      <c r="AP74" s="27"/>
      <c r="AQ74" s="27"/>
      <c r="AR74" s="27"/>
    </row>
    <row r="75" spans="1:44" x14ac:dyDescent="0.25">
      <c r="A75">
        <v>94</v>
      </c>
      <c r="B75" t="s">
        <v>1252</v>
      </c>
      <c r="C75" t="s">
        <v>1163</v>
      </c>
      <c r="D75" t="s">
        <v>1244</v>
      </c>
      <c r="E75">
        <v>-20.701069739000001</v>
      </c>
      <c r="F75">
        <v>-42.176012098999998</v>
      </c>
      <c r="G75">
        <v>908</v>
      </c>
      <c r="H75" t="s">
        <v>1210</v>
      </c>
      <c r="J75" s="27">
        <v>6</v>
      </c>
      <c r="K75" s="27">
        <v>5.666666666666667</v>
      </c>
      <c r="L75" s="27">
        <v>5.666666666666667</v>
      </c>
      <c r="M75" s="27">
        <v>5.666666666666667</v>
      </c>
      <c r="N75" s="27">
        <v>5.666666666666667</v>
      </c>
      <c r="O75" s="27">
        <v>5.666666666666667</v>
      </c>
      <c r="P75" s="27">
        <v>5.666666666666667</v>
      </c>
      <c r="Q75" s="27">
        <v>6</v>
      </c>
      <c r="R75" s="27">
        <v>82</v>
      </c>
      <c r="S75" s="249"/>
      <c r="T75" s="27">
        <v>60.751395999999986</v>
      </c>
      <c r="U75" s="27">
        <v>33.504541999999994</v>
      </c>
      <c r="V75" s="27">
        <v>5.8916548499999992</v>
      </c>
      <c r="W75" s="27">
        <v>14.221013250000002</v>
      </c>
      <c r="X75" s="27">
        <v>2.4194656373348025</v>
      </c>
      <c r="Y75" s="249"/>
      <c r="Z75" s="27">
        <v>5.1861595039325685</v>
      </c>
      <c r="AA75" s="249"/>
      <c r="AB75" s="27">
        <v>4221.5</v>
      </c>
      <c r="AC75" s="249"/>
      <c r="AD75" s="27"/>
      <c r="AE75" s="249"/>
      <c r="AF75" s="27"/>
      <c r="AG75" s="249"/>
      <c r="AH75" s="27"/>
      <c r="AI75" s="27"/>
      <c r="AJ75" s="27"/>
      <c r="AK75" s="27"/>
      <c r="AL75" s="27"/>
      <c r="AM75" s="249"/>
      <c r="AN75" s="27"/>
      <c r="AO75" s="27"/>
      <c r="AP75" s="27"/>
      <c r="AQ75" s="27"/>
      <c r="AR75" s="27"/>
    </row>
    <row r="76" spans="1:44" x14ac:dyDescent="0.25">
      <c r="A76">
        <v>96</v>
      </c>
      <c r="B76" t="s">
        <v>1253</v>
      </c>
      <c r="C76" t="s">
        <v>1173</v>
      </c>
      <c r="D76" t="s">
        <v>1254</v>
      </c>
      <c r="E76">
        <v>-20.526781557</v>
      </c>
      <c r="F76">
        <v>-41.812331295</v>
      </c>
      <c r="G76">
        <v>1242</v>
      </c>
      <c r="H76" t="s">
        <v>1225</v>
      </c>
      <c r="J76" s="27">
        <v>6.666666666666667</v>
      </c>
      <c r="K76" s="27">
        <v>7</v>
      </c>
      <c r="L76" s="27">
        <v>7.333333333333333</v>
      </c>
      <c r="M76" s="27">
        <v>7</v>
      </c>
      <c r="N76" s="27">
        <v>7</v>
      </c>
      <c r="O76" s="27">
        <v>7.333333333333333</v>
      </c>
      <c r="P76" s="27">
        <v>6.666666666666667</v>
      </c>
      <c r="Q76" s="27">
        <v>7</v>
      </c>
      <c r="R76" s="27">
        <v>92</v>
      </c>
      <c r="S76" s="249"/>
      <c r="T76" s="27"/>
      <c r="U76" s="27"/>
      <c r="V76" s="27"/>
      <c r="W76" s="27"/>
      <c r="X76" s="27"/>
      <c r="Y76" s="249"/>
      <c r="Z76" s="27"/>
      <c r="AA76" s="249"/>
      <c r="AB76" s="27">
        <v>556.84249999999997</v>
      </c>
      <c r="AC76" s="249"/>
      <c r="AD76" s="27"/>
      <c r="AE76" s="249"/>
      <c r="AF76" s="27"/>
      <c r="AG76" s="249"/>
      <c r="AH76" s="27"/>
      <c r="AI76" s="27"/>
      <c r="AJ76" s="27"/>
      <c r="AK76" s="27"/>
      <c r="AL76" s="27"/>
      <c r="AM76" s="249"/>
      <c r="AN76" s="27">
        <v>0.31085568000000002</v>
      </c>
      <c r="AO76" s="27">
        <v>2.6445719999999999E-2</v>
      </c>
      <c r="AP76" s="27">
        <v>6.5857640000000009E-2</v>
      </c>
      <c r="AQ76" s="27">
        <v>0.20981626000000003</v>
      </c>
      <c r="AR76" s="27">
        <v>1.7098260000000001E-2</v>
      </c>
    </row>
    <row r="77" spans="1:44" x14ac:dyDescent="0.25">
      <c r="A77">
        <v>98</v>
      </c>
      <c r="B77" t="s">
        <v>1255</v>
      </c>
      <c r="C77" t="s">
        <v>1163</v>
      </c>
      <c r="D77" t="s">
        <v>1254</v>
      </c>
      <c r="E77">
        <v>-20.665464922999998</v>
      </c>
      <c r="F77">
        <v>-41.859827852000002</v>
      </c>
      <c r="G77">
        <v>962</v>
      </c>
      <c r="H77" t="s">
        <v>1225</v>
      </c>
      <c r="J77" s="27">
        <v>5.666666666666667</v>
      </c>
      <c r="K77" s="27">
        <v>5.666666666666667</v>
      </c>
      <c r="L77" s="27">
        <v>5.666666666666667</v>
      </c>
      <c r="M77" s="27">
        <v>5.666666666666667</v>
      </c>
      <c r="N77" s="27">
        <v>5.333333333333333</v>
      </c>
      <c r="O77" s="27">
        <v>5.333333333333333</v>
      </c>
      <c r="P77" s="27">
        <v>5.666666666666667</v>
      </c>
      <c r="Q77" s="27">
        <v>5.666666666666667</v>
      </c>
      <c r="R77" s="27">
        <v>80.666666666666671</v>
      </c>
      <c r="S77" s="249"/>
      <c r="T77" s="27">
        <v>45.582279499999999</v>
      </c>
      <c r="U77" s="27">
        <v>29.6984955</v>
      </c>
      <c r="V77" s="27">
        <v>5.3307659500000009</v>
      </c>
      <c r="W77" s="27">
        <v>12.261562400000001</v>
      </c>
      <c r="X77" s="27">
        <v>2.3096532733572102</v>
      </c>
      <c r="Y77" s="249"/>
      <c r="Z77" s="27">
        <v>5.7995329235229391</v>
      </c>
      <c r="AA77" s="249"/>
      <c r="AB77" s="27">
        <v>1556.3213330000001</v>
      </c>
      <c r="AC77" s="249"/>
      <c r="AD77" s="27">
        <v>136.29412736070705</v>
      </c>
      <c r="AE77" s="249"/>
      <c r="AF77" s="27">
        <v>8.3694525816561249</v>
      </c>
      <c r="AG77" s="249"/>
      <c r="AH77" s="27">
        <v>4.9454050000000001</v>
      </c>
      <c r="AI77" s="27">
        <v>0.83289890000000022</v>
      </c>
      <c r="AJ77" s="27">
        <v>4.1125061000000001</v>
      </c>
      <c r="AK77" s="27">
        <v>0.55700150000000026</v>
      </c>
      <c r="AL77" s="27">
        <v>0.27589739999999996</v>
      </c>
      <c r="AM77" s="249"/>
      <c r="AN77" s="27">
        <v>0.30543998</v>
      </c>
      <c r="AO77" s="27">
        <v>3.6444879999999999E-2</v>
      </c>
      <c r="AP77" s="27">
        <v>7.5835180000000002E-2</v>
      </c>
      <c r="AQ77" s="27">
        <v>0.18214574</v>
      </c>
      <c r="AR77" s="27">
        <v>2.6056020000000003E-2</v>
      </c>
    </row>
    <row r="78" spans="1:44" x14ac:dyDescent="0.25">
      <c r="A78">
        <v>99</v>
      </c>
      <c r="B78" t="s">
        <v>1256</v>
      </c>
      <c r="C78" t="s">
        <v>1163</v>
      </c>
      <c r="D78" t="s">
        <v>1254</v>
      </c>
      <c r="E78">
        <v>-20.643879846000001</v>
      </c>
      <c r="F78">
        <v>-41.833375068000002</v>
      </c>
      <c r="G78">
        <v>958</v>
      </c>
      <c r="H78" t="s">
        <v>1210</v>
      </c>
      <c r="J78" s="27">
        <v>5.666666666666667</v>
      </c>
      <c r="K78" s="27">
        <v>5.666666666666667</v>
      </c>
      <c r="L78" s="27">
        <v>5.666666666666667</v>
      </c>
      <c r="M78" s="27">
        <v>6</v>
      </c>
      <c r="N78" s="27">
        <v>5.333333333333333</v>
      </c>
      <c r="O78" s="27">
        <v>5.666666666666667</v>
      </c>
      <c r="P78" s="27">
        <v>5.666666666666667</v>
      </c>
      <c r="Q78" s="27">
        <v>5.666666666666667</v>
      </c>
      <c r="R78" s="27">
        <v>81.333333333333329</v>
      </c>
      <c r="S78" s="249"/>
      <c r="T78" s="27">
        <v>48.002203500000007</v>
      </c>
      <c r="U78" s="27">
        <v>29.881788999999998</v>
      </c>
      <c r="V78" s="27">
        <v>5.3994179500000001</v>
      </c>
      <c r="W78" s="27">
        <v>12.262737499999998</v>
      </c>
      <c r="X78" s="27">
        <v>2.2913365644393813</v>
      </c>
      <c r="Y78" s="249"/>
      <c r="Z78" s="27">
        <v>6.0101853782899601</v>
      </c>
      <c r="AA78" s="249"/>
      <c r="AB78" s="27">
        <v>4647.8333329999996</v>
      </c>
      <c r="AC78" s="249"/>
      <c r="AD78" s="27">
        <v>184.86935970456278</v>
      </c>
      <c r="AE78" s="249"/>
      <c r="AF78" s="27">
        <v>6.6298594330533032</v>
      </c>
      <c r="AG78" s="249"/>
      <c r="AH78" s="27">
        <v>7.2740929999999997</v>
      </c>
      <c r="AI78" s="27">
        <v>1.1713484999999999</v>
      </c>
      <c r="AJ78" s="27">
        <v>6.1027445</v>
      </c>
      <c r="AK78" s="27">
        <v>0.73740159999999988</v>
      </c>
      <c r="AL78" s="27">
        <v>0.43394690000000002</v>
      </c>
      <c r="AM78" s="249"/>
      <c r="AN78" s="27">
        <v>0.32208708000000003</v>
      </c>
      <c r="AO78" s="27">
        <v>3.0133979999999998E-2</v>
      </c>
      <c r="AP78" s="27">
        <v>7.3799100000000006E-2</v>
      </c>
      <c r="AQ78" s="27">
        <v>0.19893467999999997</v>
      </c>
      <c r="AR78" s="27">
        <v>1.7285600000000002E-2</v>
      </c>
    </row>
    <row r="79" spans="1:44" x14ac:dyDescent="0.25">
      <c r="A79">
        <v>101</v>
      </c>
      <c r="B79" t="s">
        <v>1257</v>
      </c>
      <c r="C79" t="s">
        <v>1192</v>
      </c>
      <c r="D79" t="s">
        <v>1254</v>
      </c>
      <c r="E79">
        <v>-20.661128461000001</v>
      </c>
      <c r="F79">
        <v>-41.887434823</v>
      </c>
      <c r="G79">
        <v>893</v>
      </c>
      <c r="H79" t="s">
        <v>1225</v>
      </c>
      <c r="J79" s="27">
        <v>6</v>
      </c>
      <c r="K79" s="27">
        <v>5.666666666666667</v>
      </c>
      <c r="L79" s="27">
        <v>6</v>
      </c>
      <c r="M79" s="27">
        <v>5.666666666666667</v>
      </c>
      <c r="N79" s="27">
        <v>6.333333333333333</v>
      </c>
      <c r="O79" s="27">
        <v>5.666666666666667</v>
      </c>
      <c r="P79" s="27">
        <v>6</v>
      </c>
      <c r="Q79" s="27">
        <v>6</v>
      </c>
      <c r="R79" s="27">
        <v>83.333333333333329</v>
      </c>
      <c r="S79" s="249"/>
      <c r="T79" s="27">
        <v>58.671729000000006</v>
      </c>
      <c r="U79" s="27">
        <v>33.324747999999992</v>
      </c>
      <c r="V79" s="27">
        <v>6.1560257499999995</v>
      </c>
      <c r="W79" s="27">
        <v>13.306512000000001</v>
      </c>
      <c r="X79" s="27">
        <v>2.1867683777533236</v>
      </c>
      <c r="Y79" s="249"/>
      <c r="Z79" s="27">
        <v>5.0264408235578335</v>
      </c>
      <c r="AA79" s="249"/>
      <c r="AB79" s="27">
        <v>190.07316700000001</v>
      </c>
      <c r="AC79" s="249"/>
      <c r="AD79" s="27"/>
      <c r="AE79" s="249"/>
      <c r="AF79" s="27">
        <v>6.3363523881921342</v>
      </c>
      <c r="AG79" s="249"/>
      <c r="AH79" s="27">
        <v>6.4032720000000003</v>
      </c>
      <c r="AI79" s="27">
        <v>2.0248949999999999</v>
      </c>
      <c r="AJ79" s="27">
        <v>4.3783770000000004</v>
      </c>
      <c r="AK79" s="27">
        <v>1.7284469999999998</v>
      </c>
      <c r="AL79" s="27">
        <v>0.29644799999999999</v>
      </c>
      <c r="AM79" s="249"/>
      <c r="AN79" s="27"/>
      <c r="AO79" s="27"/>
      <c r="AP79" s="27"/>
      <c r="AQ79" s="27"/>
      <c r="AR79" s="27"/>
    </row>
    <row r="80" spans="1:44" x14ac:dyDescent="0.25">
      <c r="A80">
        <v>108</v>
      </c>
      <c r="B80" t="s">
        <v>1258</v>
      </c>
      <c r="C80" t="s">
        <v>1192</v>
      </c>
      <c r="D80" t="s">
        <v>1254</v>
      </c>
      <c r="E80">
        <v>-20.580803593999999</v>
      </c>
      <c r="F80">
        <v>-41.961537217999997</v>
      </c>
      <c r="G80">
        <v>799</v>
      </c>
      <c r="H80" t="s">
        <v>1225</v>
      </c>
      <c r="J80" s="27">
        <v>6</v>
      </c>
      <c r="K80" s="27">
        <v>6</v>
      </c>
      <c r="L80" s="27">
        <v>6.166666666666667</v>
      </c>
      <c r="M80" s="27">
        <v>6.166666666666667</v>
      </c>
      <c r="N80" s="27">
        <v>6</v>
      </c>
      <c r="O80" s="27">
        <v>6.166666666666667</v>
      </c>
      <c r="P80" s="27">
        <v>6</v>
      </c>
      <c r="Q80" s="27">
        <v>6.166666666666667</v>
      </c>
      <c r="R80" s="27">
        <v>84.666666666666671</v>
      </c>
      <c r="S80" s="249"/>
      <c r="T80" s="27">
        <v>45.319305499999999</v>
      </c>
      <c r="U80" s="27">
        <v>29.421441500000007</v>
      </c>
      <c r="V80" s="27">
        <v>5.24152285</v>
      </c>
      <c r="W80" s="27">
        <v>12.161786750000001</v>
      </c>
      <c r="X80" s="27">
        <v>2.3350469230155797</v>
      </c>
      <c r="Y80" s="249"/>
      <c r="Z80" s="27">
        <v>5.2680321047969292</v>
      </c>
      <c r="AA80" s="249"/>
      <c r="AB80" s="27"/>
      <c r="AC80" s="249"/>
      <c r="AD80" s="27">
        <v>194.48318794510988</v>
      </c>
      <c r="AE80" s="249"/>
      <c r="AF80" s="27"/>
      <c r="AG80" s="249"/>
      <c r="AH80" s="27"/>
      <c r="AI80" s="27"/>
      <c r="AJ80" s="27"/>
      <c r="AK80" s="27"/>
      <c r="AL80" s="27"/>
      <c r="AM80" s="249"/>
      <c r="AN80" s="27"/>
      <c r="AO80" s="27"/>
      <c r="AP80" s="27"/>
      <c r="AQ80" s="27"/>
      <c r="AR80" s="27"/>
    </row>
    <row r="81" spans="1:44" x14ac:dyDescent="0.25">
      <c r="A81">
        <v>111</v>
      </c>
      <c r="B81" t="s">
        <v>1259</v>
      </c>
      <c r="C81" t="s">
        <v>1163</v>
      </c>
      <c r="D81" t="s">
        <v>1254</v>
      </c>
      <c r="E81">
        <v>-20.658261933999999</v>
      </c>
      <c r="F81">
        <v>-41.971298697999998</v>
      </c>
      <c r="G81">
        <v>851</v>
      </c>
      <c r="H81" t="s">
        <v>1225</v>
      </c>
      <c r="J81" s="27">
        <v>5.666666666666667</v>
      </c>
      <c r="K81" s="27">
        <v>5.333333333333333</v>
      </c>
      <c r="L81" s="27">
        <v>6</v>
      </c>
      <c r="M81" s="27">
        <v>5.666666666666667</v>
      </c>
      <c r="N81" s="27">
        <v>5.333333333333333</v>
      </c>
      <c r="O81" s="27">
        <v>5</v>
      </c>
      <c r="P81" s="27">
        <v>5.333333333333333</v>
      </c>
      <c r="Q81" s="27">
        <v>5.666666666666667</v>
      </c>
      <c r="R81" s="27">
        <v>80.333333333333329</v>
      </c>
      <c r="S81" s="249"/>
      <c r="T81" s="27">
        <v>57.209307500000008</v>
      </c>
      <c r="U81" s="27">
        <v>31.906919000000006</v>
      </c>
      <c r="V81" s="27">
        <v>6.1100413000000007</v>
      </c>
      <c r="W81" s="27">
        <v>13.0307545</v>
      </c>
      <c r="X81" s="27">
        <v>2.1378974233221291</v>
      </c>
      <c r="Y81" s="249"/>
      <c r="Z81" s="27">
        <v>5.1875016777172309</v>
      </c>
      <c r="AA81" s="249"/>
      <c r="AB81" s="27"/>
      <c r="AC81" s="249"/>
      <c r="AD81" s="27"/>
      <c r="AE81" s="249"/>
      <c r="AF81" s="27"/>
      <c r="AG81" s="249"/>
      <c r="AH81" s="27"/>
      <c r="AI81" s="27"/>
      <c r="AJ81" s="27"/>
      <c r="AK81" s="27"/>
      <c r="AL81" s="27"/>
      <c r="AM81" s="249"/>
      <c r="AN81" s="27"/>
      <c r="AO81" s="27"/>
      <c r="AP81" s="27"/>
      <c r="AQ81" s="27"/>
      <c r="AR81" s="27"/>
    </row>
    <row r="82" spans="1:44" x14ac:dyDescent="0.25">
      <c r="A82">
        <v>113</v>
      </c>
      <c r="B82" t="s">
        <v>1260</v>
      </c>
      <c r="C82" t="s">
        <v>1192</v>
      </c>
      <c r="D82" t="s">
        <v>1254</v>
      </c>
      <c r="E82">
        <v>-20.64440866</v>
      </c>
      <c r="F82">
        <v>-41.970701906999999</v>
      </c>
      <c r="G82">
        <v>856</v>
      </c>
      <c r="H82" t="s">
        <v>1210</v>
      </c>
      <c r="J82" s="27">
        <v>5.333333333333333</v>
      </c>
      <c r="K82" s="27">
        <v>5.333333333333333</v>
      </c>
      <c r="L82" s="27">
        <v>5.666666666666667</v>
      </c>
      <c r="M82" s="27">
        <v>5.666666666666667</v>
      </c>
      <c r="N82" s="27">
        <v>5</v>
      </c>
      <c r="O82" s="27">
        <v>5.666666666666667</v>
      </c>
      <c r="P82" s="27">
        <v>5.666666666666667</v>
      </c>
      <c r="Q82" s="27">
        <v>5.666666666666667</v>
      </c>
      <c r="R82" s="27">
        <v>79</v>
      </c>
      <c r="S82" s="249"/>
      <c r="T82" s="27"/>
      <c r="U82" s="27"/>
      <c r="V82" s="27"/>
      <c r="W82" s="27"/>
      <c r="X82" s="27"/>
      <c r="Y82" s="249"/>
      <c r="Z82" s="27"/>
      <c r="AA82" s="249"/>
      <c r="AB82" s="27">
        <v>4501.6666670000004</v>
      </c>
      <c r="AC82" s="249"/>
      <c r="AD82" s="27"/>
      <c r="AE82" s="249"/>
      <c r="AF82" s="27"/>
      <c r="AG82" s="249"/>
      <c r="AH82" s="27"/>
      <c r="AI82" s="27"/>
      <c r="AJ82" s="27"/>
      <c r="AK82" s="27"/>
      <c r="AL82" s="27"/>
      <c r="AM82" s="249"/>
      <c r="AN82" s="27"/>
      <c r="AO82" s="27"/>
      <c r="AP82" s="27"/>
      <c r="AQ82" s="27"/>
      <c r="AR82" s="27"/>
    </row>
    <row r="83" spans="1:44" x14ac:dyDescent="0.25">
      <c r="A83">
        <v>117</v>
      </c>
      <c r="B83" t="s">
        <v>1261</v>
      </c>
      <c r="C83" t="s">
        <v>1163</v>
      </c>
      <c r="D83" t="s">
        <v>1262</v>
      </c>
      <c r="E83">
        <v>-20.798723939999999</v>
      </c>
      <c r="F83">
        <v>-42.220062855999998</v>
      </c>
      <c r="G83">
        <v>876</v>
      </c>
      <c r="H83" t="s">
        <v>1210</v>
      </c>
      <c r="J83" s="27">
        <v>5.666666666666667</v>
      </c>
      <c r="K83" s="27">
        <v>5.333333333333333</v>
      </c>
      <c r="L83" s="27">
        <v>5.666666666666667</v>
      </c>
      <c r="M83" s="27">
        <v>5.666666666666667</v>
      </c>
      <c r="N83" s="27">
        <v>5</v>
      </c>
      <c r="O83" s="27">
        <v>5</v>
      </c>
      <c r="P83" s="27">
        <v>5.333333333333333</v>
      </c>
      <c r="Q83" s="27">
        <v>5.333333333333333</v>
      </c>
      <c r="R83" s="27">
        <v>79</v>
      </c>
      <c r="S83" s="249"/>
      <c r="T83" s="27">
        <v>46.376788499999996</v>
      </c>
      <c r="U83" s="27">
        <v>29.582261499999998</v>
      </c>
      <c r="V83" s="27">
        <v>5.3933105999999995</v>
      </c>
      <c r="W83" s="27">
        <v>12.231085750000002</v>
      </c>
      <c r="X83" s="27">
        <v>2.2768564155254762</v>
      </c>
      <c r="Y83" s="249"/>
      <c r="Z83" s="27">
        <v>5.8814055243872989</v>
      </c>
      <c r="AA83" s="249"/>
      <c r="AB83" s="27"/>
      <c r="AC83" s="249"/>
      <c r="AD83" s="27">
        <v>115.50859756149177</v>
      </c>
      <c r="AE83" s="249"/>
      <c r="AF83" s="27"/>
      <c r="AG83" s="249"/>
      <c r="AH83" s="27"/>
      <c r="AI83" s="27"/>
      <c r="AJ83" s="27"/>
      <c r="AK83" s="27"/>
      <c r="AL83" s="27"/>
      <c r="AM83" s="249"/>
      <c r="AN83" s="27"/>
      <c r="AO83" s="27"/>
      <c r="AP83" s="27"/>
      <c r="AQ83" s="27"/>
      <c r="AR83" s="27"/>
    </row>
    <row r="84" spans="1:44" x14ac:dyDescent="0.25">
      <c r="A84">
        <v>118</v>
      </c>
      <c r="B84" t="s">
        <v>1263</v>
      </c>
      <c r="C84" t="s">
        <v>1192</v>
      </c>
      <c r="D84" t="s">
        <v>1262</v>
      </c>
      <c r="E84">
        <v>-20.798528474000001</v>
      </c>
      <c r="F84">
        <v>-42.214717129</v>
      </c>
      <c r="G84">
        <v>922</v>
      </c>
      <c r="H84" t="s">
        <v>1225</v>
      </c>
      <c r="J84" s="27">
        <v>6</v>
      </c>
      <c r="K84" s="27">
        <v>5.666666666666667</v>
      </c>
      <c r="L84" s="27">
        <v>6</v>
      </c>
      <c r="M84" s="27">
        <v>6.166666666666667</v>
      </c>
      <c r="N84" s="27">
        <v>6</v>
      </c>
      <c r="O84" s="27">
        <v>5.833333333333333</v>
      </c>
      <c r="P84" s="27">
        <v>6</v>
      </c>
      <c r="Q84" s="27">
        <v>6</v>
      </c>
      <c r="R84" s="27">
        <v>83.666666666666671</v>
      </c>
      <c r="S84" s="249"/>
      <c r="T84" s="27">
        <v>51.830231500000004</v>
      </c>
      <c r="U84" s="27">
        <v>31.2141685</v>
      </c>
      <c r="V84" s="27">
        <v>5.4731442500000007</v>
      </c>
      <c r="W84" s="27">
        <v>13.071211700000003</v>
      </c>
      <c r="X84" s="27">
        <v>2.3908433722399938</v>
      </c>
      <c r="Y84" s="249"/>
      <c r="Z84" s="27">
        <v>4.9969130002952777</v>
      </c>
      <c r="AA84" s="249"/>
      <c r="AB84" s="27"/>
      <c r="AC84" s="249"/>
      <c r="AD84" s="27">
        <v>185.69469576094579</v>
      </c>
      <c r="AE84" s="249"/>
      <c r="AF84" s="27">
        <v>8.8742913211411825</v>
      </c>
      <c r="AG84" s="249"/>
      <c r="AH84" s="27"/>
      <c r="AI84" s="27"/>
      <c r="AJ84" s="27"/>
      <c r="AK84" s="27"/>
      <c r="AL84" s="27"/>
      <c r="AM84" s="249"/>
      <c r="AN84" s="27">
        <v>0.26388084000000001</v>
      </c>
      <c r="AO84" s="27">
        <v>2.9282579999999996E-2</v>
      </c>
      <c r="AP84" s="27">
        <v>6.6719899999999999E-2</v>
      </c>
      <c r="AQ84" s="27">
        <v>0.15798862</v>
      </c>
      <c r="AR84" s="27">
        <v>1.5660340000000002E-2</v>
      </c>
    </row>
    <row r="85" spans="1:44" x14ac:dyDescent="0.25">
      <c r="A85">
        <v>119</v>
      </c>
      <c r="B85" t="s">
        <v>1264</v>
      </c>
      <c r="C85" t="s">
        <v>1192</v>
      </c>
      <c r="D85" t="s">
        <v>1262</v>
      </c>
      <c r="E85">
        <v>-20.808202865999998</v>
      </c>
      <c r="F85">
        <v>-42.210492817999999</v>
      </c>
      <c r="G85">
        <v>1002</v>
      </c>
      <c r="H85" t="s">
        <v>1225</v>
      </c>
      <c r="J85" s="27">
        <v>6.5</v>
      </c>
      <c r="K85" s="27">
        <v>7</v>
      </c>
      <c r="L85" s="27">
        <v>6.833333333333333</v>
      </c>
      <c r="M85" s="27">
        <v>6.5</v>
      </c>
      <c r="N85" s="27">
        <v>7</v>
      </c>
      <c r="O85" s="27">
        <v>6.666666666666667</v>
      </c>
      <c r="P85" s="27">
        <v>6.5</v>
      </c>
      <c r="Q85" s="27">
        <v>6.666666666666667</v>
      </c>
      <c r="R85" s="27">
        <v>89.666666666666671</v>
      </c>
      <c r="S85" s="249"/>
      <c r="T85" s="27">
        <v>46.862625500000014</v>
      </c>
      <c r="U85" s="27">
        <v>29.290378000000004</v>
      </c>
      <c r="V85" s="27">
        <v>5.6203607999999985</v>
      </c>
      <c r="W85" s="27">
        <v>11.761166300000001</v>
      </c>
      <c r="X85" s="27">
        <v>2.0928662833707086</v>
      </c>
      <c r="Y85" s="249"/>
      <c r="Z85" s="27">
        <v>6.2035272327060911</v>
      </c>
      <c r="AA85" s="249"/>
      <c r="AB85" s="27"/>
      <c r="AC85" s="249"/>
      <c r="AD85" s="27">
        <v>230.0852282318067</v>
      </c>
      <c r="AE85" s="249"/>
      <c r="AF85" s="27">
        <v>8.9990255980098066</v>
      </c>
      <c r="AG85" s="249"/>
      <c r="AH85" s="27"/>
      <c r="AI85" s="27"/>
      <c r="AJ85" s="27"/>
      <c r="AK85" s="27"/>
      <c r="AL85" s="27"/>
      <c r="AM85" s="249"/>
      <c r="AN85" s="27">
        <v>0.28075692000000002</v>
      </c>
      <c r="AO85" s="27">
        <v>2.7659139999999999E-2</v>
      </c>
      <c r="AP85" s="27">
        <v>7.4699699999999994E-2</v>
      </c>
      <c r="AQ85" s="27">
        <v>0.16742063999999998</v>
      </c>
      <c r="AR85" s="27">
        <v>1.5424960000000001E-2</v>
      </c>
    </row>
    <row r="86" spans="1:44" x14ac:dyDescent="0.25">
      <c r="A86">
        <v>120</v>
      </c>
      <c r="B86" t="s">
        <v>1265</v>
      </c>
      <c r="C86" t="s">
        <v>1192</v>
      </c>
      <c r="D86" t="s">
        <v>1262</v>
      </c>
      <c r="E86">
        <v>-20.806734106</v>
      </c>
      <c r="F86">
        <v>-42.210571524000002</v>
      </c>
      <c r="G86">
        <v>982</v>
      </c>
      <c r="H86" t="s">
        <v>1225</v>
      </c>
      <c r="J86" s="27">
        <v>6</v>
      </c>
      <c r="K86" s="27">
        <v>5.666666666666667</v>
      </c>
      <c r="L86" s="27">
        <v>6</v>
      </c>
      <c r="M86" s="27">
        <v>6</v>
      </c>
      <c r="N86" s="27">
        <v>6.166666666666667</v>
      </c>
      <c r="O86" s="27">
        <v>5.333333333333333</v>
      </c>
      <c r="P86" s="27">
        <v>6.166666666666667</v>
      </c>
      <c r="Q86" s="27">
        <v>6</v>
      </c>
      <c r="R86" s="27">
        <v>83.333333333333329</v>
      </c>
      <c r="S86" s="249"/>
      <c r="T86" s="27">
        <v>36.458660999999992</v>
      </c>
      <c r="U86" s="27">
        <v>25.506635499999994</v>
      </c>
      <c r="V86" s="27">
        <v>4.7486513499999994</v>
      </c>
      <c r="W86" s="27">
        <v>10.611029300000002</v>
      </c>
      <c r="X86" s="27">
        <v>2.238618244177216</v>
      </c>
      <c r="Y86" s="249"/>
      <c r="Z86" s="27">
        <v>5.0331516924811428</v>
      </c>
      <c r="AA86" s="249"/>
      <c r="AB86" s="27"/>
      <c r="AC86" s="249"/>
      <c r="AD86" s="27">
        <v>141.50705013441561</v>
      </c>
      <c r="AE86" s="249"/>
      <c r="AF86" s="27"/>
      <c r="AG86" s="249"/>
      <c r="AH86" s="27">
        <v>4.4237729999999997</v>
      </c>
      <c r="AI86" s="27">
        <v>0.5955184</v>
      </c>
      <c r="AJ86" s="27">
        <v>3.8282545999999997</v>
      </c>
      <c r="AK86" s="27">
        <v>0.3275962</v>
      </c>
      <c r="AL86" s="27">
        <v>0.2679222</v>
      </c>
      <c r="AM86" s="249"/>
      <c r="AN86" s="27">
        <v>0.2789934</v>
      </c>
      <c r="AO86" s="27">
        <v>2.9807280000000002E-2</v>
      </c>
      <c r="AP86" s="27">
        <v>7.7140200000000006E-2</v>
      </c>
      <c r="AQ86" s="27">
        <v>0.17225024000000003</v>
      </c>
      <c r="AR86" s="27">
        <v>1.9194360000000001E-2</v>
      </c>
    </row>
    <row r="87" spans="1:44" x14ac:dyDescent="0.25">
      <c r="A87">
        <v>121</v>
      </c>
      <c r="B87" t="s">
        <v>1266</v>
      </c>
      <c r="C87" t="s">
        <v>1192</v>
      </c>
      <c r="D87" t="s">
        <v>1267</v>
      </c>
      <c r="E87">
        <v>-20.737715336000001</v>
      </c>
      <c r="F87">
        <v>-41.923545486999998</v>
      </c>
      <c r="G87">
        <v>933</v>
      </c>
      <c r="H87" t="s">
        <v>1225</v>
      </c>
      <c r="J87" s="27">
        <v>6</v>
      </c>
      <c r="K87" s="27">
        <v>6.333333333333333</v>
      </c>
      <c r="L87" s="27">
        <v>6.5</v>
      </c>
      <c r="M87" s="27">
        <v>6.5</v>
      </c>
      <c r="N87" s="27">
        <v>6.666666666666667</v>
      </c>
      <c r="O87" s="27">
        <v>6.5</v>
      </c>
      <c r="P87" s="27">
        <v>6.666666666666667</v>
      </c>
      <c r="Q87" s="27">
        <v>6.166666666666667</v>
      </c>
      <c r="R87" s="27">
        <v>87.333333333333329</v>
      </c>
      <c r="S87" s="249"/>
      <c r="T87" s="27">
        <v>60.140683500000009</v>
      </c>
      <c r="U87" s="27">
        <v>34.339668500000002</v>
      </c>
      <c r="V87" s="27">
        <v>6.0704117499999999</v>
      </c>
      <c r="W87" s="27">
        <v>13.951940499999997</v>
      </c>
      <c r="X87" s="27">
        <v>2.309928847132583</v>
      </c>
      <c r="Y87" s="249"/>
      <c r="Z87" s="27">
        <v>5.7525568410597794</v>
      </c>
      <c r="AA87" s="249"/>
      <c r="AB87" s="27">
        <v>1125.2791669999999</v>
      </c>
      <c r="AC87" s="249"/>
      <c r="AD87" s="27">
        <v>152.10582416103847</v>
      </c>
      <c r="AE87" s="249"/>
      <c r="AF87" s="27">
        <v>8.0258486067871324</v>
      </c>
      <c r="AG87" s="249"/>
      <c r="AH87" s="27">
        <v>5.8120339999999997</v>
      </c>
      <c r="AI87" s="27">
        <v>0.65507510000000002</v>
      </c>
      <c r="AJ87" s="27">
        <v>5.1569588999999993</v>
      </c>
      <c r="AK87" s="27">
        <v>0.34776230000000002</v>
      </c>
      <c r="AL87" s="27">
        <v>0.3073128</v>
      </c>
      <c r="AM87" s="249"/>
      <c r="AN87" s="27">
        <v>0.32370606000000002</v>
      </c>
      <c r="AO87" s="27">
        <v>2.767234E-2</v>
      </c>
      <c r="AP87" s="27">
        <v>6.2856999999999996E-2</v>
      </c>
      <c r="AQ87" s="27">
        <v>0.22408359999999999</v>
      </c>
      <c r="AR87" s="27">
        <v>1.9108000000000003E-2</v>
      </c>
    </row>
    <row r="88" spans="1:44" x14ac:dyDescent="0.25">
      <c r="A88">
        <v>122</v>
      </c>
      <c r="B88" t="s">
        <v>1266</v>
      </c>
      <c r="C88" t="s">
        <v>1163</v>
      </c>
      <c r="D88" t="s">
        <v>1267</v>
      </c>
      <c r="E88">
        <v>-20.739679466999998</v>
      </c>
      <c r="F88">
        <v>-41.93045008</v>
      </c>
      <c r="G88">
        <v>884</v>
      </c>
      <c r="H88" t="s">
        <v>1225</v>
      </c>
      <c r="J88" s="27">
        <v>5.666666666666667</v>
      </c>
      <c r="K88" s="27">
        <v>6.333333333333333</v>
      </c>
      <c r="L88" s="27">
        <v>5.666666666666667</v>
      </c>
      <c r="M88" s="27">
        <v>6</v>
      </c>
      <c r="N88" s="27">
        <v>5.666666666666667</v>
      </c>
      <c r="O88" s="27">
        <v>5.333333333333333</v>
      </c>
      <c r="P88" s="27">
        <v>6</v>
      </c>
      <c r="Q88" s="27">
        <v>6</v>
      </c>
      <c r="R88" s="27">
        <v>82.666666666666671</v>
      </c>
      <c r="S88" s="249"/>
      <c r="T88" s="27">
        <v>79.167751999999979</v>
      </c>
      <c r="U88" s="27">
        <v>38.012171500000001</v>
      </c>
      <c r="V88" s="27">
        <v>7.0318971000000019</v>
      </c>
      <c r="W88" s="27">
        <v>15.632923499999999</v>
      </c>
      <c r="X88" s="27">
        <v>2.2281343696162175</v>
      </c>
      <c r="Y88" s="249"/>
      <c r="Z88" s="27">
        <v>5.8934850884492525</v>
      </c>
      <c r="AA88" s="249"/>
      <c r="AB88" s="27">
        <v>776.19816700000001</v>
      </c>
      <c r="AC88" s="249"/>
      <c r="AD88" s="27">
        <v>181.21139400025959</v>
      </c>
      <c r="AE88" s="249"/>
      <c r="AF88" s="27">
        <v>6.240791224099171</v>
      </c>
      <c r="AG88" s="249"/>
      <c r="AH88" s="27"/>
      <c r="AI88" s="27"/>
      <c r="AJ88" s="27"/>
      <c r="AK88" s="27"/>
      <c r="AL88" s="27"/>
      <c r="AM88" s="249"/>
      <c r="AN88" s="27"/>
      <c r="AO88" s="27"/>
      <c r="AP88" s="27"/>
      <c r="AQ88" s="27"/>
      <c r="AR88" s="27"/>
    </row>
    <row r="89" spans="1:44" x14ac:dyDescent="0.25">
      <c r="A89">
        <v>125</v>
      </c>
      <c r="B89" t="s">
        <v>1268</v>
      </c>
      <c r="C89" t="s">
        <v>1163</v>
      </c>
      <c r="D89" t="s">
        <v>1269</v>
      </c>
      <c r="E89">
        <v>-20.5848689</v>
      </c>
      <c r="F89">
        <v>-42.28184117</v>
      </c>
      <c r="G89">
        <v>851</v>
      </c>
      <c r="H89" t="s">
        <v>1210</v>
      </c>
      <c r="J89" s="27">
        <v>6</v>
      </c>
      <c r="K89" s="27">
        <v>5.666666666666667</v>
      </c>
      <c r="L89" s="27">
        <v>6</v>
      </c>
      <c r="M89" s="27">
        <v>5.666666666666667</v>
      </c>
      <c r="N89" s="27">
        <v>5.666666666666667</v>
      </c>
      <c r="O89" s="27">
        <v>5.666666666666667</v>
      </c>
      <c r="P89" s="27">
        <v>6.333333333333333</v>
      </c>
      <c r="Q89" s="27">
        <v>5.666666666666667</v>
      </c>
      <c r="R89" s="27">
        <v>82.333333333333329</v>
      </c>
      <c r="S89" s="249"/>
      <c r="T89" s="27">
        <v>51.077742000000001</v>
      </c>
      <c r="U89" s="27">
        <v>31.055578499999996</v>
      </c>
      <c r="V89" s="27">
        <v>5.5343361999999985</v>
      </c>
      <c r="W89" s="27">
        <v>12.592940600000002</v>
      </c>
      <c r="X89" s="27">
        <v>2.3034425858556689</v>
      </c>
      <c r="Y89" s="249"/>
      <c r="Z89" s="27">
        <v>5.2572947145196354</v>
      </c>
      <c r="AA89" s="249"/>
      <c r="AB89" s="27">
        <v>3370.333333</v>
      </c>
      <c r="AC89" s="249"/>
      <c r="AD89" s="27"/>
      <c r="AE89" s="249"/>
      <c r="AF89" s="27"/>
      <c r="AG89" s="249"/>
      <c r="AH89" s="27"/>
      <c r="AI89" s="27"/>
      <c r="AJ89" s="27"/>
      <c r="AK89" s="27"/>
      <c r="AL89" s="27"/>
      <c r="AM89" s="249"/>
      <c r="AN89" s="27"/>
      <c r="AO89" s="27"/>
      <c r="AP89" s="27"/>
      <c r="AQ89" s="27"/>
      <c r="AR89" s="27"/>
    </row>
    <row r="90" spans="1:44" x14ac:dyDescent="0.25">
      <c r="A90">
        <v>126</v>
      </c>
      <c r="B90" t="s">
        <v>1268</v>
      </c>
      <c r="C90" t="s">
        <v>1173</v>
      </c>
      <c r="D90" t="s">
        <v>1269</v>
      </c>
      <c r="E90">
        <v>-20.587972719</v>
      </c>
      <c r="F90">
        <v>-42.282232856</v>
      </c>
      <c r="G90">
        <v>851</v>
      </c>
      <c r="H90" t="s">
        <v>1210</v>
      </c>
      <c r="J90" s="27">
        <v>5.333333333333333</v>
      </c>
      <c r="K90" s="27">
        <v>5.333333333333333</v>
      </c>
      <c r="L90" s="27">
        <v>5.333333333333333</v>
      </c>
      <c r="M90" s="27">
        <v>6</v>
      </c>
      <c r="N90" s="27">
        <v>5.333333333333333</v>
      </c>
      <c r="O90" s="27">
        <v>5.666666666666667</v>
      </c>
      <c r="P90" s="27">
        <v>5.666666666666667</v>
      </c>
      <c r="Q90" s="27">
        <v>6</v>
      </c>
      <c r="R90" s="27">
        <v>80</v>
      </c>
      <c r="S90" s="249"/>
      <c r="T90" s="27">
        <v>56.919560499999989</v>
      </c>
      <c r="U90" s="27">
        <v>32.689577999999997</v>
      </c>
      <c r="V90" s="27">
        <v>5.9279204500000002</v>
      </c>
      <c r="W90" s="27">
        <v>13.223219500000003</v>
      </c>
      <c r="X90" s="27">
        <v>2.2444490010847185</v>
      </c>
      <c r="Y90" s="249"/>
      <c r="Z90" s="27">
        <v>5.3995651356937708</v>
      </c>
      <c r="AA90" s="249"/>
      <c r="AB90" s="27">
        <v>6596.6666670000004</v>
      </c>
      <c r="AC90" s="249"/>
      <c r="AD90" s="27"/>
      <c r="AE90" s="249"/>
      <c r="AF90" s="27"/>
      <c r="AG90" s="249"/>
      <c r="AH90" s="27"/>
      <c r="AI90" s="27"/>
      <c r="AJ90" s="27"/>
      <c r="AK90" s="27"/>
      <c r="AL90" s="27"/>
      <c r="AM90" s="249"/>
      <c r="AN90" s="27"/>
      <c r="AO90" s="27"/>
      <c r="AP90" s="27"/>
      <c r="AQ90" s="27"/>
      <c r="AR90" s="27"/>
    </row>
    <row r="91" spans="1:44" x14ac:dyDescent="0.25">
      <c r="A91">
        <v>129</v>
      </c>
      <c r="B91" t="s">
        <v>1270</v>
      </c>
      <c r="C91" t="s">
        <v>1163</v>
      </c>
      <c r="D91" t="s">
        <v>1269</v>
      </c>
      <c r="E91">
        <v>-20.503178369</v>
      </c>
      <c r="F91">
        <v>-42.154682754</v>
      </c>
      <c r="G91">
        <v>936</v>
      </c>
      <c r="H91" t="s">
        <v>1225</v>
      </c>
      <c r="J91" s="27">
        <v>5.666666666666667</v>
      </c>
      <c r="K91" s="27">
        <v>6</v>
      </c>
      <c r="L91" s="27">
        <v>6</v>
      </c>
      <c r="M91" s="27">
        <v>6</v>
      </c>
      <c r="N91" s="27">
        <v>6.333333333333333</v>
      </c>
      <c r="O91" s="27">
        <v>5.666666666666667</v>
      </c>
      <c r="P91" s="27">
        <v>6</v>
      </c>
      <c r="Q91" s="27">
        <v>5.666666666666667</v>
      </c>
      <c r="R91" s="27">
        <v>83</v>
      </c>
      <c r="S91" s="249"/>
      <c r="T91" s="27">
        <v>60.304138000000009</v>
      </c>
      <c r="U91" s="27">
        <v>32.278276500000004</v>
      </c>
      <c r="V91" s="27">
        <v>6.4403369999999995</v>
      </c>
      <c r="W91" s="27">
        <v>12.527235600000001</v>
      </c>
      <c r="X91" s="27">
        <v>1.9436700593576717</v>
      </c>
      <c r="Y91" s="249"/>
      <c r="Z91" s="27">
        <v>5.9431455184817334</v>
      </c>
      <c r="AA91" s="249"/>
      <c r="AB91" s="27">
        <v>6318.5</v>
      </c>
      <c r="AC91" s="249"/>
      <c r="AD91" s="27">
        <v>138.63997811778006</v>
      </c>
      <c r="AE91" s="249"/>
      <c r="AF91" s="27">
        <v>8.0831352734021724</v>
      </c>
      <c r="AG91" s="249"/>
      <c r="AH91" s="27">
        <v>6.053051</v>
      </c>
      <c r="AI91" s="27">
        <v>0.93960299999999997</v>
      </c>
      <c r="AJ91" s="27">
        <v>5.113448</v>
      </c>
      <c r="AK91" s="27">
        <v>0.53441640000000001</v>
      </c>
      <c r="AL91" s="27">
        <v>0.40518659999999995</v>
      </c>
      <c r="AM91" s="249"/>
      <c r="AN91" s="27">
        <v>0.25781292</v>
      </c>
      <c r="AO91" s="27">
        <v>2.9630220000000002E-2</v>
      </c>
      <c r="AP91" s="27">
        <v>7.1331580000000006E-2</v>
      </c>
      <c r="AQ91" s="27">
        <v>0.14377181999999999</v>
      </c>
      <c r="AR91" s="27">
        <v>1.9831759999999997E-2</v>
      </c>
    </row>
    <row r="92" spans="1:44" x14ac:dyDescent="0.25">
      <c r="A92">
        <v>130</v>
      </c>
      <c r="B92" t="s">
        <v>1271</v>
      </c>
      <c r="C92" t="s">
        <v>1192</v>
      </c>
      <c r="D92" t="s">
        <v>1269</v>
      </c>
      <c r="E92">
        <v>-20.499087161999999</v>
      </c>
      <c r="F92">
        <v>-42.166827544999997</v>
      </c>
      <c r="G92">
        <v>1121</v>
      </c>
      <c r="H92" t="s">
        <v>1225</v>
      </c>
      <c r="J92" s="27">
        <v>6.333333333333333</v>
      </c>
      <c r="K92" s="27">
        <v>6</v>
      </c>
      <c r="L92" s="27">
        <v>6.333333333333333</v>
      </c>
      <c r="M92" s="27">
        <v>6.5</v>
      </c>
      <c r="N92" s="27">
        <v>6.833333333333333</v>
      </c>
      <c r="O92" s="27">
        <v>6.5</v>
      </c>
      <c r="P92" s="27">
        <v>6.333333333333333</v>
      </c>
      <c r="Q92" s="27">
        <v>6.166666666666667</v>
      </c>
      <c r="R92" s="27">
        <v>86.333333333333329</v>
      </c>
      <c r="S92" s="249"/>
      <c r="T92" s="27"/>
      <c r="U92" s="27"/>
      <c r="V92" s="27"/>
      <c r="W92" s="27"/>
      <c r="X92" s="27"/>
      <c r="Y92" s="249"/>
      <c r="Z92" s="27"/>
      <c r="AA92" s="249"/>
      <c r="AB92" s="27"/>
      <c r="AC92" s="249"/>
      <c r="AD92" s="27">
        <v>197.24363387463882</v>
      </c>
      <c r="AE92" s="249"/>
      <c r="AF92" s="27">
        <v>7.2506921571107465</v>
      </c>
      <c r="AG92" s="249"/>
      <c r="AH92" s="27">
        <v>4.6763709999999996</v>
      </c>
      <c r="AI92" s="27">
        <v>0.54772539999999992</v>
      </c>
      <c r="AJ92" s="27">
        <v>4.1286455999999996</v>
      </c>
      <c r="AK92" s="27">
        <v>0.27367509999999989</v>
      </c>
      <c r="AL92" s="27">
        <v>0.27405030000000002</v>
      </c>
      <c r="AM92" s="249"/>
      <c r="AN92" s="27">
        <v>0.38597677999999996</v>
      </c>
      <c r="AO92" s="27">
        <v>3.1527860000000005E-2</v>
      </c>
      <c r="AP92" s="27">
        <v>9.5148399999999994E-2</v>
      </c>
      <c r="AQ92" s="27">
        <v>0.26298882000000001</v>
      </c>
      <c r="AR92" s="27">
        <v>1.895904E-2</v>
      </c>
    </row>
    <row r="93" spans="1:44" x14ac:dyDescent="0.25">
      <c r="A93">
        <v>131</v>
      </c>
      <c r="B93" t="s">
        <v>1271</v>
      </c>
      <c r="C93" t="s">
        <v>1163</v>
      </c>
      <c r="D93" t="s">
        <v>1269</v>
      </c>
      <c r="E93">
        <v>-20.499087161999999</v>
      </c>
      <c r="F93">
        <v>-42.166827544999997</v>
      </c>
      <c r="G93">
        <v>1121</v>
      </c>
      <c r="H93" t="s">
        <v>1225</v>
      </c>
      <c r="J93" s="27">
        <v>6</v>
      </c>
      <c r="K93" s="27">
        <v>6.333333333333333</v>
      </c>
      <c r="L93" s="27">
        <v>6.5</v>
      </c>
      <c r="M93" s="27">
        <v>6.5</v>
      </c>
      <c r="N93" s="27">
        <v>6.666666666666667</v>
      </c>
      <c r="O93" s="27">
        <v>6.5</v>
      </c>
      <c r="P93" s="27">
        <v>6</v>
      </c>
      <c r="Q93" s="27">
        <v>6.166666666666667</v>
      </c>
      <c r="R93" s="27">
        <v>86.666666666666671</v>
      </c>
      <c r="S93" s="249"/>
      <c r="T93" s="27"/>
      <c r="U93" s="27"/>
      <c r="V93" s="27"/>
      <c r="W93" s="27"/>
      <c r="X93" s="27"/>
      <c r="Y93" s="249"/>
      <c r="Z93" s="27"/>
      <c r="AA93" s="249"/>
      <c r="AB93" s="27"/>
      <c r="AC93" s="249"/>
      <c r="AD93" s="27">
        <v>155.58900109567813</v>
      </c>
      <c r="AE93" s="249"/>
      <c r="AF93" s="27">
        <v>6.9265333835092324</v>
      </c>
      <c r="AG93" s="249"/>
      <c r="AH93" s="27">
        <v>5.5497920000000001</v>
      </c>
      <c r="AI93" s="27">
        <v>0.85169899999999998</v>
      </c>
      <c r="AJ93" s="27">
        <v>4.6980930000000001</v>
      </c>
      <c r="AK93" s="27">
        <v>0.53490909999999992</v>
      </c>
      <c r="AL93" s="27">
        <v>0.31678990000000001</v>
      </c>
      <c r="AM93" s="249"/>
      <c r="AN93" s="27">
        <v>0.26424542000000001</v>
      </c>
      <c r="AO93" s="27">
        <v>2.332186E-2</v>
      </c>
      <c r="AP93" s="27">
        <v>6.4450499999999994E-2</v>
      </c>
      <c r="AQ93" s="27">
        <v>0.16822352000000002</v>
      </c>
      <c r="AR93" s="27">
        <v>1.7207519999999997E-2</v>
      </c>
    </row>
    <row r="94" spans="1:44" x14ac:dyDescent="0.25">
      <c r="A94">
        <v>132</v>
      </c>
      <c r="B94" t="s">
        <v>1272</v>
      </c>
      <c r="C94" t="s">
        <v>1173</v>
      </c>
      <c r="D94" t="s">
        <v>1269</v>
      </c>
      <c r="E94">
        <v>-20.493302308000001</v>
      </c>
      <c r="F94">
        <v>-42.156374556999999</v>
      </c>
      <c r="G94">
        <v>974</v>
      </c>
      <c r="H94" t="s">
        <v>1225</v>
      </c>
      <c r="J94" s="27">
        <v>6</v>
      </c>
      <c r="K94" s="27">
        <v>5.666666666666667</v>
      </c>
      <c r="L94" s="27">
        <v>5.666666666666667</v>
      </c>
      <c r="M94" s="27">
        <v>5.666666666666667</v>
      </c>
      <c r="N94" s="27">
        <v>5.333333333333333</v>
      </c>
      <c r="O94" s="27">
        <v>6</v>
      </c>
      <c r="P94" s="27">
        <v>5.666666666666667</v>
      </c>
      <c r="Q94" s="27">
        <v>6</v>
      </c>
      <c r="R94" s="27">
        <v>83.666666666666671</v>
      </c>
      <c r="S94" s="249"/>
      <c r="T94" s="27"/>
      <c r="U94" s="27"/>
      <c r="V94" s="27"/>
      <c r="W94" s="27"/>
      <c r="X94" s="27"/>
      <c r="Y94" s="249"/>
      <c r="Z94" s="27"/>
      <c r="AA94" s="249"/>
      <c r="AB94" s="27"/>
      <c r="AC94" s="249"/>
      <c r="AD94" s="27"/>
      <c r="AE94" s="249"/>
      <c r="AF94" s="27"/>
      <c r="AG94" s="249"/>
      <c r="AH94" s="27"/>
      <c r="AI94" s="27"/>
      <c r="AJ94" s="27"/>
      <c r="AK94" s="27"/>
      <c r="AL94" s="27"/>
      <c r="AM94" s="249"/>
      <c r="AN94" s="27">
        <v>0.24848118000000002</v>
      </c>
      <c r="AO94" s="27">
        <v>1.8704220000000001E-2</v>
      </c>
      <c r="AP94" s="27">
        <v>5.3065859999999999E-2</v>
      </c>
      <c r="AQ94" s="27">
        <v>0.15752044000000001</v>
      </c>
      <c r="AR94" s="27">
        <v>1.7994300000000001E-2</v>
      </c>
    </row>
    <row r="95" spans="1:44" x14ac:dyDescent="0.25">
      <c r="A95">
        <v>133</v>
      </c>
      <c r="B95" t="s">
        <v>1273</v>
      </c>
      <c r="C95" t="s">
        <v>1192</v>
      </c>
      <c r="D95" t="s">
        <v>1269</v>
      </c>
      <c r="E95">
        <v>-20.49779023</v>
      </c>
      <c r="F95">
        <v>-42.147878241000001</v>
      </c>
      <c r="G95">
        <v>1020</v>
      </c>
      <c r="H95" t="s">
        <v>1225</v>
      </c>
      <c r="J95" s="27">
        <v>6</v>
      </c>
      <c r="K95" s="27">
        <v>6</v>
      </c>
      <c r="L95" s="27">
        <v>6</v>
      </c>
      <c r="M95" s="27">
        <v>6</v>
      </c>
      <c r="N95" s="27">
        <v>6</v>
      </c>
      <c r="O95" s="27">
        <v>6</v>
      </c>
      <c r="P95" s="27">
        <v>5.666666666666667</v>
      </c>
      <c r="Q95" s="27">
        <v>5.666666666666667</v>
      </c>
      <c r="R95" s="27">
        <v>83.333333333333329</v>
      </c>
      <c r="S95" s="249"/>
      <c r="T95" s="27"/>
      <c r="U95" s="27"/>
      <c r="V95" s="27"/>
      <c r="W95" s="27"/>
      <c r="X95" s="27"/>
      <c r="Y95" s="249"/>
      <c r="Z95" s="27"/>
      <c r="AA95" s="249"/>
      <c r="AB95" s="27"/>
      <c r="AC95" s="249"/>
      <c r="AD95" s="27">
        <v>136.09645577301345</v>
      </c>
      <c r="AE95" s="249"/>
      <c r="AF95" s="27">
        <v>7.4356013491852027</v>
      </c>
      <c r="AG95" s="249"/>
      <c r="AH95" s="27">
        <v>4.2192340000000002</v>
      </c>
      <c r="AI95" s="27">
        <v>0.56378239999999991</v>
      </c>
      <c r="AJ95" s="27">
        <v>3.6554516000000001</v>
      </c>
      <c r="AK95" s="27">
        <v>0.31365949999999987</v>
      </c>
      <c r="AL95" s="27">
        <v>0.25012290000000004</v>
      </c>
      <c r="AM95" s="249"/>
      <c r="AN95" s="27">
        <v>0.30350057999999996</v>
      </c>
      <c r="AO95" s="27">
        <v>2.9062480000000002E-2</v>
      </c>
      <c r="AP95" s="27">
        <v>5.1159400000000001E-2</v>
      </c>
      <c r="AQ95" s="27">
        <v>0.20733510000000002</v>
      </c>
      <c r="AR95" s="27">
        <v>2.1299320000000004E-2</v>
      </c>
    </row>
    <row r="96" spans="1:44" x14ac:dyDescent="0.25">
      <c r="A96">
        <v>134</v>
      </c>
      <c r="B96" t="s">
        <v>1274</v>
      </c>
      <c r="C96" t="s">
        <v>1194</v>
      </c>
      <c r="D96" t="s">
        <v>1269</v>
      </c>
      <c r="E96">
        <v>-20.565687334</v>
      </c>
      <c r="F96">
        <v>-42.273381483000001</v>
      </c>
      <c r="G96">
        <v>988</v>
      </c>
      <c r="H96" t="s">
        <v>1210</v>
      </c>
      <c r="J96" s="27">
        <v>6</v>
      </c>
      <c r="K96" s="27">
        <v>5.666666666666667</v>
      </c>
      <c r="L96" s="27">
        <v>5.666666666666667</v>
      </c>
      <c r="M96" s="27">
        <v>6.333333333333333</v>
      </c>
      <c r="N96" s="27">
        <v>6</v>
      </c>
      <c r="O96" s="27">
        <v>5.333333333333333</v>
      </c>
      <c r="P96" s="27">
        <v>6.333333333333333</v>
      </c>
      <c r="Q96" s="27">
        <v>6</v>
      </c>
      <c r="R96" s="27">
        <v>83.333333333333329</v>
      </c>
      <c r="S96" s="249"/>
      <c r="T96" s="27">
        <v>55.898993500000003</v>
      </c>
      <c r="U96" s="27">
        <v>32.115075499999996</v>
      </c>
      <c r="V96" s="27">
        <v>6.025774649999998</v>
      </c>
      <c r="W96" s="27">
        <v>13.407727</v>
      </c>
      <c r="X96" s="27">
        <v>2.2547870789545099</v>
      </c>
      <c r="Y96" s="249"/>
      <c r="Z96" s="27">
        <v>5.795506402168952</v>
      </c>
      <c r="AA96" s="249"/>
      <c r="AB96" s="27">
        <v>4663.8333329999996</v>
      </c>
      <c r="AC96" s="249"/>
      <c r="AD96" s="27"/>
      <c r="AE96" s="249"/>
      <c r="AF96" s="27"/>
      <c r="AG96" s="249"/>
      <c r="AH96" s="27"/>
      <c r="AI96" s="27"/>
      <c r="AJ96" s="27"/>
      <c r="AK96" s="27"/>
      <c r="AL96" s="27"/>
      <c r="AM96" s="249"/>
      <c r="AN96" s="27">
        <v>0.22754060000000004</v>
      </c>
      <c r="AO96" s="27">
        <v>2.3767719999999999E-2</v>
      </c>
      <c r="AP96" s="27">
        <v>5.1063659999999997E-2</v>
      </c>
      <c r="AQ96" s="27">
        <v>0.13381334</v>
      </c>
      <c r="AR96" s="27">
        <v>1.8393520000000003E-2</v>
      </c>
    </row>
    <row r="97" spans="1:44" x14ac:dyDescent="0.25">
      <c r="A97">
        <v>135</v>
      </c>
      <c r="B97" t="s">
        <v>1274</v>
      </c>
      <c r="C97" t="s">
        <v>1163</v>
      </c>
      <c r="D97" t="s">
        <v>1269</v>
      </c>
      <c r="E97">
        <v>-20.562703880000001</v>
      </c>
      <c r="F97">
        <v>-42.27477992</v>
      </c>
      <c r="G97">
        <v>1018</v>
      </c>
      <c r="H97" t="s">
        <v>1225</v>
      </c>
      <c r="J97" s="27">
        <v>6</v>
      </c>
      <c r="K97" s="27">
        <v>5.666666666666667</v>
      </c>
      <c r="L97" s="27">
        <v>5.666666666666667</v>
      </c>
      <c r="M97" s="27">
        <v>6</v>
      </c>
      <c r="N97" s="27">
        <v>6</v>
      </c>
      <c r="O97" s="27">
        <v>6</v>
      </c>
      <c r="P97" s="27">
        <v>6.333333333333333</v>
      </c>
      <c r="Q97" s="27">
        <v>6</v>
      </c>
      <c r="R97" s="27">
        <v>83.666666666666671</v>
      </c>
      <c r="S97" s="249"/>
      <c r="T97" s="27">
        <v>56.312657000000002</v>
      </c>
      <c r="U97" s="27">
        <v>32.344256000000009</v>
      </c>
      <c r="V97" s="27">
        <v>5.786344699999999</v>
      </c>
      <c r="W97" s="27">
        <v>13.161527099999997</v>
      </c>
      <c r="X97" s="27">
        <v>2.2718050144175455</v>
      </c>
      <c r="Y97" s="249"/>
      <c r="Z97" s="27">
        <v>5.3378251415993345</v>
      </c>
      <c r="AA97" s="249"/>
      <c r="AB97" s="27">
        <v>1272.992667</v>
      </c>
      <c r="AC97" s="249"/>
      <c r="AD97" s="27">
        <v>161.00329075975748</v>
      </c>
      <c r="AE97" s="249"/>
      <c r="AF97" s="27">
        <v>6.468569129012435</v>
      </c>
      <c r="AG97" s="249"/>
      <c r="AH97" s="27">
        <v>4.7586250000000003</v>
      </c>
      <c r="AI97" s="27">
        <v>0.59542460000000008</v>
      </c>
      <c r="AJ97" s="27">
        <v>4.1632004</v>
      </c>
      <c r="AK97" s="27">
        <v>0.35694550000000008</v>
      </c>
      <c r="AL97" s="27">
        <v>0.2384791</v>
      </c>
      <c r="AM97" s="249"/>
      <c r="AN97" s="27">
        <v>0.25093114</v>
      </c>
      <c r="AO97" s="27">
        <v>2.7943059999999999E-2</v>
      </c>
      <c r="AP97" s="27">
        <v>6.3211100000000006E-2</v>
      </c>
      <c r="AQ97" s="27">
        <v>0.15326013999999999</v>
      </c>
      <c r="AR97" s="27">
        <v>1.7530780000000003E-2</v>
      </c>
    </row>
    <row r="98" spans="1:44" x14ac:dyDescent="0.25">
      <c r="A98">
        <v>136</v>
      </c>
      <c r="B98" t="s">
        <v>1275</v>
      </c>
      <c r="C98" t="s">
        <v>1192</v>
      </c>
      <c r="D98" t="s">
        <v>1269</v>
      </c>
      <c r="E98">
        <v>-20.580095322999998</v>
      </c>
      <c r="F98">
        <v>-42.276236191000002</v>
      </c>
      <c r="G98">
        <v>845</v>
      </c>
      <c r="H98" t="s">
        <v>1210</v>
      </c>
      <c r="J98" s="27">
        <v>6</v>
      </c>
      <c r="K98" s="27">
        <v>6</v>
      </c>
      <c r="L98" s="27">
        <v>6</v>
      </c>
      <c r="M98" s="27">
        <v>6.333333333333333</v>
      </c>
      <c r="N98" s="27">
        <v>6.333333333333333</v>
      </c>
      <c r="O98" s="27">
        <v>6.166666666666667</v>
      </c>
      <c r="P98" s="27">
        <v>6</v>
      </c>
      <c r="Q98" s="27">
        <v>6.166666666666667</v>
      </c>
      <c r="R98" s="27">
        <v>85</v>
      </c>
      <c r="S98" s="249"/>
      <c r="T98" s="27"/>
      <c r="U98" s="27"/>
      <c r="V98" s="27"/>
      <c r="W98" s="27"/>
      <c r="X98" s="27"/>
      <c r="Y98" s="249"/>
      <c r="Z98" s="27"/>
      <c r="AA98" s="249"/>
      <c r="AB98" s="27">
        <v>2724.1060000000002</v>
      </c>
      <c r="AC98" s="249"/>
      <c r="AD98" s="27">
        <v>164.95619168941943</v>
      </c>
      <c r="AE98" s="249"/>
      <c r="AF98" s="27"/>
      <c r="AG98" s="249"/>
      <c r="AH98" s="27"/>
      <c r="AI98" s="27"/>
      <c r="AJ98" s="27"/>
      <c r="AK98" s="27"/>
      <c r="AL98" s="27"/>
      <c r="AM98" s="249"/>
      <c r="AN98" s="27"/>
      <c r="AO98" s="27"/>
      <c r="AP98" s="27"/>
      <c r="AQ98" s="27"/>
      <c r="AR98" s="27"/>
    </row>
    <row r="99" spans="1:44" x14ac:dyDescent="0.25">
      <c r="A99">
        <v>137</v>
      </c>
      <c r="B99" t="s">
        <v>1276</v>
      </c>
      <c r="C99" t="s">
        <v>1163</v>
      </c>
      <c r="D99" t="s">
        <v>1269</v>
      </c>
      <c r="E99">
        <v>-20.572490338000001</v>
      </c>
      <c r="F99">
        <v>-42.284777015000003</v>
      </c>
      <c r="G99">
        <v>849</v>
      </c>
      <c r="H99" t="s">
        <v>1225</v>
      </c>
      <c r="J99" s="27">
        <v>6</v>
      </c>
      <c r="K99" s="27">
        <v>5.666666666666667</v>
      </c>
      <c r="L99" s="27">
        <v>6.666666666666667</v>
      </c>
      <c r="M99" s="27">
        <v>6.333333333333333</v>
      </c>
      <c r="N99" s="27">
        <v>6</v>
      </c>
      <c r="O99" s="27">
        <v>6</v>
      </c>
      <c r="P99" s="27">
        <v>5.666666666666667</v>
      </c>
      <c r="Q99" s="27">
        <v>6</v>
      </c>
      <c r="R99" s="27">
        <v>84.333333333333329</v>
      </c>
      <c r="S99" s="249"/>
      <c r="T99" s="27"/>
      <c r="U99" s="27"/>
      <c r="V99" s="27"/>
      <c r="W99" s="27"/>
      <c r="X99" s="27"/>
      <c r="Y99" s="249"/>
      <c r="Z99" s="27"/>
      <c r="AA99" s="249"/>
      <c r="AB99" s="27">
        <v>1436.6453329999999</v>
      </c>
      <c r="AC99" s="249"/>
      <c r="AD99" s="27"/>
      <c r="AE99" s="249"/>
      <c r="AF99" s="27"/>
      <c r="AG99" s="249"/>
      <c r="AH99" s="27"/>
      <c r="AI99" s="27"/>
      <c r="AJ99" s="27"/>
      <c r="AK99" s="27"/>
      <c r="AL99" s="27"/>
      <c r="AM99" s="249"/>
      <c r="AN99" s="27"/>
      <c r="AO99" s="27"/>
      <c r="AP99" s="27"/>
      <c r="AQ99" s="27"/>
      <c r="AR99" s="27"/>
    </row>
    <row r="100" spans="1:44" x14ac:dyDescent="0.25">
      <c r="A100">
        <v>138</v>
      </c>
      <c r="B100" t="s">
        <v>1277</v>
      </c>
      <c r="C100" t="s">
        <v>1163</v>
      </c>
      <c r="D100" t="s">
        <v>1269</v>
      </c>
      <c r="E100">
        <v>-20.580690354000001</v>
      </c>
      <c r="F100">
        <v>-42.251399941999999</v>
      </c>
      <c r="G100">
        <v>939</v>
      </c>
      <c r="H100" t="s">
        <v>1210</v>
      </c>
      <c r="J100" s="27">
        <v>6</v>
      </c>
      <c r="K100" s="27">
        <v>5.666666666666667</v>
      </c>
      <c r="L100" s="27">
        <v>5.333333333333333</v>
      </c>
      <c r="M100" s="27">
        <v>6.333333333333333</v>
      </c>
      <c r="N100" s="27">
        <v>6</v>
      </c>
      <c r="O100" s="27">
        <v>5.666666666666667</v>
      </c>
      <c r="P100" s="27">
        <v>6</v>
      </c>
      <c r="Q100" s="27">
        <v>5.666666666666667</v>
      </c>
      <c r="R100" s="27">
        <v>82.666666666666671</v>
      </c>
      <c r="S100" s="249"/>
      <c r="T100" s="27">
        <v>58.455979499999998</v>
      </c>
      <c r="U100" s="27">
        <v>34.183040499999997</v>
      </c>
      <c r="V100" s="27">
        <v>5.9967396500000003</v>
      </c>
      <c r="W100" s="27">
        <v>13.771494000000001</v>
      </c>
      <c r="X100" s="27">
        <v>2.3164987704142428</v>
      </c>
      <c r="Y100" s="249"/>
      <c r="Z100" s="27">
        <v>5.4371460016642965</v>
      </c>
      <c r="AA100" s="249"/>
      <c r="AB100" s="27">
        <v>1707.9886670000001</v>
      </c>
      <c r="AC100" s="249"/>
      <c r="AD100" s="27">
        <v>171.19170672429541</v>
      </c>
      <c r="AE100" s="249"/>
      <c r="AF100" s="27">
        <v>6.2546569767816171</v>
      </c>
      <c r="AG100" s="249"/>
      <c r="AH100" s="27">
        <v>5.2707009999999999</v>
      </c>
      <c r="AI100" s="27">
        <v>0.77847259999999996</v>
      </c>
      <c r="AJ100" s="27">
        <v>4.4922284000000001</v>
      </c>
      <c r="AK100" s="27">
        <v>0.51427439999999991</v>
      </c>
      <c r="AL100" s="27">
        <v>0.26419819999999999</v>
      </c>
      <c r="AM100" s="249"/>
      <c r="AN100" s="27">
        <v>0.30686632000000003</v>
      </c>
      <c r="AO100" s="27">
        <v>3.085458E-2</v>
      </c>
      <c r="AP100" s="27">
        <v>7.8993599999999997E-2</v>
      </c>
      <c r="AQ100" s="27">
        <v>0.18830121999999999</v>
      </c>
      <c r="AR100" s="27">
        <v>1.433072E-2</v>
      </c>
    </row>
    <row r="101" spans="1:44" x14ac:dyDescent="0.25">
      <c r="A101">
        <v>140</v>
      </c>
      <c r="B101" t="s">
        <v>1278</v>
      </c>
      <c r="C101" t="s">
        <v>1544</v>
      </c>
      <c r="D101" t="s">
        <v>1269</v>
      </c>
      <c r="E101">
        <v>-20.596727784999999</v>
      </c>
      <c r="F101">
        <v>-42.256102189000003</v>
      </c>
      <c r="G101">
        <v>812</v>
      </c>
      <c r="H101" t="s">
        <v>1210</v>
      </c>
      <c r="J101" s="27">
        <v>5.666666666666667</v>
      </c>
      <c r="K101" s="27">
        <v>5.666666666666667</v>
      </c>
      <c r="L101" s="27">
        <v>5.666666666666667</v>
      </c>
      <c r="M101" s="27">
        <v>6</v>
      </c>
      <c r="N101" s="27">
        <v>6</v>
      </c>
      <c r="O101" s="27">
        <v>5.666666666666667</v>
      </c>
      <c r="P101" s="27">
        <v>5.666666666666667</v>
      </c>
      <c r="Q101" s="27">
        <v>6</v>
      </c>
      <c r="R101" s="27">
        <v>82.333333333333329</v>
      </c>
      <c r="S101" s="249"/>
      <c r="T101" s="27">
        <v>48.739042499999989</v>
      </c>
      <c r="U101" s="27">
        <v>30.216000999999999</v>
      </c>
      <c r="V101" s="27">
        <v>5.518435600000001</v>
      </c>
      <c r="W101" s="27">
        <v>12.029732200000002</v>
      </c>
      <c r="X101" s="27">
        <v>2.1996702295015758</v>
      </c>
      <c r="Y101" s="249"/>
      <c r="Z101" s="27">
        <v>4.9767803935253534</v>
      </c>
      <c r="AA101" s="249"/>
      <c r="AB101" s="27">
        <v>13518.666667</v>
      </c>
      <c r="AC101" s="249"/>
      <c r="AD101" s="27">
        <v>108.94887004866334</v>
      </c>
      <c r="AE101" s="249"/>
      <c r="AF101" s="27"/>
      <c r="AG101" s="249"/>
      <c r="AH101" s="27"/>
      <c r="AI101" s="27"/>
      <c r="AJ101" s="27"/>
      <c r="AK101" s="27"/>
      <c r="AL101" s="27"/>
      <c r="AM101" s="249"/>
      <c r="AN101" s="27"/>
      <c r="AO101" s="27"/>
      <c r="AP101" s="27"/>
      <c r="AQ101" s="27"/>
      <c r="AR101" s="27"/>
    </row>
    <row r="102" spans="1:44" x14ac:dyDescent="0.25">
      <c r="A102">
        <v>142</v>
      </c>
      <c r="B102" t="s">
        <v>1279</v>
      </c>
      <c r="C102" t="s">
        <v>1192</v>
      </c>
      <c r="D102" t="s">
        <v>1269</v>
      </c>
      <c r="E102">
        <v>-20.585273998000002</v>
      </c>
      <c r="F102">
        <v>-42.234008078999999</v>
      </c>
      <c r="G102">
        <v>813</v>
      </c>
      <c r="H102" t="s">
        <v>1225</v>
      </c>
      <c r="J102" s="27">
        <v>6</v>
      </c>
      <c r="K102" s="27">
        <v>5.666666666666667</v>
      </c>
      <c r="L102" s="27">
        <v>6</v>
      </c>
      <c r="M102" s="27">
        <v>6</v>
      </c>
      <c r="N102" s="27">
        <v>5.666666666666667</v>
      </c>
      <c r="O102" s="27">
        <v>5.666666666666667</v>
      </c>
      <c r="P102" s="27">
        <v>6</v>
      </c>
      <c r="Q102" s="27">
        <v>6</v>
      </c>
      <c r="R102" s="27">
        <v>83</v>
      </c>
      <c r="S102" s="249"/>
      <c r="T102" s="27">
        <v>51.709065999999993</v>
      </c>
      <c r="U102" s="27">
        <v>31.200030000000005</v>
      </c>
      <c r="V102" s="27">
        <v>5.5429962999999995</v>
      </c>
      <c r="W102" s="27">
        <v>12.719237999999999</v>
      </c>
      <c r="X102" s="27">
        <v>2.3128813391442415</v>
      </c>
      <c r="Y102" s="249"/>
      <c r="Z102" s="27">
        <v>5.8384559632781254</v>
      </c>
      <c r="AA102" s="249"/>
      <c r="AB102" s="27">
        <v>1502.1395</v>
      </c>
      <c r="AC102" s="249"/>
      <c r="AD102" s="27"/>
      <c r="AE102" s="249"/>
      <c r="AF102" s="27"/>
      <c r="AG102" s="249"/>
      <c r="AH102" s="27"/>
      <c r="AI102" s="27"/>
      <c r="AJ102" s="27"/>
      <c r="AK102" s="27"/>
      <c r="AL102" s="27"/>
      <c r="AM102" s="249"/>
      <c r="AN102" s="27"/>
      <c r="AO102" s="27"/>
      <c r="AP102" s="27"/>
      <c r="AQ102" s="27"/>
      <c r="AR102" s="27"/>
    </row>
    <row r="103" spans="1:44" x14ac:dyDescent="0.25">
      <c r="A103">
        <v>147</v>
      </c>
      <c r="B103" t="s">
        <v>1280</v>
      </c>
      <c r="C103" t="s">
        <v>1163</v>
      </c>
      <c r="D103" t="s">
        <v>1269</v>
      </c>
      <c r="E103">
        <v>-20.560111943999999</v>
      </c>
      <c r="F103">
        <v>-42.117231824000001</v>
      </c>
      <c r="G103">
        <v>698</v>
      </c>
      <c r="H103" t="s">
        <v>1225</v>
      </c>
      <c r="J103" s="27">
        <v>6</v>
      </c>
      <c r="K103" s="27">
        <v>6</v>
      </c>
      <c r="L103" s="27">
        <v>6</v>
      </c>
      <c r="M103" s="27">
        <v>6</v>
      </c>
      <c r="N103" s="27">
        <v>6</v>
      </c>
      <c r="O103" s="27">
        <v>6</v>
      </c>
      <c r="P103" s="27">
        <v>6</v>
      </c>
      <c r="Q103" s="27">
        <v>6</v>
      </c>
      <c r="R103" s="27">
        <v>83</v>
      </c>
      <c r="S103" s="249"/>
      <c r="T103" s="27">
        <v>42.157819499999995</v>
      </c>
      <c r="U103" s="27">
        <v>28.4229035</v>
      </c>
      <c r="V103" s="27">
        <v>4.9408174999999996</v>
      </c>
      <c r="W103" s="27">
        <v>11.755107700000002</v>
      </c>
      <c r="X103" s="27">
        <v>2.3762728047415296</v>
      </c>
      <c r="Y103" s="249"/>
      <c r="Z103" s="27">
        <v>5.5495353959483316</v>
      </c>
      <c r="AA103" s="249"/>
      <c r="AB103" s="27"/>
      <c r="AC103" s="249"/>
      <c r="AD103" s="27">
        <v>197.45383920792506</v>
      </c>
      <c r="AE103" s="249"/>
      <c r="AF103" s="27">
        <v>8.0043394593880119</v>
      </c>
      <c r="AG103" s="249"/>
      <c r="AH103" s="27"/>
      <c r="AI103" s="27"/>
      <c r="AJ103" s="27"/>
      <c r="AK103" s="27"/>
      <c r="AL103" s="27"/>
      <c r="AM103" s="249"/>
      <c r="AN103" s="27">
        <v>0.2931995</v>
      </c>
      <c r="AO103" s="27">
        <v>3.1924279999999999E-2</v>
      </c>
      <c r="AP103" s="27">
        <v>6.1169540000000001E-2</v>
      </c>
      <c r="AQ103" s="27">
        <v>0.18820844</v>
      </c>
      <c r="AR103" s="27">
        <v>1.681506E-2</v>
      </c>
    </row>
    <row r="104" spans="1:44" x14ac:dyDescent="0.25">
      <c r="A104">
        <v>149</v>
      </c>
      <c r="B104" t="s">
        <v>1281</v>
      </c>
      <c r="C104" t="s">
        <v>1163</v>
      </c>
      <c r="D104" t="s">
        <v>1269</v>
      </c>
      <c r="E104">
        <v>-20.505884299000002</v>
      </c>
      <c r="F104">
        <v>-42.111481670000003</v>
      </c>
      <c r="G104">
        <v>1096</v>
      </c>
      <c r="H104" t="s">
        <v>1210</v>
      </c>
      <c r="J104" s="27">
        <v>5.666666666666667</v>
      </c>
      <c r="K104" s="27">
        <v>6</v>
      </c>
      <c r="L104" s="27">
        <v>5.666666666666667</v>
      </c>
      <c r="M104" s="27">
        <v>6</v>
      </c>
      <c r="N104" s="27">
        <v>6</v>
      </c>
      <c r="O104" s="27">
        <v>6.333333333333333</v>
      </c>
      <c r="P104" s="27">
        <v>5.666666666666667</v>
      </c>
      <c r="Q104" s="27">
        <v>6</v>
      </c>
      <c r="R104" s="27">
        <v>83.333333333333329</v>
      </c>
      <c r="S104" s="249"/>
      <c r="T104" s="27">
        <v>41.615497999999995</v>
      </c>
      <c r="U104" s="27">
        <v>27.943950500000007</v>
      </c>
      <c r="V104" s="27">
        <v>5.2531379500000002</v>
      </c>
      <c r="W104" s="27">
        <v>10.685751</v>
      </c>
      <c r="X104" s="27">
        <v>2.05987024731012</v>
      </c>
      <c r="Y104" s="249"/>
      <c r="Z104" s="27">
        <v>6.7532533586132946</v>
      </c>
      <c r="AA104" s="249"/>
      <c r="AB104" s="27"/>
      <c r="AC104" s="249"/>
      <c r="AD104" s="27">
        <v>157.86074604361647</v>
      </c>
      <c r="AE104" s="249"/>
      <c r="AF104" s="27">
        <v>8.4498105266128505</v>
      </c>
      <c r="AG104" s="249"/>
      <c r="AH104" s="27">
        <v>6.6118050000000004</v>
      </c>
      <c r="AI104" s="27">
        <v>0.76661809999999997</v>
      </c>
      <c r="AJ104" s="27">
        <v>5.8451869000000007</v>
      </c>
      <c r="AK104" s="27">
        <v>0.44473069999999998</v>
      </c>
      <c r="AL104" s="27">
        <v>0.32188739999999999</v>
      </c>
      <c r="AM104" s="249"/>
      <c r="AN104" s="27">
        <v>0.26953991999999999</v>
      </c>
      <c r="AO104" s="27">
        <v>2.9427500000000002E-2</v>
      </c>
      <c r="AP104" s="27">
        <v>6.0006499999999997E-2</v>
      </c>
      <c r="AQ104" s="27">
        <v>0.17193976</v>
      </c>
      <c r="AR104" s="27">
        <v>1.7521639999999998E-2</v>
      </c>
    </row>
    <row r="105" spans="1:44" x14ac:dyDescent="0.25">
      <c r="A105">
        <v>158</v>
      </c>
      <c r="B105" t="s">
        <v>1282</v>
      </c>
      <c r="C105" t="s">
        <v>1163</v>
      </c>
      <c r="D105" t="s">
        <v>1269</v>
      </c>
      <c r="E105">
        <v>-20.619386751</v>
      </c>
      <c r="F105">
        <v>-42.140374760999997</v>
      </c>
      <c r="G105">
        <v>661</v>
      </c>
      <c r="H105" t="s">
        <v>1210</v>
      </c>
      <c r="J105" s="27">
        <v>5.666666666666667</v>
      </c>
      <c r="K105" s="27">
        <v>5.666666666666667</v>
      </c>
      <c r="L105" s="27">
        <v>5.666666666666667</v>
      </c>
      <c r="M105" s="27">
        <v>6</v>
      </c>
      <c r="N105" s="27">
        <v>5.333333333333333</v>
      </c>
      <c r="O105" s="27">
        <v>5.333333333333333</v>
      </c>
      <c r="P105" s="27">
        <v>5.666666666666667</v>
      </c>
      <c r="Q105" s="27">
        <v>5.666666666666667</v>
      </c>
      <c r="R105" s="27">
        <v>81</v>
      </c>
      <c r="S105" s="249"/>
      <c r="T105" s="27">
        <v>44.670093499999993</v>
      </c>
      <c r="U105" s="27">
        <v>29.108656000000003</v>
      </c>
      <c r="V105" s="27">
        <v>5.2049371499999992</v>
      </c>
      <c r="W105" s="27">
        <v>11.468663500000002</v>
      </c>
      <c r="X105" s="27">
        <v>2.2101927710551657</v>
      </c>
      <c r="Y105" s="249"/>
      <c r="Z105" s="27">
        <v>5.510483753846704</v>
      </c>
      <c r="AA105" s="249"/>
      <c r="AB105" s="27"/>
      <c r="AC105" s="249"/>
      <c r="AD105" s="27">
        <v>151.27029893584023</v>
      </c>
      <c r="AE105" s="249"/>
      <c r="AF105" s="27">
        <v>7.8895061747455344</v>
      </c>
      <c r="AG105" s="249"/>
      <c r="AH105" s="27"/>
      <c r="AI105" s="27"/>
      <c r="AJ105" s="27"/>
      <c r="AK105" s="27"/>
      <c r="AL105" s="27"/>
      <c r="AM105" s="249"/>
      <c r="AN105" s="27">
        <v>0.29873537999999999</v>
      </c>
      <c r="AO105" s="27">
        <v>2.8992279999999999E-2</v>
      </c>
      <c r="AP105" s="27">
        <v>5.6344600000000002E-2</v>
      </c>
      <c r="AQ105" s="27">
        <v>0.19654231999999999</v>
      </c>
      <c r="AR105" s="27">
        <v>1.9133299999999999E-2</v>
      </c>
    </row>
    <row r="106" spans="1:44" x14ac:dyDescent="0.25">
      <c r="A106">
        <v>159</v>
      </c>
      <c r="B106" t="s">
        <v>1283</v>
      </c>
      <c r="C106" t="s">
        <v>1173</v>
      </c>
      <c r="D106" t="s">
        <v>1284</v>
      </c>
      <c r="E106">
        <v>-20.237644790000001</v>
      </c>
      <c r="F106">
        <v>-41.974327834</v>
      </c>
      <c r="G106">
        <v>636</v>
      </c>
      <c r="H106" t="s">
        <v>1210</v>
      </c>
      <c r="J106" s="27">
        <v>6</v>
      </c>
      <c r="K106" s="27">
        <v>6.333333333333333</v>
      </c>
      <c r="L106" s="27">
        <v>6.333333333333333</v>
      </c>
      <c r="M106" s="27">
        <v>6.333333333333333</v>
      </c>
      <c r="N106" s="27">
        <v>6.333333333333333</v>
      </c>
      <c r="O106" s="27">
        <v>6.5</v>
      </c>
      <c r="P106" s="27">
        <v>6</v>
      </c>
      <c r="Q106" s="27">
        <v>6.166666666666667</v>
      </c>
      <c r="R106" s="27">
        <v>86</v>
      </c>
      <c r="S106" s="249"/>
      <c r="T106" s="27">
        <v>49.73657</v>
      </c>
      <c r="U106" s="27">
        <v>32.588352499999999</v>
      </c>
      <c r="V106" s="27">
        <v>5.9332519500000007</v>
      </c>
      <c r="W106" s="27">
        <v>12.191793500000001</v>
      </c>
      <c r="X106" s="27">
        <v>2.0648685964628615</v>
      </c>
      <c r="Y106" s="249"/>
      <c r="Z106" s="27">
        <v>5.9283816068504551</v>
      </c>
      <c r="AA106" s="249"/>
      <c r="AB106" s="27">
        <v>2457.466167</v>
      </c>
      <c r="AC106" s="249"/>
      <c r="AD106" s="27">
        <v>154.04906140793827</v>
      </c>
      <c r="AE106" s="249"/>
      <c r="AF106" s="27"/>
      <c r="AG106" s="249"/>
      <c r="AH106" s="27"/>
      <c r="AI106" s="27"/>
      <c r="AJ106" s="27"/>
      <c r="AK106" s="27"/>
      <c r="AL106" s="27"/>
      <c r="AM106" s="249"/>
      <c r="AN106" s="27"/>
      <c r="AO106" s="27"/>
      <c r="AP106" s="27"/>
      <c r="AQ106" s="27"/>
      <c r="AR106" s="27"/>
    </row>
    <row r="107" spans="1:44" x14ac:dyDescent="0.25">
      <c r="A107">
        <v>160</v>
      </c>
      <c r="B107" t="s">
        <v>1285</v>
      </c>
      <c r="C107" t="s">
        <v>1194</v>
      </c>
      <c r="D107" t="s">
        <v>1284</v>
      </c>
      <c r="E107">
        <v>-20.230368543000001</v>
      </c>
      <c r="F107">
        <v>-41.979059167000003</v>
      </c>
      <c r="G107">
        <v>621</v>
      </c>
      <c r="H107" t="s">
        <v>1225</v>
      </c>
      <c r="J107" s="27">
        <v>6</v>
      </c>
      <c r="K107" s="27">
        <v>5.666666666666667</v>
      </c>
      <c r="L107" s="27">
        <v>6</v>
      </c>
      <c r="M107" s="27">
        <v>6</v>
      </c>
      <c r="N107" s="27">
        <v>5.666666666666667</v>
      </c>
      <c r="O107" s="27">
        <v>5.666666666666667</v>
      </c>
      <c r="P107" s="27">
        <v>6</v>
      </c>
      <c r="Q107" s="27">
        <v>5.666666666666667</v>
      </c>
      <c r="R107" s="27">
        <v>82.666666666666671</v>
      </c>
      <c r="S107" s="249"/>
      <c r="T107" s="27">
        <v>37.204308000000005</v>
      </c>
      <c r="U107" s="27">
        <v>28.062585500000001</v>
      </c>
      <c r="V107" s="27">
        <v>4.9949778499999997</v>
      </c>
      <c r="W107" s="27">
        <v>10.756693950000003</v>
      </c>
      <c r="X107" s="27">
        <v>2.1694564205427689</v>
      </c>
      <c r="Y107" s="249"/>
      <c r="Z107" s="27">
        <v>6.0881002872251901</v>
      </c>
      <c r="AA107" s="249"/>
      <c r="AB107" s="27"/>
      <c r="AC107" s="249"/>
      <c r="AD107" s="27">
        <v>127.80641150532725</v>
      </c>
      <c r="AE107" s="249"/>
      <c r="AF107" s="27"/>
      <c r="AG107" s="249"/>
      <c r="AH107" s="27"/>
      <c r="AI107" s="27"/>
      <c r="AJ107" s="27"/>
      <c r="AK107" s="27"/>
      <c r="AL107" s="27"/>
      <c r="AM107" s="249"/>
      <c r="AN107" s="27">
        <v>0.24863624000000001</v>
      </c>
      <c r="AO107" s="27">
        <v>2.1224659999999999E-2</v>
      </c>
      <c r="AP107" s="27">
        <v>5.3851460000000004E-2</v>
      </c>
      <c r="AQ107" s="27">
        <v>0.14617658000000003</v>
      </c>
      <c r="AR107" s="27">
        <v>1.7969679999999998E-2</v>
      </c>
    </row>
    <row r="108" spans="1:44" x14ac:dyDescent="0.25">
      <c r="A108">
        <v>167</v>
      </c>
      <c r="B108" t="s">
        <v>1286</v>
      </c>
      <c r="C108" t="s">
        <v>1192</v>
      </c>
      <c r="D108" t="s">
        <v>1287</v>
      </c>
      <c r="E108">
        <v>-20.077695362</v>
      </c>
      <c r="F108">
        <v>-42.189095913999999</v>
      </c>
      <c r="G108">
        <v>826</v>
      </c>
      <c r="H108" t="s">
        <v>1225</v>
      </c>
      <c r="J108" s="27">
        <v>6</v>
      </c>
      <c r="K108" s="27">
        <v>6</v>
      </c>
      <c r="L108" s="27">
        <v>6.5</v>
      </c>
      <c r="M108" s="27">
        <v>6.166666666666667</v>
      </c>
      <c r="N108" s="27">
        <v>6</v>
      </c>
      <c r="O108" s="27">
        <v>6.166666666666667</v>
      </c>
      <c r="P108" s="27">
        <v>5.666666666666667</v>
      </c>
      <c r="Q108" s="27">
        <v>6.166666666666667</v>
      </c>
      <c r="R108" s="27">
        <v>84.666666666666671</v>
      </c>
      <c r="S108" s="249"/>
      <c r="T108" s="27">
        <v>34.051722499999997</v>
      </c>
      <c r="U108" s="27">
        <v>25.105266999999998</v>
      </c>
      <c r="V108" s="27">
        <v>4.7464027</v>
      </c>
      <c r="W108" s="27">
        <v>9.6807331499999982</v>
      </c>
      <c r="X108" s="27">
        <v>2.0411858319487028</v>
      </c>
      <c r="Y108" s="249"/>
      <c r="Z108" s="27">
        <v>6.214264622983384</v>
      </c>
      <c r="AA108" s="249"/>
      <c r="AB108" s="27"/>
      <c r="AC108" s="249"/>
      <c r="AD108" s="27">
        <v>201.03520779854787</v>
      </c>
      <c r="AE108" s="249"/>
      <c r="AF108" s="27"/>
      <c r="AG108" s="249"/>
      <c r="AH108" s="27"/>
      <c r="AI108" s="27"/>
      <c r="AJ108" s="27"/>
      <c r="AK108" s="27"/>
      <c r="AL108" s="27"/>
      <c r="AM108" s="249"/>
      <c r="AN108" s="27"/>
      <c r="AO108" s="27"/>
      <c r="AP108" s="27"/>
      <c r="AQ108" s="27"/>
      <c r="AR108" s="27"/>
    </row>
    <row r="109" spans="1:44" x14ac:dyDescent="0.25">
      <c r="A109">
        <v>168</v>
      </c>
      <c r="B109" t="s">
        <v>1288</v>
      </c>
      <c r="C109" t="s">
        <v>1192</v>
      </c>
      <c r="D109" t="s">
        <v>1287</v>
      </c>
      <c r="E109">
        <v>-20.066122887999999</v>
      </c>
      <c r="F109">
        <v>-42.172169750999998</v>
      </c>
      <c r="G109">
        <v>844</v>
      </c>
      <c r="H109" t="s">
        <v>1225</v>
      </c>
      <c r="J109" s="27">
        <v>6</v>
      </c>
      <c r="K109" s="27">
        <v>7</v>
      </c>
      <c r="L109" s="27">
        <v>7</v>
      </c>
      <c r="M109" s="27">
        <v>6</v>
      </c>
      <c r="N109" s="27">
        <v>7</v>
      </c>
      <c r="O109" s="27">
        <v>6</v>
      </c>
      <c r="P109" s="27">
        <v>6</v>
      </c>
      <c r="Q109" s="27">
        <v>6</v>
      </c>
      <c r="R109" s="27">
        <v>88</v>
      </c>
      <c r="S109" s="249"/>
      <c r="T109" s="27">
        <v>43.531068999999995</v>
      </c>
      <c r="U109" s="27">
        <v>27.9939745</v>
      </c>
      <c r="V109" s="27">
        <v>5.3265440000000002</v>
      </c>
      <c r="W109" s="27">
        <v>10.83448005</v>
      </c>
      <c r="X109" s="27">
        <v>2.0554634762926991</v>
      </c>
      <c r="Y109" s="249"/>
      <c r="Z109" s="27">
        <v>6.7377123990014232</v>
      </c>
      <c r="AA109" s="249"/>
      <c r="AB109" s="27"/>
      <c r="AC109" s="249"/>
      <c r="AD109" s="27"/>
      <c r="AE109" s="249"/>
      <c r="AF109" s="27"/>
      <c r="AG109" s="249"/>
      <c r="AH109" s="27"/>
      <c r="AI109" s="27"/>
      <c r="AJ109" s="27"/>
      <c r="AK109" s="27"/>
      <c r="AL109" s="27"/>
      <c r="AM109" s="249"/>
      <c r="AN109" s="27"/>
      <c r="AO109" s="27"/>
      <c r="AP109" s="27"/>
      <c r="AQ109" s="27"/>
      <c r="AR109" s="27"/>
    </row>
    <row r="110" spans="1:44" x14ac:dyDescent="0.25">
      <c r="A110">
        <v>169</v>
      </c>
      <c r="B110" t="s">
        <v>1289</v>
      </c>
      <c r="C110" t="s">
        <v>1194</v>
      </c>
      <c r="D110" t="s">
        <v>1287</v>
      </c>
      <c r="E110">
        <v>-20.316580859999998</v>
      </c>
      <c r="F110">
        <v>-42.017185511000001</v>
      </c>
      <c r="G110">
        <v>801</v>
      </c>
      <c r="H110" t="s">
        <v>1225</v>
      </c>
      <c r="J110" s="27">
        <v>6.666666666666667</v>
      </c>
      <c r="K110" s="27">
        <v>6.666666666666667</v>
      </c>
      <c r="L110" s="27">
        <v>7</v>
      </c>
      <c r="M110" s="27">
        <v>7.333333333333333</v>
      </c>
      <c r="N110" s="27">
        <v>7.333333333333333</v>
      </c>
      <c r="O110" s="27">
        <v>7</v>
      </c>
      <c r="P110" s="27">
        <v>7</v>
      </c>
      <c r="Q110" s="27">
        <v>7</v>
      </c>
      <c r="R110" s="27">
        <v>90</v>
      </c>
      <c r="S110" s="249"/>
      <c r="T110" s="27">
        <v>49.407699000000008</v>
      </c>
      <c r="U110" s="27">
        <v>30.660424999999993</v>
      </c>
      <c r="V110" s="27">
        <v>5.4683900500000009</v>
      </c>
      <c r="W110" s="27">
        <v>12.071681949999999</v>
      </c>
      <c r="X110" s="27">
        <v>2.2104058606966208</v>
      </c>
      <c r="Y110" s="249"/>
      <c r="Z110" s="27">
        <v>5.5669238822273481</v>
      </c>
      <c r="AA110" s="249"/>
      <c r="AB110" s="27">
        <v>6367</v>
      </c>
      <c r="AC110" s="249"/>
      <c r="AD110" s="27"/>
      <c r="AE110" s="249"/>
      <c r="AF110" s="27"/>
      <c r="AG110" s="249"/>
      <c r="AH110" s="27"/>
      <c r="AI110" s="27"/>
      <c r="AJ110" s="27"/>
      <c r="AK110" s="27"/>
      <c r="AL110" s="27"/>
      <c r="AM110" s="249"/>
      <c r="AN110" s="27"/>
      <c r="AO110" s="27"/>
      <c r="AP110" s="27"/>
      <c r="AQ110" s="27"/>
      <c r="AR110" s="27"/>
    </row>
    <row r="111" spans="1:44" x14ac:dyDescent="0.25">
      <c r="A111">
        <v>170</v>
      </c>
      <c r="B111" t="s">
        <v>1290</v>
      </c>
      <c r="C111" t="s">
        <v>1194</v>
      </c>
      <c r="D111" t="s">
        <v>1287</v>
      </c>
      <c r="E111">
        <v>-20.202845139000001</v>
      </c>
      <c r="F111">
        <v>-42.172935688999999</v>
      </c>
      <c r="G111">
        <v>807</v>
      </c>
      <c r="H111" t="s">
        <v>1225</v>
      </c>
      <c r="J111" s="27">
        <v>6</v>
      </c>
      <c r="K111" s="27">
        <v>5.666666666666667</v>
      </c>
      <c r="L111" s="27">
        <v>6</v>
      </c>
      <c r="M111" s="27">
        <v>6</v>
      </c>
      <c r="N111" s="27">
        <v>5.666666666666667</v>
      </c>
      <c r="O111" s="27">
        <v>5.333333333333333</v>
      </c>
      <c r="P111" s="27">
        <v>6</v>
      </c>
      <c r="Q111" s="27">
        <v>6</v>
      </c>
      <c r="R111" s="27">
        <v>82.666666666666671</v>
      </c>
      <c r="S111" s="249"/>
      <c r="T111" s="27"/>
      <c r="U111" s="27"/>
      <c r="V111" s="27"/>
      <c r="W111" s="27"/>
      <c r="X111" s="27"/>
      <c r="Y111" s="249"/>
      <c r="Z111" s="27"/>
      <c r="AA111" s="249"/>
      <c r="AB111" s="27"/>
      <c r="AC111" s="249"/>
      <c r="AD111" s="27">
        <v>222.31032611182226</v>
      </c>
      <c r="AE111" s="249"/>
      <c r="AF111" s="27"/>
      <c r="AG111" s="249"/>
      <c r="AH111" s="27"/>
      <c r="AI111" s="27"/>
      <c r="AJ111" s="27"/>
      <c r="AK111" s="27"/>
      <c r="AL111" s="27"/>
      <c r="AM111" s="249"/>
      <c r="AN111" s="27"/>
      <c r="AO111" s="27"/>
      <c r="AP111" s="27"/>
      <c r="AQ111" s="27"/>
      <c r="AR111" s="27"/>
    </row>
    <row r="112" spans="1:44" x14ac:dyDescent="0.25">
      <c r="A112">
        <v>171</v>
      </c>
      <c r="B112" t="s">
        <v>1291</v>
      </c>
      <c r="C112" t="s">
        <v>1163</v>
      </c>
      <c r="D112" t="s">
        <v>1287</v>
      </c>
      <c r="E112">
        <v>-20.107972389</v>
      </c>
      <c r="F112">
        <v>-42.185375438999998</v>
      </c>
      <c r="G112">
        <v>749</v>
      </c>
      <c r="H112" t="s">
        <v>1210</v>
      </c>
      <c r="J112" s="27">
        <v>6.333333333333333</v>
      </c>
      <c r="K112" s="27">
        <v>6.333333333333333</v>
      </c>
      <c r="L112" s="27">
        <v>6.333333333333333</v>
      </c>
      <c r="M112" s="27">
        <v>6.666666666666667</v>
      </c>
      <c r="N112" s="27">
        <v>6.666666666666667</v>
      </c>
      <c r="O112" s="27">
        <v>6.5</v>
      </c>
      <c r="P112" s="27">
        <v>6.333333333333333</v>
      </c>
      <c r="Q112" s="27">
        <v>6.166666666666667</v>
      </c>
      <c r="R112" s="27">
        <v>87.333333333333329</v>
      </c>
      <c r="S112" s="249"/>
      <c r="T112" s="27">
        <v>56.917438000000004</v>
      </c>
      <c r="U112" s="27">
        <v>32.738981500000001</v>
      </c>
      <c r="V112" s="27">
        <v>6.0239457500000002</v>
      </c>
      <c r="W112" s="27">
        <v>12.689870500000001</v>
      </c>
      <c r="X112" s="27">
        <v>2.1186207363453762</v>
      </c>
      <c r="Y112" s="249"/>
      <c r="Z112" s="27">
        <v>6.5471237215794709</v>
      </c>
      <c r="AA112" s="249"/>
      <c r="AB112" s="27"/>
      <c r="AC112" s="249"/>
      <c r="AD112" s="27">
        <v>156.5552385791681</v>
      </c>
      <c r="AE112" s="249"/>
      <c r="AF112" s="27">
        <v>7.5584252849417934</v>
      </c>
      <c r="AG112" s="249"/>
      <c r="AH112" s="27"/>
      <c r="AI112" s="27"/>
      <c r="AJ112" s="27"/>
      <c r="AK112" s="27"/>
      <c r="AL112" s="27"/>
      <c r="AM112" s="249"/>
      <c r="AN112" s="27">
        <v>0.31362864000000001</v>
      </c>
      <c r="AO112" s="27">
        <v>2.6137139999999996E-2</v>
      </c>
      <c r="AP112" s="27">
        <v>5.0853519999999999E-2</v>
      </c>
      <c r="AQ112" s="27">
        <v>0.22171820000000003</v>
      </c>
      <c r="AR112" s="27">
        <v>2.009464E-2</v>
      </c>
    </row>
    <row r="113" spans="1:44" x14ac:dyDescent="0.25">
      <c r="A113">
        <v>172</v>
      </c>
      <c r="B113" t="s">
        <v>1292</v>
      </c>
      <c r="C113" t="s">
        <v>1163</v>
      </c>
      <c r="D113" t="s">
        <v>1287</v>
      </c>
      <c r="E113">
        <v>-20.103960307000001</v>
      </c>
      <c r="F113">
        <v>-42.155351377999999</v>
      </c>
      <c r="G113">
        <v>932</v>
      </c>
      <c r="H113" t="s">
        <v>1210</v>
      </c>
      <c r="J113" s="27">
        <v>5.333333333333333</v>
      </c>
      <c r="K113" s="27">
        <v>5.666666666666667</v>
      </c>
      <c r="L113" s="27">
        <v>5.666666666666667</v>
      </c>
      <c r="M113" s="27">
        <v>6</v>
      </c>
      <c r="N113" s="27">
        <v>5.333333333333333</v>
      </c>
      <c r="O113" s="27">
        <v>5.333333333333333</v>
      </c>
      <c r="P113" s="27">
        <v>5.666666666666667</v>
      </c>
      <c r="Q113" s="27">
        <v>5.666666666666667</v>
      </c>
      <c r="R113" s="27">
        <v>80.666666666666671</v>
      </c>
      <c r="S113" s="249"/>
      <c r="T113" s="27">
        <v>47.916920499999996</v>
      </c>
      <c r="U113" s="27">
        <v>30.116687499999994</v>
      </c>
      <c r="V113" s="27">
        <v>5.583210049999999</v>
      </c>
      <c r="W113" s="27">
        <v>12.581588150000002</v>
      </c>
      <c r="X113" s="27">
        <v>2.2614173545811491</v>
      </c>
      <c r="Y113" s="249"/>
      <c r="Z113" s="27">
        <v>6.2411080986766168</v>
      </c>
      <c r="AA113" s="249"/>
      <c r="AB113" s="27"/>
      <c r="AC113" s="249"/>
      <c r="AD113" s="27">
        <v>174.44165338274334</v>
      </c>
      <c r="AE113" s="249"/>
      <c r="AF113" s="27">
        <v>6.5191620062919045</v>
      </c>
      <c r="AG113" s="249"/>
      <c r="AH113" s="27">
        <v>5.1107500000000003</v>
      </c>
      <c r="AI113" s="27">
        <v>0.78002949999999993</v>
      </c>
      <c r="AJ113" s="27">
        <v>4.3307205</v>
      </c>
      <c r="AK113" s="27">
        <v>0.41834369999999993</v>
      </c>
      <c r="AL113" s="27">
        <v>0.3616858</v>
      </c>
      <c r="AM113" s="249"/>
      <c r="AN113" s="27">
        <v>0.22520802000000001</v>
      </c>
      <c r="AO113" s="27">
        <v>2.4683299999999998E-2</v>
      </c>
      <c r="AP113" s="27">
        <v>5.2905599999999997E-2</v>
      </c>
      <c r="AQ113" s="27">
        <v>0.13594848000000001</v>
      </c>
      <c r="AR113" s="27">
        <v>1.60679E-2</v>
      </c>
    </row>
    <row r="114" spans="1:44" x14ac:dyDescent="0.25">
      <c r="A114">
        <v>173</v>
      </c>
      <c r="B114" t="s">
        <v>1293</v>
      </c>
      <c r="C114" t="s">
        <v>1194</v>
      </c>
      <c r="D114" t="s">
        <v>1287</v>
      </c>
      <c r="E114">
        <v>-20.310880997999998</v>
      </c>
      <c r="F114">
        <v>-42.003834060999999</v>
      </c>
      <c r="G114">
        <v>946</v>
      </c>
      <c r="H114" t="s">
        <v>1210</v>
      </c>
      <c r="J114" s="27">
        <v>6</v>
      </c>
      <c r="K114" s="27">
        <v>6.166666666666667</v>
      </c>
      <c r="L114" s="27">
        <v>6</v>
      </c>
      <c r="M114" s="27">
        <v>6.333333333333333</v>
      </c>
      <c r="N114" s="27">
        <v>6</v>
      </c>
      <c r="O114" s="27">
        <v>6.166666666666667</v>
      </c>
      <c r="P114" s="27">
        <v>6.333333333333333</v>
      </c>
      <c r="Q114" s="27">
        <v>6</v>
      </c>
      <c r="R114" s="27">
        <v>85</v>
      </c>
      <c r="S114" s="249"/>
      <c r="T114" s="27">
        <v>53.090949999999999</v>
      </c>
      <c r="U114" s="27">
        <v>31.616525500000005</v>
      </c>
      <c r="V114" s="27">
        <v>5.7349439000000011</v>
      </c>
      <c r="W114" s="27">
        <v>12.500179249999999</v>
      </c>
      <c r="X114" s="27">
        <v>2.1850998482174364</v>
      </c>
      <c r="Y114" s="249"/>
      <c r="Z114" s="27">
        <v>5.9270394330657927</v>
      </c>
      <c r="AA114" s="249"/>
      <c r="AB114" s="27">
        <v>2901</v>
      </c>
      <c r="AC114" s="249"/>
      <c r="AD114" s="27"/>
      <c r="AE114" s="249"/>
      <c r="AF114" s="27"/>
      <c r="AG114" s="249"/>
      <c r="AH114" s="27"/>
      <c r="AI114" s="27"/>
      <c r="AJ114" s="27"/>
      <c r="AK114" s="27"/>
      <c r="AL114" s="27"/>
      <c r="AM114" s="249"/>
      <c r="AN114" s="27">
        <v>0.27432844000000001</v>
      </c>
      <c r="AO114" s="27">
        <v>2.4526119999999998E-2</v>
      </c>
      <c r="AP114" s="27">
        <v>7.6347619999999991E-2</v>
      </c>
      <c r="AQ114" s="27">
        <v>0.16041104</v>
      </c>
      <c r="AR114" s="27">
        <v>1.6462540000000001E-2</v>
      </c>
    </row>
    <row r="115" spans="1:44" x14ac:dyDescent="0.25">
      <c r="A115">
        <v>174</v>
      </c>
      <c r="B115" t="s">
        <v>1294</v>
      </c>
      <c r="C115" t="s">
        <v>1163</v>
      </c>
      <c r="D115" t="s">
        <v>1287</v>
      </c>
      <c r="E115">
        <v>-20.296297828</v>
      </c>
      <c r="F115">
        <v>-42.103935274999998</v>
      </c>
      <c r="G115">
        <v>941</v>
      </c>
      <c r="H115" t="s">
        <v>1225</v>
      </c>
      <c r="J115" s="27">
        <v>6</v>
      </c>
      <c r="K115" s="27">
        <v>6.666666666666667</v>
      </c>
      <c r="L115" s="27">
        <v>6.666666666666667</v>
      </c>
      <c r="M115" s="27">
        <v>6.666666666666667</v>
      </c>
      <c r="N115" s="27">
        <v>6.666666666666667</v>
      </c>
      <c r="O115" s="27">
        <v>6.833333333333333</v>
      </c>
      <c r="P115" s="27">
        <v>6.333333333333333</v>
      </c>
      <c r="Q115" s="27">
        <v>6.166666666666667</v>
      </c>
      <c r="R115" s="27">
        <v>88</v>
      </c>
      <c r="S115" s="249"/>
      <c r="T115" s="27">
        <v>76.469109000000017</v>
      </c>
      <c r="U115" s="27">
        <v>37.624019999999994</v>
      </c>
      <c r="V115" s="27">
        <v>7.0183018999999991</v>
      </c>
      <c r="W115" s="27">
        <v>14.888993500000002</v>
      </c>
      <c r="X115" s="27">
        <v>2.1260481959378943</v>
      </c>
      <c r="Y115" s="249"/>
      <c r="Z115" s="27">
        <v>5.8304029205701555</v>
      </c>
      <c r="AA115" s="249"/>
      <c r="AB115" s="27">
        <v>1528.5</v>
      </c>
      <c r="AC115" s="249"/>
      <c r="AD115" s="27">
        <v>133.073544236515</v>
      </c>
      <c r="AE115" s="249"/>
      <c r="AF115" s="27">
        <v>6.6852186487340344</v>
      </c>
      <c r="AG115" s="249"/>
      <c r="AH115" s="27">
        <v>7.8341719999999997</v>
      </c>
      <c r="AI115" s="27">
        <v>0.94672390000000006</v>
      </c>
      <c r="AJ115" s="27">
        <v>6.8874480999999994</v>
      </c>
      <c r="AK115" s="27">
        <v>0.53405950000000013</v>
      </c>
      <c r="AL115" s="27">
        <v>0.41266439999999993</v>
      </c>
      <c r="AM115" s="249"/>
      <c r="AN115" s="27">
        <v>0.30187175999999993</v>
      </c>
      <c r="AO115" s="27">
        <v>2.4358780000000003E-2</v>
      </c>
      <c r="AP115" s="27">
        <v>5.2369880000000001E-2</v>
      </c>
      <c r="AQ115" s="27">
        <v>0.21788122000000004</v>
      </c>
      <c r="AR115" s="27">
        <v>1.9205720000000003E-2</v>
      </c>
    </row>
    <row r="116" spans="1:44" x14ac:dyDescent="0.25">
      <c r="A116">
        <v>175</v>
      </c>
      <c r="B116" t="s">
        <v>1295</v>
      </c>
      <c r="C116" t="s">
        <v>1163</v>
      </c>
      <c r="D116" t="s">
        <v>1287</v>
      </c>
      <c r="E116">
        <v>-20.295408424000001</v>
      </c>
      <c r="F116">
        <v>-42.101110071000001</v>
      </c>
      <c r="G116">
        <v>961</v>
      </c>
      <c r="H116" t="s">
        <v>1210</v>
      </c>
      <c r="J116" s="27">
        <v>6</v>
      </c>
      <c r="K116" s="27">
        <v>5.666666666666667</v>
      </c>
      <c r="L116" s="27">
        <v>6.666666666666667</v>
      </c>
      <c r="M116" s="27">
        <v>5.833333333333333</v>
      </c>
      <c r="N116" s="27">
        <v>5.666666666666667</v>
      </c>
      <c r="O116" s="27">
        <v>5.666666666666667</v>
      </c>
      <c r="P116" s="27">
        <v>6.333333333333333</v>
      </c>
      <c r="Q116" s="27">
        <v>6.166666666666667</v>
      </c>
      <c r="R116" s="27">
        <v>84</v>
      </c>
      <c r="S116" s="249"/>
      <c r="T116" s="27">
        <v>62.755414499999993</v>
      </c>
      <c r="U116" s="27">
        <v>35.211840000000009</v>
      </c>
      <c r="V116" s="27">
        <v>6.2136384499999995</v>
      </c>
      <c r="W116" s="27">
        <v>13.904233999999999</v>
      </c>
      <c r="X116" s="27">
        <v>2.2456937630848031</v>
      </c>
      <c r="Y116" s="249"/>
      <c r="Z116" s="27">
        <v>5.6733685877647444</v>
      </c>
      <c r="AA116" s="249"/>
      <c r="AB116" s="27">
        <v>1943.6395</v>
      </c>
      <c r="AC116" s="249"/>
      <c r="AD116" s="27">
        <v>154.68521187702839</v>
      </c>
      <c r="AE116" s="249"/>
      <c r="AF116" s="27">
        <v>7.1894516960188621</v>
      </c>
      <c r="AG116" s="249"/>
      <c r="AH116" s="27">
        <v>6.2374179999999999</v>
      </c>
      <c r="AI116" s="27">
        <v>0.89168590000000003</v>
      </c>
      <c r="AJ116" s="27">
        <v>5.3457321000000002</v>
      </c>
      <c r="AK116" s="27">
        <v>0.53386140000000004</v>
      </c>
      <c r="AL116" s="27">
        <v>0.35782449999999999</v>
      </c>
      <c r="AM116" s="249"/>
      <c r="AN116" s="27">
        <v>0.29888887999999997</v>
      </c>
      <c r="AO116" s="27">
        <v>3.3253500000000005E-2</v>
      </c>
      <c r="AP116" s="27">
        <v>0.10312639999999999</v>
      </c>
      <c r="AQ116" s="27">
        <v>0.16410723999999999</v>
      </c>
      <c r="AR116" s="27">
        <v>1.8048939999999999E-2</v>
      </c>
    </row>
    <row r="117" spans="1:44" x14ac:dyDescent="0.25">
      <c r="A117">
        <v>176</v>
      </c>
      <c r="B117" t="s">
        <v>1296</v>
      </c>
      <c r="C117" t="s">
        <v>1173</v>
      </c>
      <c r="D117" t="s">
        <v>1287</v>
      </c>
      <c r="E117">
        <v>-20.321462899</v>
      </c>
      <c r="F117">
        <v>-42.036241767999996</v>
      </c>
      <c r="G117">
        <v>863</v>
      </c>
      <c r="H117" t="s">
        <v>1225</v>
      </c>
      <c r="J117" s="27">
        <v>6</v>
      </c>
      <c r="K117" s="27">
        <v>5.666666666666667</v>
      </c>
      <c r="L117" s="27">
        <v>6</v>
      </c>
      <c r="M117" s="27">
        <v>6</v>
      </c>
      <c r="N117" s="27">
        <v>6</v>
      </c>
      <c r="O117" s="27">
        <v>5.333333333333333</v>
      </c>
      <c r="P117" s="27">
        <v>6</v>
      </c>
      <c r="Q117" s="27">
        <v>5.666666666666667</v>
      </c>
      <c r="R117" s="27">
        <v>82.666666666666671</v>
      </c>
      <c r="S117" s="249"/>
      <c r="T117" s="27">
        <v>61.888655263157908</v>
      </c>
      <c r="U117" s="27">
        <v>34.540511578947367</v>
      </c>
      <c r="V117" s="27">
        <v>6.2419065999999992</v>
      </c>
      <c r="W117" s="27">
        <v>13.322505749999999</v>
      </c>
      <c r="X117" s="27">
        <v>2.1329404056593826</v>
      </c>
      <c r="Y117" s="249"/>
      <c r="Z117" s="27">
        <v>5.561968163637828</v>
      </c>
      <c r="AA117" s="249"/>
      <c r="AB117" s="27">
        <v>2474.2939999999999</v>
      </c>
      <c r="AC117" s="249"/>
      <c r="AD117" s="27"/>
      <c r="AE117" s="249"/>
      <c r="AF117" s="27"/>
      <c r="AG117" s="249"/>
      <c r="AH117" s="27"/>
      <c r="AI117" s="27"/>
      <c r="AJ117" s="27"/>
      <c r="AK117" s="27"/>
      <c r="AL117" s="27"/>
      <c r="AM117" s="249"/>
      <c r="AN117" s="27"/>
      <c r="AO117" s="27"/>
      <c r="AP117" s="27"/>
      <c r="AQ117" s="27"/>
      <c r="AR117" s="27"/>
    </row>
    <row r="118" spans="1:44" x14ac:dyDescent="0.25">
      <c r="A118">
        <v>177</v>
      </c>
      <c r="B118" t="s">
        <v>1297</v>
      </c>
      <c r="C118" t="s">
        <v>1192</v>
      </c>
      <c r="D118" t="s">
        <v>1287</v>
      </c>
      <c r="E118">
        <v>-20.336392913000001</v>
      </c>
      <c r="F118">
        <v>-42.015359513</v>
      </c>
      <c r="G118">
        <v>1031</v>
      </c>
      <c r="H118" t="s">
        <v>1225</v>
      </c>
      <c r="J118" s="27">
        <v>7</v>
      </c>
      <c r="K118" s="27">
        <v>7</v>
      </c>
      <c r="L118" s="27">
        <v>7</v>
      </c>
      <c r="M118" s="27">
        <v>7</v>
      </c>
      <c r="N118" s="27">
        <v>7</v>
      </c>
      <c r="O118" s="27">
        <v>7.333333333333333</v>
      </c>
      <c r="P118" s="27">
        <v>6.666666666666667</v>
      </c>
      <c r="Q118" s="27">
        <v>7</v>
      </c>
      <c r="R118" s="27">
        <v>92.333333333333329</v>
      </c>
      <c r="S118" s="249"/>
      <c r="T118" s="27">
        <v>24.902025500000001</v>
      </c>
      <c r="U118" s="27">
        <v>21.266399000000003</v>
      </c>
      <c r="V118" s="27">
        <v>4.2476107499999998</v>
      </c>
      <c r="W118" s="27">
        <v>7.8769581500000001</v>
      </c>
      <c r="X118" s="27">
        <v>1.8567997722601315</v>
      </c>
      <c r="Y118" s="249"/>
      <c r="Z118" s="27">
        <v>6.7457654417093913</v>
      </c>
      <c r="AA118" s="249"/>
      <c r="AB118" s="27">
        <v>1574.166667</v>
      </c>
      <c r="AC118" s="249"/>
      <c r="AD118" s="27"/>
      <c r="AE118" s="249"/>
      <c r="AF118" s="27"/>
      <c r="AG118" s="249"/>
      <c r="AH118" s="27">
        <v>3.2226620000000001</v>
      </c>
      <c r="AI118" s="27">
        <v>0.46465980000000001</v>
      </c>
      <c r="AJ118" s="27">
        <v>2.7580022</v>
      </c>
      <c r="AK118" s="27">
        <v>0.24564790000000003</v>
      </c>
      <c r="AL118" s="27">
        <v>0.21901189999999998</v>
      </c>
      <c r="AM118" s="249"/>
      <c r="AN118" s="27">
        <v>0.29389843999999998</v>
      </c>
      <c r="AO118" s="27">
        <v>2.916784E-2</v>
      </c>
      <c r="AP118" s="27">
        <v>7.42342E-2</v>
      </c>
      <c r="AQ118" s="27">
        <v>0.18375622</v>
      </c>
      <c r="AR118" s="27">
        <v>2.0104519999999997E-2</v>
      </c>
    </row>
    <row r="119" spans="1:44" x14ac:dyDescent="0.25">
      <c r="A119">
        <v>178</v>
      </c>
      <c r="B119" t="s">
        <v>1298</v>
      </c>
      <c r="C119" t="s">
        <v>1192</v>
      </c>
      <c r="D119" t="s">
        <v>1287</v>
      </c>
      <c r="E119">
        <v>-20.325202485999998</v>
      </c>
      <c r="F119">
        <v>-42.008976359000002</v>
      </c>
      <c r="G119">
        <v>887</v>
      </c>
      <c r="H119" t="s">
        <v>1225</v>
      </c>
      <c r="J119" s="27">
        <v>6.333333333333333</v>
      </c>
      <c r="K119" s="27">
        <v>6.333333333333333</v>
      </c>
      <c r="L119" s="27">
        <v>6</v>
      </c>
      <c r="M119" s="27">
        <v>6.333333333333333</v>
      </c>
      <c r="N119" s="27">
        <v>6.333333333333333</v>
      </c>
      <c r="O119" s="27">
        <v>6</v>
      </c>
      <c r="P119" s="27">
        <v>6.333333333333333</v>
      </c>
      <c r="Q119" s="27">
        <v>6.333333333333333</v>
      </c>
      <c r="R119" s="27">
        <v>86</v>
      </c>
      <c r="S119" s="249"/>
      <c r="T119" s="27">
        <v>40.824475999999997</v>
      </c>
      <c r="U119" s="27">
        <v>28.300170999999999</v>
      </c>
      <c r="V119" s="27">
        <v>5.1589043999999991</v>
      </c>
      <c r="W119" s="27">
        <v>11.545053249999999</v>
      </c>
      <c r="X119" s="27">
        <v>2.2411309938929311</v>
      </c>
      <c r="Y119" s="249"/>
      <c r="Z119" s="27">
        <v>6.1672885405202269</v>
      </c>
      <c r="AA119" s="249"/>
      <c r="AB119" s="27">
        <v>1963.833333</v>
      </c>
      <c r="AC119" s="249"/>
      <c r="AD119" s="27">
        <v>180.48742783067641</v>
      </c>
      <c r="AE119" s="249"/>
      <c r="AF119" s="27">
        <v>7.4167392918794066</v>
      </c>
      <c r="AG119" s="249"/>
      <c r="AH119" s="27"/>
      <c r="AI119" s="27"/>
      <c r="AJ119" s="27"/>
      <c r="AK119" s="27"/>
      <c r="AL119" s="27"/>
      <c r="AM119" s="249"/>
      <c r="AN119" s="27"/>
      <c r="AO119" s="27"/>
      <c r="AP119" s="27"/>
      <c r="AQ119" s="27"/>
      <c r="AR119" s="27"/>
    </row>
    <row r="120" spans="1:44" x14ac:dyDescent="0.25">
      <c r="A120">
        <v>179</v>
      </c>
      <c r="B120" t="s">
        <v>1299</v>
      </c>
      <c r="C120" t="s">
        <v>1194</v>
      </c>
      <c r="D120" t="s">
        <v>1300</v>
      </c>
      <c r="E120">
        <v>-20.412580472999998</v>
      </c>
      <c r="F120">
        <v>-41.860302183999998</v>
      </c>
      <c r="G120">
        <v>1128</v>
      </c>
      <c r="H120" t="s">
        <v>1210</v>
      </c>
      <c r="J120" s="27">
        <v>6</v>
      </c>
      <c r="K120" s="27">
        <v>5.833333333333333</v>
      </c>
      <c r="L120" s="27">
        <v>6</v>
      </c>
      <c r="M120" s="27">
        <v>6.166666666666667</v>
      </c>
      <c r="N120" s="27">
        <v>5.333333333333333</v>
      </c>
      <c r="O120" s="27">
        <v>5.833333333333333</v>
      </c>
      <c r="P120" s="27">
        <v>6</v>
      </c>
      <c r="Q120" s="27">
        <v>6.5</v>
      </c>
      <c r="R120" s="27">
        <v>83.666666666666671</v>
      </c>
      <c r="S120" s="249"/>
      <c r="T120" s="27">
        <v>53.564764499999988</v>
      </c>
      <c r="U120" s="27">
        <v>31.601354500000003</v>
      </c>
      <c r="V120" s="27">
        <v>5.7107381499999992</v>
      </c>
      <c r="W120" s="27">
        <v>13.290803149999999</v>
      </c>
      <c r="X120" s="27">
        <v>2.3234643756769406</v>
      </c>
      <c r="Y120" s="249"/>
      <c r="Z120" s="27">
        <v>5.3405094891686584</v>
      </c>
      <c r="AA120" s="249"/>
      <c r="AB120" s="27"/>
      <c r="AC120" s="249"/>
      <c r="AD120" s="27">
        <v>169.98503326687404</v>
      </c>
      <c r="AE120" s="249"/>
      <c r="AF120" s="27"/>
      <c r="AG120" s="249"/>
      <c r="AH120" s="27"/>
      <c r="AI120" s="27"/>
      <c r="AJ120" s="27"/>
      <c r="AK120" s="27"/>
      <c r="AL120" s="27"/>
      <c r="AM120" s="249"/>
      <c r="AN120" s="27">
        <v>0.2385697</v>
      </c>
      <c r="AO120" s="27">
        <v>2.301806E-2</v>
      </c>
      <c r="AP120" s="27">
        <v>4.2447640000000002E-2</v>
      </c>
      <c r="AQ120" s="27">
        <v>0.15911906000000001</v>
      </c>
      <c r="AR120" s="27">
        <v>2.0864719999999996E-2</v>
      </c>
    </row>
    <row r="121" spans="1:44" x14ac:dyDescent="0.25">
      <c r="A121">
        <v>180</v>
      </c>
      <c r="B121" t="s">
        <v>1299</v>
      </c>
      <c r="C121" t="s">
        <v>1192</v>
      </c>
      <c r="D121" t="s">
        <v>1300</v>
      </c>
      <c r="E121">
        <v>-20.415421435999999</v>
      </c>
      <c r="F121">
        <v>-41.859599109999998</v>
      </c>
      <c r="G121">
        <v>1134</v>
      </c>
      <c r="H121" t="s">
        <v>1225</v>
      </c>
      <c r="J121" s="27">
        <v>6</v>
      </c>
      <c r="K121" s="27">
        <v>6.333333333333333</v>
      </c>
      <c r="L121" s="27">
        <v>6.333333333333333</v>
      </c>
      <c r="M121" s="27">
        <v>6.166666666666667</v>
      </c>
      <c r="N121" s="27">
        <v>6.833333333333333</v>
      </c>
      <c r="O121" s="27">
        <v>6.5</v>
      </c>
      <c r="P121" s="27">
        <v>6</v>
      </c>
      <c r="Q121" s="27">
        <v>6.166666666666667</v>
      </c>
      <c r="R121" s="27">
        <v>86.333333333333329</v>
      </c>
      <c r="S121" s="249"/>
      <c r="T121" s="27">
        <v>35.855425000000011</v>
      </c>
      <c r="U121" s="27">
        <v>25.943598999999999</v>
      </c>
      <c r="V121" s="27">
        <v>4.5771056000000003</v>
      </c>
      <c r="W121" s="27">
        <v>10.978162450000001</v>
      </c>
      <c r="X121" s="27">
        <v>2.4099526568294665</v>
      </c>
      <c r="Y121" s="249"/>
      <c r="Z121" s="27">
        <v>6.6128902370278908</v>
      </c>
      <c r="AA121" s="249"/>
      <c r="AB121" s="27">
        <v>5353.5</v>
      </c>
      <c r="AC121" s="249"/>
      <c r="AD121" s="27">
        <v>172.69853046692401</v>
      </c>
      <c r="AE121" s="249"/>
      <c r="AF121" s="27">
        <v>7.2726973482999053</v>
      </c>
      <c r="AG121" s="249"/>
      <c r="AH121" s="27">
        <v>4.2290640000000002</v>
      </c>
      <c r="AI121" s="27">
        <v>0.42290519999999993</v>
      </c>
      <c r="AJ121" s="27">
        <v>3.8061588000000004</v>
      </c>
      <c r="AK121" s="27">
        <v>0.21192049999999993</v>
      </c>
      <c r="AL121" s="27">
        <v>0.2109847</v>
      </c>
      <c r="AM121" s="249"/>
      <c r="AN121" s="27">
        <v>0.26544321999999998</v>
      </c>
      <c r="AO121" s="27">
        <v>2.5871359999999999E-2</v>
      </c>
      <c r="AP121" s="27">
        <v>6.1856000000000001E-2</v>
      </c>
      <c r="AQ121" s="27">
        <v>0.16686090000000001</v>
      </c>
      <c r="AR121" s="27">
        <v>1.6718279999999995E-2</v>
      </c>
    </row>
    <row r="122" spans="1:44" x14ac:dyDescent="0.25">
      <c r="A122">
        <v>181</v>
      </c>
      <c r="B122" t="s">
        <v>1301</v>
      </c>
      <c r="C122" t="s">
        <v>1173</v>
      </c>
      <c r="D122" t="s">
        <v>1300</v>
      </c>
      <c r="E122">
        <v>-20.429425081000002</v>
      </c>
      <c r="F122">
        <v>-41.872401377000003</v>
      </c>
      <c r="G122">
        <v>1007</v>
      </c>
      <c r="H122" t="s">
        <v>1210</v>
      </c>
      <c r="J122" s="27">
        <v>6.333333333333333</v>
      </c>
      <c r="K122" s="27">
        <v>6.333333333333333</v>
      </c>
      <c r="L122" s="27">
        <v>6.333333333333333</v>
      </c>
      <c r="M122" s="27">
        <v>6</v>
      </c>
      <c r="N122" s="27">
        <v>6.166666666666667</v>
      </c>
      <c r="O122" s="27">
        <v>6.166666666666667</v>
      </c>
      <c r="P122" s="27">
        <v>6</v>
      </c>
      <c r="Q122" s="27">
        <v>6</v>
      </c>
      <c r="R122" s="27">
        <v>85.333333333333329</v>
      </c>
      <c r="S122" s="249"/>
      <c r="T122" s="27">
        <v>39.043758499999996</v>
      </c>
      <c r="U122" s="27">
        <v>26.687025500000004</v>
      </c>
      <c r="V122" s="27">
        <v>4.8515746499999999</v>
      </c>
      <c r="W122" s="27">
        <v>11.098478400000001</v>
      </c>
      <c r="X122" s="27">
        <v>2.2959684416088466</v>
      </c>
      <c r="Y122" s="249"/>
      <c r="Z122" s="27">
        <v>6.8437441279896927</v>
      </c>
      <c r="AA122" s="249"/>
      <c r="AB122" s="27">
        <v>15441.666667</v>
      </c>
      <c r="AC122" s="249"/>
      <c r="AD122" s="27"/>
      <c r="AE122" s="249"/>
      <c r="AF122" s="27"/>
      <c r="AG122" s="249"/>
      <c r="AH122" s="27"/>
      <c r="AI122" s="27"/>
      <c r="AJ122" s="27"/>
      <c r="AK122" s="27"/>
      <c r="AL122" s="27"/>
      <c r="AM122" s="249"/>
      <c r="AN122" s="27">
        <v>0.27332595999999998</v>
      </c>
      <c r="AO122" s="27">
        <v>2.0501800000000001E-2</v>
      </c>
      <c r="AP122" s="27">
        <v>6.7976580000000009E-2</v>
      </c>
      <c r="AQ122" s="27">
        <v>0.17457682000000002</v>
      </c>
      <c r="AR122" s="27">
        <v>1.654984E-2</v>
      </c>
    </row>
    <row r="123" spans="1:44" x14ac:dyDescent="0.25">
      <c r="A123">
        <v>182</v>
      </c>
      <c r="B123" t="s">
        <v>1302</v>
      </c>
      <c r="C123" t="s">
        <v>1194</v>
      </c>
      <c r="D123" t="s">
        <v>1300</v>
      </c>
      <c r="E123">
        <v>-20.456397962</v>
      </c>
      <c r="F123">
        <v>-41.898959521000002</v>
      </c>
      <c r="G123">
        <v>1033</v>
      </c>
      <c r="H123" t="s">
        <v>1225</v>
      </c>
      <c r="J123" s="27">
        <v>6</v>
      </c>
      <c r="K123" s="27">
        <v>5.666666666666667</v>
      </c>
      <c r="L123" s="27">
        <v>6</v>
      </c>
      <c r="M123" s="27">
        <v>6.333333333333333</v>
      </c>
      <c r="N123" s="27">
        <v>6</v>
      </c>
      <c r="O123" s="27">
        <v>6</v>
      </c>
      <c r="P123" s="27">
        <v>6</v>
      </c>
      <c r="Q123" s="27">
        <v>6</v>
      </c>
      <c r="R123" s="27">
        <v>84</v>
      </c>
      <c r="S123" s="249"/>
      <c r="T123" s="27">
        <v>56.908510999999997</v>
      </c>
      <c r="U123" s="27">
        <v>32.080120000000001</v>
      </c>
      <c r="V123" s="27">
        <v>5.8664344499999999</v>
      </c>
      <c r="W123" s="27">
        <v>13.416097499999998</v>
      </c>
      <c r="X123" s="27">
        <v>2.3029118533022679</v>
      </c>
      <c r="Y123" s="249"/>
      <c r="Z123" s="27">
        <v>5.8491933535554184</v>
      </c>
      <c r="AA123" s="249"/>
      <c r="AB123" s="27">
        <v>14776.666667</v>
      </c>
      <c r="AC123" s="249"/>
      <c r="AD123" s="27">
        <v>122.38160488728224</v>
      </c>
      <c r="AE123" s="249"/>
      <c r="AF123" s="27"/>
      <c r="AG123" s="249"/>
      <c r="AH123" s="27"/>
      <c r="AI123" s="27"/>
      <c r="AJ123" s="27"/>
      <c r="AK123" s="27"/>
      <c r="AL123" s="27"/>
      <c r="AM123" s="249"/>
      <c r="AN123" s="27">
        <v>0.29920532</v>
      </c>
      <c r="AO123" s="27">
        <v>2.913754E-2</v>
      </c>
      <c r="AP123" s="27">
        <v>5.3106399999999998E-2</v>
      </c>
      <c r="AQ123" s="27">
        <v>0.20046829999999999</v>
      </c>
      <c r="AR123" s="27">
        <v>2.0141820000000001E-2</v>
      </c>
    </row>
    <row r="124" spans="1:44" x14ac:dyDescent="0.25">
      <c r="A124">
        <v>184</v>
      </c>
      <c r="B124" t="s">
        <v>1303</v>
      </c>
      <c r="C124" t="s">
        <v>1192</v>
      </c>
      <c r="D124" t="s">
        <v>1304</v>
      </c>
      <c r="E124">
        <v>-20.483313090999999</v>
      </c>
      <c r="F124">
        <v>-42.012991206999999</v>
      </c>
      <c r="G124">
        <v>999</v>
      </c>
      <c r="H124" t="s">
        <v>1225</v>
      </c>
      <c r="J124" s="27">
        <v>6</v>
      </c>
      <c r="K124" s="27">
        <v>5.666666666666667</v>
      </c>
      <c r="L124" s="27">
        <v>6</v>
      </c>
      <c r="M124" s="27">
        <v>6</v>
      </c>
      <c r="N124" s="27">
        <v>5.666666666666667</v>
      </c>
      <c r="O124" s="27">
        <v>5.333333333333333</v>
      </c>
      <c r="P124" s="27">
        <v>6</v>
      </c>
      <c r="Q124" s="27">
        <v>6</v>
      </c>
      <c r="R124" s="27">
        <v>82.666666666666671</v>
      </c>
      <c r="S124" s="249"/>
      <c r="T124" s="27">
        <v>55.050408000000019</v>
      </c>
      <c r="U124" s="27">
        <v>31.672372000000006</v>
      </c>
      <c r="V124" s="27">
        <v>5.8601901999999999</v>
      </c>
      <c r="W124" s="27">
        <v>13.254700000000003</v>
      </c>
      <c r="X124" s="27">
        <v>2.2686922427761864</v>
      </c>
      <c r="Y124" s="249"/>
      <c r="Z124" s="27">
        <v>6.649128929213755</v>
      </c>
      <c r="AA124" s="249"/>
      <c r="AB124" s="27">
        <v>10750.5</v>
      </c>
      <c r="AC124" s="249"/>
      <c r="AD124" s="27">
        <v>188.30995066839495</v>
      </c>
      <c r="AE124" s="249"/>
      <c r="AF124" s="27">
        <v>7.274749749125375</v>
      </c>
      <c r="AG124" s="249"/>
      <c r="AH124" s="27">
        <v>4.7937609999999999</v>
      </c>
      <c r="AI124" s="27">
        <v>0.56339159999999999</v>
      </c>
      <c r="AJ124" s="27">
        <v>4.2303693999999998</v>
      </c>
      <c r="AK124" s="27">
        <v>0.30892889999999995</v>
      </c>
      <c r="AL124" s="27">
        <v>0.25446270000000004</v>
      </c>
      <c r="AM124" s="249"/>
      <c r="AN124" s="27">
        <v>0.28110945999999998</v>
      </c>
      <c r="AO124" s="27">
        <v>3.0766680000000001E-2</v>
      </c>
      <c r="AP124" s="27">
        <v>6.1835300000000003E-2</v>
      </c>
      <c r="AQ124" s="27">
        <v>0.17504081999999999</v>
      </c>
      <c r="AR124" s="27">
        <v>2.0449160000000001E-2</v>
      </c>
    </row>
    <row r="125" spans="1:44" x14ac:dyDescent="0.25">
      <c r="A125">
        <v>186</v>
      </c>
      <c r="B125" t="s">
        <v>1305</v>
      </c>
      <c r="C125" t="s">
        <v>1194</v>
      </c>
      <c r="D125" t="s">
        <v>1304</v>
      </c>
      <c r="E125">
        <v>-20.451478036000001</v>
      </c>
      <c r="F125">
        <v>-41.940745235999998</v>
      </c>
      <c r="G125">
        <v>747</v>
      </c>
      <c r="H125" t="s">
        <v>1225</v>
      </c>
      <c r="J125" s="27">
        <v>5</v>
      </c>
      <c r="K125" s="27">
        <v>5.666666666666667</v>
      </c>
      <c r="L125" s="27">
        <v>5.333333333333333</v>
      </c>
      <c r="M125" s="27">
        <v>5.666666666666667</v>
      </c>
      <c r="N125" s="27">
        <v>5</v>
      </c>
      <c r="O125" s="27">
        <v>5.333333333333333</v>
      </c>
      <c r="P125" s="27">
        <v>5.333333333333333</v>
      </c>
      <c r="Q125" s="27">
        <v>5.666666666666667</v>
      </c>
      <c r="R125" s="27">
        <v>79</v>
      </c>
      <c r="S125" s="249"/>
      <c r="T125" s="27">
        <v>56.885014999999996</v>
      </c>
      <c r="U125" s="27">
        <v>32.591923999999999</v>
      </c>
      <c r="V125" s="27">
        <v>5.9983766499999991</v>
      </c>
      <c r="W125" s="27">
        <v>13.343075000000002</v>
      </c>
      <c r="X125" s="27">
        <v>2.2360090187739012</v>
      </c>
      <c r="Y125" s="249"/>
      <c r="Z125" s="27">
        <v>6.9985759191997614</v>
      </c>
      <c r="AA125" s="249"/>
      <c r="AB125" s="27"/>
      <c r="AC125" s="249"/>
      <c r="AD125" s="27">
        <v>176.07664397988793</v>
      </c>
      <c r="AE125" s="249"/>
      <c r="AF125" s="27">
        <v>7.2914731924610452</v>
      </c>
      <c r="AG125" s="249"/>
      <c r="AH125" s="27"/>
      <c r="AI125" s="27"/>
      <c r="AJ125" s="27"/>
      <c r="AK125" s="27"/>
      <c r="AL125" s="27"/>
      <c r="AM125" s="249"/>
      <c r="AN125" s="27">
        <v>0.26004115999999999</v>
      </c>
      <c r="AO125" s="27">
        <v>2.6088240000000002E-2</v>
      </c>
      <c r="AP125" s="27">
        <v>5.6830040000000005E-2</v>
      </c>
      <c r="AQ125" s="27">
        <v>0.15174070000000001</v>
      </c>
      <c r="AR125" s="27">
        <v>2.1067300000000001E-2</v>
      </c>
    </row>
    <row r="126" spans="1:44" x14ac:dyDescent="0.25">
      <c r="A126">
        <v>188</v>
      </c>
      <c r="B126" t="s">
        <v>1306</v>
      </c>
      <c r="C126" t="s">
        <v>1194</v>
      </c>
      <c r="D126" t="s">
        <v>1307</v>
      </c>
      <c r="E126">
        <v>-20.447234111</v>
      </c>
      <c r="F126">
        <v>-41.93501981</v>
      </c>
      <c r="G126">
        <v>848</v>
      </c>
      <c r="H126" t="s">
        <v>1225</v>
      </c>
      <c r="J126" s="27">
        <v>5.666666666666667</v>
      </c>
      <c r="K126" s="27">
        <v>5.333333333333333</v>
      </c>
      <c r="L126" s="27">
        <v>5.666666666666667</v>
      </c>
      <c r="M126" s="27">
        <v>5.666666666666667</v>
      </c>
      <c r="N126" s="27">
        <v>5</v>
      </c>
      <c r="O126" s="27">
        <v>5.666666666666667</v>
      </c>
      <c r="P126" s="27">
        <v>6</v>
      </c>
      <c r="Q126" s="27">
        <v>5.333333333333333</v>
      </c>
      <c r="R126" s="27">
        <v>80.333333333333329</v>
      </c>
      <c r="S126" s="249"/>
      <c r="T126" s="27">
        <v>53.0002195</v>
      </c>
      <c r="U126" s="27">
        <v>32.098380500000005</v>
      </c>
      <c r="V126" s="27">
        <v>5.6567837000000001</v>
      </c>
      <c r="W126" s="27">
        <v>13.271454</v>
      </c>
      <c r="X126" s="27">
        <v>2.362370458036767</v>
      </c>
      <c r="Y126" s="249"/>
      <c r="Z126" s="27">
        <v>5.9705541199790337</v>
      </c>
      <c r="AA126" s="249"/>
      <c r="AB126" s="27"/>
      <c r="AC126" s="249"/>
      <c r="AD126" s="27"/>
      <c r="AE126" s="249"/>
      <c r="AF126" s="27"/>
      <c r="AG126" s="249"/>
      <c r="AH126" s="27"/>
      <c r="AI126" s="27"/>
      <c r="AJ126" s="27"/>
      <c r="AK126" s="27"/>
      <c r="AL126" s="27"/>
      <c r="AM126" s="249"/>
      <c r="AN126" s="27"/>
      <c r="AO126" s="27"/>
      <c r="AP126" s="27"/>
      <c r="AQ126" s="27"/>
      <c r="AR126" s="27"/>
    </row>
    <row r="127" spans="1:44" x14ac:dyDescent="0.25">
      <c r="A127">
        <v>190</v>
      </c>
      <c r="B127" t="s">
        <v>1308</v>
      </c>
      <c r="C127" t="s">
        <v>1194</v>
      </c>
      <c r="D127" t="s">
        <v>1307</v>
      </c>
      <c r="E127">
        <v>-20.387010974999999</v>
      </c>
      <c r="F127">
        <v>-41.914448942999996</v>
      </c>
      <c r="G127">
        <v>777</v>
      </c>
      <c r="H127" t="s">
        <v>1210</v>
      </c>
      <c r="J127" s="27">
        <v>5.666666666666667</v>
      </c>
      <c r="K127" s="27">
        <v>5.666666666666667</v>
      </c>
      <c r="L127" s="27">
        <v>6</v>
      </c>
      <c r="M127" s="27">
        <v>6</v>
      </c>
      <c r="N127" s="27">
        <v>5.333333333333333</v>
      </c>
      <c r="O127" s="27">
        <v>5.333333333333333</v>
      </c>
      <c r="P127" s="27">
        <v>5.666666666666667</v>
      </c>
      <c r="Q127" s="27">
        <v>6</v>
      </c>
      <c r="R127" s="27">
        <v>81.666666666666671</v>
      </c>
      <c r="S127" s="249"/>
      <c r="T127" s="27">
        <v>52.605337000000006</v>
      </c>
      <c r="U127" s="27">
        <v>32.512329000000001</v>
      </c>
      <c r="V127" s="27">
        <v>5.6997100999999999</v>
      </c>
      <c r="W127" s="27">
        <v>13.421134999999998</v>
      </c>
      <c r="X127" s="27">
        <v>2.36142818171836</v>
      </c>
      <c r="Y127" s="249"/>
      <c r="Z127" s="27">
        <v>6.1646041929509039</v>
      </c>
      <c r="AA127" s="249"/>
      <c r="AB127" s="27"/>
      <c r="AC127" s="249"/>
      <c r="AD127" s="27">
        <v>166.19505800431173</v>
      </c>
      <c r="AE127" s="249"/>
      <c r="AF127" s="27"/>
      <c r="AG127" s="249"/>
      <c r="AH127" s="27"/>
      <c r="AI127" s="27"/>
      <c r="AJ127" s="27"/>
      <c r="AK127" s="27"/>
      <c r="AL127" s="27"/>
      <c r="AM127" s="249"/>
      <c r="AN127" s="27">
        <v>0.30908942</v>
      </c>
      <c r="AO127" s="27">
        <v>2.33879E-2</v>
      </c>
      <c r="AP127" s="27">
        <v>7.2312920000000003E-2</v>
      </c>
      <c r="AQ127" s="27">
        <v>0.18935528000000001</v>
      </c>
      <c r="AR127" s="27">
        <v>2.1393139999999998E-2</v>
      </c>
    </row>
    <row r="128" spans="1:44" x14ac:dyDescent="0.25">
      <c r="A128">
        <v>191</v>
      </c>
      <c r="B128" t="s">
        <v>1309</v>
      </c>
      <c r="C128" t="s">
        <v>1163</v>
      </c>
      <c r="D128" t="s">
        <v>1307</v>
      </c>
      <c r="E128">
        <v>-20.475992588</v>
      </c>
      <c r="F128">
        <v>-42.002143011999998</v>
      </c>
      <c r="G128">
        <v>960</v>
      </c>
      <c r="H128" t="s">
        <v>1210</v>
      </c>
      <c r="J128" s="27">
        <v>6.333333333333333</v>
      </c>
      <c r="K128" s="27">
        <v>6</v>
      </c>
      <c r="L128" s="27">
        <v>6</v>
      </c>
      <c r="M128" s="27">
        <v>6.333333333333333</v>
      </c>
      <c r="N128" s="27">
        <v>6</v>
      </c>
      <c r="O128" s="27">
        <v>5.833333333333333</v>
      </c>
      <c r="P128" s="27">
        <v>6</v>
      </c>
      <c r="Q128" s="27">
        <v>5.833333333333333</v>
      </c>
      <c r="R128" s="27">
        <v>84.333333333333329</v>
      </c>
      <c r="S128" s="249"/>
      <c r="T128" s="27">
        <v>45.039437</v>
      </c>
      <c r="U128" s="27">
        <v>29.499565999999998</v>
      </c>
      <c r="V128" s="27">
        <v>5.2969800500000002</v>
      </c>
      <c r="W128" s="27">
        <v>12.193814749999998</v>
      </c>
      <c r="X128" s="27">
        <v>2.310080513065996</v>
      </c>
      <c r="Y128" s="249"/>
      <c r="Z128" s="27">
        <v>5.9686468203903038</v>
      </c>
      <c r="AA128" s="249"/>
      <c r="AB128" s="27"/>
      <c r="AC128" s="249"/>
      <c r="AD128" s="27">
        <v>188.90488069001631</v>
      </c>
      <c r="AE128" s="249"/>
      <c r="AF128" s="27">
        <v>8.0556419536723443</v>
      </c>
      <c r="AG128" s="249"/>
      <c r="AH128" s="27">
        <v>5.9696759999999998</v>
      </c>
      <c r="AI128" s="27">
        <v>0.75141140000000006</v>
      </c>
      <c r="AJ128" s="27">
        <v>5.2182645999999995</v>
      </c>
      <c r="AK128" s="27">
        <v>0.37299160000000003</v>
      </c>
      <c r="AL128" s="27">
        <v>0.37841980000000003</v>
      </c>
      <c r="AM128" s="249"/>
      <c r="AN128" s="27">
        <v>0.31180523999999998</v>
      </c>
      <c r="AO128" s="27">
        <v>3.0830900000000001E-2</v>
      </c>
      <c r="AP128" s="27">
        <v>6.6069420000000004E-2</v>
      </c>
      <c r="AQ128" s="27">
        <v>0.20154130000000001</v>
      </c>
      <c r="AR128" s="27">
        <v>1.917464E-2</v>
      </c>
    </row>
    <row r="129" spans="1:44" x14ac:dyDescent="0.25">
      <c r="A129">
        <v>192</v>
      </c>
      <c r="B129" t="s">
        <v>1310</v>
      </c>
      <c r="C129" t="s">
        <v>1194</v>
      </c>
      <c r="D129" t="s">
        <v>1307</v>
      </c>
      <c r="E129">
        <v>-20.437967245999999</v>
      </c>
      <c r="F129">
        <v>-41.910394365000002</v>
      </c>
      <c r="G129">
        <v>933</v>
      </c>
      <c r="H129" t="s">
        <v>1210</v>
      </c>
      <c r="J129" s="27">
        <v>6</v>
      </c>
      <c r="K129" s="27">
        <v>5.666666666666667</v>
      </c>
      <c r="L129" s="27">
        <v>5.666666666666667</v>
      </c>
      <c r="M129" s="27">
        <v>6</v>
      </c>
      <c r="N129" s="27">
        <v>5.333333333333333</v>
      </c>
      <c r="O129" s="27">
        <v>5.333333333333333</v>
      </c>
      <c r="P129" s="27">
        <v>5.333333333333333</v>
      </c>
      <c r="Q129" s="27">
        <v>5.666666666666667</v>
      </c>
      <c r="R129" s="27">
        <v>81</v>
      </c>
      <c r="S129" s="249"/>
      <c r="T129" s="27">
        <v>54.873115500000019</v>
      </c>
      <c r="U129" s="27">
        <v>32.629735499999995</v>
      </c>
      <c r="V129" s="27">
        <v>5.9102001500000005</v>
      </c>
      <c r="W129" s="27">
        <v>13.270557</v>
      </c>
      <c r="X129" s="27">
        <v>2.2537698278785774</v>
      </c>
      <c r="Y129" s="249"/>
      <c r="Z129" s="27">
        <v>6.5753093710573651</v>
      </c>
      <c r="AA129" s="249"/>
      <c r="AB129" s="27"/>
      <c r="AC129" s="249"/>
      <c r="AD129" s="27">
        <v>203.29790285841108</v>
      </c>
      <c r="AE129" s="249"/>
      <c r="AF129" s="27"/>
      <c r="AG129" s="249"/>
      <c r="AH129" s="27"/>
      <c r="AI129" s="27"/>
      <c r="AJ129" s="27"/>
      <c r="AK129" s="27"/>
      <c r="AL129" s="27"/>
      <c r="AM129" s="249"/>
      <c r="AN129" s="27">
        <v>0.29034919999999997</v>
      </c>
      <c r="AO129" s="27">
        <v>2.2296120000000003E-2</v>
      </c>
      <c r="AP129" s="27">
        <v>5.8988899999999997E-2</v>
      </c>
      <c r="AQ129" s="27">
        <v>0.18627778</v>
      </c>
      <c r="AR129" s="27">
        <v>1.81622E-2</v>
      </c>
    </row>
    <row r="130" spans="1:44" x14ac:dyDescent="0.25">
      <c r="A130">
        <v>193</v>
      </c>
      <c r="B130" t="s">
        <v>1312</v>
      </c>
      <c r="C130" t="s">
        <v>1192</v>
      </c>
      <c r="D130" t="s">
        <v>1307</v>
      </c>
      <c r="E130">
        <v>-20.479993018999998</v>
      </c>
      <c r="F130">
        <v>-42.005529134</v>
      </c>
      <c r="G130">
        <v>963</v>
      </c>
      <c r="H130" t="s">
        <v>1225</v>
      </c>
      <c r="J130" s="27">
        <v>6.333333333333333</v>
      </c>
      <c r="K130" s="27">
        <v>7</v>
      </c>
      <c r="L130" s="27">
        <v>6.666666666666667</v>
      </c>
      <c r="M130" s="27">
        <v>6.666666666666667</v>
      </c>
      <c r="N130" s="27">
        <v>6.666666666666667</v>
      </c>
      <c r="O130" s="27">
        <v>7</v>
      </c>
      <c r="P130" s="27">
        <v>6.333333333333333</v>
      </c>
      <c r="Q130" s="27">
        <v>6.666666666666667</v>
      </c>
      <c r="R130" s="27">
        <v>89.333333333333329</v>
      </c>
      <c r="S130" s="249"/>
      <c r="T130" s="27">
        <v>47.931296499999995</v>
      </c>
      <c r="U130" s="27">
        <v>29.844096499999999</v>
      </c>
      <c r="V130" s="27">
        <v>5.4038975499999999</v>
      </c>
      <c r="W130" s="27">
        <v>12.301192</v>
      </c>
      <c r="X130" s="27">
        <v>2.2813497572583641</v>
      </c>
      <c r="Y130" s="249"/>
      <c r="Z130" s="27">
        <v>6.2102381016293986</v>
      </c>
      <c r="AA130" s="249"/>
      <c r="AB130" s="27"/>
      <c r="AC130" s="249"/>
      <c r="AD130" s="27">
        <v>169.01115757580169</v>
      </c>
      <c r="AE130" s="249"/>
      <c r="AF130" s="27">
        <v>8.6563362831255279</v>
      </c>
      <c r="AG130" s="249"/>
      <c r="AH130" s="27">
        <v>3.4303569999999999</v>
      </c>
      <c r="AI130" s="27">
        <v>0.35089240000000005</v>
      </c>
      <c r="AJ130" s="27">
        <v>3.0794645999999997</v>
      </c>
      <c r="AK130" s="27">
        <v>0.20020620000000006</v>
      </c>
      <c r="AL130" s="27">
        <v>0.15068619999999999</v>
      </c>
      <c r="AM130" s="249"/>
      <c r="AN130" s="27">
        <v>0.27436643999999999</v>
      </c>
      <c r="AO130" s="27">
        <v>3.2361580000000001E-2</v>
      </c>
      <c r="AP130" s="27">
        <v>5.0292900000000001E-2</v>
      </c>
      <c r="AQ130" s="27">
        <v>0.1730949</v>
      </c>
      <c r="AR130" s="27">
        <v>1.940182E-2</v>
      </c>
    </row>
    <row r="131" spans="1:44" x14ac:dyDescent="0.25">
      <c r="A131">
        <v>194</v>
      </c>
      <c r="B131" t="s">
        <v>1313</v>
      </c>
      <c r="C131" t="s">
        <v>1163</v>
      </c>
      <c r="D131" t="s">
        <v>1307</v>
      </c>
      <c r="E131">
        <v>-20.464941635999999</v>
      </c>
      <c r="F131">
        <v>-41.981790828999998</v>
      </c>
      <c r="G131">
        <v>807</v>
      </c>
      <c r="H131" t="s">
        <v>1210</v>
      </c>
      <c r="J131" s="27">
        <v>5.666666666666667</v>
      </c>
      <c r="K131" s="27">
        <v>5.333333333333333</v>
      </c>
      <c r="L131" s="27">
        <v>5.666666666666667</v>
      </c>
      <c r="M131" s="27">
        <v>5.666666666666667</v>
      </c>
      <c r="N131" s="27">
        <v>5</v>
      </c>
      <c r="O131" s="27">
        <v>5</v>
      </c>
      <c r="P131" s="27">
        <v>5.666666666666667</v>
      </c>
      <c r="Q131" s="27">
        <v>5.666666666666667</v>
      </c>
      <c r="R131" s="27">
        <v>80</v>
      </c>
      <c r="S131" s="249"/>
      <c r="T131" s="27">
        <v>54.840968999999994</v>
      </c>
      <c r="U131" s="27">
        <v>31.860141500000005</v>
      </c>
      <c r="V131" s="27">
        <v>6.1744476500000012</v>
      </c>
      <c r="W131" s="27">
        <v>12.817075499999998</v>
      </c>
      <c r="X131" s="27">
        <v>2.1061116956260917</v>
      </c>
      <c r="Y131" s="249"/>
      <c r="Z131" s="27">
        <v>5.6881324993960227</v>
      </c>
      <c r="AA131" s="249"/>
      <c r="AB131" s="27"/>
      <c r="AC131" s="249"/>
      <c r="AD131" s="27">
        <v>134.27015340781017</v>
      </c>
      <c r="AE131" s="249"/>
      <c r="AF131" s="27"/>
      <c r="AG131" s="249"/>
      <c r="AH131" s="27"/>
      <c r="AI131" s="27"/>
      <c r="AJ131" s="27"/>
      <c r="AK131" s="27"/>
      <c r="AL131" s="27"/>
      <c r="AM131" s="249"/>
      <c r="AN131" s="27"/>
      <c r="AO131" s="27"/>
      <c r="AP131" s="27"/>
      <c r="AQ131" s="27"/>
      <c r="AR131" s="27"/>
    </row>
    <row r="132" spans="1:44" x14ac:dyDescent="0.25">
      <c r="A132">
        <v>196</v>
      </c>
      <c r="B132" t="s">
        <v>1314</v>
      </c>
      <c r="C132" t="s">
        <v>1163</v>
      </c>
      <c r="D132" t="s">
        <v>1307</v>
      </c>
      <c r="E132">
        <v>-20.470640576000001</v>
      </c>
      <c r="F132">
        <v>-41.989230104000001</v>
      </c>
      <c r="G132">
        <v>938</v>
      </c>
      <c r="H132" t="s">
        <v>1225</v>
      </c>
      <c r="J132" s="27">
        <v>6</v>
      </c>
      <c r="K132" s="27">
        <v>6</v>
      </c>
      <c r="L132" s="27">
        <v>6.333333333333333</v>
      </c>
      <c r="M132" s="27">
        <v>6.333333333333333</v>
      </c>
      <c r="N132" s="27">
        <v>6.666666666666667</v>
      </c>
      <c r="O132" s="27">
        <v>6</v>
      </c>
      <c r="P132" s="27">
        <v>6</v>
      </c>
      <c r="Q132" s="27">
        <v>6</v>
      </c>
      <c r="R132" s="27">
        <v>85.333333333333329</v>
      </c>
      <c r="S132" s="249"/>
      <c r="T132" s="27">
        <v>51.001595999999992</v>
      </c>
      <c r="U132" s="27">
        <v>30.905536999999999</v>
      </c>
      <c r="V132" s="27">
        <v>5.6674538500000002</v>
      </c>
      <c r="W132" s="27">
        <v>12.664238549999999</v>
      </c>
      <c r="X132" s="27">
        <v>2.2415295587936104</v>
      </c>
      <c r="Y132" s="249"/>
      <c r="Z132" s="27">
        <v>5.8147098117033433</v>
      </c>
      <c r="AA132" s="249"/>
      <c r="AB132" s="27"/>
      <c r="AC132" s="249"/>
      <c r="AD132" s="27">
        <v>155.85255854767394</v>
      </c>
      <c r="AE132" s="249"/>
      <c r="AF132" s="27">
        <v>7.424961260727386</v>
      </c>
      <c r="AG132" s="249"/>
      <c r="AH132" s="27">
        <v>5.1000030000000001</v>
      </c>
      <c r="AI132" s="27">
        <v>0.63429750000000007</v>
      </c>
      <c r="AJ132" s="27">
        <v>4.4657055000000003</v>
      </c>
      <c r="AK132" s="27">
        <v>0.35381510000000005</v>
      </c>
      <c r="AL132" s="27">
        <v>0.28048240000000002</v>
      </c>
      <c r="AM132" s="249"/>
      <c r="AN132" s="27">
        <v>0.24912078000000001</v>
      </c>
      <c r="AO132" s="27">
        <v>3.0407400000000001E-2</v>
      </c>
      <c r="AP132" s="27">
        <v>6.8445800000000001E-2</v>
      </c>
      <c r="AQ132" s="27">
        <v>0.1387737</v>
      </c>
      <c r="AR132" s="27">
        <v>2.1164220000000001E-2</v>
      </c>
    </row>
    <row r="133" spans="1:44" x14ac:dyDescent="0.25">
      <c r="A133">
        <v>199</v>
      </c>
      <c r="B133" t="s">
        <v>1315</v>
      </c>
      <c r="C133" t="s">
        <v>1194</v>
      </c>
      <c r="D133" t="s">
        <v>1307</v>
      </c>
      <c r="E133">
        <v>-20.435445132000002</v>
      </c>
      <c r="F133">
        <v>-41.944475519000001</v>
      </c>
      <c r="G133">
        <v>699</v>
      </c>
      <c r="H133" t="s">
        <v>1225</v>
      </c>
      <c r="J133" s="27">
        <v>6</v>
      </c>
      <c r="K133" s="27">
        <v>6</v>
      </c>
      <c r="L133" s="27">
        <v>6.333333333333333</v>
      </c>
      <c r="M133" s="27">
        <v>6.333333333333333</v>
      </c>
      <c r="N133" s="27">
        <v>5.666666666666667</v>
      </c>
      <c r="O133" s="27">
        <v>6.333333333333333</v>
      </c>
      <c r="P133" s="27">
        <v>6</v>
      </c>
      <c r="Q133" s="27">
        <v>6</v>
      </c>
      <c r="R133" s="27">
        <v>84.666666666666671</v>
      </c>
      <c r="S133" s="249"/>
      <c r="T133" s="27">
        <v>36.184244500000005</v>
      </c>
      <c r="U133" s="27">
        <v>26.598935999999998</v>
      </c>
      <c r="V133" s="27">
        <v>4.7889149500000006</v>
      </c>
      <c r="W133" s="27">
        <v>10.766965899999999</v>
      </c>
      <c r="X133" s="27">
        <v>2.2446859155144088</v>
      </c>
      <c r="Y133" s="249"/>
      <c r="Z133" s="27">
        <v>6.5618876332107483</v>
      </c>
      <c r="AA133" s="249"/>
      <c r="AB133" s="27"/>
      <c r="AC133" s="249"/>
      <c r="AD133" s="27"/>
      <c r="AE133" s="249"/>
      <c r="AF133" s="27"/>
      <c r="AG133" s="249"/>
      <c r="AH133" s="27"/>
      <c r="AI133" s="27"/>
      <c r="AJ133" s="27"/>
      <c r="AK133" s="27"/>
      <c r="AL133" s="27"/>
      <c r="AM133" s="249"/>
      <c r="AN133" s="27">
        <v>0.24074948000000002</v>
      </c>
      <c r="AO133" s="27">
        <v>2.3579220000000001E-2</v>
      </c>
      <c r="AP133" s="27">
        <v>5.850934E-2</v>
      </c>
      <c r="AQ133" s="27">
        <v>0.14459080000000002</v>
      </c>
      <c r="AR133" s="27">
        <v>1.492626E-2</v>
      </c>
    </row>
    <row r="134" spans="1:44" x14ac:dyDescent="0.25">
      <c r="A134">
        <v>200</v>
      </c>
      <c r="B134" t="s">
        <v>1316</v>
      </c>
      <c r="C134" t="s">
        <v>1194</v>
      </c>
      <c r="D134" t="s">
        <v>1317</v>
      </c>
      <c r="E134">
        <v>-20.523984264999999</v>
      </c>
      <c r="F134">
        <v>-42.015080730999998</v>
      </c>
      <c r="G134">
        <v>1009</v>
      </c>
      <c r="H134" t="s">
        <v>1225</v>
      </c>
      <c r="J134" s="27">
        <v>7.166666666666667</v>
      </c>
      <c r="K134" s="27">
        <v>6.833333333333333</v>
      </c>
      <c r="L134" s="27">
        <v>7.166666666666667</v>
      </c>
      <c r="M134" s="27">
        <v>7.166666666666667</v>
      </c>
      <c r="N134" s="27">
        <v>7.333333333333333</v>
      </c>
      <c r="O134" s="27">
        <v>6.833333333333333</v>
      </c>
      <c r="P134" s="27">
        <v>7</v>
      </c>
      <c r="Q134" s="27">
        <v>7.166666666666667</v>
      </c>
      <c r="R134" s="27">
        <v>92.333333333333329</v>
      </c>
      <c r="S134" s="249"/>
      <c r="T134" s="27">
        <v>36.001795000000001</v>
      </c>
      <c r="U134" s="27">
        <v>25.193544499999994</v>
      </c>
      <c r="V134" s="27">
        <v>4.9482746000000004</v>
      </c>
      <c r="W134" s="27">
        <v>10.398971849999999</v>
      </c>
      <c r="X134" s="27">
        <v>2.1215537111418716</v>
      </c>
      <c r="Y134" s="249"/>
      <c r="Z134" s="27">
        <v>6.7981102193111953</v>
      </c>
      <c r="AA134" s="249"/>
      <c r="AB134" s="27"/>
      <c r="AC134" s="249"/>
      <c r="AD134" s="27">
        <v>160.82554505340434</v>
      </c>
      <c r="AE134" s="249"/>
      <c r="AF134" s="27"/>
      <c r="AG134" s="249"/>
      <c r="AH134" s="27"/>
      <c r="AI134" s="27"/>
      <c r="AJ134" s="27"/>
      <c r="AK134" s="27"/>
      <c r="AL134" s="27"/>
      <c r="AM134" s="249"/>
      <c r="AN134" s="27">
        <v>0.24565974000000002</v>
      </c>
      <c r="AO134" s="27">
        <v>2.3793719999999997E-2</v>
      </c>
      <c r="AP134" s="27">
        <v>5.9906239999999999E-2</v>
      </c>
      <c r="AQ134" s="27">
        <v>0.15416415999999997</v>
      </c>
      <c r="AR134" s="27">
        <v>1.484772E-2</v>
      </c>
    </row>
    <row r="135" spans="1:44" x14ac:dyDescent="0.25">
      <c r="A135">
        <v>201</v>
      </c>
      <c r="B135" t="s">
        <v>1318</v>
      </c>
      <c r="C135" t="s">
        <v>1163</v>
      </c>
      <c r="D135" t="s">
        <v>1317</v>
      </c>
      <c r="E135">
        <v>-20.563687746999999</v>
      </c>
      <c r="F135">
        <v>-41.896862200999998</v>
      </c>
      <c r="G135">
        <v>802</v>
      </c>
      <c r="H135" t="s">
        <v>1210</v>
      </c>
      <c r="J135" s="27">
        <v>5.666666666666667</v>
      </c>
      <c r="K135" s="27">
        <v>5.666666666666667</v>
      </c>
      <c r="L135" s="27">
        <v>5.666666666666667</v>
      </c>
      <c r="M135" s="27">
        <v>6</v>
      </c>
      <c r="N135" s="27">
        <v>5.666666666666667</v>
      </c>
      <c r="O135" s="27">
        <v>5.666666666666667</v>
      </c>
      <c r="P135" s="27">
        <v>5.666666666666667</v>
      </c>
      <c r="Q135" s="27">
        <v>6</v>
      </c>
      <c r="R135" s="27">
        <v>82</v>
      </c>
      <c r="S135" s="249"/>
      <c r="T135" s="27">
        <v>38.474348500000005</v>
      </c>
      <c r="U135" s="27">
        <v>26.165069500000005</v>
      </c>
      <c r="V135" s="27">
        <v>4.9180343000000013</v>
      </c>
      <c r="W135" s="27">
        <v>11.007472500000002</v>
      </c>
      <c r="X135" s="27">
        <v>2.246508028054405</v>
      </c>
      <c r="Y135" s="249"/>
      <c r="Z135" s="27">
        <v>6.4625667731457872</v>
      </c>
      <c r="AA135" s="249"/>
      <c r="AB135" s="27">
        <v>13591.666667</v>
      </c>
      <c r="AC135" s="249"/>
      <c r="AD135" s="27">
        <v>122.36878158808429</v>
      </c>
      <c r="AE135" s="249"/>
      <c r="AF135" s="27"/>
      <c r="AG135" s="249"/>
      <c r="AH135" s="27"/>
      <c r="AI135" s="27"/>
      <c r="AJ135" s="27"/>
      <c r="AK135" s="27"/>
      <c r="AL135" s="27"/>
      <c r="AM135" s="249"/>
      <c r="AN135" s="27"/>
      <c r="AO135" s="27"/>
      <c r="AP135" s="27"/>
      <c r="AQ135" s="27"/>
      <c r="AR135" s="27"/>
    </row>
    <row r="136" spans="1:44" x14ac:dyDescent="0.25">
      <c r="A136">
        <v>202</v>
      </c>
      <c r="B136" t="s">
        <v>1319</v>
      </c>
      <c r="C136" t="s">
        <v>1194</v>
      </c>
      <c r="D136" t="s">
        <v>1317</v>
      </c>
      <c r="E136">
        <v>-20.567797227</v>
      </c>
      <c r="F136">
        <v>-41.902706064</v>
      </c>
      <c r="G136">
        <v>842</v>
      </c>
      <c r="H136" t="s">
        <v>1225</v>
      </c>
      <c r="J136" s="27">
        <v>6</v>
      </c>
      <c r="K136" s="27">
        <v>5.666666666666667</v>
      </c>
      <c r="L136" s="27">
        <v>6</v>
      </c>
      <c r="M136" s="27">
        <v>6</v>
      </c>
      <c r="N136" s="27">
        <v>5.833333333333333</v>
      </c>
      <c r="O136" s="27">
        <v>5.666666666666667</v>
      </c>
      <c r="P136" s="27">
        <v>6.166666666666667</v>
      </c>
      <c r="Q136" s="27">
        <v>5.666666666666667</v>
      </c>
      <c r="R136" s="27">
        <v>83</v>
      </c>
      <c r="S136" s="249"/>
      <c r="T136" s="27">
        <v>51.193463000000001</v>
      </c>
      <c r="U136" s="27">
        <v>30.809970500000002</v>
      </c>
      <c r="V136" s="27">
        <v>5.5836352499999986</v>
      </c>
      <c r="W136" s="27">
        <v>12.741183000000003</v>
      </c>
      <c r="X136" s="27">
        <v>2.2892101290925284</v>
      </c>
      <c r="Y136" s="249"/>
      <c r="Z136" s="27">
        <v>6.8558236920516471</v>
      </c>
      <c r="AA136" s="249"/>
      <c r="AB136" s="27">
        <v>11640.666667</v>
      </c>
      <c r="AC136" s="249"/>
      <c r="AD136" s="27"/>
      <c r="AE136" s="249"/>
      <c r="AF136" s="27"/>
      <c r="AG136" s="249"/>
      <c r="AH136" s="27"/>
      <c r="AI136" s="27"/>
      <c r="AJ136" s="27"/>
      <c r="AK136" s="27"/>
      <c r="AL136" s="27"/>
      <c r="AM136" s="249"/>
      <c r="AN136" s="27"/>
      <c r="AO136" s="27"/>
      <c r="AP136" s="27"/>
      <c r="AQ136" s="27"/>
      <c r="AR136" s="27"/>
    </row>
    <row r="137" spans="1:44" x14ac:dyDescent="0.25">
      <c r="A137">
        <v>203</v>
      </c>
      <c r="B137" t="s">
        <v>1320</v>
      </c>
      <c r="C137" t="s">
        <v>1163</v>
      </c>
      <c r="D137" t="s">
        <v>1317</v>
      </c>
      <c r="E137">
        <v>-20.523936404000001</v>
      </c>
      <c r="F137">
        <v>-42.017659926999997</v>
      </c>
      <c r="G137">
        <v>1025</v>
      </c>
      <c r="H137" t="s">
        <v>1210</v>
      </c>
      <c r="J137" s="27">
        <v>6</v>
      </c>
      <c r="K137" s="27">
        <v>6</v>
      </c>
      <c r="L137" s="27">
        <v>6</v>
      </c>
      <c r="M137" s="27">
        <v>6.333333333333333</v>
      </c>
      <c r="N137" s="27">
        <v>6.333333333333333</v>
      </c>
      <c r="O137" s="27">
        <v>5.666666666666667</v>
      </c>
      <c r="P137" s="27">
        <v>5.666666666666667</v>
      </c>
      <c r="Q137" s="27">
        <v>6</v>
      </c>
      <c r="R137" s="27">
        <v>84</v>
      </c>
      <c r="S137" s="249"/>
      <c r="T137" s="27">
        <v>47.238198499999996</v>
      </c>
      <c r="U137" s="27">
        <v>29.178904499999998</v>
      </c>
      <c r="V137" s="27">
        <v>5.3959194999999989</v>
      </c>
      <c r="W137" s="27">
        <v>12.193035050000002</v>
      </c>
      <c r="X137" s="27">
        <v>2.2619321202993961</v>
      </c>
      <c r="Y137" s="249"/>
      <c r="Z137" s="27">
        <v>6.0290446407000786</v>
      </c>
      <c r="AA137" s="249"/>
      <c r="AB137" s="27"/>
      <c r="AC137" s="249"/>
      <c r="AD137" s="27">
        <v>126.05869578105955</v>
      </c>
      <c r="AE137" s="249"/>
      <c r="AF137" s="27">
        <v>5.3219326964535743</v>
      </c>
      <c r="AG137" s="249"/>
      <c r="AH137" s="27"/>
      <c r="AI137" s="27"/>
      <c r="AJ137" s="27"/>
      <c r="AK137" s="27"/>
      <c r="AL137" s="27"/>
      <c r="AM137" s="249"/>
      <c r="AN137" s="27">
        <v>0.21778119999999998</v>
      </c>
      <c r="AO137" s="27">
        <v>2.6348420000000001E-2</v>
      </c>
      <c r="AP137" s="27">
        <v>5.4711799999999998E-2</v>
      </c>
      <c r="AQ137" s="27">
        <v>0.13460322</v>
      </c>
      <c r="AR137" s="27">
        <v>1.9305919999999997E-2</v>
      </c>
    </row>
    <row r="138" spans="1:44" x14ac:dyDescent="0.25">
      <c r="A138">
        <v>204</v>
      </c>
      <c r="B138" t="s">
        <v>1321</v>
      </c>
      <c r="C138" t="s">
        <v>1194</v>
      </c>
      <c r="D138" t="s">
        <v>1317</v>
      </c>
      <c r="E138">
        <v>-20.562051265000001</v>
      </c>
      <c r="F138">
        <v>-41.883428692999999</v>
      </c>
      <c r="G138">
        <v>895</v>
      </c>
      <c r="H138" t="s">
        <v>1210</v>
      </c>
      <c r="J138" s="27">
        <v>6</v>
      </c>
      <c r="K138" s="27">
        <v>5.666666666666667</v>
      </c>
      <c r="L138" s="27">
        <v>5.666666666666667</v>
      </c>
      <c r="M138" s="27">
        <v>6</v>
      </c>
      <c r="N138" s="27">
        <v>5.666666666666667</v>
      </c>
      <c r="O138" s="27">
        <v>5.666666666666667</v>
      </c>
      <c r="P138" s="27">
        <v>5.666666666666667</v>
      </c>
      <c r="Q138" s="27">
        <v>6</v>
      </c>
      <c r="R138" s="27">
        <v>82.333333333333329</v>
      </c>
      <c r="S138" s="249"/>
      <c r="T138" s="27">
        <v>40.351738999999995</v>
      </c>
      <c r="U138" s="27">
        <v>27.2417525</v>
      </c>
      <c r="V138" s="27">
        <v>4.9415550000000001</v>
      </c>
      <c r="W138" s="27">
        <v>11.511366900000002</v>
      </c>
      <c r="X138" s="27">
        <v>2.3467351857415881</v>
      </c>
      <c r="Y138" s="249"/>
      <c r="Z138" s="27">
        <v>6.4169328644672916</v>
      </c>
      <c r="AA138" s="249"/>
      <c r="AB138" s="27">
        <v>6103.3333329999996</v>
      </c>
      <c r="AC138" s="249"/>
      <c r="AD138" s="27">
        <v>143.02941686216204</v>
      </c>
      <c r="AE138" s="249"/>
      <c r="AF138" s="27"/>
      <c r="AG138" s="249"/>
      <c r="AH138" s="27"/>
      <c r="AI138" s="27"/>
      <c r="AJ138" s="27"/>
      <c r="AK138" s="27"/>
      <c r="AL138" s="27"/>
      <c r="AM138" s="249"/>
      <c r="AN138" s="27">
        <v>0.26841754000000001</v>
      </c>
      <c r="AO138" s="27">
        <v>2.3030499999999999E-2</v>
      </c>
      <c r="AP138" s="27">
        <v>6.3464199999999998E-2</v>
      </c>
      <c r="AQ138" s="27">
        <v>0.16593664000000002</v>
      </c>
      <c r="AR138" s="27">
        <v>1.8718459999999999E-2</v>
      </c>
    </row>
    <row r="139" spans="1:44" x14ac:dyDescent="0.25">
      <c r="A139">
        <v>205</v>
      </c>
      <c r="B139" t="s">
        <v>1322</v>
      </c>
      <c r="C139" t="s">
        <v>1192</v>
      </c>
      <c r="D139" t="s">
        <v>1317</v>
      </c>
      <c r="E139">
        <v>-20.393980443</v>
      </c>
      <c r="F139">
        <v>-42.059531640000003</v>
      </c>
      <c r="G139">
        <v>924</v>
      </c>
      <c r="H139" t="s">
        <v>1225</v>
      </c>
      <c r="J139" s="27">
        <v>5</v>
      </c>
      <c r="K139" s="27">
        <v>5.333333333333333</v>
      </c>
      <c r="L139" s="27">
        <v>5.333333333333333</v>
      </c>
      <c r="M139" s="27">
        <v>5.666666666666667</v>
      </c>
      <c r="N139" s="27">
        <v>5</v>
      </c>
      <c r="O139" s="27">
        <v>5.333333333333333</v>
      </c>
      <c r="P139" s="27">
        <v>5.333333333333333</v>
      </c>
      <c r="Q139" s="27">
        <v>5.666666666666667</v>
      </c>
      <c r="R139" s="27">
        <v>78.666666666666671</v>
      </c>
      <c r="S139" s="249"/>
      <c r="T139" s="27">
        <v>39.208431000000004</v>
      </c>
      <c r="U139" s="27">
        <v>26.486488999999995</v>
      </c>
      <c r="V139" s="27">
        <v>4.8494457999999998</v>
      </c>
      <c r="W139" s="27">
        <v>10.446959249999999</v>
      </c>
      <c r="X139" s="27">
        <v>2.1604218993863156</v>
      </c>
      <c r="Y139" s="249"/>
      <c r="Z139" s="27">
        <v>5.6438407645021877</v>
      </c>
      <c r="AA139" s="249"/>
      <c r="AB139" s="27">
        <v>15088.333333</v>
      </c>
      <c r="AC139" s="249"/>
      <c r="AD139" s="27">
        <v>144.83142884605738</v>
      </c>
      <c r="AE139" s="249"/>
      <c r="AF139" s="27">
        <v>7.8995250593279795</v>
      </c>
      <c r="AG139" s="249"/>
      <c r="AH139" s="27">
        <v>4.268046</v>
      </c>
      <c r="AI139" s="27">
        <v>0.59783610000000009</v>
      </c>
      <c r="AJ139" s="27">
        <v>3.6702098999999997</v>
      </c>
      <c r="AK139" s="27">
        <v>0.43426030000000015</v>
      </c>
      <c r="AL139" s="27">
        <v>0.16357579999999997</v>
      </c>
      <c r="AM139" s="249"/>
      <c r="AN139" s="27">
        <v>0.27471822000000001</v>
      </c>
      <c r="AO139" s="27">
        <v>2.774716E-2</v>
      </c>
      <c r="AP139" s="27">
        <v>6.9813100000000003E-2</v>
      </c>
      <c r="AQ139" s="27">
        <v>0.18208441999999997</v>
      </c>
      <c r="AR139" s="27">
        <v>1.7083879999999999E-2</v>
      </c>
    </row>
    <row r="140" spans="1:44" x14ac:dyDescent="0.25">
      <c r="A140">
        <v>206</v>
      </c>
      <c r="B140" t="s">
        <v>1323</v>
      </c>
      <c r="C140" t="s">
        <v>1173</v>
      </c>
      <c r="D140" t="s">
        <v>1254</v>
      </c>
      <c r="E140">
        <v>-20.556018473999998</v>
      </c>
      <c r="F140">
        <v>-41.950110420999998</v>
      </c>
      <c r="G140">
        <v>950</v>
      </c>
      <c r="H140" t="s">
        <v>1210</v>
      </c>
      <c r="J140" s="27">
        <v>5.333333333333333</v>
      </c>
      <c r="K140" s="27">
        <v>5.666666666666667</v>
      </c>
      <c r="L140" s="27">
        <v>5.333333333333333</v>
      </c>
      <c r="M140" s="27">
        <v>5.666666666666667</v>
      </c>
      <c r="N140" s="27">
        <v>5.666666666666667</v>
      </c>
      <c r="O140" s="27">
        <v>5.333333333333333</v>
      </c>
      <c r="P140" s="27">
        <v>5.333333333333333</v>
      </c>
      <c r="Q140" s="27">
        <v>5.666666666666667</v>
      </c>
      <c r="R140" s="27">
        <v>80</v>
      </c>
      <c r="S140" s="249"/>
      <c r="T140" s="27">
        <v>55.676845999999991</v>
      </c>
      <c r="U140" s="27">
        <v>31.710681999999998</v>
      </c>
      <c r="V140" s="27">
        <v>5.9442982500000001</v>
      </c>
      <c r="W140" s="27">
        <v>13.244106500000001</v>
      </c>
      <c r="X140" s="27">
        <v>2.2425357218233324</v>
      </c>
      <c r="Y140" s="249"/>
      <c r="Z140" s="27">
        <v>5.2971125367979317</v>
      </c>
      <c r="AA140" s="249"/>
      <c r="AB140" s="27">
        <v>9809.3333330000005</v>
      </c>
      <c r="AC140" s="249"/>
      <c r="AD140" s="27">
        <v>195.69950255268944</v>
      </c>
      <c r="AE140" s="249"/>
      <c r="AF140" s="27"/>
      <c r="AG140" s="249"/>
      <c r="AH140" s="27"/>
      <c r="AI140" s="27"/>
      <c r="AJ140" s="27"/>
      <c r="AK140" s="27"/>
      <c r="AL140" s="27"/>
      <c r="AM140" s="249"/>
      <c r="AN140" s="27">
        <v>0.26345484000000002</v>
      </c>
      <c r="AO140" s="27">
        <v>2.7340059999999999E-2</v>
      </c>
      <c r="AP140" s="27">
        <v>5.7199920000000001E-2</v>
      </c>
      <c r="AQ140" s="27">
        <v>0.16133901999999997</v>
      </c>
      <c r="AR140" s="27">
        <v>2.4459439999999999E-2</v>
      </c>
    </row>
    <row r="141" spans="1:44" x14ac:dyDescent="0.25">
      <c r="A141">
        <v>207</v>
      </c>
      <c r="B141" t="s">
        <v>1323</v>
      </c>
      <c r="C141" t="s">
        <v>1173</v>
      </c>
      <c r="D141" t="s">
        <v>1317</v>
      </c>
      <c r="E141">
        <v>-20.551454611</v>
      </c>
      <c r="F141">
        <v>-41.937582996000003</v>
      </c>
      <c r="G141">
        <v>894</v>
      </c>
      <c r="H141" t="s">
        <v>1225</v>
      </c>
      <c r="J141" s="27">
        <v>6</v>
      </c>
      <c r="K141" s="27">
        <v>6</v>
      </c>
      <c r="L141" s="27">
        <v>6.166666666666667</v>
      </c>
      <c r="M141" s="27">
        <v>6.166666666666667</v>
      </c>
      <c r="N141" s="27">
        <v>6</v>
      </c>
      <c r="O141" s="27">
        <v>5.833333333333333</v>
      </c>
      <c r="P141" s="27">
        <v>6</v>
      </c>
      <c r="Q141" s="27">
        <v>6.166666666666667</v>
      </c>
      <c r="R141" s="27">
        <v>84.333333333333329</v>
      </c>
      <c r="S141" s="249"/>
      <c r="T141" s="27">
        <v>53.780739000000004</v>
      </c>
      <c r="U141" s="27">
        <v>30.490660500000001</v>
      </c>
      <c r="V141" s="27">
        <v>5.8333672499999993</v>
      </c>
      <c r="W141" s="27">
        <v>12.557158349999998</v>
      </c>
      <c r="X141" s="27">
        <v>2.1517388818677778</v>
      </c>
      <c r="Y141" s="249"/>
      <c r="Z141" s="27">
        <v>7.2321974775609741</v>
      </c>
      <c r="AA141" s="249"/>
      <c r="AB141" s="27">
        <v>10650.833333</v>
      </c>
      <c r="AC141" s="249"/>
      <c r="AD141" s="27">
        <v>171.61983813379572</v>
      </c>
      <c r="AE141" s="249"/>
      <c r="AF141" s="27"/>
      <c r="AG141" s="249"/>
      <c r="AH141" s="27"/>
      <c r="AI141" s="27"/>
      <c r="AJ141" s="27"/>
      <c r="AK141" s="27"/>
      <c r="AL141" s="27"/>
      <c r="AM141" s="249"/>
      <c r="AN141" s="27">
        <v>0.30622153999999996</v>
      </c>
      <c r="AO141" s="27">
        <v>3.1305840000000001E-2</v>
      </c>
      <c r="AP141" s="27">
        <v>4.5340979999999996E-2</v>
      </c>
      <c r="AQ141" s="27">
        <v>0.21126483999999998</v>
      </c>
      <c r="AR141" s="27">
        <v>2.0150620000000001E-2</v>
      </c>
    </row>
    <row r="142" spans="1:44" x14ac:dyDescent="0.25">
      <c r="A142">
        <v>208</v>
      </c>
      <c r="B142" t="s">
        <v>1324</v>
      </c>
      <c r="C142" t="s">
        <v>1194</v>
      </c>
      <c r="D142" t="s">
        <v>1287</v>
      </c>
      <c r="E142">
        <v>-20.035230378000001</v>
      </c>
      <c r="F142">
        <v>-42.138904910999997</v>
      </c>
      <c r="G142">
        <v>899</v>
      </c>
      <c r="H142" t="s">
        <v>1210</v>
      </c>
      <c r="J142" s="27">
        <v>6</v>
      </c>
      <c r="K142" s="27">
        <v>5.666666666666667</v>
      </c>
      <c r="L142" s="27">
        <v>6</v>
      </c>
      <c r="M142" s="27">
        <v>6</v>
      </c>
      <c r="N142" s="27">
        <v>5.666666666666667</v>
      </c>
      <c r="O142" s="27">
        <v>6</v>
      </c>
      <c r="P142" s="27">
        <v>6</v>
      </c>
      <c r="Q142" s="27">
        <v>6</v>
      </c>
      <c r="R142" s="27">
        <v>83.333333333333329</v>
      </c>
      <c r="S142" s="249"/>
      <c r="T142" s="27">
        <v>56.269907500000002</v>
      </c>
      <c r="U142" s="27">
        <v>33.224401500000006</v>
      </c>
      <c r="V142" s="27">
        <v>5.7555554000000013</v>
      </c>
      <c r="W142" s="27">
        <v>13.213341999999997</v>
      </c>
      <c r="X142" s="27">
        <v>2.3115224321088546</v>
      </c>
      <c r="Y142" s="249"/>
      <c r="Z142" s="27">
        <v>6.1458137599656402</v>
      </c>
      <c r="AA142" s="249"/>
      <c r="AB142" s="27"/>
      <c r="AC142" s="249"/>
      <c r="AD142" s="27"/>
      <c r="AE142" s="249"/>
      <c r="AF142" s="27"/>
      <c r="AG142" s="249"/>
      <c r="AH142" s="27"/>
      <c r="AI142" s="27"/>
      <c r="AJ142" s="27"/>
      <c r="AK142" s="27"/>
      <c r="AL142" s="27"/>
      <c r="AM142" s="249"/>
      <c r="AN142" s="27">
        <v>0.30658400000000002</v>
      </c>
      <c r="AO142" s="27">
        <v>2.9153220000000001E-2</v>
      </c>
      <c r="AP142" s="27">
        <v>5.9925980000000004E-2</v>
      </c>
      <c r="AQ142" s="27">
        <v>0.20136973999999999</v>
      </c>
      <c r="AR142" s="27">
        <v>2.286146E-2</v>
      </c>
    </row>
    <row r="143" spans="1:44" x14ac:dyDescent="0.25">
      <c r="A143">
        <v>209</v>
      </c>
      <c r="B143" t="s">
        <v>1325</v>
      </c>
      <c r="C143" t="s">
        <v>1163</v>
      </c>
      <c r="D143" t="s">
        <v>1287</v>
      </c>
      <c r="E143">
        <v>-20.338922823000001</v>
      </c>
      <c r="F143">
        <v>-42.061613370000003</v>
      </c>
      <c r="G143">
        <v>891</v>
      </c>
      <c r="H143" t="s">
        <v>1225</v>
      </c>
      <c r="J143" s="27">
        <v>6.333333333333333</v>
      </c>
      <c r="K143" s="27">
        <v>6</v>
      </c>
      <c r="L143" s="27">
        <v>6.666666666666667</v>
      </c>
      <c r="M143" s="27">
        <v>6.666666666666667</v>
      </c>
      <c r="N143" s="27">
        <v>6</v>
      </c>
      <c r="O143" s="27">
        <v>6.5</v>
      </c>
      <c r="P143" s="27">
        <v>6</v>
      </c>
      <c r="Q143" s="27">
        <v>6.166666666666667</v>
      </c>
      <c r="R143" s="27">
        <v>86.333333333333329</v>
      </c>
      <c r="S143" s="249"/>
      <c r="T143" s="27">
        <v>49.36103099999999</v>
      </c>
      <c r="U143" s="27">
        <v>30.468075000000006</v>
      </c>
      <c r="V143" s="27">
        <v>5.5610869999999988</v>
      </c>
      <c r="W143" s="27">
        <v>11.888495950000001</v>
      </c>
      <c r="X143" s="27">
        <v>2.1401132120282966</v>
      </c>
      <c r="Y143" s="249"/>
      <c r="Z143" s="27">
        <v>5.5727055539151218</v>
      </c>
      <c r="AA143" s="249"/>
      <c r="AB143" s="27">
        <v>5619.6666670000004</v>
      </c>
      <c r="AC143" s="249"/>
      <c r="AD143" s="27">
        <v>167.49943993794494</v>
      </c>
      <c r="AE143" s="249"/>
      <c r="AF143" s="27"/>
      <c r="AG143" s="249"/>
      <c r="AH143" s="27">
        <v>4.8418020000000004</v>
      </c>
      <c r="AI143" s="27">
        <v>0.54304790000000003</v>
      </c>
      <c r="AJ143" s="27">
        <v>4.2987541</v>
      </c>
      <c r="AK143" s="27">
        <v>0.25574540000000001</v>
      </c>
      <c r="AL143" s="27">
        <v>0.28730250000000002</v>
      </c>
      <c r="AM143" s="249"/>
      <c r="AN143" s="27">
        <v>0.30408215999999999</v>
      </c>
      <c r="AO143" s="27">
        <v>2.8999999999999998E-2</v>
      </c>
      <c r="AP143" s="27">
        <v>8.795472E-2</v>
      </c>
      <c r="AQ143" s="27">
        <v>0.18858432</v>
      </c>
      <c r="AR143" s="27">
        <v>1.9557399999999996E-2</v>
      </c>
    </row>
    <row r="144" spans="1:44" x14ac:dyDescent="0.25">
      <c r="A144">
        <v>211</v>
      </c>
      <c r="B144" t="s">
        <v>1326</v>
      </c>
      <c r="C144" t="s">
        <v>1163</v>
      </c>
      <c r="D144" t="s">
        <v>1287</v>
      </c>
      <c r="E144">
        <v>-20.344916806000001</v>
      </c>
      <c r="F144">
        <v>-42.104744297000003</v>
      </c>
      <c r="G144">
        <v>819</v>
      </c>
      <c r="H144" t="s">
        <v>1210</v>
      </c>
      <c r="J144" s="27">
        <v>6.166666666666667</v>
      </c>
      <c r="K144" s="27">
        <v>6</v>
      </c>
      <c r="L144" s="27">
        <v>6.5</v>
      </c>
      <c r="M144" s="27">
        <v>5.833333333333333</v>
      </c>
      <c r="N144" s="27">
        <v>5.666666666666667</v>
      </c>
      <c r="O144" s="27">
        <v>6.333333333333333</v>
      </c>
      <c r="P144" s="27">
        <v>6.333333333333333</v>
      </c>
      <c r="Q144" s="27">
        <v>6.5</v>
      </c>
      <c r="R144" s="27">
        <v>85.333333333333329</v>
      </c>
      <c r="S144" s="249"/>
      <c r="T144" s="27">
        <v>47.852169499999988</v>
      </c>
      <c r="U144" s="27">
        <v>30.104703999999998</v>
      </c>
      <c r="V144" s="27">
        <v>5.2603504000000001</v>
      </c>
      <c r="W144" s="27">
        <v>12.801037449999999</v>
      </c>
      <c r="X144" s="27">
        <v>2.4564613059187606</v>
      </c>
      <c r="Y144" s="249"/>
      <c r="Z144" s="27">
        <v>5.724371191581886</v>
      </c>
      <c r="AA144" s="249"/>
      <c r="AB144" s="27">
        <v>2239.7244999999998</v>
      </c>
      <c r="AC144" s="249"/>
      <c r="AD144" s="27"/>
      <c r="AE144" s="249"/>
      <c r="AF144" s="27"/>
      <c r="AG144" s="249"/>
      <c r="AH144" s="27"/>
      <c r="AI144" s="27"/>
      <c r="AJ144" s="27"/>
      <c r="AK144" s="27"/>
      <c r="AL144" s="27"/>
      <c r="AM144" s="249"/>
      <c r="AN144" s="27"/>
      <c r="AO144" s="27"/>
      <c r="AP144" s="27"/>
      <c r="AQ144" s="27"/>
      <c r="AR144" s="27"/>
    </row>
    <row r="145" spans="1:44" x14ac:dyDescent="0.25">
      <c r="A145">
        <v>212</v>
      </c>
      <c r="B145" t="s">
        <v>1327</v>
      </c>
      <c r="C145" t="s">
        <v>1163</v>
      </c>
      <c r="D145" t="s">
        <v>1287</v>
      </c>
      <c r="E145">
        <v>-20.333133275000002</v>
      </c>
      <c r="F145">
        <v>-42.102398536999999</v>
      </c>
      <c r="G145">
        <v>938</v>
      </c>
      <c r="H145" t="s">
        <v>1210</v>
      </c>
      <c r="J145" s="27">
        <v>6</v>
      </c>
      <c r="K145" s="27">
        <v>6</v>
      </c>
      <c r="L145" s="27">
        <v>6.666666666666667</v>
      </c>
      <c r="M145" s="27">
        <v>7</v>
      </c>
      <c r="N145" s="27">
        <v>7</v>
      </c>
      <c r="O145" s="27">
        <v>6.666666666666667</v>
      </c>
      <c r="P145" s="27">
        <v>6.166666666666667</v>
      </c>
      <c r="Q145" s="27">
        <v>6.166666666666667</v>
      </c>
      <c r="R145" s="27">
        <v>87.666666666666671</v>
      </c>
      <c r="S145" s="249"/>
      <c r="T145" s="27">
        <v>57.291353999999998</v>
      </c>
      <c r="U145" s="27">
        <v>33.131567000000004</v>
      </c>
      <c r="V145" s="27">
        <v>5.9213201</v>
      </c>
      <c r="W145" s="27">
        <v>13.463438000000002</v>
      </c>
      <c r="X145" s="27">
        <v>2.2993584585392233</v>
      </c>
      <c r="Y145" s="249"/>
      <c r="Z145" s="27">
        <v>6.3082167879096991</v>
      </c>
      <c r="AA145" s="249"/>
      <c r="AB145" s="27">
        <v>4047.666667</v>
      </c>
      <c r="AC145" s="249"/>
      <c r="AD145" s="27">
        <v>153.95323029045653</v>
      </c>
      <c r="AE145" s="249"/>
      <c r="AF145" s="27">
        <v>6.929658969569731</v>
      </c>
      <c r="AG145" s="249"/>
      <c r="AH145" s="27">
        <v>5.2912860000000004</v>
      </c>
      <c r="AI145" s="27">
        <v>0.65504119999999999</v>
      </c>
      <c r="AJ145" s="27">
        <v>4.6362448000000001</v>
      </c>
      <c r="AK145" s="27">
        <v>0.42332899999999996</v>
      </c>
      <c r="AL145" s="27">
        <v>0.23171220000000001</v>
      </c>
      <c r="AM145" s="249"/>
      <c r="AN145" s="27">
        <v>0.25583963999999998</v>
      </c>
      <c r="AO145" s="27">
        <v>2.4915399999999997E-2</v>
      </c>
      <c r="AP145" s="27">
        <v>7.0679199999999998E-2</v>
      </c>
      <c r="AQ145" s="27">
        <v>0.16482042</v>
      </c>
      <c r="AR145" s="27">
        <v>1.6981299999999998E-2</v>
      </c>
    </row>
    <row r="146" spans="1:44" x14ac:dyDescent="0.25">
      <c r="A146">
        <v>213</v>
      </c>
      <c r="B146" t="s">
        <v>1328</v>
      </c>
      <c r="C146" t="s">
        <v>1192</v>
      </c>
      <c r="D146" t="s">
        <v>1287</v>
      </c>
      <c r="E146">
        <v>-20.331444236999999</v>
      </c>
      <c r="F146">
        <v>-42.077782061000001</v>
      </c>
      <c r="G146">
        <v>687</v>
      </c>
      <c r="H146" t="s">
        <v>1210</v>
      </c>
      <c r="J146" s="27">
        <v>6.5</v>
      </c>
      <c r="K146" s="27">
        <v>6</v>
      </c>
      <c r="L146" s="27">
        <v>6.5</v>
      </c>
      <c r="M146" s="27">
        <v>7</v>
      </c>
      <c r="N146" s="27">
        <v>6</v>
      </c>
      <c r="O146" s="27">
        <v>5.75</v>
      </c>
      <c r="P146" s="27">
        <v>6.25</v>
      </c>
      <c r="Q146" s="27">
        <v>6</v>
      </c>
      <c r="R146" s="27">
        <v>86.333333333333329</v>
      </c>
      <c r="S146" s="249"/>
      <c r="T146" s="27">
        <v>48.379072999999998</v>
      </c>
      <c r="U146" s="27">
        <v>29.931208999999996</v>
      </c>
      <c r="V146" s="27">
        <v>5.5993910500000004</v>
      </c>
      <c r="W146" s="27">
        <v>11.54754075</v>
      </c>
      <c r="X146" s="27">
        <v>2.0726026612163855</v>
      </c>
      <c r="Y146" s="249"/>
      <c r="Z146" s="27">
        <v>5.6800794566880519</v>
      </c>
      <c r="AA146" s="249"/>
      <c r="AB146" s="27">
        <v>3391.5</v>
      </c>
      <c r="AC146" s="249"/>
      <c r="AD146" s="27">
        <v>143.81874075532039</v>
      </c>
      <c r="AE146" s="249"/>
      <c r="AF146" s="27">
        <v>6.4840984215838713</v>
      </c>
      <c r="AG146" s="249"/>
      <c r="AH146" s="27">
        <v>4.6414989999999996</v>
      </c>
      <c r="AI146" s="27">
        <v>0.58599849999999998</v>
      </c>
      <c r="AJ146" s="27">
        <v>4.0555005</v>
      </c>
      <c r="AK146" s="27">
        <v>0.33922449999999993</v>
      </c>
      <c r="AL146" s="27">
        <v>0.24677400000000002</v>
      </c>
      <c r="AM146" s="249"/>
      <c r="AN146" s="27">
        <v>0.26533697999999994</v>
      </c>
      <c r="AO146" s="27">
        <v>7.8007240000000005E-2</v>
      </c>
      <c r="AP146" s="27">
        <v>5.9368039999999997E-2</v>
      </c>
      <c r="AQ146" s="27">
        <v>0.17000426000000002</v>
      </c>
      <c r="AR146" s="27">
        <v>1.833974E-2</v>
      </c>
    </row>
    <row r="147" spans="1:44" x14ac:dyDescent="0.25">
      <c r="A147">
        <v>214</v>
      </c>
      <c r="B147" t="s">
        <v>1329</v>
      </c>
      <c r="C147" t="s">
        <v>1194</v>
      </c>
      <c r="D147" t="s">
        <v>1287</v>
      </c>
      <c r="E147">
        <v>-20.336693403999998</v>
      </c>
      <c r="F147">
        <v>-42.098836144000003</v>
      </c>
      <c r="G147">
        <v>851</v>
      </c>
      <c r="H147" t="s">
        <v>1330</v>
      </c>
      <c r="J147" s="27">
        <v>6.333333333333333</v>
      </c>
      <c r="K147" s="27">
        <v>5.666666666666667</v>
      </c>
      <c r="L147" s="27">
        <v>6.333333333333333</v>
      </c>
      <c r="M147" s="27">
        <v>6.333333333333333</v>
      </c>
      <c r="N147" s="27">
        <v>7</v>
      </c>
      <c r="O147" s="27">
        <v>6.333333333333333</v>
      </c>
      <c r="P147" s="27">
        <v>6.5</v>
      </c>
      <c r="Q147" s="27">
        <v>6.166666666666667</v>
      </c>
      <c r="R147" s="27">
        <v>86.666666666666671</v>
      </c>
      <c r="S147" s="249"/>
      <c r="T147" s="27">
        <v>62.909510000000012</v>
      </c>
      <c r="U147" s="27">
        <v>34.177286000000002</v>
      </c>
      <c r="V147" s="27">
        <v>6.285850550000001</v>
      </c>
      <c r="W147" s="27">
        <v>13.283405500000004</v>
      </c>
      <c r="X147" s="27">
        <v>2.134128234076635</v>
      </c>
      <c r="Y147" s="249"/>
      <c r="Z147" s="27">
        <v>6.1793681045821822</v>
      </c>
      <c r="AA147" s="249"/>
      <c r="AB147" s="27">
        <v>2948.666667</v>
      </c>
      <c r="AC147" s="249"/>
      <c r="AD147" s="27">
        <v>185.61768394334391</v>
      </c>
      <c r="AE147" s="249"/>
      <c r="AF147" s="27"/>
      <c r="AG147" s="249"/>
      <c r="AH147" s="27"/>
      <c r="AI147" s="27"/>
      <c r="AJ147" s="27"/>
      <c r="AK147" s="27"/>
      <c r="AL147" s="27"/>
      <c r="AM147" s="249"/>
      <c r="AN147" s="27"/>
      <c r="AO147" s="27"/>
      <c r="AP147" s="27"/>
      <c r="AQ147" s="27"/>
      <c r="AR147" s="27"/>
    </row>
    <row r="148" spans="1:44" x14ac:dyDescent="0.25">
      <c r="A148">
        <v>216</v>
      </c>
      <c r="B148" t="s">
        <v>1331</v>
      </c>
      <c r="C148" t="s">
        <v>1173</v>
      </c>
      <c r="D148" t="s">
        <v>1287</v>
      </c>
      <c r="E148">
        <v>-20.160020487000001</v>
      </c>
      <c r="F148">
        <v>-42.131654732000001</v>
      </c>
      <c r="G148">
        <v>833</v>
      </c>
      <c r="H148" t="s">
        <v>1225</v>
      </c>
      <c r="J148" s="27">
        <v>5.333333333333333</v>
      </c>
      <c r="K148" s="27">
        <v>5.666666666666667</v>
      </c>
      <c r="L148" s="27">
        <v>5.666666666666667</v>
      </c>
      <c r="M148" s="27">
        <v>6</v>
      </c>
      <c r="N148" s="27">
        <v>5</v>
      </c>
      <c r="O148" s="27">
        <v>5.333333333333333</v>
      </c>
      <c r="P148" s="27">
        <v>5</v>
      </c>
      <c r="Q148" s="27">
        <v>5.666666666666667</v>
      </c>
      <c r="R148" s="27">
        <v>79.666666666666671</v>
      </c>
      <c r="S148" s="249"/>
      <c r="T148" s="27">
        <v>47.277405000000002</v>
      </c>
      <c r="U148" s="27">
        <v>30.095180999999997</v>
      </c>
      <c r="V148" s="27">
        <v>5.5157931500000013</v>
      </c>
      <c r="W148" s="27">
        <v>11.4279531</v>
      </c>
      <c r="X148" s="27">
        <v>2.0753171974704658</v>
      </c>
      <c r="Y148" s="249"/>
      <c r="Z148" s="27">
        <v>6.577993718626689</v>
      </c>
      <c r="AA148" s="249"/>
      <c r="AB148" s="27"/>
      <c r="AC148" s="249"/>
      <c r="AD148" s="27">
        <v>133.58239050824704</v>
      </c>
      <c r="AE148" s="249"/>
      <c r="AF148" s="27"/>
      <c r="AG148" s="249"/>
      <c r="AH148" s="27"/>
      <c r="AI148" s="27"/>
      <c r="AJ148" s="27"/>
      <c r="AK148" s="27"/>
      <c r="AL148" s="27"/>
      <c r="AM148" s="249"/>
      <c r="AN148" s="27"/>
      <c r="AO148" s="27"/>
      <c r="AP148" s="27"/>
      <c r="AQ148" s="27"/>
      <c r="AR148" s="27"/>
    </row>
    <row r="149" spans="1:44" x14ac:dyDescent="0.25">
      <c r="A149">
        <v>219</v>
      </c>
      <c r="B149" t="s">
        <v>1332</v>
      </c>
      <c r="C149" t="s">
        <v>1192</v>
      </c>
      <c r="D149" t="s">
        <v>1287</v>
      </c>
      <c r="E149">
        <v>-20.084127970000001</v>
      </c>
      <c r="F149">
        <v>-42.138634846000002</v>
      </c>
      <c r="G149">
        <v>1065</v>
      </c>
      <c r="H149" t="s">
        <v>1210</v>
      </c>
      <c r="J149" s="27">
        <v>6</v>
      </c>
      <c r="K149" s="27">
        <v>6</v>
      </c>
      <c r="L149" s="27">
        <v>6</v>
      </c>
      <c r="M149" s="27">
        <v>6</v>
      </c>
      <c r="N149" s="27">
        <v>6</v>
      </c>
      <c r="O149" s="27">
        <v>6.166666666666667</v>
      </c>
      <c r="P149" s="27">
        <v>6</v>
      </c>
      <c r="Q149" s="27">
        <v>6.166666666666667</v>
      </c>
      <c r="R149" s="27">
        <v>84.333333333333329</v>
      </c>
      <c r="S149" s="249"/>
      <c r="T149" s="27">
        <v>57.11421949999999</v>
      </c>
      <c r="U149" s="27">
        <v>33.48819249999999</v>
      </c>
      <c r="V149" s="27">
        <v>6.0345586499999992</v>
      </c>
      <c r="W149" s="27">
        <v>13.435904210526315</v>
      </c>
      <c r="X149" s="27">
        <v>2.1339477668951434</v>
      </c>
      <c r="Y149" s="249"/>
      <c r="Z149" s="27">
        <v>6.3739833033581181</v>
      </c>
      <c r="AA149" s="249"/>
      <c r="AB149" s="27"/>
      <c r="AC149" s="249"/>
      <c r="AD149" s="27">
        <v>227.4217196132744</v>
      </c>
      <c r="AE149" s="249"/>
      <c r="AF149" s="27">
        <v>8.2416076053014056</v>
      </c>
      <c r="AG149" s="249"/>
      <c r="AH149" s="27">
        <v>4.3866509999999996</v>
      </c>
      <c r="AI149" s="27">
        <v>0.4825914</v>
      </c>
      <c r="AJ149" s="27">
        <v>3.9040595999999996</v>
      </c>
      <c r="AK149" s="27">
        <v>0.30036940000000001</v>
      </c>
      <c r="AL149" s="27">
        <v>0.182222</v>
      </c>
      <c r="AM149" s="249"/>
      <c r="AN149" s="27">
        <v>0.28745078000000002</v>
      </c>
      <c r="AO149" s="27">
        <v>3.0869200000000003E-2</v>
      </c>
      <c r="AP149" s="27">
        <v>5.5567999999999999E-2</v>
      </c>
      <c r="AQ149" s="27">
        <v>0.19703558000000002</v>
      </c>
      <c r="AR149" s="27">
        <v>1.5822379999999997E-2</v>
      </c>
    </row>
    <row r="150" spans="1:44" x14ac:dyDescent="0.25">
      <c r="A150">
        <v>222</v>
      </c>
      <c r="B150" t="s">
        <v>1333</v>
      </c>
      <c r="C150" t="s">
        <v>1192</v>
      </c>
      <c r="D150" t="s">
        <v>1287</v>
      </c>
      <c r="E150">
        <v>-20.145760439</v>
      </c>
      <c r="F150">
        <v>-42.180010936999999</v>
      </c>
      <c r="G150">
        <v>677</v>
      </c>
      <c r="H150" t="s">
        <v>1225</v>
      </c>
      <c r="J150" s="27">
        <v>6</v>
      </c>
      <c r="K150" s="27">
        <v>5.666666666666667</v>
      </c>
      <c r="L150" s="27">
        <v>6.166666666666667</v>
      </c>
      <c r="M150" s="27">
        <v>6.5</v>
      </c>
      <c r="N150" s="27">
        <v>6</v>
      </c>
      <c r="O150" s="27">
        <v>5.5</v>
      </c>
      <c r="P150" s="27">
        <v>6</v>
      </c>
      <c r="Q150" s="27">
        <v>6.166666666666667</v>
      </c>
      <c r="R150" s="27">
        <v>84</v>
      </c>
      <c r="S150" s="249"/>
      <c r="T150" s="27">
        <v>40.79357850000001</v>
      </c>
      <c r="U150" s="27">
        <v>28.202386999999998</v>
      </c>
      <c r="V150" s="27">
        <v>5.1039786500000002</v>
      </c>
      <c r="W150" s="27">
        <v>10.873921999999999</v>
      </c>
      <c r="X150" s="27">
        <v>2.1258256256302515</v>
      </c>
      <c r="Y150" s="249"/>
      <c r="Z150" s="27">
        <v>6.0518615950393251</v>
      </c>
      <c r="AA150" s="249"/>
      <c r="AB150" s="27"/>
      <c r="AC150" s="249"/>
      <c r="AD150" s="27">
        <v>165.125966454196</v>
      </c>
      <c r="AE150" s="249"/>
      <c r="AF150" s="27">
        <v>7.3373197751365868</v>
      </c>
      <c r="AG150" s="249"/>
      <c r="AH150" s="27">
        <v>3.6894149999999999</v>
      </c>
      <c r="AI150" s="27">
        <v>0.42855320000000002</v>
      </c>
      <c r="AJ150" s="27">
        <v>3.2608617999999998</v>
      </c>
      <c r="AK150" s="27">
        <v>0.20632190000000003</v>
      </c>
      <c r="AL150" s="27">
        <v>0.22223129999999999</v>
      </c>
      <c r="AM150" s="249"/>
      <c r="AN150" s="27">
        <v>0.27202566</v>
      </c>
      <c r="AO150" s="27">
        <v>2.9782160000000002E-2</v>
      </c>
      <c r="AP150" s="27">
        <v>5.2120560000000003E-2</v>
      </c>
      <c r="AQ150" s="27">
        <v>0.18632849999999998</v>
      </c>
      <c r="AR150" s="27">
        <v>2.24052E-2</v>
      </c>
    </row>
    <row r="151" spans="1:44" x14ac:dyDescent="0.25">
      <c r="A151">
        <v>224</v>
      </c>
      <c r="B151" t="s">
        <v>1334</v>
      </c>
      <c r="C151" t="s">
        <v>1194</v>
      </c>
      <c r="D151" t="s">
        <v>1287</v>
      </c>
      <c r="E151">
        <v>-20.032659815999999</v>
      </c>
      <c r="F151">
        <v>-42.134163518999998</v>
      </c>
      <c r="G151">
        <v>1020</v>
      </c>
      <c r="H151" t="s">
        <v>1210</v>
      </c>
      <c r="J151" s="27">
        <v>6.333333333333333</v>
      </c>
      <c r="K151" s="27">
        <v>7</v>
      </c>
      <c r="L151" s="27">
        <v>6.666666666666667</v>
      </c>
      <c r="M151" s="27">
        <v>6</v>
      </c>
      <c r="N151" s="27">
        <v>7</v>
      </c>
      <c r="O151" s="27">
        <v>6.333333333333333</v>
      </c>
      <c r="P151" s="27">
        <v>6.333333333333333</v>
      </c>
      <c r="Q151" s="27">
        <v>6.333333333333333</v>
      </c>
      <c r="R151" s="27">
        <v>88</v>
      </c>
      <c r="S151" s="249"/>
      <c r="T151" s="27">
        <v>43.964522500000001</v>
      </c>
      <c r="U151" s="27">
        <v>28.161405000000002</v>
      </c>
      <c r="V151" s="27">
        <v>5.2653980000000002</v>
      </c>
      <c r="W151" s="27">
        <v>11.063906800000002</v>
      </c>
      <c r="X151" s="27">
        <v>2.1083297028107135</v>
      </c>
      <c r="Y151" s="249"/>
      <c r="Z151" s="27">
        <v>6.5122272031782673</v>
      </c>
      <c r="AA151" s="249"/>
      <c r="AB151" s="27"/>
      <c r="AC151" s="249"/>
      <c r="AD151" s="27"/>
      <c r="AE151" s="249"/>
      <c r="AF151" s="27"/>
      <c r="AG151" s="249"/>
      <c r="AH151" s="27"/>
      <c r="AI151" s="27"/>
      <c r="AJ151" s="27"/>
      <c r="AK151" s="27"/>
      <c r="AL151" s="27"/>
      <c r="AM151" s="249"/>
      <c r="AN151" s="27">
        <v>0.21972823999999996</v>
      </c>
      <c r="AO151" s="27">
        <v>2.3955720000000003E-2</v>
      </c>
      <c r="AP151" s="27">
        <v>3.6195259999999993E-2</v>
      </c>
      <c r="AQ151" s="27">
        <v>0.14422308</v>
      </c>
      <c r="AR151" s="27">
        <v>1.748802E-2</v>
      </c>
    </row>
    <row r="152" spans="1:44" x14ac:dyDescent="0.25">
      <c r="A152">
        <v>225</v>
      </c>
      <c r="B152" t="s">
        <v>1335</v>
      </c>
      <c r="C152" t="s">
        <v>1163</v>
      </c>
      <c r="D152" t="s">
        <v>1287</v>
      </c>
      <c r="E152">
        <v>-20.342523102000001</v>
      </c>
      <c r="F152">
        <v>-42.085463404999999</v>
      </c>
      <c r="G152">
        <v>696</v>
      </c>
      <c r="H152" t="s">
        <v>1210</v>
      </c>
      <c r="J152" s="27">
        <v>6</v>
      </c>
      <c r="K152" s="27">
        <v>6.666666666666667</v>
      </c>
      <c r="L152" s="27">
        <v>6.5</v>
      </c>
      <c r="M152" s="27">
        <v>6.333333333333333</v>
      </c>
      <c r="N152" s="27">
        <v>6.833333333333333</v>
      </c>
      <c r="O152" s="27">
        <v>6.833333333333333</v>
      </c>
      <c r="P152" s="27">
        <v>6</v>
      </c>
      <c r="Q152" s="27">
        <v>6.833333333333333</v>
      </c>
      <c r="R152" s="27">
        <v>87.666666666666671</v>
      </c>
      <c r="S152" s="249"/>
      <c r="T152" s="27">
        <v>49.803662500000002</v>
      </c>
      <c r="U152" s="27">
        <v>31.399454500000001</v>
      </c>
      <c r="V152" s="27">
        <v>5.4480977499999996</v>
      </c>
      <c r="W152" s="27">
        <v>12.325868949999998</v>
      </c>
      <c r="X152" s="27">
        <v>2.2693692994242354</v>
      </c>
      <c r="Y152" s="249"/>
      <c r="Z152" s="27">
        <v>5.7091834355975566</v>
      </c>
      <c r="AA152" s="249"/>
      <c r="AB152" s="27">
        <v>529.89816699999994</v>
      </c>
      <c r="AC152" s="249"/>
      <c r="AD152" s="27">
        <v>200.45486858392829</v>
      </c>
      <c r="AE152" s="249"/>
      <c r="AF152" s="27">
        <v>9.1240456001726784</v>
      </c>
      <c r="AG152" s="249"/>
      <c r="AH152" s="27"/>
      <c r="AI152" s="27"/>
      <c r="AJ152" s="27"/>
      <c r="AK152" s="27"/>
      <c r="AL152" s="27"/>
      <c r="AM152" s="249"/>
      <c r="AN152" s="27">
        <v>0.23700817999999998</v>
      </c>
      <c r="AO152" s="27">
        <v>2.880452E-2</v>
      </c>
      <c r="AP152" s="27">
        <v>5.6446099999999999E-2</v>
      </c>
      <c r="AQ152" s="27">
        <v>0.13903836</v>
      </c>
      <c r="AR152" s="27">
        <v>1.5559419999999999E-2</v>
      </c>
    </row>
    <row r="153" spans="1:44" x14ac:dyDescent="0.25">
      <c r="A153">
        <v>226</v>
      </c>
      <c r="B153" t="s">
        <v>1336</v>
      </c>
      <c r="C153" t="s">
        <v>1192</v>
      </c>
      <c r="D153" t="s">
        <v>1287</v>
      </c>
      <c r="E153">
        <v>-20.277900723999998</v>
      </c>
      <c r="F153">
        <v>-42.069799472</v>
      </c>
      <c r="G153">
        <v>740</v>
      </c>
      <c r="H153" t="s">
        <v>1225</v>
      </c>
      <c r="J153" s="27">
        <v>6.166666666666667</v>
      </c>
      <c r="K153" s="27">
        <v>6.166666666666667</v>
      </c>
      <c r="L153" s="27">
        <v>6</v>
      </c>
      <c r="M153" s="27">
        <v>6.333333333333333</v>
      </c>
      <c r="N153" s="27">
        <v>6.333333333333333</v>
      </c>
      <c r="O153" s="27">
        <v>6.333333333333333</v>
      </c>
      <c r="P153" s="27">
        <v>6</v>
      </c>
      <c r="Q153" s="27">
        <v>6</v>
      </c>
      <c r="R153" s="27">
        <v>85.333333333333329</v>
      </c>
      <c r="S153" s="249"/>
      <c r="T153" s="27">
        <v>38.202183500000004</v>
      </c>
      <c r="U153" s="27">
        <v>26.845126000000004</v>
      </c>
      <c r="V153" s="27">
        <v>4.942060849999999</v>
      </c>
      <c r="W153" s="27">
        <v>10.594193800000003</v>
      </c>
      <c r="X153" s="27">
        <v>2.146940207687563</v>
      </c>
      <c r="Y153" s="249"/>
      <c r="Z153" s="27">
        <v>5.1405255952540729</v>
      </c>
      <c r="AA153" s="249"/>
      <c r="AB153" s="27">
        <v>4681.3333329999996</v>
      </c>
      <c r="AC153" s="249"/>
      <c r="AD153" s="27">
        <v>111.23817514743109</v>
      </c>
      <c r="AE153" s="249"/>
      <c r="AF153" s="27">
        <v>7.053097795137953</v>
      </c>
      <c r="AG153" s="249"/>
      <c r="AH153" s="27">
        <v>4.1664969999999997</v>
      </c>
      <c r="AI153" s="27">
        <v>0.56276990000000005</v>
      </c>
      <c r="AJ153" s="27">
        <v>3.6037270999999995</v>
      </c>
      <c r="AK153" s="27">
        <v>0.28179760000000004</v>
      </c>
      <c r="AL153" s="27">
        <v>0.28097230000000001</v>
      </c>
      <c r="AM153" s="249"/>
      <c r="AN153" s="27">
        <v>0.24055624</v>
      </c>
      <c r="AO153" s="27">
        <v>3.0240859999999998E-2</v>
      </c>
      <c r="AP153" s="27">
        <v>4.4111919999999992E-2</v>
      </c>
      <c r="AQ153" s="27">
        <v>0.15244207999999998</v>
      </c>
      <c r="AR153" s="27">
        <v>2.393408E-2</v>
      </c>
    </row>
    <row r="154" spans="1:44" x14ac:dyDescent="0.25">
      <c r="A154">
        <v>229</v>
      </c>
      <c r="B154" t="s">
        <v>1337</v>
      </c>
      <c r="C154" t="s">
        <v>1192</v>
      </c>
      <c r="D154" t="s">
        <v>1287</v>
      </c>
      <c r="E154">
        <v>-20.275377435999999</v>
      </c>
      <c r="F154">
        <v>-42.049162387999999</v>
      </c>
      <c r="G154">
        <v>663</v>
      </c>
      <c r="H154" t="s">
        <v>1225</v>
      </c>
      <c r="J154" s="27">
        <v>6</v>
      </c>
      <c r="K154" s="27">
        <v>5.666666666666667</v>
      </c>
      <c r="L154" s="27">
        <v>5.666666666666667</v>
      </c>
      <c r="M154" s="27">
        <v>6.333333333333333</v>
      </c>
      <c r="N154" s="27">
        <v>5.666666666666667</v>
      </c>
      <c r="O154" s="27">
        <v>5.666666666666667</v>
      </c>
      <c r="P154" s="27">
        <v>6</v>
      </c>
      <c r="Q154" s="27">
        <v>6</v>
      </c>
      <c r="R154" s="27">
        <v>83</v>
      </c>
      <c r="S154" s="249"/>
      <c r="T154" s="27">
        <v>45.576170499999989</v>
      </c>
      <c r="U154" s="27">
        <v>28.743415499999998</v>
      </c>
      <c r="V154" s="27">
        <v>5.5324607500000003</v>
      </c>
      <c r="W154" s="27">
        <v>10.926621150000001</v>
      </c>
      <c r="X154" s="27">
        <v>1.9767314657590407</v>
      </c>
      <c r="Y154" s="249"/>
      <c r="Z154" s="27">
        <v>4.7096878103776874</v>
      </c>
      <c r="AA154" s="249"/>
      <c r="AB154" s="27">
        <v>8507.1666669999995</v>
      </c>
      <c r="AC154" s="249"/>
      <c r="AD154" s="27">
        <v>146.5864531527348</v>
      </c>
      <c r="AE154" s="249"/>
      <c r="AF154" s="27">
        <v>7.3785088947020103</v>
      </c>
      <c r="AG154" s="249"/>
      <c r="AH154" s="27">
        <v>4.5479380000000003</v>
      </c>
      <c r="AI154" s="27">
        <v>0.49717129999999998</v>
      </c>
      <c r="AJ154" s="27">
        <v>4.0507667000000005</v>
      </c>
      <c r="AK154" s="27">
        <v>0.26376729999999998</v>
      </c>
      <c r="AL154" s="27">
        <v>0.233404</v>
      </c>
      <c r="AM154" s="249"/>
      <c r="AN154" s="27">
        <v>0.25780110000000001</v>
      </c>
      <c r="AO154" s="27">
        <v>3.192478E-2</v>
      </c>
      <c r="AP154" s="27">
        <v>7.1028479999999991E-2</v>
      </c>
      <c r="AQ154" s="27">
        <v>0.15035476</v>
      </c>
      <c r="AR154" s="27">
        <v>1.9823199999999999E-2</v>
      </c>
    </row>
    <row r="155" spans="1:44" x14ac:dyDescent="0.25">
      <c r="A155">
        <v>230</v>
      </c>
      <c r="B155" t="s">
        <v>1338</v>
      </c>
      <c r="C155" t="s">
        <v>1192</v>
      </c>
      <c r="D155" t="s">
        <v>1287</v>
      </c>
      <c r="E155">
        <v>-20.347125268999999</v>
      </c>
      <c r="F155">
        <v>-42.058084756</v>
      </c>
      <c r="G155">
        <v>912</v>
      </c>
      <c r="H155" t="s">
        <v>1210</v>
      </c>
      <c r="J155" s="27">
        <v>6.666666666666667</v>
      </c>
      <c r="K155" s="27">
        <v>6.666666666666667</v>
      </c>
      <c r="L155" s="27">
        <v>6.666666666666667</v>
      </c>
      <c r="M155" s="27">
        <v>6.666666666666667</v>
      </c>
      <c r="N155" s="27">
        <v>6.666666666666667</v>
      </c>
      <c r="O155" s="27">
        <v>6.833333333333333</v>
      </c>
      <c r="P155" s="27">
        <v>6.333333333333333</v>
      </c>
      <c r="Q155" s="27">
        <v>6.833333333333333</v>
      </c>
      <c r="R155" s="27">
        <v>89.333333333333329</v>
      </c>
      <c r="S155" s="249"/>
      <c r="T155" s="27"/>
      <c r="U155" s="27"/>
      <c r="V155" s="27"/>
      <c r="W155" s="27"/>
      <c r="X155" s="27"/>
      <c r="Y155" s="249"/>
      <c r="Z155" s="27"/>
      <c r="AA155" s="249"/>
      <c r="AB155" s="27">
        <v>4483.8333329999996</v>
      </c>
      <c r="AC155" s="249"/>
      <c r="AD155" s="27">
        <v>245.13235662657991</v>
      </c>
      <c r="AE155" s="249"/>
      <c r="AF155" s="27">
        <v>9.0713713464854102</v>
      </c>
      <c r="AG155" s="249"/>
      <c r="AH155" s="27">
        <v>5.2563959999999996</v>
      </c>
      <c r="AI155" s="27">
        <v>0.73070159999999995</v>
      </c>
      <c r="AJ155" s="27">
        <v>4.5256943999999999</v>
      </c>
      <c r="AK155" s="27">
        <v>0.40208999999999995</v>
      </c>
      <c r="AL155" s="27">
        <v>0.3286116</v>
      </c>
      <c r="AM155" s="249"/>
      <c r="AN155" s="27"/>
      <c r="AO155" s="27"/>
      <c r="AP155" s="27"/>
      <c r="AQ155" s="27"/>
      <c r="AR155" s="27"/>
    </row>
    <row r="156" spans="1:44" x14ac:dyDescent="0.25">
      <c r="A156">
        <v>232</v>
      </c>
      <c r="B156" t="s">
        <v>1339</v>
      </c>
      <c r="C156" t="s">
        <v>1163</v>
      </c>
      <c r="D156" t="s">
        <v>1340</v>
      </c>
      <c r="E156">
        <v>-20.251297988000001</v>
      </c>
      <c r="F156">
        <v>-41.840828760000001</v>
      </c>
      <c r="G156">
        <v>757</v>
      </c>
      <c r="H156" t="s">
        <v>1225</v>
      </c>
      <c r="J156" s="27">
        <v>5.666666666666667</v>
      </c>
      <c r="K156" s="27">
        <v>5.333333333333333</v>
      </c>
      <c r="L156" s="27">
        <v>5.666666666666667</v>
      </c>
      <c r="M156" s="27">
        <v>6</v>
      </c>
      <c r="N156" s="27">
        <v>5</v>
      </c>
      <c r="O156" s="27">
        <v>5.333333333333333</v>
      </c>
      <c r="P156" s="27">
        <v>5.333333333333333</v>
      </c>
      <c r="Q156" s="27">
        <v>5.666666666666667</v>
      </c>
      <c r="R156" s="27">
        <v>80</v>
      </c>
      <c r="S156" s="249"/>
      <c r="T156" s="27">
        <v>48.908703499999994</v>
      </c>
      <c r="U156" s="27">
        <v>31.810890499999999</v>
      </c>
      <c r="V156" s="27">
        <v>5.5557382499999992</v>
      </c>
      <c r="W156" s="27">
        <v>12.448100499999999</v>
      </c>
      <c r="X156" s="27">
        <v>2.2488913826795649</v>
      </c>
      <c r="Y156" s="249"/>
      <c r="Z156" s="27">
        <v>5.944487692266395</v>
      </c>
      <c r="AA156" s="249"/>
      <c r="AB156" s="27">
        <v>1241.824333</v>
      </c>
      <c r="AC156" s="249"/>
      <c r="AD156" s="27">
        <v>146.95644206362141</v>
      </c>
      <c r="AE156" s="249"/>
      <c r="AF156" s="27">
        <v>6.8494980055176713</v>
      </c>
      <c r="AG156" s="249"/>
      <c r="AH156" s="27"/>
      <c r="AI156" s="27"/>
      <c r="AJ156" s="27"/>
      <c r="AK156" s="27"/>
      <c r="AL156" s="27"/>
      <c r="AM156" s="249"/>
      <c r="AN156" s="27"/>
      <c r="AO156" s="27"/>
      <c r="AP156" s="27"/>
      <c r="AQ156" s="27"/>
      <c r="AR156" s="27"/>
    </row>
    <row r="157" spans="1:44" x14ac:dyDescent="0.25">
      <c r="A157">
        <v>233</v>
      </c>
      <c r="B157" t="s">
        <v>1341</v>
      </c>
      <c r="C157" t="s">
        <v>1192</v>
      </c>
      <c r="D157" t="s">
        <v>1340</v>
      </c>
      <c r="E157">
        <v>-20.265257210000001</v>
      </c>
      <c r="F157">
        <v>-41.870895064999999</v>
      </c>
      <c r="G157">
        <v>756</v>
      </c>
      <c r="H157" t="s">
        <v>1210</v>
      </c>
      <c r="J157" s="27">
        <v>6</v>
      </c>
      <c r="K157" s="27">
        <v>5.666666666666667</v>
      </c>
      <c r="L157" s="27">
        <v>5.833333333333333</v>
      </c>
      <c r="M157" s="27">
        <v>6</v>
      </c>
      <c r="N157" s="27">
        <v>6.333333333333333</v>
      </c>
      <c r="O157" s="27">
        <v>5.833333333333333</v>
      </c>
      <c r="P157" s="27">
        <v>6.333333333333333</v>
      </c>
      <c r="Q157" s="27">
        <v>6</v>
      </c>
      <c r="R157" s="27">
        <v>84</v>
      </c>
      <c r="S157" s="249"/>
      <c r="T157" s="27">
        <v>54.819203999999999</v>
      </c>
      <c r="U157" s="27">
        <v>32.673198499999998</v>
      </c>
      <c r="V157" s="27">
        <v>5.9005115499999992</v>
      </c>
      <c r="W157" s="27">
        <v>12.881114</v>
      </c>
      <c r="X157" s="27">
        <v>2.1974073714023339</v>
      </c>
      <c r="Y157" s="249"/>
      <c r="Z157" s="27">
        <v>4.4962821786164868</v>
      </c>
      <c r="AA157" s="249"/>
      <c r="AB157" s="27">
        <v>6493</v>
      </c>
      <c r="AC157" s="249"/>
      <c r="AD157" s="27"/>
      <c r="AE157" s="249"/>
      <c r="AF157" s="27"/>
      <c r="AG157" s="249"/>
      <c r="AH157" s="27">
        <v>3.826343</v>
      </c>
      <c r="AI157" s="27">
        <v>0.49604480000000001</v>
      </c>
      <c r="AJ157" s="27">
        <v>3.3302982000000001</v>
      </c>
      <c r="AK157" s="27">
        <v>0.25323490000000004</v>
      </c>
      <c r="AL157" s="27">
        <v>0.2428099</v>
      </c>
      <c r="AM157" s="249"/>
      <c r="AN157" s="27">
        <v>0.20925125999999999</v>
      </c>
      <c r="AO157" s="27">
        <v>2.7826279999999998E-2</v>
      </c>
      <c r="AP157" s="27">
        <v>4.8004699999999997E-2</v>
      </c>
      <c r="AQ157" s="27">
        <v>0.12303462000000001</v>
      </c>
      <c r="AR157" s="27">
        <v>1.9735240000000001E-2</v>
      </c>
    </row>
    <row r="158" spans="1:44" x14ac:dyDescent="0.25">
      <c r="A158">
        <v>234</v>
      </c>
      <c r="B158" t="s">
        <v>1342</v>
      </c>
      <c r="C158" t="s">
        <v>1173</v>
      </c>
      <c r="D158" t="s">
        <v>1340</v>
      </c>
      <c r="E158">
        <v>-20.266211656999999</v>
      </c>
      <c r="F158">
        <v>-41.869145091999997</v>
      </c>
      <c r="G158">
        <v>805</v>
      </c>
      <c r="H158" t="s">
        <v>1210</v>
      </c>
      <c r="J158" s="27">
        <v>5.666666666666667</v>
      </c>
      <c r="K158" s="27">
        <v>5.666666666666667</v>
      </c>
      <c r="L158" s="27">
        <v>5.333333333333333</v>
      </c>
      <c r="M158" s="27">
        <v>5.666666666666667</v>
      </c>
      <c r="N158" s="27">
        <v>5</v>
      </c>
      <c r="O158" s="27">
        <v>5.666666666666667</v>
      </c>
      <c r="P158" s="27">
        <v>5.333333333333333</v>
      </c>
      <c r="Q158" s="27">
        <v>5.666666666666667</v>
      </c>
      <c r="R158" s="27">
        <v>80</v>
      </c>
      <c r="S158" s="249"/>
      <c r="T158" s="27">
        <v>66.407900500000011</v>
      </c>
      <c r="U158" s="27">
        <v>35.340816500000003</v>
      </c>
      <c r="V158" s="27">
        <v>6.4882567500000006</v>
      </c>
      <c r="W158" s="27">
        <v>13.863364499999999</v>
      </c>
      <c r="X158" s="27">
        <v>2.1474268886998988</v>
      </c>
      <c r="Y158" s="249"/>
      <c r="Z158" s="27">
        <v>4.909671704292272</v>
      </c>
      <c r="AA158" s="249"/>
      <c r="AB158" s="27">
        <v>4437.6666670000004</v>
      </c>
      <c r="AC158" s="249"/>
      <c r="AD158" s="27"/>
      <c r="AE158" s="249"/>
      <c r="AF158" s="27"/>
      <c r="AG158" s="249"/>
      <c r="AH158" s="27"/>
      <c r="AI158" s="27"/>
      <c r="AJ158" s="27"/>
      <c r="AK158" s="27"/>
      <c r="AL158" s="27"/>
      <c r="AM158" s="249"/>
      <c r="AN158" s="27"/>
      <c r="AO158" s="27"/>
      <c r="AP158" s="27"/>
      <c r="AQ158" s="27"/>
      <c r="AR158" s="27"/>
    </row>
    <row r="159" spans="1:44" x14ac:dyDescent="0.25">
      <c r="A159">
        <v>237</v>
      </c>
      <c r="B159" t="s">
        <v>1344</v>
      </c>
      <c r="C159" t="s">
        <v>1192</v>
      </c>
      <c r="D159" t="s">
        <v>1345</v>
      </c>
      <c r="E159">
        <v>-20.306858522999999</v>
      </c>
      <c r="F159">
        <v>-41.854430493000002</v>
      </c>
      <c r="G159">
        <v>1026</v>
      </c>
      <c r="H159" t="s">
        <v>1225</v>
      </c>
      <c r="J159" s="27">
        <v>7</v>
      </c>
      <c r="K159" s="27">
        <v>7.5</v>
      </c>
      <c r="L159" s="27">
        <v>7.5</v>
      </c>
      <c r="M159" s="27">
        <v>7.5</v>
      </c>
      <c r="N159" s="27">
        <v>7.666666666666667</v>
      </c>
      <c r="O159" s="27">
        <v>7.5</v>
      </c>
      <c r="P159" s="27">
        <v>7</v>
      </c>
      <c r="Q159" s="27">
        <v>7</v>
      </c>
      <c r="R159" s="27">
        <v>94.666666666666671</v>
      </c>
      <c r="S159" s="249"/>
      <c r="T159" s="27">
        <v>69.863370999999987</v>
      </c>
      <c r="U159" s="27">
        <v>37.827795999999999</v>
      </c>
      <c r="V159" s="27">
        <v>6.5866541999999999</v>
      </c>
      <c r="W159" s="27">
        <v>14.934027499999999</v>
      </c>
      <c r="X159" s="27">
        <v>2.2739610880459802</v>
      </c>
      <c r="Y159" s="249"/>
      <c r="Z159" s="27">
        <v>5.6599468499181276</v>
      </c>
      <c r="AA159" s="249"/>
      <c r="AB159" s="27">
        <v>1018.6944999999999</v>
      </c>
      <c r="AC159" s="249"/>
      <c r="AD159" s="27">
        <v>158.3874070406315</v>
      </c>
      <c r="AE159" s="249"/>
      <c r="AF159" s="27">
        <v>7.1295041879181316</v>
      </c>
      <c r="AG159" s="249"/>
      <c r="AH159" s="27">
        <v>5.8696770000000003</v>
      </c>
      <c r="AI159" s="27">
        <v>0.70701130000000001</v>
      </c>
      <c r="AJ159" s="27">
        <v>5.1626656999999998</v>
      </c>
      <c r="AK159" s="27">
        <v>0.36212690000000003</v>
      </c>
      <c r="AL159" s="27">
        <v>0.34488439999999998</v>
      </c>
      <c r="AM159" s="249"/>
      <c r="AN159" s="27">
        <v>0.26324426000000001</v>
      </c>
      <c r="AO159" s="27">
        <v>2.6801639999999998E-2</v>
      </c>
      <c r="AP159" s="27">
        <v>6.9356100000000004E-2</v>
      </c>
      <c r="AQ159" s="27">
        <v>0.15589093999999998</v>
      </c>
      <c r="AR159" s="27">
        <v>1.6336880000000002E-2</v>
      </c>
    </row>
    <row r="160" spans="1:44" x14ac:dyDescent="0.25">
      <c r="A160">
        <v>238</v>
      </c>
      <c r="B160" t="s">
        <v>1346</v>
      </c>
      <c r="C160" t="s">
        <v>1173</v>
      </c>
      <c r="D160" t="s">
        <v>1345</v>
      </c>
      <c r="E160">
        <v>-20.32442674</v>
      </c>
      <c r="F160">
        <v>-41.987804341999997</v>
      </c>
      <c r="G160">
        <v>732</v>
      </c>
      <c r="H160" t="s">
        <v>1210</v>
      </c>
      <c r="J160" s="27">
        <v>5.333333333333333</v>
      </c>
      <c r="K160" s="27">
        <v>5.333333333333333</v>
      </c>
      <c r="L160" s="27">
        <v>5.333333333333333</v>
      </c>
      <c r="M160" s="27">
        <v>5.333333333333333</v>
      </c>
      <c r="N160" s="27">
        <v>5</v>
      </c>
      <c r="O160" s="27">
        <v>5.666666666666667</v>
      </c>
      <c r="P160" s="27">
        <v>5.333333333333333</v>
      </c>
      <c r="Q160" s="27">
        <v>5.666666666666667</v>
      </c>
      <c r="R160" s="27">
        <v>78.333333333333329</v>
      </c>
      <c r="S160" s="249"/>
      <c r="T160" s="27">
        <v>75.736124499999988</v>
      </c>
      <c r="U160" s="27">
        <v>38.602929500000002</v>
      </c>
      <c r="V160" s="27">
        <v>7.1205586000000007</v>
      </c>
      <c r="W160" s="27">
        <v>15.035808999999997</v>
      </c>
      <c r="X160" s="27">
        <v>2.1293816437837423</v>
      </c>
      <c r="Y160" s="249"/>
      <c r="Z160" s="27">
        <v>5.9082490000805308</v>
      </c>
      <c r="AA160" s="249"/>
      <c r="AB160" s="27">
        <v>818.31566699999996</v>
      </c>
      <c r="AC160" s="249"/>
      <c r="AD160" s="27"/>
      <c r="AE160" s="249"/>
      <c r="AF160" s="27"/>
      <c r="AG160" s="249"/>
      <c r="AH160" s="27"/>
      <c r="AI160" s="27"/>
      <c r="AJ160" s="27"/>
      <c r="AK160" s="27"/>
      <c r="AL160" s="27"/>
      <c r="AM160" s="249"/>
      <c r="AN160" s="27">
        <v>0.25025228000000005</v>
      </c>
      <c r="AO160" s="27">
        <v>2.8412559999999996E-2</v>
      </c>
      <c r="AP160" s="27">
        <v>5.6102560000000003E-2</v>
      </c>
      <c r="AQ160" s="27">
        <v>0.15498946</v>
      </c>
      <c r="AR160" s="27">
        <v>1.977866E-2</v>
      </c>
    </row>
    <row r="161" spans="1:44" x14ac:dyDescent="0.25">
      <c r="A161">
        <v>240</v>
      </c>
      <c r="B161" t="s">
        <v>1347</v>
      </c>
      <c r="C161" t="s">
        <v>1192</v>
      </c>
      <c r="D161" t="s">
        <v>1345</v>
      </c>
      <c r="E161">
        <v>-20.300141601</v>
      </c>
      <c r="F161">
        <v>-41.956369272000003</v>
      </c>
      <c r="G161">
        <v>669</v>
      </c>
      <c r="H161" t="s">
        <v>1210</v>
      </c>
      <c r="J161" s="27">
        <v>6</v>
      </c>
      <c r="K161" s="27">
        <v>5.333333333333333</v>
      </c>
      <c r="L161" s="27">
        <v>5.666666666666667</v>
      </c>
      <c r="M161" s="27">
        <v>6</v>
      </c>
      <c r="N161" s="27">
        <v>5.666666666666667</v>
      </c>
      <c r="O161" s="27">
        <v>5.333333333333333</v>
      </c>
      <c r="P161" s="27">
        <v>5.666666666666667</v>
      </c>
      <c r="Q161" s="27">
        <v>5.666666666666667</v>
      </c>
      <c r="R161" s="27">
        <v>81</v>
      </c>
      <c r="S161" s="249"/>
      <c r="T161" s="27">
        <v>44.098706999999997</v>
      </c>
      <c r="U161" s="27">
        <v>29.882387999999992</v>
      </c>
      <c r="V161" s="27">
        <v>5.3402753999999995</v>
      </c>
      <c r="W161" s="27">
        <v>11.861745500000001</v>
      </c>
      <c r="X161" s="27">
        <v>2.225873688331073</v>
      </c>
      <c r="Y161" s="249"/>
      <c r="Z161" s="27">
        <v>5.886774219525944</v>
      </c>
      <c r="AA161" s="249"/>
      <c r="AB161" s="27">
        <v>5358.5</v>
      </c>
      <c r="AC161" s="249"/>
      <c r="AD161" s="27">
        <v>146.51123381046233</v>
      </c>
      <c r="AE161" s="249"/>
      <c r="AF161" s="27">
        <v>7.5313020193519433</v>
      </c>
      <c r="AG161" s="249"/>
      <c r="AH161" s="27">
        <v>3.8527019999999998</v>
      </c>
      <c r="AI161" s="27">
        <v>0.51189260000000003</v>
      </c>
      <c r="AJ161" s="27">
        <v>3.3408093999999999</v>
      </c>
      <c r="AK161" s="27">
        <v>0.27042780000000005</v>
      </c>
      <c r="AL161" s="27">
        <v>0.24146479999999998</v>
      </c>
      <c r="AM161" s="249"/>
      <c r="AN161" s="27">
        <v>0.23898177999999998</v>
      </c>
      <c r="AO161" s="27">
        <v>2.85452E-2</v>
      </c>
      <c r="AP161" s="27">
        <v>5.8508980000000002E-2</v>
      </c>
      <c r="AQ161" s="27">
        <v>0.14485925999999999</v>
      </c>
      <c r="AR161" s="27">
        <v>2.1424179999999998E-2</v>
      </c>
    </row>
    <row r="162" spans="1:44" x14ac:dyDescent="0.25">
      <c r="A162">
        <v>241</v>
      </c>
      <c r="B162" t="s">
        <v>1348</v>
      </c>
      <c r="C162" t="s">
        <v>1192</v>
      </c>
      <c r="D162" t="s">
        <v>1345</v>
      </c>
      <c r="E162">
        <v>-20.334491478</v>
      </c>
      <c r="F162">
        <v>-41.950475369000003</v>
      </c>
      <c r="G162">
        <v>668</v>
      </c>
      <c r="H162" t="s">
        <v>1210</v>
      </c>
      <c r="J162" s="27">
        <v>6.166666666666667</v>
      </c>
      <c r="K162" s="27">
        <v>6.5</v>
      </c>
      <c r="L162" s="27">
        <v>6.166666666666667</v>
      </c>
      <c r="M162" s="27">
        <v>6.333333333333333</v>
      </c>
      <c r="N162" s="27">
        <v>6.833333333333333</v>
      </c>
      <c r="O162" s="27">
        <v>6.5</v>
      </c>
      <c r="P162" s="27">
        <v>6.333333333333333</v>
      </c>
      <c r="Q162" s="27">
        <v>6.166666666666667</v>
      </c>
      <c r="R162" s="27">
        <v>87</v>
      </c>
      <c r="S162" s="249"/>
      <c r="T162" s="27">
        <v>70.70274449999998</v>
      </c>
      <c r="U162" s="27">
        <v>38.119469999999993</v>
      </c>
      <c r="V162" s="27">
        <v>6.5896824499999997</v>
      </c>
      <c r="W162" s="27">
        <v>15.056183999999998</v>
      </c>
      <c r="X162" s="27">
        <v>2.2989464411978142</v>
      </c>
      <c r="Y162" s="249"/>
      <c r="Z162" s="27">
        <v>5.7726894478297055</v>
      </c>
      <c r="AA162" s="249"/>
      <c r="AB162" s="27">
        <v>3867.6216669999999</v>
      </c>
      <c r="AC162" s="249"/>
      <c r="AD162" s="27"/>
      <c r="AE162" s="249"/>
      <c r="AF162" s="27"/>
      <c r="AG162" s="249"/>
      <c r="AH162" s="27">
        <v>6.603345</v>
      </c>
      <c r="AI162" s="27">
        <v>0.63388089999999997</v>
      </c>
      <c r="AJ162" s="27">
        <v>5.9694640999999997</v>
      </c>
      <c r="AK162" s="27">
        <v>0.33265459999999997</v>
      </c>
      <c r="AL162" s="27">
        <v>0.3012263</v>
      </c>
      <c r="AM162" s="249"/>
      <c r="AN162" s="27">
        <v>0.30526245999999996</v>
      </c>
      <c r="AO162" s="27">
        <v>2.8181900000000003E-2</v>
      </c>
      <c r="AP162" s="27">
        <v>5.6627059999999993E-2</v>
      </c>
      <c r="AQ162" s="27">
        <v>0.20393776</v>
      </c>
      <c r="AR162" s="27">
        <v>2.1694140000000001E-2</v>
      </c>
    </row>
    <row r="163" spans="1:44" x14ac:dyDescent="0.25">
      <c r="A163">
        <v>242</v>
      </c>
      <c r="B163" t="s">
        <v>1349</v>
      </c>
      <c r="C163" t="s">
        <v>1163</v>
      </c>
      <c r="D163" t="s">
        <v>1340</v>
      </c>
      <c r="E163">
        <v>-20.256762569999999</v>
      </c>
      <c r="F163">
        <v>-41.898193917999997</v>
      </c>
      <c r="G163">
        <v>936</v>
      </c>
      <c r="H163" t="s">
        <v>1225</v>
      </c>
      <c r="J163" s="27">
        <v>6</v>
      </c>
      <c r="K163" s="27">
        <v>6</v>
      </c>
      <c r="L163" s="27">
        <v>5.666666666666667</v>
      </c>
      <c r="M163" s="27">
        <v>6</v>
      </c>
      <c r="N163" s="27">
        <v>6</v>
      </c>
      <c r="O163" s="27">
        <v>5.333333333333333</v>
      </c>
      <c r="P163" s="27">
        <v>5.666666666666667</v>
      </c>
      <c r="Q163" s="27">
        <v>5.666666666666667</v>
      </c>
      <c r="R163" s="27">
        <v>82.333333333333329</v>
      </c>
      <c r="S163" s="249"/>
      <c r="T163" s="27">
        <v>71.312912999999995</v>
      </c>
      <c r="U163" s="27">
        <v>37.272081499999999</v>
      </c>
      <c r="V163" s="27">
        <v>7.0019382999999973</v>
      </c>
      <c r="W163" s="27">
        <v>14.643246499999998</v>
      </c>
      <c r="X163" s="27">
        <v>2.097114464737607</v>
      </c>
      <c r="Y163" s="249"/>
      <c r="Z163" s="27">
        <v>6.5314414805165812</v>
      </c>
      <c r="AA163" s="249"/>
      <c r="AB163" s="27"/>
      <c r="AC163" s="249"/>
      <c r="AD163" s="27">
        <v>170.14071223586205</v>
      </c>
      <c r="AE163" s="249"/>
      <c r="AF163" s="27">
        <v>8.0668101501989522</v>
      </c>
      <c r="AG163" s="249"/>
      <c r="AH163" s="27">
        <v>5.7379769999999999</v>
      </c>
      <c r="AI163" s="27">
        <v>0.62581150000000008</v>
      </c>
      <c r="AJ163" s="27">
        <v>5.1121654999999997</v>
      </c>
      <c r="AK163" s="27">
        <v>0.33219180000000004</v>
      </c>
      <c r="AL163" s="27">
        <v>0.29361970000000004</v>
      </c>
      <c r="AM163" s="249"/>
      <c r="AN163" s="27">
        <v>0.24616753999999999</v>
      </c>
      <c r="AO163" s="27">
        <v>2.5093980000000005E-2</v>
      </c>
      <c r="AP163" s="27">
        <v>4.4499900000000002E-2</v>
      </c>
      <c r="AQ163" s="27">
        <v>0.12865863999999999</v>
      </c>
      <c r="AR163" s="27">
        <v>4.7038199999999995E-2</v>
      </c>
    </row>
    <row r="164" spans="1:44" x14ac:dyDescent="0.25">
      <c r="A164">
        <v>243</v>
      </c>
      <c r="B164" t="s">
        <v>1350</v>
      </c>
      <c r="C164" t="s">
        <v>1163</v>
      </c>
      <c r="D164" t="s">
        <v>1340</v>
      </c>
      <c r="E164">
        <v>-20.256569115000001</v>
      </c>
      <c r="F164">
        <v>-41.898565488000003</v>
      </c>
      <c r="G164">
        <v>925</v>
      </c>
      <c r="H164" t="s">
        <v>1210</v>
      </c>
      <c r="J164" s="27">
        <v>6</v>
      </c>
      <c r="K164" s="27">
        <v>7</v>
      </c>
      <c r="L164" s="27">
        <v>6.666666666666667</v>
      </c>
      <c r="M164" s="27">
        <v>6.333333333333333</v>
      </c>
      <c r="N164" s="27">
        <v>7</v>
      </c>
      <c r="O164" s="27">
        <v>6.666666666666667</v>
      </c>
      <c r="P164" s="27">
        <v>6.666666666666667</v>
      </c>
      <c r="Q164" s="27">
        <v>6.666666666666667</v>
      </c>
      <c r="R164" s="27">
        <v>89</v>
      </c>
      <c r="S164" s="249"/>
      <c r="T164" s="27">
        <v>76.11089299999999</v>
      </c>
      <c r="U164" s="27">
        <v>37.833078499999999</v>
      </c>
      <c r="V164" s="27">
        <v>7.0420523500000005</v>
      </c>
      <c r="W164" s="27">
        <v>14.983725699999997</v>
      </c>
      <c r="X164" s="27">
        <v>2.1356542479425431</v>
      </c>
      <c r="Y164" s="249"/>
      <c r="Z164" s="27">
        <v>6.8746141250369099</v>
      </c>
      <c r="AA164" s="249"/>
      <c r="AB164" s="27"/>
      <c r="AC164" s="249"/>
      <c r="AD164" s="27">
        <v>149.589578798552</v>
      </c>
      <c r="AE164" s="249"/>
      <c r="AF164" s="27">
        <v>6.4741309267956426</v>
      </c>
      <c r="AG164" s="249"/>
      <c r="AH164" s="27"/>
      <c r="AI164" s="27"/>
      <c r="AJ164" s="27"/>
      <c r="AK164" s="27"/>
      <c r="AL164" s="27"/>
      <c r="AM164" s="249"/>
      <c r="AN164" s="27">
        <v>0.27273737999999997</v>
      </c>
      <c r="AO164" s="27">
        <v>2.7673780000000002E-2</v>
      </c>
      <c r="AP164" s="27">
        <v>6.0001600000000002E-2</v>
      </c>
      <c r="AQ164" s="27">
        <v>0.18057461999999999</v>
      </c>
      <c r="AR164" s="27">
        <v>1.6464639999999999E-2</v>
      </c>
    </row>
    <row r="165" spans="1:44" x14ac:dyDescent="0.25">
      <c r="A165">
        <v>244</v>
      </c>
      <c r="B165" t="s">
        <v>1351</v>
      </c>
      <c r="C165" t="s">
        <v>1194</v>
      </c>
      <c r="D165" t="s">
        <v>1352</v>
      </c>
      <c r="E165">
        <v>-20.149839660000001</v>
      </c>
      <c r="F165">
        <v>-41.836382159999999</v>
      </c>
      <c r="G165">
        <v>762</v>
      </c>
      <c r="H165" t="s">
        <v>1225</v>
      </c>
      <c r="J165" s="27">
        <v>6</v>
      </c>
      <c r="K165" s="27">
        <v>6</v>
      </c>
      <c r="L165" s="27">
        <v>6.666666666666667</v>
      </c>
      <c r="M165" s="27">
        <v>6</v>
      </c>
      <c r="N165" s="27">
        <v>6.333333333333333</v>
      </c>
      <c r="O165" s="27">
        <v>6.333333333333333</v>
      </c>
      <c r="P165" s="27">
        <v>6</v>
      </c>
      <c r="Q165" s="27">
        <v>6</v>
      </c>
      <c r="R165" s="27">
        <v>85.333333333333329</v>
      </c>
      <c r="S165" s="249"/>
      <c r="T165" s="27">
        <v>54.524332500000014</v>
      </c>
      <c r="U165" s="27">
        <v>32.739826000000008</v>
      </c>
      <c r="V165" s="27">
        <v>5.8845597999999999</v>
      </c>
      <c r="W165" s="27">
        <v>12.69769045</v>
      </c>
      <c r="X165" s="27">
        <v>2.1724392086678788</v>
      </c>
      <c r="Y165" s="249"/>
      <c r="Z165" s="27">
        <v>5.619681636378278</v>
      </c>
      <c r="AA165" s="249"/>
      <c r="AB165" s="27"/>
      <c r="AC165" s="249"/>
      <c r="AD165" s="27">
        <v>225.18642101593159</v>
      </c>
      <c r="AE165" s="249"/>
      <c r="AF165" s="27"/>
      <c r="AG165" s="249"/>
      <c r="AH165" s="27"/>
      <c r="AI165" s="27"/>
      <c r="AJ165" s="27"/>
      <c r="AK165" s="27"/>
      <c r="AL165" s="27"/>
      <c r="AM165" s="249"/>
      <c r="AN165" s="27"/>
      <c r="AO165" s="27"/>
      <c r="AP165" s="27"/>
      <c r="AQ165" s="27"/>
      <c r="AR165" s="27"/>
    </row>
    <row r="166" spans="1:44" x14ac:dyDescent="0.25">
      <c r="A166">
        <v>245</v>
      </c>
      <c r="B166" t="s">
        <v>1353</v>
      </c>
      <c r="C166" t="s">
        <v>1194</v>
      </c>
      <c r="D166" t="s">
        <v>1352</v>
      </c>
      <c r="E166">
        <v>-20.163555470999999</v>
      </c>
      <c r="F166">
        <v>-41.846623252999997</v>
      </c>
      <c r="G166">
        <v>780</v>
      </c>
      <c r="H166" t="s">
        <v>1225</v>
      </c>
      <c r="J166" s="27">
        <v>6</v>
      </c>
      <c r="K166" s="27">
        <v>6.333333333333333</v>
      </c>
      <c r="L166" s="27">
        <v>6</v>
      </c>
      <c r="M166" s="27">
        <v>6.833333333333333</v>
      </c>
      <c r="N166" s="27">
        <v>6</v>
      </c>
      <c r="O166" s="27">
        <v>6.333333333333333</v>
      </c>
      <c r="P166" s="27">
        <v>6</v>
      </c>
      <c r="Q166" s="27">
        <v>6.166666666666667</v>
      </c>
      <c r="R166" s="27">
        <v>85.666666666666671</v>
      </c>
      <c r="S166" s="249"/>
      <c r="T166" s="27">
        <v>47.095388999999997</v>
      </c>
      <c r="U166" s="27">
        <v>31.951869999999996</v>
      </c>
      <c r="V166" s="27">
        <v>5.5765926999999991</v>
      </c>
      <c r="W166" s="27">
        <v>12.117234849999999</v>
      </c>
      <c r="X166" s="27">
        <v>2.1848416302068023</v>
      </c>
      <c r="Y166" s="249"/>
      <c r="Z166" s="27">
        <v>5.8626150914020352</v>
      </c>
      <c r="AA166" s="249"/>
      <c r="AB166" s="27"/>
      <c r="AC166" s="249"/>
      <c r="AD166" s="27"/>
      <c r="AE166" s="249"/>
      <c r="AF166" s="27"/>
      <c r="AG166" s="249"/>
      <c r="AH166" s="27"/>
      <c r="AI166" s="27"/>
      <c r="AJ166" s="27"/>
      <c r="AK166" s="27"/>
      <c r="AL166" s="27"/>
      <c r="AM166" s="249"/>
      <c r="AN166" s="27"/>
      <c r="AO166" s="27"/>
      <c r="AP166" s="27"/>
      <c r="AQ166" s="27"/>
      <c r="AR166" s="27"/>
    </row>
    <row r="167" spans="1:44" x14ac:dyDescent="0.25">
      <c r="A167">
        <v>246</v>
      </c>
      <c r="B167" t="s">
        <v>1354</v>
      </c>
      <c r="C167" t="s">
        <v>1173</v>
      </c>
      <c r="D167" t="s">
        <v>1352</v>
      </c>
      <c r="E167">
        <v>-20.242943997000001</v>
      </c>
      <c r="F167">
        <v>-41.803619312000002</v>
      </c>
      <c r="G167">
        <v>923</v>
      </c>
      <c r="H167" t="s">
        <v>1225</v>
      </c>
      <c r="J167" s="27">
        <v>6</v>
      </c>
      <c r="K167" s="27">
        <v>5.666666666666667</v>
      </c>
      <c r="L167" s="27">
        <v>5.666666666666667</v>
      </c>
      <c r="M167" s="27">
        <v>6</v>
      </c>
      <c r="N167" s="27">
        <v>6</v>
      </c>
      <c r="O167" s="27">
        <v>5.333333333333333</v>
      </c>
      <c r="P167" s="27">
        <v>6.333333333333333</v>
      </c>
      <c r="Q167" s="27">
        <v>6</v>
      </c>
      <c r="R167" s="27">
        <v>83</v>
      </c>
      <c r="S167" s="249"/>
      <c r="T167" s="27">
        <v>67.240547000000007</v>
      </c>
      <c r="U167" s="27">
        <v>37.670490000000008</v>
      </c>
      <c r="V167" s="27">
        <v>6.4902777499999997</v>
      </c>
      <c r="W167" s="27">
        <v>14.444664999999997</v>
      </c>
      <c r="X167" s="27">
        <v>2.2316392102593658</v>
      </c>
      <c r="Y167" s="249"/>
      <c r="Z167" s="27">
        <v>6.7229484873701457</v>
      </c>
      <c r="AA167" s="249"/>
      <c r="AB167" s="27"/>
      <c r="AC167" s="249"/>
      <c r="AD167" s="27"/>
      <c r="AE167" s="249"/>
      <c r="AF167" s="27"/>
      <c r="AG167" s="249"/>
      <c r="AH167" s="27"/>
      <c r="AI167" s="27"/>
      <c r="AJ167" s="27"/>
      <c r="AK167" s="27"/>
      <c r="AL167" s="27"/>
      <c r="AM167" s="249"/>
      <c r="AN167" s="27">
        <v>0.32608947999999999</v>
      </c>
      <c r="AO167" s="27">
        <v>3.0402459999999999E-2</v>
      </c>
      <c r="AP167" s="27">
        <v>6.7490740000000007E-2</v>
      </c>
      <c r="AQ167" s="27">
        <v>0.20766998</v>
      </c>
      <c r="AR167" s="27">
        <v>2.4108220000000003E-2</v>
      </c>
    </row>
    <row r="168" spans="1:44" x14ac:dyDescent="0.25">
      <c r="A168">
        <v>248</v>
      </c>
      <c r="B168" t="s">
        <v>1355</v>
      </c>
      <c r="C168" t="s">
        <v>1163</v>
      </c>
      <c r="D168" t="s">
        <v>1345</v>
      </c>
      <c r="E168">
        <v>-20.37282343</v>
      </c>
      <c r="F168">
        <v>-41.968283560000003</v>
      </c>
      <c r="G168">
        <v>655</v>
      </c>
      <c r="H168" t="s">
        <v>1225</v>
      </c>
      <c r="J168" s="27">
        <v>6.333333333333333</v>
      </c>
      <c r="K168" s="27">
        <v>6.5</v>
      </c>
      <c r="L168" s="27">
        <v>6.666666666666667</v>
      </c>
      <c r="M168" s="27">
        <v>6.333333333333333</v>
      </c>
      <c r="N168" s="27">
        <v>6.833333333333333</v>
      </c>
      <c r="O168" s="27">
        <v>6.5</v>
      </c>
      <c r="P168" s="27">
        <v>6.333333333333333</v>
      </c>
      <c r="Q168" s="27">
        <v>6.166666666666667</v>
      </c>
      <c r="R168" s="27">
        <v>87.666666666666671</v>
      </c>
      <c r="S168" s="249"/>
      <c r="T168" s="27">
        <v>47.929198499999998</v>
      </c>
      <c r="U168" s="27">
        <v>29.524293999999998</v>
      </c>
      <c r="V168" s="27">
        <v>5.5550680000000003</v>
      </c>
      <c r="W168" s="27">
        <v>11.330163750000001</v>
      </c>
      <c r="X168" s="27">
        <v>2.0331572686226869</v>
      </c>
      <c r="Y168" s="249"/>
      <c r="Z168" s="27">
        <v>4.4264891418140815</v>
      </c>
      <c r="AA168" s="249"/>
      <c r="AB168" s="27"/>
      <c r="AC168" s="249"/>
      <c r="AD168" s="27">
        <v>211.64056195491875</v>
      </c>
      <c r="AE168" s="249"/>
      <c r="AF168" s="27"/>
      <c r="AG168" s="249"/>
      <c r="AH168" s="27"/>
      <c r="AI168" s="27"/>
      <c r="AJ168" s="27"/>
      <c r="AK168" s="27"/>
      <c r="AL168" s="27"/>
      <c r="AM168" s="249"/>
      <c r="AN168" s="27">
        <v>0.30329985999999998</v>
      </c>
      <c r="AO168" s="27">
        <v>3.2891839999999999E-2</v>
      </c>
      <c r="AP168" s="27">
        <v>4.5875540000000006E-2</v>
      </c>
      <c r="AQ168" s="27">
        <v>0.21876858000000002</v>
      </c>
      <c r="AR168" s="27">
        <v>2.6857959999999997E-2</v>
      </c>
    </row>
    <row r="169" spans="1:44" x14ac:dyDescent="0.25">
      <c r="A169">
        <v>249</v>
      </c>
      <c r="B169" t="s">
        <v>1356</v>
      </c>
      <c r="C169" t="s">
        <v>1192</v>
      </c>
      <c r="D169" t="s">
        <v>1345</v>
      </c>
      <c r="E169">
        <v>-20.397294479999999</v>
      </c>
      <c r="F169">
        <v>-42.013283987000001</v>
      </c>
      <c r="G169">
        <v>943</v>
      </c>
      <c r="H169" t="s">
        <v>1225</v>
      </c>
      <c r="J169" s="27">
        <v>6</v>
      </c>
      <c r="K169" s="27">
        <v>6</v>
      </c>
      <c r="L169" s="27">
        <v>6</v>
      </c>
      <c r="M169" s="27">
        <v>6</v>
      </c>
      <c r="N169" s="27">
        <v>5.333333333333333</v>
      </c>
      <c r="O169" s="27">
        <v>5.833333333333333</v>
      </c>
      <c r="P169" s="27">
        <v>6</v>
      </c>
      <c r="Q169" s="27">
        <v>5.833333333333333</v>
      </c>
      <c r="R169" s="27">
        <v>83</v>
      </c>
      <c r="S169" s="249"/>
      <c r="T169" s="27">
        <v>39.674346999999997</v>
      </c>
      <c r="U169" s="27">
        <v>27.565154499999998</v>
      </c>
      <c r="V169" s="27">
        <v>4.7844317000000007</v>
      </c>
      <c r="W169" s="27">
        <v>11.568826000000001</v>
      </c>
      <c r="X169" s="27">
        <v>2.4576716014883955</v>
      </c>
      <c r="Y169" s="249"/>
      <c r="Z169" s="27">
        <v>6.6236276273051846</v>
      </c>
      <c r="AA169" s="249"/>
      <c r="AB169" s="27"/>
      <c r="AC169" s="249"/>
      <c r="AD169" s="27">
        <v>166.81222154424336</v>
      </c>
      <c r="AE169" s="249"/>
      <c r="AF169" s="27">
        <v>7.5368035925429524</v>
      </c>
      <c r="AG169" s="249"/>
      <c r="AH169" s="27">
        <v>6.7343029999999997</v>
      </c>
      <c r="AI169" s="27">
        <v>0.7341858</v>
      </c>
      <c r="AJ169" s="27">
        <v>6.0001172</v>
      </c>
      <c r="AK169" s="27">
        <v>0.3715696</v>
      </c>
      <c r="AL169" s="27">
        <v>0.3626162</v>
      </c>
      <c r="AM169" s="249"/>
      <c r="AN169" s="27">
        <v>0.34801594000000002</v>
      </c>
      <c r="AO169" s="27">
        <v>3.1688540000000001E-2</v>
      </c>
      <c r="AP169" s="27">
        <v>8.11278E-2</v>
      </c>
      <c r="AQ169" s="27">
        <v>0.24585563999999999</v>
      </c>
      <c r="AR169" s="27">
        <v>2.0447379999999998E-2</v>
      </c>
    </row>
    <row r="170" spans="1:44" x14ac:dyDescent="0.25">
      <c r="A170">
        <v>250</v>
      </c>
      <c r="B170" t="s">
        <v>1357</v>
      </c>
      <c r="C170" t="s">
        <v>1163</v>
      </c>
      <c r="D170" t="s">
        <v>1345</v>
      </c>
      <c r="E170">
        <v>-20.38630195</v>
      </c>
      <c r="F170">
        <v>-41.990316231000001</v>
      </c>
      <c r="G170">
        <v>717</v>
      </c>
      <c r="H170" t="s">
        <v>1225</v>
      </c>
      <c r="J170" s="27">
        <v>5.333333333333333</v>
      </c>
      <c r="K170" s="27">
        <v>5.666666666666667</v>
      </c>
      <c r="L170" s="27">
        <v>5.333333333333333</v>
      </c>
      <c r="M170" s="27">
        <v>6</v>
      </c>
      <c r="N170" s="27">
        <v>5</v>
      </c>
      <c r="O170" s="27">
        <v>5.333333333333333</v>
      </c>
      <c r="P170" s="27">
        <v>5.333333333333333</v>
      </c>
      <c r="Q170" s="27">
        <v>5.666666666666667</v>
      </c>
      <c r="R170" s="27">
        <v>79.3</v>
      </c>
      <c r="S170" s="249"/>
      <c r="T170" s="27">
        <v>40.359739000000005</v>
      </c>
      <c r="U170" s="27">
        <v>27.909472999999998</v>
      </c>
      <c r="V170" s="27">
        <v>5.1443279999999998</v>
      </c>
      <c r="W170" s="27">
        <v>10.62349785</v>
      </c>
      <c r="X170" s="27">
        <v>2.0634720848183741</v>
      </c>
      <c r="Y170" s="249"/>
      <c r="Z170" s="27">
        <v>7.0745980189514936</v>
      </c>
      <c r="AA170" s="249"/>
      <c r="AB170" s="27"/>
      <c r="AC170" s="249"/>
      <c r="AD170" s="27">
        <v>133.69093970998682</v>
      </c>
      <c r="AE170" s="249"/>
      <c r="AF170" s="27">
        <v>5.3757509282616525</v>
      </c>
      <c r="AG170" s="249"/>
      <c r="AH170" s="27"/>
      <c r="AI170" s="27"/>
      <c r="AJ170" s="27"/>
      <c r="AK170" s="27"/>
      <c r="AL170" s="27"/>
      <c r="AM170" s="249"/>
      <c r="AN170" s="27">
        <v>0.2684146</v>
      </c>
      <c r="AO170" s="27">
        <v>2.7122859999999999E-2</v>
      </c>
      <c r="AP170" s="27">
        <v>4.2557699999999997E-2</v>
      </c>
      <c r="AQ170" s="27">
        <v>0.18429848000000001</v>
      </c>
      <c r="AR170" s="27">
        <v>1.8134980000000002E-2</v>
      </c>
    </row>
    <row r="171" spans="1:44" x14ac:dyDescent="0.25">
      <c r="A171">
        <v>251</v>
      </c>
      <c r="B171" t="s">
        <v>1358</v>
      </c>
      <c r="C171" t="s">
        <v>1192</v>
      </c>
      <c r="D171" t="s">
        <v>1345</v>
      </c>
      <c r="E171">
        <v>-20.379272968999999</v>
      </c>
      <c r="F171">
        <v>-42.009889399999999</v>
      </c>
      <c r="G171">
        <v>788</v>
      </c>
      <c r="H171" t="s">
        <v>1225</v>
      </c>
      <c r="J171" s="27">
        <v>6</v>
      </c>
      <c r="K171" s="27">
        <v>6</v>
      </c>
      <c r="L171" s="27">
        <v>6</v>
      </c>
      <c r="M171" s="27">
        <v>5.666666666666667</v>
      </c>
      <c r="N171" s="27">
        <v>5.666666666666667</v>
      </c>
      <c r="O171" s="27">
        <v>5.666666666666667</v>
      </c>
      <c r="P171" s="27">
        <v>6.333333333333333</v>
      </c>
      <c r="Q171" s="27">
        <v>6</v>
      </c>
      <c r="R171" s="27">
        <v>83.333333333333329</v>
      </c>
      <c r="S171" s="249"/>
      <c r="T171" s="27">
        <v>55.809049999999992</v>
      </c>
      <c r="U171" s="27">
        <v>34.482176999999993</v>
      </c>
      <c r="V171" s="27">
        <v>6.0462424500000003</v>
      </c>
      <c r="W171" s="27">
        <v>13.149500500000002</v>
      </c>
      <c r="X171" s="27">
        <v>2.1905246281432111</v>
      </c>
      <c r="Y171" s="249"/>
      <c r="Z171" s="27">
        <v>4.9848334362333224</v>
      </c>
      <c r="AA171" s="249"/>
      <c r="AB171" s="27">
        <v>2241.166667</v>
      </c>
      <c r="AC171" s="249"/>
      <c r="AD171" s="27"/>
      <c r="AE171" s="249"/>
      <c r="AF171" s="27"/>
      <c r="AG171" s="249"/>
      <c r="AH171" s="27"/>
      <c r="AI171" s="27"/>
      <c r="AJ171" s="27"/>
      <c r="AK171" s="27"/>
      <c r="AL171" s="27"/>
      <c r="AM171" s="249"/>
      <c r="AN171" s="27"/>
      <c r="AO171" s="27"/>
      <c r="AP171" s="27"/>
      <c r="AQ171" s="27"/>
      <c r="AR171" s="27"/>
    </row>
    <row r="172" spans="1:44" x14ac:dyDescent="0.25">
      <c r="A172">
        <v>252</v>
      </c>
      <c r="B172" t="s">
        <v>1359</v>
      </c>
      <c r="C172" t="s">
        <v>1194</v>
      </c>
      <c r="D172" t="s">
        <v>1345</v>
      </c>
      <c r="E172">
        <v>-20.380895454000001</v>
      </c>
      <c r="F172">
        <v>-42.019334295999997</v>
      </c>
      <c r="G172">
        <v>879</v>
      </c>
      <c r="H172" t="s">
        <v>1210</v>
      </c>
      <c r="J172" s="27">
        <v>6</v>
      </c>
      <c r="K172" s="27">
        <v>5.666666666666667</v>
      </c>
      <c r="L172" s="27">
        <v>5.333333333333333</v>
      </c>
      <c r="M172" s="27">
        <v>6</v>
      </c>
      <c r="N172" s="27">
        <v>5.333333333333333</v>
      </c>
      <c r="O172" s="27">
        <v>5.666666666666667</v>
      </c>
      <c r="P172" s="27">
        <v>5.666666666666667</v>
      </c>
      <c r="Q172" s="27">
        <v>5.666666666666667</v>
      </c>
      <c r="R172" s="27">
        <v>81.333333333333329</v>
      </c>
      <c r="S172" s="249"/>
      <c r="T172" s="27">
        <v>48.839412999999993</v>
      </c>
      <c r="U172" s="27">
        <v>31.450303000000002</v>
      </c>
      <c r="V172" s="27">
        <v>5.5283449999999998</v>
      </c>
      <c r="W172" s="27">
        <v>12.505174999999999</v>
      </c>
      <c r="X172" s="27">
        <v>2.2729950119370401</v>
      </c>
      <c r="Y172" s="249"/>
      <c r="Z172" s="27">
        <v>5.4944356300516954</v>
      </c>
      <c r="AA172" s="249"/>
      <c r="AB172" s="27">
        <v>3208</v>
      </c>
      <c r="AC172" s="249"/>
      <c r="AD172" s="27">
        <v>171.34627485464924</v>
      </c>
      <c r="AE172" s="249"/>
      <c r="AF172" s="27"/>
      <c r="AG172" s="249"/>
      <c r="AH172" s="27"/>
      <c r="AI172" s="27"/>
      <c r="AJ172" s="27"/>
      <c r="AK172" s="27"/>
      <c r="AL172" s="27"/>
      <c r="AM172" s="249"/>
      <c r="AN172" s="27"/>
      <c r="AO172" s="27"/>
      <c r="AP172" s="27"/>
      <c r="AQ172" s="27"/>
      <c r="AR172" s="27"/>
    </row>
    <row r="173" spans="1:44" x14ac:dyDescent="0.25">
      <c r="A173">
        <v>253</v>
      </c>
      <c r="B173" t="s">
        <v>1360</v>
      </c>
      <c r="C173" t="s">
        <v>1173</v>
      </c>
      <c r="D173" t="s">
        <v>1345</v>
      </c>
      <c r="E173">
        <v>-20.389954112000002</v>
      </c>
      <c r="F173">
        <v>-42.034862189999998</v>
      </c>
      <c r="G173">
        <v>1109</v>
      </c>
      <c r="H173" t="s">
        <v>1210</v>
      </c>
      <c r="J173" s="27">
        <v>6</v>
      </c>
      <c r="K173" s="27">
        <v>6.666666666666667</v>
      </c>
      <c r="L173" s="27">
        <v>6.333333333333333</v>
      </c>
      <c r="M173" s="27">
        <v>6.666666666666667</v>
      </c>
      <c r="N173" s="27">
        <v>6.333333333333333</v>
      </c>
      <c r="O173" s="27">
        <v>6.833333333333333</v>
      </c>
      <c r="P173" s="27">
        <v>6.666666666666667</v>
      </c>
      <c r="Q173" s="27">
        <v>6.5</v>
      </c>
      <c r="R173" s="27">
        <v>87.666666666666671</v>
      </c>
      <c r="S173" s="249"/>
      <c r="T173" s="27">
        <v>61.436933499999988</v>
      </c>
      <c r="U173" s="27">
        <v>34.106996999999993</v>
      </c>
      <c r="V173" s="27">
        <v>6.0754087500000002</v>
      </c>
      <c r="W173" s="27">
        <v>14.164658499999998</v>
      </c>
      <c r="X173" s="27">
        <v>2.3427206214877967</v>
      </c>
      <c r="Y173" s="249"/>
      <c r="Z173" s="27">
        <v>7.2262636566182588</v>
      </c>
      <c r="AA173" s="249"/>
      <c r="AB173" s="27">
        <v>1161.298667</v>
      </c>
      <c r="AC173" s="249"/>
      <c r="AD173" s="27">
        <v>173.8141740195644</v>
      </c>
      <c r="AE173" s="249"/>
      <c r="AF173" s="27"/>
      <c r="AG173" s="249"/>
      <c r="AH173" s="27"/>
      <c r="AI173" s="27"/>
      <c r="AJ173" s="27"/>
      <c r="AK173" s="27"/>
      <c r="AL173" s="27"/>
      <c r="AM173" s="249"/>
      <c r="AN173" s="27"/>
      <c r="AO173" s="27"/>
      <c r="AP173" s="27"/>
      <c r="AQ173" s="27"/>
      <c r="AR173" s="27"/>
    </row>
    <row r="174" spans="1:44" x14ac:dyDescent="0.25">
      <c r="A174">
        <v>254</v>
      </c>
      <c r="B174" t="s">
        <v>1361</v>
      </c>
      <c r="C174" t="s">
        <v>1173</v>
      </c>
      <c r="D174" t="s">
        <v>1345</v>
      </c>
      <c r="E174">
        <v>-20.35692405</v>
      </c>
      <c r="F174">
        <v>-42.006494644999997</v>
      </c>
      <c r="G174">
        <v>975</v>
      </c>
      <c r="H174" t="s">
        <v>1225</v>
      </c>
      <c r="J174" s="27">
        <v>6</v>
      </c>
      <c r="K174" s="27">
        <v>6.5</v>
      </c>
      <c r="L174" s="27">
        <v>6.5</v>
      </c>
      <c r="M174" s="27">
        <v>6.333333333333333</v>
      </c>
      <c r="N174" s="27">
        <v>6.666666666666667</v>
      </c>
      <c r="O174" s="27">
        <v>6.5</v>
      </c>
      <c r="P174" s="27">
        <v>6</v>
      </c>
      <c r="Q174" s="27">
        <v>6.5</v>
      </c>
      <c r="R174" s="27">
        <v>87</v>
      </c>
      <c r="S174" s="249"/>
      <c r="T174" s="27">
        <v>67.904139499999999</v>
      </c>
      <c r="U174" s="27">
        <v>35.988105999999995</v>
      </c>
      <c r="V174" s="27">
        <v>6.1832342499999999</v>
      </c>
      <c r="W174" s="27">
        <v>14.464766000000001</v>
      </c>
      <c r="X174" s="27">
        <v>2.3491689893954697</v>
      </c>
      <c r="Y174" s="249"/>
      <c r="Z174" s="27">
        <v>5.2962177542748234</v>
      </c>
      <c r="AA174" s="249"/>
      <c r="AB174" s="27">
        <v>990.32466699999998</v>
      </c>
      <c r="AC174" s="249"/>
      <c r="AD174" s="27">
        <v>172.55900871823957</v>
      </c>
      <c r="AE174" s="249"/>
      <c r="AF174" s="27"/>
      <c r="AG174" s="249"/>
      <c r="AH174" s="27"/>
      <c r="AI174" s="27"/>
      <c r="AJ174" s="27"/>
      <c r="AK174" s="27"/>
      <c r="AL174" s="27"/>
      <c r="AM174" s="249"/>
      <c r="AN174" s="27">
        <v>0.27335043999999997</v>
      </c>
      <c r="AO174" s="27">
        <v>2.6891100000000001E-2</v>
      </c>
      <c r="AP174" s="27">
        <v>6.4186919999999995E-2</v>
      </c>
      <c r="AQ174" s="27">
        <v>0.15893563999999999</v>
      </c>
      <c r="AR174" s="27">
        <v>1.8903399999999997E-2</v>
      </c>
    </row>
    <row r="175" spans="1:44" x14ac:dyDescent="0.25">
      <c r="A175">
        <v>255</v>
      </c>
      <c r="B175" t="s">
        <v>1362</v>
      </c>
      <c r="C175" t="s">
        <v>1163</v>
      </c>
      <c r="D175" t="s">
        <v>1345</v>
      </c>
      <c r="E175">
        <v>-20.345081175000001</v>
      </c>
      <c r="F175">
        <v>-42.004526490000003</v>
      </c>
      <c r="G175">
        <v>898</v>
      </c>
      <c r="H175" t="s">
        <v>1225</v>
      </c>
      <c r="J175" s="27">
        <v>6</v>
      </c>
      <c r="K175" s="27">
        <v>6</v>
      </c>
      <c r="L175" s="27">
        <v>6</v>
      </c>
      <c r="M175" s="27">
        <v>6</v>
      </c>
      <c r="N175" s="27">
        <v>6</v>
      </c>
      <c r="O175" s="27">
        <v>6</v>
      </c>
      <c r="P175" s="27">
        <v>6</v>
      </c>
      <c r="Q175" s="27">
        <v>6</v>
      </c>
      <c r="R175" s="27">
        <v>83</v>
      </c>
      <c r="S175" s="249"/>
      <c r="T175" s="27">
        <v>60.820627000000002</v>
      </c>
      <c r="U175" s="27">
        <v>33.712418499999998</v>
      </c>
      <c r="V175" s="27">
        <v>6.1073442500000015</v>
      </c>
      <c r="W175" s="27">
        <v>13.965313999999998</v>
      </c>
      <c r="X175" s="27">
        <v>2.2979465130260981</v>
      </c>
      <c r="Y175" s="249"/>
      <c r="Z175" s="27">
        <v>5.5123077336053479</v>
      </c>
      <c r="AA175" s="249"/>
      <c r="AB175" s="27">
        <v>248.5205</v>
      </c>
      <c r="AC175" s="249"/>
      <c r="AD175" s="27">
        <v>167.68188792124562</v>
      </c>
      <c r="AE175" s="249"/>
      <c r="AF175" s="27"/>
      <c r="AG175" s="249"/>
      <c r="AH175" s="27">
        <v>8.8052329999999994</v>
      </c>
      <c r="AI175" s="27">
        <v>1.0488298</v>
      </c>
      <c r="AJ175" s="27">
        <v>7.7564031999999994</v>
      </c>
      <c r="AK175" s="27">
        <v>0.67008930000000011</v>
      </c>
      <c r="AL175" s="27">
        <v>0.37874049999999998</v>
      </c>
      <c r="AM175" s="249"/>
      <c r="AN175" s="27"/>
      <c r="AO175" s="27"/>
      <c r="AP175" s="27"/>
      <c r="AQ175" s="27"/>
      <c r="AR175" s="27"/>
    </row>
    <row r="176" spans="1:44" x14ac:dyDescent="0.25">
      <c r="A176">
        <v>256</v>
      </c>
      <c r="B176" t="s">
        <v>1363</v>
      </c>
      <c r="C176" t="s">
        <v>1192</v>
      </c>
      <c r="D176" t="s">
        <v>1345</v>
      </c>
      <c r="E176">
        <v>-20.351973111</v>
      </c>
      <c r="F176">
        <v>-41.991898734000003</v>
      </c>
      <c r="G176">
        <v>818</v>
      </c>
      <c r="H176" t="s">
        <v>1210</v>
      </c>
      <c r="J176" s="27">
        <v>5.666666666666667</v>
      </c>
      <c r="K176" s="27">
        <v>5.333333333333333</v>
      </c>
      <c r="L176" s="27">
        <v>5.666666666666667</v>
      </c>
      <c r="M176" s="27">
        <v>5.666666666666667</v>
      </c>
      <c r="N176" s="27">
        <v>5.666666666666667</v>
      </c>
      <c r="O176" s="27">
        <v>5.333333333333333</v>
      </c>
      <c r="P176" s="27">
        <v>5.666666666666667</v>
      </c>
      <c r="Q176" s="27">
        <v>6</v>
      </c>
      <c r="R176" s="27">
        <v>81</v>
      </c>
      <c r="S176" s="249"/>
      <c r="T176" s="27"/>
      <c r="U176" s="27"/>
      <c r="V176" s="27"/>
      <c r="W176" s="27"/>
      <c r="X176" s="27"/>
      <c r="Y176" s="249"/>
      <c r="Z176" s="27"/>
      <c r="AA176" s="249"/>
      <c r="AB176" s="27">
        <v>1519.5</v>
      </c>
      <c r="AC176" s="249"/>
      <c r="AD176" s="27">
        <v>155.07512387572052</v>
      </c>
      <c r="AE176" s="249"/>
      <c r="AF176" s="27"/>
      <c r="AG176" s="249"/>
      <c r="AH176" s="27"/>
      <c r="AI176" s="27"/>
      <c r="AJ176" s="27"/>
      <c r="AK176" s="27"/>
      <c r="AL176" s="27"/>
      <c r="AM176" s="249"/>
      <c r="AN176" s="27"/>
      <c r="AO176" s="27"/>
      <c r="AP176" s="27"/>
      <c r="AQ176" s="27"/>
      <c r="AR176" s="27"/>
    </row>
    <row r="177" spans="1:44" x14ac:dyDescent="0.25">
      <c r="A177">
        <v>257</v>
      </c>
      <c r="B177" t="s">
        <v>1364</v>
      </c>
      <c r="C177" t="s">
        <v>1163</v>
      </c>
      <c r="D177" t="s">
        <v>1345</v>
      </c>
      <c r="E177">
        <v>-20.323824165000001</v>
      </c>
      <c r="F177">
        <v>-41.867001084999998</v>
      </c>
      <c r="G177">
        <v>981</v>
      </c>
      <c r="H177" t="s">
        <v>1210</v>
      </c>
      <c r="J177" s="27">
        <v>6</v>
      </c>
      <c r="K177" s="27">
        <v>6</v>
      </c>
      <c r="L177" s="27">
        <v>6</v>
      </c>
      <c r="M177" s="27">
        <v>5.666666666666667</v>
      </c>
      <c r="N177" s="27">
        <v>5.666666666666667</v>
      </c>
      <c r="O177" s="27">
        <v>5.666666666666667</v>
      </c>
      <c r="P177" s="27">
        <v>6</v>
      </c>
      <c r="Q177" s="27">
        <v>6</v>
      </c>
      <c r="R177" s="27">
        <v>83</v>
      </c>
      <c r="S177" s="249"/>
      <c r="T177" s="27">
        <v>60.124576499999989</v>
      </c>
      <c r="U177" s="27">
        <v>34.472342000000012</v>
      </c>
      <c r="V177" s="27">
        <v>6.1514384499999988</v>
      </c>
      <c r="W177" s="27">
        <v>13.563877</v>
      </c>
      <c r="X177" s="27">
        <v>2.213935331227213</v>
      </c>
      <c r="Y177" s="249"/>
      <c r="Z177" s="27">
        <v>5.5780742490537678</v>
      </c>
      <c r="AA177" s="249"/>
      <c r="AB177" s="27">
        <v>5318.6666670000004</v>
      </c>
      <c r="AC177" s="249"/>
      <c r="AD177" s="27">
        <v>106.1685509941332</v>
      </c>
      <c r="AE177" s="249"/>
      <c r="AF177" s="27">
        <v>6.4099167025236081</v>
      </c>
      <c r="AG177" s="249"/>
      <c r="AH177" s="27">
        <v>5.6727169999999996</v>
      </c>
      <c r="AI177" s="27">
        <v>0.66793030000000009</v>
      </c>
      <c r="AJ177" s="27">
        <v>5.0047866999999995</v>
      </c>
      <c r="AK177" s="27">
        <v>0.40876350000000011</v>
      </c>
      <c r="AL177" s="27">
        <v>0.25916679999999997</v>
      </c>
      <c r="AM177" s="249"/>
      <c r="AN177" s="27">
        <v>0.21435728000000004</v>
      </c>
      <c r="AO177" s="27">
        <v>3.0835679999999997E-2</v>
      </c>
      <c r="AP177" s="27">
        <v>3.9752299999999997E-2</v>
      </c>
      <c r="AQ177" s="27">
        <v>0.13301743999999999</v>
      </c>
      <c r="AR177" s="27">
        <v>2.0631320000000002E-2</v>
      </c>
    </row>
    <row r="178" spans="1:44" x14ac:dyDescent="0.25">
      <c r="A178">
        <v>259</v>
      </c>
      <c r="B178" t="s">
        <v>1366</v>
      </c>
      <c r="C178" t="s">
        <v>1173</v>
      </c>
      <c r="D178" t="s">
        <v>1345</v>
      </c>
      <c r="E178">
        <v>-20.321884927999999</v>
      </c>
      <c r="F178">
        <v>-41.896580149999998</v>
      </c>
      <c r="G178">
        <v>829</v>
      </c>
      <c r="H178" t="s">
        <v>1225</v>
      </c>
      <c r="J178" s="27">
        <v>6</v>
      </c>
      <c r="K178" s="27">
        <v>5</v>
      </c>
      <c r="L178" s="27">
        <v>5.666666666666667</v>
      </c>
      <c r="M178" s="27">
        <v>5.666666666666667</v>
      </c>
      <c r="N178" s="27">
        <v>5.333333333333333</v>
      </c>
      <c r="O178" s="27">
        <v>5.333333333333333</v>
      </c>
      <c r="P178" s="27">
        <v>5.666666666666667</v>
      </c>
      <c r="Q178" s="27">
        <v>5.666666666666667</v>
      </c>
      <c r="R178" s="27">
        <v>80.333333333333329</v>
      </c>
      <c r="S178" s="249"/>
      <c r="T178" s="27">
        <v>65.414864999999992</v>
      </c>
      <c r="U178" s="27">
        <v>33.028970999999999</v>
      </c>
      <c r="V178" s="27">
        <v>6.5191649999999992</v>
      </c>
      <c r="W178" s="27">
        <v>12.926678350000003</v>
      </c>
      <c r="X178" s="27">
        <v>1.9845798412528404</v>
      </c>
      <c r="Y178" s="249"/>
      <c r="Z178" s="27">
        <v>4.6326187788479061</v>
      </c>
      <c r="AA178" s="249"/>
      <c r="AB178" s="27">
        <v>1417.4911669999999</v>
      </c>
      <c r="AC178" s="249"/>
      <c r="AD178" s="27">
        <v>142.89785427134612</v>
      </c>
      <c r="AE178" s="249"/>
      <c r="AF178" s="27"/>
      <c r="AG178" s="249"/>
      <c r="AH178" s="27"/>
      <c r="AI178" s="27"/>
      <c r="AJ178" s="27"/>
      <c r="AK178" s="27"/>
      <c r="AL178" s="27"/>
      <c r="AM178" s="249"/>
      <c r="AN178" s="27"/>
      <c r="AO178" s="27"/>
      <c r="AP178" s="27"/>
      <c r="AQ178" s="27"/>
      <c r="AR178" s="27"/>
    </row>
    <row r="179" spans="1:44" x14ac:dyDescent="0.25">
      <c r="A179">
        <v>263</v>
      </c>
      <c r="B179" t="s">
        <v>1367</v>
      </c>
      <c r="C179" t="s">
        <v>1194</v>
      </c>
      <c r="D179" t="s">
        <v>1345</v>
      </c>
      <c r="E179">
        <v>-20.330851134</v>
      </c>
      <c r="F179">
        <v>-41.975841856999999</v>
      </c>
      <c r="G179">
        <v>748</v>
      </c>
      <c r="H179" t="s">
        <v>1225</v>
      </c>
      <c r="J179" s="27">
        <v>6</v>
      </c>
      <c r="K179" s="27">
        <v>5.666666666666667</v>
      </c>
      <c r="L179" s="27">
        <v>5.666666666666667</v>
      </c>
      <c r="M179" s="27">
        <v>6</v>
      </c>
      <c r="N179" s="27">
        <v>6</v>
      </c>
      <c r="O179" s="27">
        <v>5.333333333333333</v>
      </c>
      <c r="P179" s="27">
        <v>6</v>
      </c>
      <c r="Q179" s="27">
        <v>6</v>
      </c>
      <c r="R179" s="27">
        <v>82.666666666666671</v>
      </c>
      <c r="S179" s="249"/>
      <c r="T179" s="27">
        <v>56.890955999999996</v>
      </c>
      <c r="U179" s="27">
        <v>32.717222499999998</v>
      </c>
      <c r="V179" s="27">
        <v>5.8666663000000003</v>
      </c>
      <c r="W179" s="27">
        <v>13.286505500000001</v>
      </c>
      <c r="X179" s="27">
        <v>2.2802762889969292</v>
      </c>
      <c r="Y179" s="249"/>
      <c r="Z179" s="27">
        <v>5.2277668912570796</v>
      </c>
      <c r="AA179" s="249"/>
      <c r="AB179" s="27">
        <v>5031.1666670000004</v>
      </c>
      <c r="AC179" s="249"/>
      <c r="AD179" s="27"/>
      <c r="AE179" s="249"/>
      <c r="AF179" s="27"/>
      <c r="AG179" s="249"/>
      <c r="AH179" s="27"/>
      <c r="AI179" s="27"/>
      <c r="AJ179" s="27"/>
      <c r="AK179" s="27"/>
      <c r="AL179" s="27"/>
      <c r="AM179" s="249"/>
      <c r="AN179" s="27">
        <v>0.22978241999999999</v>
      </c>
      <c r="AO179" s="27">
        <v>2.6444200000000001E-2</v>
      </c>
      <c r="AP179" s="27">
        <v>4.498924E-2</v>
      </c>
      <c r="AQ179" s="27">
        <v>0.14315462000000001</v>
      </c>
      <c r="AR179" s="27">
        <v>1.925054E-2</v>
      </c>
    </row>
    <row r="180" spans="1:44" x14ac:dyDescent="0.25">
      <c r="A180">
        <v>266</v>
      </c>
      <c r="B180" t="s">
        <v>1368</v>
      </c>
      <c r="C180" t="s">
        <v>1192</v>
      </c>
      <c r="D180" t="s">
        <v>1345</v>
      </c>
      <c r="E180">
        <v>-20.371779213</v>
      </c>
      <c r="F180">
        <v>-41.982298186000001</v>
      </c>
      <c r="G180">
        <v>665</v>
      </c>
      <c r="H180" t="s">
        <v>1225</v>
      </c>
      <c r="J180" s="27">
        <v>5.666666666666667</v>
      </c>
      <c r="K180" s="27">
        <v>6</v>
      </c>
      <c r="L180" s="27">
        <v>5.666666666666667</v>
      </c>
      <c r="M180" s="27">
        <v>6</v>
      </c>
      <c r="N180" s="27">
        <v>5.666666666666667</v>
      </c>
      <c r="O180" s="27">
        <v>5.666666666666667</v>
      </c>
      <c r="P180" s="27">
        <v>5.333333333333333</v>
      </c>
      <c r="Q180" s="27">
        <v>6</v>
      </c>
      <c r="R180" s="27">
        <v>82</v>
      </c>
      <c r="S180" s="249"/>
      <c r="T180" s="27">
        <v>49.352152500000003</v>
      </c>
      <c r="U180" s="27">
        <v>29.800002999999993</v>
      </c>
      <c r="V180" s="27">
        <v>5.5761390000000004</v>
      </c>
      <c r="W180" s="27">
        <v>12.057641899999998</v>
      </c>
      <c r="X180" s="27">
        <v>2.1831938390664942</v>
      </c>
      <c r="Y180" s="249"/>
      <c r="Z180" s="27">
        <v>5.1861595039325685</v>
      </c>
      <c r="AA180" s="249"/>
      <c r="AB180" s="27"/>
      <c r="AC180" s="249"/>
      <c r="AD180" s="27"/>
      <c r="AE180" s="249"/>
      <c r="AF180" s="27"/>
      <c r="AG180" s="249"/>
      <c r="AH180" s="27">
        <v>5.3007850000000003</v>
      </c>
      <c r="AI180" s="27">
        <v>0.57960269999999992</v>
      </c>
      <c r="AJ180" s="27">
        <v>4.7211823000000006</v>
      </c>
      <c r="AK180" s="27">
        <v>0.31382889999999991</v>
      </c>
      <c r="AL180" s="27">
        <v>0.2657738</v>
      </c>
      <c r="AM180" s="249"/>
      <c r="AN180" s="27">
        <v>0.30560549999999997</v>
      </c>
      <c r="AO180" s="27">
        <v>2.5696439999999997E-2</v>
      </c>
      <c r="AP180" s="27">
        <v>4.0989440000000002E-2</v>
      </c>
      <c r="AQ180" s="27">
        <v>0.22987770000000002</v>
      </c>
      <c r="AR180" s="27">
        <v>2.0004439999999998E-2</v>
      </c>
    </row>
    <row r="181" spans="1:44" x14ac:dyDescent="0.25">
      <c r="A181">
        <v>267</v>
      </c>
      <c r="B181" t="s">
        <v>1369</v>
      </c>
      <c r="C181" t="s">
        <v>1163</v>
      </c>
      <c r="D181" t="s">
        <v>1345</v>
      </c>
      <c r="E181">
        <v>-20.426115151000001</v>
      </c>
      <c r="F181">
        <v>-42.078079283000001</v>
      </c>
      <c r="G181">
        <v>820</v>
      </c>
      <c r="H181" t="s">
        <v>1225</v>
      </c>
      <c r="J181" s="27">
        <v>6</v>
      </c>
      <c r="K181" s="27">
        <v>5.666666666666667</v>
      </c>
      <c r="L181" s="27">
        <v>6.333333333333333</v>
      </c>
      <c r="M181" s="27">
        <v>6.166666666666667</v>
      </c>
      <c r="N181" s="27">
        <v>6.666666666666667</v>
      </c>
      <c r="O181" s="27">
        <v>6.5</v>
      </c>
      <c r="P181" s="27">
        <v>6</v>
      </c>
      <c r="Q181" s="27">
        <v>6</v>
      </c>
      <c r="R181" s="27">
        <v>85.333333333333329</v>
      </c>
      <c r="S181" s="249"/>
      <c r="T181" s="27">
        <v>67.468323999999996</v>
      </c>
      <c r="U181" s="27">
        <v>34.592181499999995</v>
      </c>
      <c r="V181" s="27">
        <v>6.2883162499999994</v>
      </c>
      <c r="W181" s="27">
        <v>14.657135499999999</v>
      </c>
      <c r="X181" s="27">
        <v>2.3386481709920668</v>
      </c>
      <c r="Y181" s="249"/>
      <c r="Z181" s="27">
        <v>6.1493324317794835</v>
      </c>
      <c r="AA181" s="249"/>
      <c r="AB181" s="27"/>
      <c r="AC181" s="249"/>
      <c r="AD181" s="27">
        <v>142.84708617063274</v>
      </c>
      <c r="AE181" s="249"/>
      <c r="AF181" s="27"/>
      <c r="AG181" s="249"/>
      <c r="AH181" s="27"/>
      <c r="AI181" s="27"/>
      <c r="AJ181" s="27"/>
      <c r="AK181" s="27"/>
      <c r="AL181" s="27"/>
      <c r="AM181" s="249"/>
      <c r="AN181" s="27"/>
      <c r="AO181" s="27"/>
      <c r="AP181" s="27"/>
      <c r="AQ181" s="27"/>
      <c r="AR181" s="27"/>
    </row>
    <row r="182" spans="1:44" x14ac:dyDescent="0.25">
      <c r="A182">
        <v>268</v>
      </c>
      <c r="B182" t="s">
        <v>1370</v>
      </c>
      <c r="C182" t="s">
        <v>1192</v>
      </c>
      <c r="D182" t="s">
        <v>1371</v>
      </c>
      <c r="E182">
        <v>-20.429766392000001</v>
      </c>
      <c r="F182">
        <v>-42.082221787000002</v>
      </c>
      <c r="G182">
        <v>806</v>
      </c>
      <c r="H182" t="s">
        <v>1225</v>
      </c>
      <c r="J182" s="27">
        <v>6</v>
      </c>
      <c r="K182" s="27">
        <v>5.666666666666667</v>
      </c>
      <c r="L182" s="27">
        <v>6</v>
      </c>
      <c r="M182" s="27">
        <v>6</v>
      </c>
      <c r="N182" s="27">
        <v>5.666666666666667</v>
      </c>
      <c r="O182" s="27">
        <v>5.333333333333333</v>
      </c>
      <c r="P182" s="27">
        <v>6.333333333333333</v>
      </c>
      <c r="Q182" s="27">
        <v>6</v>
      </c>
      <c r="R182" s="27">
        <v>82.666666666666671</v>
      </c>
      <c r="S182" s="249"/>
      <c r="T182" s="27">
        <v>36.682432499999997</v>
      </c>
      <c r="U182" s="27">
        <v>25.354026500000003</v>
      </c>
      <c r="V182" s="27">
        <v>4.9603384000000004</v>
      </c>
      <c r="W182" s="27">
        <v>9.7980415000000001</v>
      </c>
      <c r="X182" s="27">
        <v>1.9772086148492654</v>
      </c>
      <c r="Y182" s="249"/>
      <c r="Z182" s="27">
        <v>6.0599146377472968</v>
      </c>
      <c r="AA182" s="249"/>
      <c r="AB182" s="27"/>
      <c r="AC182" s="249"/>
      <c r="AD182" s="27"/>
      <c r="AE182" s="249"/>
      <c r="AF182" s="27"/>
      <c r="AG182" s="249"/>
      <c r="AH182" s="27"/>
      <c r="AI182" s="27"/>
      <c r="AJ182" s="27"/>
      <c r="AK182" s="27"/>
      <c r="AL182" s="27"/>
      <c r="AM182" s="249"/>
      <c r="AN182" s="27"/>
      <c r="AO182" s="27"/>
      <c r="AP182" s="27"/>
      <c r="AQ182" s="27"/>
      <c r="AR182" s="27"/>
    </row>
    <row r="183" spans="1:44" x14ac:dyDescent="0.25">
      <c r="A183">
        <v>269</v>
      </c>
      <c r="B183" t="s">
        <v>1372</v>
      </c>
      <c r="C183" t="s">
        <v>1192</v>
      </c>
      <c r="D183" t="s">
        <v>1371</v>
      </c>
      <c r="E183">
        <v>-20.418544196999999</v>
      </c>
      <c r="F183">
        <v>-42.074358054000001</v>
      </c>
      <c r="G183">
        <v>827</v>
      </c>
      <c r="H183" t="s">
        <v>1225</v>
      </c>
      <c r="J183" s="27">
        <v>6</v>
      </c>
      <c r="K183" s="27">
        <v>5.666666666666667</v>
      </c>
      <c r="L183" s="27">
        <v>5.666666666666667</v>
      </c>
      <c r="M183" s="27">
        <v>5.333333333333333</v>
      </c>
      <c r="N183" s="27">
        <v>5.333333333333333</v>
      </c>
      <c r="O183" s="27">
        <v>5.666666666666667</v>
      </c>
      <c r="P183" s="27">
        <v>5.666666666666667</v>
      </c>
      <c r="Q183" s="27">
        <v>5.666666666666667</v>
      </c>
      <c r="R183" s="27">
        <v>81</v>
      </c>
      <c r="S183" s="249"/>
      <c r="T183" s="27">
        <v>57.188201000000007</v>
      </c>
      <c r="U183" s="27">
        <v>33.195789999999995</v>
      </c>
      <c r="V183" s="27">
        <v>5.7399534000000001</v>
      </c>
      <c r="W183" s="27">
        <v>13.526821500000002</v>
      </c>
      <c r="X183" s="27">
        <v>2.3754713386406032</v>
      </c>
      <c r="Y183" s="249"/>
      <c r="Z183" s="27">
        <v>6.497463291546989</v>
      </c>
      <c r="AA183" s="249"/>
      <c r="AB183" s="27"/>
      <c r="AC183" s="249"/>
      <c r="AD183" s="27">
        <v>192.0556224661226</v>
      </c>
      <c r="AE183" s="249"/>
      <c r="AF183" s="27"/>
      <c r="AG183" s="249"/>
      <c r="AH183" s="27"/>
      <c r="AI183" s="27"/>
      <c r="AJ183" s="27"/>
      <c r="AK183" s="27"/>
      <c r="AL183" s="27"/>
      <c r="AM183" s="249"/>
      <c r="AN183" s="27"/>
      <c r="AO183" s="27"/>
      <c r="AP183" s="27"/>
      <c r="AQ183" s="27"/>
      <c r="AR183" s="27"/>
    </row>
    <row r="184" spans="1:44" x14ac:dyDescent="0.25">
      <c r="A184">
        <v>270</v>
      </c>
      <c r="B184" t="s">
        <v>1373</v>
      </c>
      <c r="C184" t="s">
        <v>1192</v>
      </c>
      <c r="D184" t="s">
        <v>1371</v>
      </c>
      <c r="E184">
        <v>-20.417245422000001</v>
      </c>
      <c r="F184">
        <v>-42.074171724000003</v>
      </c>
      <c r="G184">
        <v>790</v>
      </c>
      <c r="H184" t="s">
        <v>1210</v>
      </c>
      <c r="J184" s="27">
        <v>6</v>
      </c>
      <c r="K184" s="27">
        <v>7</v>
      </c>
      <c r="L184" s="27">
        <v>6.333333333333333</v>
      </c>
      <c r="M184" s="27">
        <v>6.333333333333333</v>
      </c>
      <c r="N184" s="27">
        <v>6.666666666666667</v>
      </c>
      <c r="O184" s="27">
        <v>6.166666666666667</v>
      </c>
      <c r="P184" s="27">
        <v>6.333333333333333</v>
      </c>
      <c r="Q184" s="27">
        <v>6.166666666666667</v>
      </c>
      <c r="R184" s="27">
        <v>87</v>
      </c>
      <c r="S184" s="249"/>
      <c r="T184" s="27">
        <v>64.591555</v>
      </c>
      <c r="U184" s="27">
        <v>34.750810000000008</v>
      </c>
      <c r="V184" s="27">
        <v>6.6537762999999996</v>
      </c>
      <c r="W184" s="27">
        <v>13.780868000000002</v>
      </c>
      <c r="X184" s="27">
        <v>2.0810351400155662</v>
      </c>
      <c r="Y184" s="249"/>
      <c r="Z184" s="27">
        <v>4.9969130002952777</v>
      </c>
      <c r="AA184" s="249"/>
      <c r="AB184" s="27">
        <v>5323.6666670000004</v>
      </c>
      <c r="AC184" s="249"/>
      <c r="AD184" s="27"/>
      <c r="AE184" s="249"/>
      <c r="AF184" s="27"/>
      <c r="AG184" s="249"/>
      <c r="AH184" s="27"/>
      <c r="AI184" s="27"/>
      <c r="AJ184" s="27"/>
      <c r="AK184" s="27"/>
      <c r="AL184" s="27"/>
      <c r="AM184" s="249"/>
      <c r="AN184" s="27"/>
      <c r="AO184" s="27"/>
      <c r="AP184" s="27"/>
      <c r="AQ184" s="27"/>
      <c r="AR184" s="27"/>
    </row>
    <row r="185" spans="1:44" x14ac:dyDescent="0.25">
      <c r="A185">
        <v>271</v>
      </c>
      <c r="B185" t="s">
        <v>1374</v>
      </c>
      <c r="C185" t="s">
        <v>1163</v>
      </c>
      <c r="D185" t="s">
        <v>1371</v>
      </c>
      <c r="E185">
        <v>-20.448059645000001</v>
      </c>
      <c r="F185">
        <v>-42.088255836000002</v>
      </c>
      <c r="G185">
        <v>918</v>
      </c>
      <c r="H185" t="s">
        <v>1225</v>
      </c>
      <c r="J185" s="27">
        <v>6</v>
      </c>
      <c r="K185" s="27">
        <v>5.666666666666667</v>
      </c>
      <c r="L185" s="27">
        <v>6</v>
      </c>
      <c r="M185" s="27">
        <v>6</v>
      </c>
      <c r="N185" s="27">
        <v>6</v>
      </c>
      <c r="O185" s="27">
        <v>6.5</v>
      </c>
      <c r="P185" s="27">
        <v>6.333333333333333</v>
      </c>
      <c r="Q185" s="27">
        <v>6.166666666666667</v>
      </c>
      <c r="R185" s="27">
        <v>84.666666666666671</v>
      </c>
      <c r="S185" s="249"/>
      <c r="T185" s="27">
        <v>75.465426499999992</v>
      </c>
      <c r="U185" s="27">
        <v>37.620128999999999</v>
      </c>
      <c r="V185" s="27">
        <v>6.9705317000000004</v>
      </c>
      <c r="W185" s="27">
        <v>14.623496999999997</v>
      </c>
      <c r="X185" s="27">
        <v>2.1156747143571089</v>
      </c>
      <c r="Y185" s="249"/>
      <c r="Z185" s="27">
        <v>6.48941024883902</v>
      </c>
      <c r="AA185" s="249"/>
      <c r="AB185" s="27"/>
      <c r="AC185" s="249"/>
      <c r="AD185" s="27">
        <v>147.85704583196667</v>
      </c>
      <c r="AE185" s="249"/>
      <c r="AF185" s="27">
        <v>6.3314259139262825</v>
      </c>
      <c r="AG185" s="249"/>
      <c r="AH185" s="27"/>
      <c r="AI185" s="27"/>
      <c r="AJ185" s="27"/>
      <c r="AK185" s="27"/>
      <c r="AL185" s="27"/>
      <c r="AM185" s="249"/>
      <c r="AN185" s="27">
        <v>0.30285960000000001</v>
      </c>
      <c r="AO185" s="27">
        <v>2.9812399999999999E-2</v>
      </c>
      <c r="AP185" s="27">
        <v>4.8460700000000002E-2</v>
      </c>
      <c r="AQ185" s="27">
        <v>0.21257763999999998</v>
      </c>
      <c r="AR185" s="27">
        <v>2.1930099999999998E-2</v>
      </c>
    </row>
    <row r="186" spans="1:44" x14ac:dyDescent="0.25">
      <c r="A186">
        <v>272</v>
      </c>
      <c r="B186" t="s">
        <v>1375</v>
      </c>
      <c r="C186" t="s">
        <v>1173</v>
      </c>
      <c r="D186" t="s">
        <v>1371</v>
      </c>
      <c r="E186">
        <v>-20.464522457000001</v>
      </c>
      <c r="F186">
        <v>-42.115320750000002</v>
      </c>
      <c r="G186">
        <v>875</v>
      </c>
      <c r="H186" t="s">
        <v>1225</v>
      </c>
      <c r="J186" s="27">
        <v>6.333333333333333</v>
      </c>
      <c r="K186" s="27">
        <v>6.666666666666667</v>
      </c>
      <c r="L186" s="27">
        <v>7</v>
      </c>
      <c r="M186" s="27">
        <v>6.333333333333333</v>
      </c>
      <c r="N186" s="27">
        <v>6.666666666666667</v>
      </c>
      <c r="O186" s="27">
        <v>6.833333333333333</v>
      </c>
      <c r="P186" s="27">
        <v>6.666666666666667</v>
      </c>
      <c r="Q186" s="27">
        <v>6.5</v>
      </c>
      <c r="R186" s="27">
        <v>89</v>
      </c>
      <c r="S186" s="249"/>
      <c r="T186" s="27">
        <v>50.350072000000011</v>
      </c>
      <c r="U186" s="27">
        <v>30.599173499999999</v>
      </c>
      <c r="V186" s="27">
        <v>5.6882706000000001</v>
      </c>
      <c r="W186" s="27">
        <v>12.275993</v>
      </c>
      <c r="X186" s="27">
        <v>2.1934479392030743</v>
      </c>
      <c r="Y186" s="249"/>
      <c r="Z186" s="27">
        <v>5.5284138190212868</v>
      </c>
      <c r="AA186" s="249"/>
      <c r="AB186" s="27">
        <v>5747.2749999999996</v>
      </c>
      <c r="AC186" s="249"/>
      <c r="AD186" s="27"/>
      <c r="AE186" s="249"/>
      <c r="AF186" s="27"/>
      <c r="AG186" s="249"/>
      <c r="AH186" s="27"/>
      <c r="AI186" s="27"/>
      <c r="AJ186" s="27"/>
      <c r="AK186" s="27"/>
      <c r="AL186" s="27"/>
      <c r="AM186" s="249"/>
      <c r="AN186" s="27"/>
      <c r="AO186" s="27"/>
      <c r="AP186" s="27"/>
      <c r="AQ186" s="27"/>
      <c r="AR186" s="27"/>
    </row>
    <row r="187" spans="1:44" x14ac:dyDescent="0.25">
      <c r="A187">
        <v>273</v>
      </c>
      <c r="B187" t="s">
        <v>1376</v>
      </c>
      <c r="C187" t="s">
        <v>1192</v>
      </c>
      <c r="D187" t="s">
        <v>1371</v>
      </c>
      <c r="E187">
        <v>-20.365970805</v>
      </c>
      <c r="F187">
        <v>-42.044749566999997</v>
      </c>
      <c r="G187">
        <v>1041</v>
      </c>
      <c r="H187" t="s">
        <v>1210</v>
      </c>
      <c r="J187" s="27">
        <v>6</v>
      </c>
      <c r="K187" s="27">
        <v>6.666666666666667</v>
      </c>
      <c r="L187" s="27">
        <v>6.166666666666667</v>
      </c>
      <c r="M187" s="27">
        <v>6.5</v>
      </c>
      <c r="N187" s="27">
        <v>6</v>
      </c>
      <c r="O187" s="27">
        <v>6.5</v>
      </c>
      <c r="P187" s="27">
        <v>6.333333333333333</v>
      </c>
      <c r="Q187" s="27">
        <v>6.166666666666667</v>
      </c>
      <c r="R187" s="27">
        <v>86.333333333333329</v>
      </c>
      <c r="S187" s="249"/>
      <c r="T187" s="27">
        <v>64.917380000000009</v>
      </c>
      <c r="U187" s="27">
        <v>34.871777999999999</v>
      </c>
      <c r="V187" s="27">
        <v>6.3952251000000002</v>
      </c>
      <c r="W187" s="27">
        <v>13.655760500000003</v>
      </c>
      <c r="X187" s="27">
        <v>2.1425984884613891</v>
      </c>
      <c r="Y187" s="249"/>
      <c r="Z187" s="27">
        <v>5.71900249644324</v>
      </c>
      <c r="AA187" s="249"/>
      <c r="AB187" s="27"/>
      <c r="AC187" s="249"/>
      <c r="AD187" s="27">
        <v>137.07719273037989</v>
      </c>
      <c r="AE187" s="249"/>
      <c r="AF187" s="27">
        <v>6.448116909708391</v>
      </c>
      <c r="AG187" s="249"/>
      <c r="AH187" s="27"/>
      <c r="AI187" s="27"/>
      <c r="AJ187" s="27"/>
      <c r="AK187" s="27"/>
      <c r="AL187" s="27"/>
      <c r="AM187" s="249"/>
      <c r="AN187" s="27">
        <v>0.25377097999999998</v>
      </c>
      <c r="AO187" s="27">
        <v>2.776228E-2</v>
      </c>
      <c r="AP187" s="27">
        <v>5.1586199999999999E-2</v>
      </c>
      <c r="AQ187" s="27">
        <v>0.15858964</v>
      </c>
      <c r="AR187" s="27">
        <v>2.2329680000000001E-2</v>
      </c>
    </row>
    <row r="188" spans="1:44" x14ac:dyDescent="0.25">
      <c r="A188">
        <v>275</v>
      </c>
      <c r="B188" t="s">
        <v>1377</v>
      </c>
      <c r="C188" t="s">
        <v>1173</v>
      </c>
      <c r="D188" t="s">
        <v>1371</v>
      </c>
      <c r="E188">
        <v>-20.46254064</v>
      </c>
      <c r="F188">
        <v>-42.118638977000003</v>
      </c>
      <c r="G188">
        <v>926</v>
      </c>
      <c r="H188" t="s">
        <v>1210</v>
      </c>
      <c r="J188" s="27">
        <v>6.333333333333333</v>
      </c>
      <c r="K188" s="27">
        <v>6.333333333333333</v>
      </c>
      <c r="L188" s="27">
        <v>6.833333333333333</v>
      </c>
      <c r="M188" s="27">
        <v>6.5</v>
      </c>
      <c r="N188" s="27">
        <v>6.5</v>
      </c>
      <c r="O188" s="27">
        <v>6.166666666666667</v>
      </c>
      <c r="P188" s="27">
        <v>6.5</v>
      </c>
      <c r="Q188" s="27">
        <v>6.5</v>
      </c>
      <c r="R188" s="27">
        <v>87.666666666666671</v>
      </c>
      <c r="S188" s="249"/>
      <c r="T188" s="27"/>
      <c r="U188" s="27"/>
      <c r="V188" s="27"/>
      <c r="W188" s="27"/>
      <c r="X188" s="27"/>
      <c r="Y188" s="249"/>
      <c r="Z188" s="27"/>
      <c r="AA188" s="249"/>
      <c r="AB188" s="27">
        <v>2013.8516669999999</v>
      </c>
      <c r="AC188" s="249"/>
      <c r="AD188" s="27"/>
      <c r="AE188" s="249"/>
      <c r="AF188" s="27"/>
      <c r="AG188" s="249"/>
      <c r="AH188" s="27"/>
      <c r="AI188" s="27"/>
      <c r="AJ188" s="27"/>
      <c r="AK188" s="27"/>
      <c r="AL188" s="27"/>
      <c r="AM188" s="249"/>
      <c r="AN188" s="27">
        <v>0.27544030000000003</v>
      </c>
      <c r="AO188" s="27">
        <v>2.3194020000000003E-2</v>
      </c>
      <c r="AP188" s="27">
        <v>5.4790360000000003E-2</v>
      </c>
      <c r="AQ188" s="27">
        <v>0.17963886000000001</v>
      </c>
      <c r="AR188" s="27">
        <v>1.851678E-2</v>
      </c>
    </row>
    <row r="189" spans="1:44" x14ac:dyDescent="0.25">
      <c r="A189">
        <v>276</v>
      </c>
      <c r="B189" t="s">
        <v>1378</v>
      </c>
      <c r="C189" t="s">
        <v>1163</v>
      </c>
      <c r="D189" t="s">
        <v>1371</v>
      </c>
      <c r="E189">
        <v>-20.435519395</v>
      </c>
      <c r="F189">
        <v>-42.095208624000001</v>
      </c>
      <c r="G189">
        <v>810</v>
      </c>
      <c r="H189" t="s">
        <v>1210</v>
      </c>
      <c r="J189" s="27">
        <v>5.666666666666667</v>
      </c>
      <c r="K189" s="27">
        <v>5.333333333333333</v>
      </c>
      <c r="L189" s="27">
        <v>6.333333333333333</v>
      </c>
      <c r="M189" s="27">
        <v>6</v>
      </c>
      <c r="N189" s="27">
        <v>6</v>
      </c>
      <c r="O189" s="27">
        <v>5.333333333333333</v>
      </c>
      <c r="P189" s="27">
        <v>6</v>
      </c>
      <c r="Q189" s="27">
        <v>5.666666666666667</v>
      </c>
      <c r="R189" s="27">
        <v>82.333333333333329</v>
      </c>
      <c r="S189" s="249"/>
      <c r="T189" s="27">
        <v>55.99649549999998</v>
      </c>
      <c r="U189" s="27">
        <v>32.155255499999996</v>
      </c>
      <c r="V189" s="27">
        <v>5.9621877999999997</v>
      </c>
      <c r="W189" s="27">
        <v>12.517972</v>
      </c>
      <c r="X189" s="27">
        <v>2.110325898652698</v>
      </c>
      <c r="Y189" s="249"/>
      <c r="Z189" s="27">
        <v>5.8760368292486511</v>
      </c>
      <c r="AA189" s="249"/>
      <c r="AB189" s="27">
        <v>3040</v>
      </c>
      <c r="AC189" s="249"/>
      <c r="AD189" s="27">
        <v>177.91875118787999</v>
      </c>
      <c r="AE189" s="249"/>
      <c r="AF189" s="27"/>
      <c r="AG189" s="249"/>
      <c r="AH189" s="27"/>
      <c r="AI189" s="27"/>
      <c r="AJ189" s="27"/>
      <c r="AK189" s="27"/>
      <c r="AL189" s="27"/>
      <c r="AM189" s="249"/>
      <c r="AN189" s="27"/>
      <c r="AO189" s="27"/>
      <c r="AP189" s="27"/>
      <c r="AQ189" s="27"/>
      <c r="AR189" s="27"/>
    </row>
    <row r="190" spans="1:44" x14ac:dyDescent="0.25">
      <c r="A190">
        <v>279</v>
      </c>
      <c r="B190" t="s">
        <v>1379</v>
      </c>
      <c r="C190" t="s">
        <v>1194</v>
      </c>
      <c r="D190" t="s">
        <v>1371</v>
      </c>
      <c r="E190">
        <v>-20.381627613999999</v>
      </c>
      <c r="F190">
        <v>-42.084921598000001</v>
      </c>
      <c r="G190">
        <v>765</v>
      </c>
      <c r="H190" t="s">
        <v>1210</v>
      </c>
      <c r="J190" s="27">
        <v>6</v>
      </c>
      <c r="K190" s="27">
        <v>6</v>
      </c>
      <c r="L190" s="27">
        <v>5.333333333333333</v>
      </c>
      <c r="M190" s="27">
        <v>6</v>
      </c>
      <c r="N190" s="27">
        <v>6.666666666666667</v>
      </c>
      <c r="O190" s="27">
        <v>6</v>
      </c>
      <c r="P190" s="27">
        <v>6</v>
      </c>
      <c r="Q190" s="27">
        <v>6</v>
      </c>
      <c r="R190" s="27">
        <v>84</v>
      </c>
      <c r="S190" s="249"/>
      <c r="T190" s="27">
        <v>39.310772499999992</v>
      </c>
      <c r="U190" s="27">
        <v>27.071616999999996</v>
      </c>
      <c r="V190" s="27">
        <v>5.0703708499999998</v>
      </c>
      <c r="W190" s="27">
        <v>11.020518450000001</v>
      </c>
      <c r="X190" s="27">
        <v>2.18431760183261</v>
      </c>
      <c r="Y190" s="249"/>
      <c r="Z190" s="27">
        <v>6.4249859071752615</v>
      </c>
      <c r="AA190" s="249"/>
      <c r="AB190" s="27">
        <v>1899.333333</v>
      </c>
      <c r="AC190" s="249"/>
      <c r="AD190" s="27">
        <v>154.25666812337997</v>
      </c>
      <c r="AE190" s="249"/>
      <c r="AF190" s="27"/>
      <c r="AG190" s="249"/>
      <c r="AH190" s="27"/>
      <c r="AI190" s="27"/>
      <c r="AJ190" s="27"/>
      <c r="AK190" s="27"/>
      <c r="AL190" s="27"/>
      <c r="AM190" s="249"/>
      <c r="AN190" s="27"/>
      <c r="AO190" s="27"/>
      <c r="AP190" s="27"/>
      <c r="AQ190" s="27"/>
      <c r="AR190" s="27"/>
    </row>
    <row r="191" spans="1:44" x14ac:dyDescent="0.25">
      <c r="A191">
        <v>281</v>
      </c>
      <c r="B191" t="s">
        <v>1380</v>
      </c>
      <c r="C191" t="s">
        <v>1192</v>
      </c>
      <c r="D191" t="s">
        <v>1371</v>
      </c>
      <c r="E191">
        <v>-20.378164630000001</v>
      </c>
      <c r="F191">
        <v>-42.076089084000003</v>
      </c>
      <c r="G191">
        <v>812</v>
      </c>
      <c r="H191" t="s">
        <v>1210</v>
      </c>
      <c r="J191" s="27">
        <v>6</v>
      </c>
      <c r="K191" s="27">
        <v>6.333333333333333</v>
      </c>
      <c r="L191" s="27">
        <v>6.666666666666667</v>
      </c>
      <c r="M191" s="27">
        <v>6.666666666666667</v>
      </c>
      <c r="N191" s="27">
        <v>6</v>
      </c>
      <c r="O191" s="27">
        <v>6.166666666666667</v>
      </c>
      <c r="P191" s="27">
        <v>6</v>
      </c>
      <c r="Q191" s="27">
        <v>6.166666666666667</v>
      </c>
      <c r="R191" s="27">
        <v>87</v>
      </c>
      <c r="S191" s="249"/>
      <c r="T191" s="27">
        <v>51.846213333333324</v>
      </c>
      <c r="U191" s="27">
        <v>31.097027222222223</v>
      </c>
      <c r="V191" s="27">
        <v>5.8146558888888897</v>
      </c>
      <c r="W191" s="27">
        <v>12.549932882352941</v>
      </c>
      <c r="X191" s="27">
        <v>2.0119062001510075</v>
      </c>
      <c r="Y191" s="249"/>
      <c r="Z191" s="27">
        <v>5.7525568410597794</v>
      </c>
      <c r="AA191" s="249"/>
      <c r="AB191" s="27">
        <v>3825.333333</v>
      </c>
      <c r="AC191" s="249"/>
      <c r="AD191" s="27">
        <v>152.15986481442411</v>
      </c>
      <c r="AE191" s="249"/>
      <c r="AF191" s="27"/>
      <c r="AG191" s="249"/>
      <c r="AH191" s="27"/>
      <c r="AI191" s="27"/>
      <c r="AJ191" s="27"/>
      <c r="AK191" s="27"/>
      <c r="AL191" s="27"/>
      <c r="AM191" s="249"/>
      <c r="AN191" s="27"/>
      <c r="AO191" s="27"/>
      <c r="AP191" s="27"/>
      <c r="AQ191" s="27"/>
      <c r="AR191" s="27"/>
    </row>
    <row r="192" spans="1:44" x14ac:dyDescent="0.25">
      <c r="A192">
        <v>283</v>
      </c>
      <c r="B192" t="s">
        <v>1381</v>
      </c>
      <c r="C192" t="s">
        <v>1192</v>
      </c>
      <c r="D192" t="s">
        <v>1300</v>
      </c>
      <c r="E192">
        <v>-20.494542578000001</v>
      </c>
      <c r="F192">
        <v>-41.930539766000003</v>
      </c>
      <c r="G192">
        <v>976</v>
      </c>
      <c r="H192" t="s">
        <v>1225</v>
      </c>
      <c r="J192" s="27">
        <v>6</v>
      </c>
      <c r="K192" s="27">
        <v>6.166666666666667</v>
      </c>
      <c r="L192" s="27">
        <v>6.5</v>
      </c>
      <c r="M192" s="27">
        <v>6</v>
      </c>
      <c r="N192" s="27">
        <v>6.333333333333333</v>
      </c>
      <c r="O192" s="27">
        <v>6.666666666666667</v>
      </c>
      <c r="P192" s="27">
        <v>6</v>
      </c>
      <c r="Q192" s="27">
        <v>6</v>
      </c>
      <c r="R192" s="27">
        <v>85.666666666666671</v>
      </c>
      <c r="S192" s="249"/>
      <c r="T192" s="27">
        <v>53.245184500000008</v>
      </c>
      <c r="U192" s="27">
        <v>31.007446500000004</v>
      </c>
      <c r="V192" s="27">
        <v>5.8619825000000008</v>
      </c>
      <c r="W192" s="27">
        <v>12.963642999999999</v>
      </c>
      <c r="X192" s="27">
        <v>2.2577551205201694</v>
      </c>
      <c r="Y192" s="249"/>
      <c r="Z192" s="27">
        <v>5.7807424905376754</v>
      </c>
      <c r="AA192" s="249"/>
      <c r="AB192" s="27"/>
      <c r="AC192" s="249"/>
      <c r="AD192" s="27">
        <v>133.68091342605584</v>
      </c>
      <c r="AE192" s="249"/>
      <c r="AF192" s="27">
        <v>6.4467561619321945</v>
      </c>
      <c r="AG192" s="249"/>
      <c r="AH192" s="27">
        <v>9.0804460000000002</v>
      </c>
      <c r="AI192" s="27">
        <v>0.9844136</v>
      </c>
      <c r="AJ192" s="27">
        <v>8.0960324000000004</v>
      </c>
      <c r="AK192" s="27">
        <v>0.56104049999999994</v>
      </c>
      <c r="AL192" s="27">
        <v>0.42337310000000006</v>
      </c>
      <c r="AM192" s="249"/>
      <c r="AN192" s="27">
        <v>0.31321008</v>
      </c>
      <c r="AO192" s="27">
        <v>3.8800899999999999E-2</v>
      </c>
      <c r="AP192" s="27">
        <v>4.8018499999999999E-2</v>
      </c>
      <c r="AQ192" s="27">
        <v>0.20641753999999998</v>
      </c>
      <c r="AR192" s="27">
        <v>1.8061600000000001E-2</v>
      </c>
    </row>
    <row r="193" spans="1:44" x14ac:dyDescent="0.25">
      <c r="A193">
        <v>284</v>
      </c>
      <c r="B193" t="s">
        <v>1382</v>
      </c>
      <c r="C193" t="s">
        <v>1173</v>
      </c>
      <c r="D193" t="s">
        <v>1300</v>
      </c>
      <c r="E193">
        <v>-20.512070563000002</v>
      </c>
      <c r="F193">
        <v>-41.935804859000001</v>
      </c>
      <c r="G193">
        <v>900</v>
      </c>
      <c r="H193" t="s">
        <v>1225</v>
      </c>
      <c r="J193" s="27">
        <v>6.333333333333333</v>
      </c>
      <c r="K193" s="27">
        <v>6.666666666666667</v>
      </c>
      <c r="L193" s="27">
        <v>6.666666666666667</v>
      </c>
      <c r="M193" s="27">
        <v>6.666666666666667</v>
      </c>
      <c r="N193" s="27">
        <v>7</v>
      </c>
      <c r="O193" s="27">
        <v>7</v>
      </c>
      <c r="P193" s="27">
        <v>7</v>
      </c>
      <c r="Q193" s="27">
        <v>7</v>
      </c>
      <c r="R193" s="27">
        <v>90.333333333333329</v>
      </c>
      <c r="S193" s="249"/>
      <c r="T193" s="27">
        <v>36.065887499999988</v>
      </c>
      <c r="U193" s="27">
        <v>25.922075</v>
      </c>
      <c r="V193" s="27">
        <v>4.6688433000000007</v>
      </c>
      <c r="W193" s="27">
        <v>10.86504665</v>
      </c>
      <c r="X193" s="27">
        <v>2.3321584457858817</v>
      </c>
      <c r="Y193" s="249"/>
      <c r="Z193" s="27">
        <v>6.3243228733256389</v>
      </c>
      <c r="AA193" s="249"/>
      <c r="AB193" s="27"/>
      <c r="AC193" s="249"/>
      <c r="AD193" s="27"/>
      <c r="AE193" s="249"/>
      <c r="AF193" s="27"/>
      <c r="AG193" s="249"/>
      <c r="AH193" s="27"/>
      <c r="AI193" s="27"/>
      <c r="AJ193" s="27"/>
      <c r="AK193" s="27"/>
      <c r="AL193" s="27"/>
      <c r="AM193" s="249"/>
      <c r="AN193" s="27">
        <v>0.29758786000000004</v>
      </c>
      <c r="AO193" s="27">
        <v>2.2299580000000003E-2</v>
      </c>
      <c r="AP193" s="27">
        <v>8.3822680000000011E-2</v>
      </c>
      <c r="AQ193" s="27">
        <v>0.17763509999999999</v>
      </c>
      <c r="AR193" s="27">
        <v>1.8562720000000001E-2</v>
      </c>
    </row>
    <row r="194" spans="1:44" x14ac:dyDescent="0.25">
      <c r="A194">
        <v>285</v>
      </c>
      <c r="B194" t="s">
        <v>1382</v>
      </c>
      <c r="C194" t="s">
        <v>1173</v>
      </c>
      <c r="D194" t="s">
        <v>1300</v>
      </c>
      <c r="E194">
        <v>-20.512462080999999</v>
      </c>
      <c r="F194">
        <v>-41.936594602</v>
      </c>
      <c r="G194">
        <v>908</v>
      </c>
      <c r="H194" t="s">
        <v>1210</v>
      </c>
      <c r="J194" s="27">
        <v>6</v>
      </c>
      <c r="K194" s="27">
        <v>5.666666666666667</v>
      </c>
      <c r="L194" s="27">
        <v>6</v>
      </c>
      <c r="M194" s="27">
        <v>6</v>
      </c>
      <c r="N194" s="27">
        <v>6</v>
      </c>
      <c r="O194" s="27">
        <v>6</v>
      </c>
      <c r="P194" s="27">
        <v>6</v>
      </c>
      <c r="Q194" s="27">
        <v>6</v>
      </c>
      <c r="R194" s="27">
        <v>83.666666666666671</v>
      </c>
      <c r="S194" s="249"/>
      <c r="T194" s="27">
        <v>52.262906000000001</v>
      </c>
      <c r="U194" s="27">
        <v>30.052048500000005</v>
      </c>
      <c r="V194" s="27">
        <v>5.7068769000000001</v>
      </c>
      <c r="W194" s="27">
        <v>12.427582249999997</v>
      </c>
      <c r="X194" s="27">
        <v>2.1740242500325735</v>
      </c>
      <c r="Y194" s="249"/>
      <c r="Z194" s="27">
        <v>5.7619520575524117</v>
      </c>
      <c r="AA194" s="249"/>
      <c r="AB194" s="27"/>
      <c r="AC194" s="249"/>
      <c r="AD194" s="27"/>
      <c r="AE194" s="249"/>
      <c r="AF194" s="27"/>
      <c r="AG194" s="249"/>
      <c r="AH194" s="27"/>
      <c r="AI194" s="27"/>
      <c r="AJ194" s="27"/>
      <c r="AK194" s="27"/>
      <c r="AL194" s="27"/>
      <c r="AM194" s="249"/>
      <c r="AN194" s="27">
        <v>0.22358090000000003</v>
      </c>
      <c r="AO194" s="27">
        <v>2.7548019999999999E-2</v>
      </c>
      <c r="AP194" s="27">
        <v>5.0353840000000004E-2</v>
      </c>
      <c r="AQ194" s="27">
        <v>0.12894050000000001</v>
      </c>
      <c r="AR194" s="27">
        <v>1.79863E-2</v>
      </c>
    </row>
    <row r="195" spans="1:44" x14ac:dyDescent="0.25">
      <c r="A195">
        <v>286</v>
      </c>
      <c r="B195" t="s">
        <v>1383</v>
      </c>
      <c r="C195" t="s">
        <v>1163</v>
      </c>
      <c r="D195" t="s">
        <v>1300</v>
      </c>
      <c r="E195">
        <v>-20.504377316999999</v>
      </c>
      <c r="F195">
        <v>-41.940138386999998</v>
      </c>
      <c r="G195">
        <v>938</v>
      </c>
      <c r="H195" t="s">
        <v>1225</v>
      </c>
      <c r="J195" s="27">
        <v>6</v>
      </c>
      <c r="K195" s="27">
        <v>6</v>
      </c>
      <c r="L195" s="27">
        <v>6</v>
      </c>
      <c r="M195" s="27">
        <v>5.666666666666667</v>
      </c>
      <c r="N195" s="27">
        <v>6</v>
      </c>
      <c r="O195" s="27">
        <v>5.666666666666667</v>
      </c>
      <c r="P195" s="27">
        <v>5.666666666666667</v>
      </c>
      <c r="Q195" s="27">
        <v>5.666666666666667</v>
      </c>
      <c r="R195" s="27">
        <v>82.666666666666671</v>
      </c>
      <c r="S195" s="249"/>
      <c r="T195" s="27">
        <v>62.525150499999995</v>
      </c>
      <c r="U195" s="27">
        <v>34.106296</v>
      </c>
      <c r="V195" s="27">
        <v>6.1050211000000001</v>
      </c>
      <c r="W195" s="27">
        <v>14.27025815</v>
      </c>
      <c r="X195" s="27">
        <v>2.3482610359478331</v>
      </c>
      <c r="Y195" s="249"/>
      <c r="Z195" s="27">
        <v>5.2197138485491106</v>
      </c>
      <c r="AA195" s="249"/>
      <c r="AB195" s="27"/>
      <c r="AC195" s="249"/>
      <c r="AD195" s="27"/>
      <c r="AE195" s="249"/>
      <c r="AF195" s="27">
        <v>7.775742967947501</v>
      </c>
      <c r="AG195" s="249"/>
      <c r="AH195" s="27">
        <v>4.5888980000000004</v>
      </c>
      <c r="AI195" s="27">
        <v>0.4632502</v>
      </c>
      <c r="AJ195" s="27">
        <v>4.1256478000000003</v>
      </c>
      <c r="AK195" s="27">
        <v>0.24132969999999998</v>
      </c>
      <c r="AL195" s="27">
        <v>0.22192050000000002</v>
      </c>
      <c r="AM195" s="249"/>
      <c r="AN195" s="27">
        <v>0.26926569999999994</v>
      </c>
      <c r="AO195" s="27">
        <v>3.0289240000000002E-2</v>
      </c>
      <c r="AP195" s="27">
        <v>5.648508E-2</v>
      </c>
      <c r="AQ195" s="27">
        <v>0.1724358</v>
      </c>
      <c r="AR195" s="27">
        <v>2.0297639999999999E-2</v>
      </c>
    </row>
    <row r="196" spans="1:44" x14ac:dyDescent="0.25">
      <c r="A196">
        <v>287</v>
      </c>
      <c r="B196" t="s">
        <v>1383</v>
      </c>
      <c r="C196" t="s">
        <v>1192</v>
      </c>
      <c r="D196" t="s">
        <v>1300</v>
      </c>
      <c r="E196">
        <v>-20.499591250000002</v>
      </c>
      <c r="F196">
        <v>-41.931920433000002</v>
      </c>
      <c r="G196">
        <v>957</v>
      </c>
      <c r="H196" t="s">
        <v>1225</v>
      </c>
      <c r="J196" s="27">
        <v>6</v>
      </c>
      <c r="K196" s="27">
        <v>5.666666666666667</v>
      </c>
      <c r="L196" s="27">
        <v>6.333333333333333</v>
      </c>
      <c r="M196" s="27">
        <v>6</v>
      </c>
      <c r="N196" s="27">
        <v>5.666666666666667</v>
      </c>
      <c r="O196" s="27">
        <v>6</v>
      </c>
      <c r="P196" s="27">
        <v>5.666666666666667</v>
      </c>
      <c r="Q196" s="27">
        <v>6</v>
      </c>
      <c r="R196" s="27">
        <v>83.333333333333329</v>
      </c>
      <c r="S196" s="249"/>
      <c r="T196" s="27">
        <v>39.073673499999998</v>
      </c>
      <c r="U196" s="27">
        <v>26.957968999999999</v>
      </c>
      <c r="V196" s="27">
        <v>4.9878714999999989</v>
      </c>
      <c r="W196" s="27">
        <v>11.06307335</v>
      </c>
      <c r="X196" s="27">
        <v>2.2107833338863303</v>
      </c>
      <c r="Y196" s="249"/>
      <c r="Z196" s="27">
        <v>4.3137465439025044</v>
      </c>
      <c r="AA196" s="249"/>
      <c r="AB196" s="27"/>
      <c r="AC196" s="249"/>
      <c r="AD196" s="27">
        <v>92.329120696539945</v>
      </c>
      <c r="AE196" s="249"/>
      <c r="AF196" s="27">
        <v>5.5659452303419705</v>
      </c>
      <c r="AG196" s="249"/>
      <c r="AH196" s="27"/>
      <c r="AI196" s="27"/>
      <c r="AJ196" s="27"/>
      <c r="AK196" s="27"/>
      <c r="AL196" s="27"/>
      <c r="AM196" s="249"/>
      <c r="AN196" s="27"/>
      <c r="AO196" s="27"/>
      <c r="AP196" s="27"/>
      <c r="AQ196" s="27"/>
      <c r="AR196" s="27"/>
    </row>
    <row r="197" spans="1:44" x14ac:dyDescent="0.25">
      <c r="A197">
        <v>289</v>
      </c>
      <c r="B197" t="s">
        <v>1384</v>
      </c>
      <c r="C197" t="s">
        <v>1163</v>
      </c>
      <c r="D197" t="s">
        <v>1300</v>
      </c>
      <c r="E197">
        <v>-20.481277378000001</v>
      </c>
      <c r="F197">
        <v>-41.900744531000001</v>
      </c>
      <c r="G197">
        <v>906</v>
      </c>
      <c r="H197" t="s">
        <v>1210</v>
      </c>
      <c r="J197" s="27">
        <v>5.333333333333333</v>
      </c>
      <c r="K197" s="27">
        <v>5.666666666666667</v>
      </c>
      <c r="L197" s="27">
        <v>5.333333333333333</v>
      </c>
      <c r="M197" s="27">
        <v>6</v>
      </c>
      <c r="N197" s="27">
        <v>5.333333333333333</v>
      </c>
      <c r="O197" s="27">
        <v>5.333333333333333</v>
      </c>
      <c r="P197" s="27">
        <v>5.666666666666667</v>
      </c>
      <c r="Q197" s="27">
        <v>5.333333333333333</v>
      </c>
      <c r="R197" s="27">
        <v>80.666666666666671</v>
      </c>
      <c r="S197" s="249"/>
      <c r="T197" s="27">
        <v>47.956289000000005</v>
      </c>
      <c r="U197" s="27">
        <v>29.7999735</v>
      </c>
      <c r="V197" s="27">
        <v>5.3727985500000006</v>
      </c>
      <c r="W197" s="27">
        <v>12.639623850000003</v>
      </c>
      <c r="X197" s="27">
        <v>2.3571315791036374</v>
      </c>
      <c r="Y197" s="249"/>
      <c r="Z197" s="27">
        <v>5.9028803049418848</v>
      </c>
      <c r="AA197" s="249"/>
      <c r="AB197" s="27">
        <v>4811.8333329999996</v>
      </c>
      <c r="AC197" s="249"/>
      <c r="AD197" s="27">
        <v>124.69111659307785</v>
      </c>
      <c r="AE197" s="249"/>
      <c r="AF197" s="27">
        <v>5.9000249274866317</v>
      </c>
      <c r="AG197" s="249"/>
      <c r="AH197" s="27">
        <v>5.1527849999999997</v>
      </c>
      <c r="AI197" s="27">
        <v>0.64473669999999994</v>
      </c>
      <c r="AJ197" s="27">
        <v>4.5080482999999996</v>
      </c>
      <c r="AK197" s="27">
        <v>0.31815639999999995</v>
      </c>
      <c r="AL197" s="27">
        <v>0.32658029999999999</v>
      </c>
      <c r="AM197" s="249"/>
      <c r="AN197" s="27">
        <v>0.27152809999999994</v>
      </c>
      <c r="AO197" s="27">
        <v>3.090948E-2</v>
      </c>
      <c r="AP197" s="27">
        <v>7.0223599999999997E-2</v>
      </c>
      <c r="AQ197" s="27">
        <v>0.15285085999999998</v>
      </c>
      <c r="AR197" s="27">
        <v>2.4542459999999999E-2</v>
      </c>
    </row>
    <row r="198" spans="1:44" x14ac:dyDescent="0.25">
      <c r="A198">
        <v>290</v>
      </c>
      <c r="B198" t="s">
        <v>1385</v>
      </c>
      <c r="C198" t="s">
        <v>1163</v>
      </c>
      <c r="D198" t="s">
        <v>1300</v>
      </c>
      <c r="E198">
        <v>-20.4880575</v>
      </c>
      <c r="F198">
        <v>-41.907697151999997</v>
      </c>
      <c r="G198">
        <v>923</v>
      </c>
      <c r="H198" t="s">
        <v>1225</v>
      </c>
      <c r="J198" s="27">
        <v>5.666666666666667</v>
      </c>
      <c r="K198" s="27">
        <v>5.666666666666667</v>
      </c>
      <c r="L198" s="27">
        <v>5.666666666666667</v>
      </c>
      <c r="M198" s="27">
        <v>5.666666666666667</v>
      </c>
      <c r="N198" s="27">
        <v>5.666666666666667</v>
      </c>
      <c r="O198" s="27">
        <v>5.666666666666667</v>
      </c>
      <c r="P198" s="27">
        <v>5.666666666666667</v>
      </c>
      <c r="Q198" s="27">
        <v>5.666666666666667</v>
      </c>
      <c r="R198" s="27">
        <v>81.333333333333329</v>
      </c>
      <c r="S198" s="249"/>
      <c r="T198" s="27">
        <v>60.226246000000017</v>
      </c>
      <c r="U198" s="27">
        <v>32.698083000000004</v>
      </c>
      <c r="V198" s="27">
        <v>6.1629541000000012</v>
      </c>
      <c r="W198" s="27">
        <v>13.562102999999999</v>
      </c>
      <c r="X198" s="27">
        <v>2.2129097393887935</v>
      </c>
      <c r="Y198" s="249"/>
      <c r="Z198" s="27">
        <v>6.2505033151692482</v>
      </c>
      <c r="AA198" s="249"/>
      <c r="AB198" s="27">
        <v>20563.166667000001</v>
      </c>
      <c r="AC198" s="249"/>
      <c r="AD198" s="27">
        <v>194.67239019081006</v>
      </c>
      <c r="AE198" s="249"/>
      <c r="AF198" s="27"/>
      <c r="AG198" s="249"/>
      <c r="AH198" s="27">
        <v>3.5891289999999998</v>
      </c>
      <c r="AI198" s="27">
        <v>0.4322899</v>
      </c>
      <c r="AJ198" s="27">
        <v>3.1568391</v>
      </c>
      <c r="AK198" s="27">
        <v>0.19670680000000001</v>
      </c>
      <c r="AL198" s="27">
        <v>0.23558309999999999</v>
      </c>
      <c r="AM198" s="249"/>
      <c r="AN198" s="27"/>
      <c r="AO198" s="27"/>
      <c r="AP198" s="27"/>
      <c r="AQ198" s="27"/>
      <c r="AR198" s="27"/>
    </row>
    <row r="199" spans="1:44" x14ac:dyDescent="0.25">
      <c r="A199">
        <v>291</v>
      </c>
      <c r="B199" t="s">
        <v>1386</v>
      </c>
      <c r="C199" t="s">
        <v>1163</v>
      </c>
      <c r="D199" t="s">
        <v>1300</v>
      </c>
      <c r="E199">
        <v>-20.418052765999999</v>
      </c>
      <c r="F199">
        <v>-41.867242064000003</v>
      </c>
      <c r="G199">
        <v>1047</v>
      </c>
      <c r="H199" t="s">
        <v>1225</v>
      </c>
      <c r="J199" s="27">
        <v>6</v>
      </c>
      <c r="K199" s="27">
        <v>5.5</v>
      </c>
      <c r="L199" s="27">
        <v>5.5</v>
      </c>
      <c r="M199" s="27">
        <v>6</v>
      </c>
      <c r="N199" s="27">
        <v>6</v>
      </c>
      <c r="O199" s="27">
        <v>6</v>
      </c>
      <c r="P199" s="27">
        <v>6.5</v>
      </c>
      <c r="Q199" s="27">
        <v>6</v>
      </c>
      <c r="R199" s="27">
        <v>84</v>
      </c>
      <c r="S199" s="249"/>
      <c r="T199" s="27">
        <v>44.471207</v>
      </c>
      <c r="U199" s="27">
        <v>28.180598000000003</v>
      </c>
      <c r="V199" s="27">
        <v>5.3608270500000001</v>
      </c>
      <c r="W199" s="27">
        <v>11.805527649999998</v>
      </c>
      <c r="X199" s="27">
        <v>2.2098415011718946</v>
      </c>
      <c r="Y199" s="249"/>
      <c r="Z199" s="27">
        <v>6.3001637452017283</v>
      </c>
      <c r="AA199" s="249"/>
      <c r="AB199" s="27">
        <v>8817.3333330000005</v>
      </c>
      <c r="AC199" s="249"/>
      <c r="AD199" s="27">
        <v>145.52157440157481</v>
      </c>
      <c r="AE199" s="249"/>
      <c r="AF199" s="27">
        <v>7.230344518624614</v>
      </c>
      <c r="AG199" s="249"/>
      <c r="AH199" s="27">
        <v>6.7294679999999998</v>
      </c>
      <c r="AI199" s="27">
        <v>0.69546000000000008</v>
      </c>
      <c r="AJ199" s="27">
        <v>6.034008</v>
      </c>
      <c r="AK199" s="27">
        <v>0.37567280000000008</v>
      </c>
      <c r="AL199" s="27">
        <v>0.31978719999999999</v>
      </c>
      <c r="AM199" s="249"/>
      <c r="AN199" s="27">
        <v>0.29860186000000005</v>
      </c>
      <c r="AO199" s="27">
        <v>2.7170039999999999E-2</v>
      </c>
      <c r="AP199" s="27">
        <v>8.2568600000000006E-2</v>
      </c>
      <c r="AQ199" s="27">
        <v>0.17140062</v>
      </c>
      <c r="AR199" s="27">
        <v>1.7933999999999999E-2</v>
      </c>
    </row>
    <row r="200" spans="1:44" x14ac:dyDescent="0.25">
      <c r="A200">
        <v>292</v>
      </c>
      <c r="B200" t="s">
        <v>1387</v>
      </c>
      <c r="C200" t="s">
        <v>1194</v>
      </c>
      <c r="D200" t="s">
        <v>1300</v>
      </c>
      <c r="E200">
        <v>-20.414529769000001</v>
      </c>
      <c r="F200">
        <v>-41.857944857</v>
      </c>
      <c r="G200">
        <v>1190</v>
      </c>
      <c r="H200" t="s">
        <v>1210</v>
      </c>
      <c r="J200" s="27">
        <v>6.333333333333333</v>
      </c>
      <c r="K200" s="27">
        <v>7</v>
      </c>
      <c r="L200" s="27">
        <v>6.833333333333333</v>
      </c>
      <c r="M200" s="27">
        <v>7</v>
      </c>
      <c r="N200" s="27">
        <v>7</v>
      </c>
      <c r="O200" s="27">
        <v>7.166666666666667</v>
      </c>
      <c r="P200" s="27">
        <v>6.666666666666667</v>
      </c>
      <c r="Q200" s="27">
        <v>7</v>
      </c>
      <c r="R200" s="27">
        <v>91</v>
      </c>
      <c r="S200" s="249"/>
      <c r="T200" s="27">
        <v>44.650360499999991</v>
      </c>
      <c r="U200" s="27">
        <v>27.829482500000005</v>
      </c>
      <c r="V200" s="27">
        <v>5.3485782999999989</v>
      </c>
      <c r="W200" s="27">
        <v>11.586121100000002</v>
      </c>
      <c r="X200" s="27">
        <v>2.1694307604578222</v>
      </c>
      <c r="Y200" s="249"/>
      <c r="Z200" s="27">
        <v>7.7537379539902833</v>
      </c>
      <c r="AA200" s="249"/>
      <c r="AB200" s="27">
        <v>1455.5</v>
      </c>
      <c r="AC200" s="249"/>
      <c r="AD200" s="27">
        <v>230.00269595721792</v>
      </c>
      <c r="AE200" s="249"/>
      <c r="AF200" s="27"/>
      <c r="AG200" s="249"/>
      <c r="AH200" s="27"/>
      <c r="AI200" s="27"/>
      <c r="AJ200" s="27"/>
      <c r="AK200" s="27"/>
      <c r="AL200" s="27"/>
      <c r="AM200" s="249"/>
      <c r="AN200" s="27">
        <v>0.34087020000000001</v>
      </c>
      <c r="AO200" s="27">
        <v>2.6339479999999998E-2</v>
      </c>
      <c r="AP200" s="27">
        <v>8.8170820000000011E-2</v>
      </c>
      <c r="AQ200" s="27">
        <v>0.20478344000000001</v>
      </c>
      <c r="AR200" s="27">
        <v>1.8345380000000001E-2</v>
      </c>
    </row>
    <row r="201" spans="1:44" x14ac:dyDescent="0.25">
      <c r="A201">
        <v>293</v>
      </c>
      <c r="B201" t="s">
        <v>1388</v>
      </c>
      <c r="C201" t="s">
        <v>1163</v>
      </c>
      <c r="D201" t="s">
        <v>1300</v>
      </c>
      <c r="E201">
        <v>-20.450041713000001</v>
      </c>
      <c r="F201">
        <v>-41.886490936999998</v>
      </c>
      <c r="G201">
        <v>944</v>
      </c>
      <c r="H201" t="s">
        <v>1225</v>
      </c>
      <c r="J201" s="27">
        <v>5</v>
      </c>
      <c r="K201" s="27">
        <v>5.666666666666667</v>
      </c>
      <c r="L201" s="27">
        <v>5.666666666666667</v>
      </c>
      <c r="M201" s="27">
        <v>5.666666666666667</v>
      </c>
      <c r="N201" s="27">
        <v>5</v>
      </c>
      <c r="O201" s="27">
        <v>5.333333333333333</v>
      </c>
      <c r="P201" s="27">
        <v>5.333333333333333</v>
      </c>
      <c r="Q201" s="27">
        <v>5.666666666666667</v>
      </c>
      <c r="R201" s="27">
        <v>79.333333333333329</v>
      </c>
      <c r="S201" s="249"/>
      <c r="T201" s="27">
        <v>49.299663500000001</v>
      </c>
      <c r="U201" s="27">
        <v>30.108886500000001</v>
      </c>
      <c r="V201" s="27">
        <v>5.5369200000000003</v>
      </c>
      <c r="W201" s="27">
        <v>12.471342500000002</v>
      </c>
      <c r="X201" s="27">
        <v>2.2667437399360235</v>
      </c>
      <c r="Y201" s="249"/>
      <c r="Z201" s="27">
        <v>7.0799667140901406</v>
      </c>
      <c r="AA201" s="249"/>
      <c r="AB201" s="27"/>
      <c r="AC201" s="249"/>
      <c r="AD201" s="27">
        <v>154.32308720529278</v>
      </c>
      <c r="AE201" s="249"/>
      <c r="AF201" s="27">
        <v>8.1479306050698987</v>
      </c>
      <c r="AG201" s="249"/>
      <c r="AH201" s="27">
        <v>4.9246540000000003</v>
      </c>
      <c r="AI201" s="27">
        <v>0.61351789999999995</v>
      </c>
      <c r="AJ201" s="27">
        <v>4.3111361000000006</v>
      </c>
      <c r="AK201" s="27">
        <v>0.27925819999999996</v>
      </c>
      <c r="AL201" s="27">
        <v>0.33425969999999999</v>
      </c>
      <c r="AM201" s="249"/>
      <c r="AN201" s="27">
        <v>0.29860186000000005</v>
      </c>
      <c r="AO201" s="27">
        <v>2.7170039999999999E-2</v>
      </c>
      <c r="AP201" s="27">
        <v>8.5439059999999997E-2</v>
      </c>
      <c r="AQ201" s="27">
        <v>0.17140062</v>
      </c>
      <c r="AR201" s="27">
        <v>1.7933999999999999E-2</v>
      </c>
    </row>
    <row r="202" spans="1:44" x14ac:dyDescent="0.25">
      <c r="A202">
        <v>294</v>
      </c>
      <c r="B202" t="s">
        <v>1387</v>
      </c>
      <c r="C202" t="s">
        <v>1192</v>
      </c>
      <c r="D202" t="s">
        <v>1300</v>
      </c>
      <c r="E202">
        <v>-20.414835120999999</v>
      </c>
      <c r="F202">
        <v>-41.856481711999997</v>
      </c>
      <c r="G202">
        <v>1192</v>
      </c>
      <c r="H202" t="s">
        <v>1210</v>
      </c>
      <c r="J202" s="27">
        <v>7</v>
      </c>
      <c r="K202" s="27">
        <v>7.333333333333333</v>
      </c>
      <c r="L202" s="27">
        <v>7</v>
      </c>
      <c r="M202" s="27">
        <v>7.333333333333333</v>
      </c>
      <c r="N202" s="27">
        <v>7.333333333333333</v>
      </c>
      <c r="O202" s="27">
        <v>7.666666666666667</v>
      </c>
      <c r="P202" s="27">
        <v>7</v>
      </c>
      <c r="Q202" s="27">
        <v>7</v>
      </c>
      <c r="R202" s="27">
        <v>93.666666666666671</v>
      </c>
      <c r="S202" s="249"/>
      <c r="T202" s="27">
        <v>41.260054999999987</v>
      </c>
      <c r="U202" s="27">
        <v>26.691664000000003</v>
      </c>
      <c r="V202" s="27">
        <v>5.1601748500000006</v>
      </c>
      <c r="W202" s="27">
        <v>11.027168899999999</v>
      </c>
      <c r="X202" s="27">
        <v>2.137440874690463</v>
      </c>
      <c r="Y202" s="249"/>
      <c r="Z202" s="27">
        <v>8.0530427079698299</v>
      </c>
      <c r="AA202" s="249"/>
      <c r="AB202" s="27">
        <v>2065.166667</v>
      </c>
      <c r="AC202" s="249"/>
      <c r="AD202" s="27">
        <v>163.65559241508109</v>
      </c>
      <c r="AE202" s="249"/>
      <c r="AF202" s="27">
        <v>6.7785000797565784</v>
      </c>
      <c r="AG202" s="249"/>
      <c r="AH202" s="27">
        <v>5.4062080000000003</v>
      </c>
      <c r="AI202" s="27">
        <v>0.7831515</v>
      </c>
      <c r="AJ202" s="27">
        <v>4.6230565000000006</v>
      </c>
      <c r="AK202" s="27">
        <v>0.40619280000000002</v>
      </c>
      <c r="AL202" s="27">
        <v>0.37695869999999998</v>
      </c>
      <c r="AM202" s="249"/>
      <c r="AN202" s="27">
        <v>0.28784364000000001</v>
      </c>
      <c r="AO202" s="27">
        <v>2.1164100000000002E-2</v>
      </c>
      <c r="AP202" s="27">
        <v>7.6888799999999993E-2</v>
      </c>
      <c r="AQ202" s="27">
        <v>0.18258378</v>
      </c>
      <c r="AR202" s="27">
        <v>1.8550580000000001E-2</v>
      </c>
    </row>
    <row r="203" spans="1:44" x14ac:dyDescent="0.25">
      <c r="A203">
        <v>295</v>
      </c>
      <c r="B203" t="s">
        <v>1389</v>
      </c>
      <c r="C203" t="s">
        <v>1192</v>
      </c>
      <c r="D203" t="s">
        <v>1300</v>
      </c>
      <c r="E203">
        <v>-20.451896963999999</v>
      </c>
      <c r="F203">
        <v>-41.883656178000003</v>
      </c>
      <c r="G203">
        <v>957</v>
      </c>
      <c r="H203" t="s">
        <v>1210</v>
      </c>
      <c r="J203" s="27">
        <v>5.666666666666667</v>
      </c>
      <c r="K203" s="27">
        <v>6</v>
      </c>
      <c r="L203" s="27">
        <v>6.333333333333333</v>
      </c>
      <c r="M203" s="27">
        <v>6</v>
      </c>
      <c r="N203" s="27">
        <v>5.333333333333333</v>
      </c>
      <c r="O203" s="27">
        <v>6</v>
      </c>
      <c r="P203" s="27">
        <v>5.666666666666667</v>
      </c>
      <c r="Q203" s="27">
        <v>5.666666666666667</v>
      </c>
      <c r="R203" s="27">
        <v>82.666666666666671</v>
      </c>
      <c r="S203" s="249"/>
      <c r="T203" s="27">
        <v>45.140860499999995</v>
      </c>
      <c r="U203" s="27">
        <v>28.203035000000007</v>
      </c>
      <c r="V203" s="27">
        <v>5.3194002999999999</v>
      </c>
      <c r="W203" s="27">
        <v>11.609480850000001</v>
      </c>
      <c r="X203" s="27">
        <v>2.1736814190466278</v>
      </c>
      <c r="Y203" s="249"/>
      <c r="Z203" s="27">
        <v>6.1525246288889495</v>
      </c>
      <c r="AA203" s="249"/>
      <c r="AB203" s="27"/>
      <c r="AC203" s="249"/>
      <c r="AD203" s="27"/>
      <c r="AE203" s="249"/>
      <c r="AF203" s="27"/>
      <c r="AG203" s="249"/>
      <c r="AH203" s="27">
        <v>6.7336530000000003</v>
      </c>
      <c r="AI203" s="27">
        <v>0.86511830000000001</v>
      </c>
      <c r="AJ203" s="27">
        <v>5.8685347000000005</v>
      </c>
      <c r="AK203" s="27">
        <v>0.47349960000000002</v>
      </c>
      <c r="AL203" s="27">
        <v>0.39161869999999999</v>
      </c>
      <c r="AM203" s="249"/>
      <c r="AN203" s="27">
        <v>0.2704627</v>
      </c>
      <c r="AO203" s="27">
        <v>3.0592799999999996E-2</v>
      </c>
      <c r="AP203" s="27">
        <v>5.96152E-2</v>
      </c>
      <c r="AQ203" s="27">
        <v>0.16461451999999999</v>
      </c>
      <c r="AR203" s="27">
        <v>2.2428200000000002E-2</v>
      </c>
    </row>
    <row r="204" spans="1:44" x14ac:dyDescent="0.25">
      <c r="A204">
        <v>296</v>
      </c>
      <c r="B204" t="s">
        <v>1390</v>
      </c>
      <c r="C204" t="s">
        <v>1173</v>
      </c>
      <c r="D204" t="s">
        <v>1300</v>
      </c>
      <c r="E204">
        <v>-20.458066883000001</v>
      </c>
      <c r="F204">
        <v>-41.900945026000002</v>
      </c>
      <c r="G204">
        <v>1008</v>
      </c>
      <c r="H204" t="s">
        <v>1225</v>
      </c>
      <c r="J204" s="27">
        <v>6</v>
      </c>
      <c r="K204" s="27">
        <v>5.333333333333333</v>
      </c>
      <c r="L204" s="27">
        <v>6.5</v>
      </c>
      <c r="M204" s="27">
        <v>5.5</v>
      </c>
      <c r="N204" s="27">
        <v>5.833333333333333</v>
      </c>
      <c r="O204" s="27">
        <v>5.75</v>
      </c>
      <c r="P204" s="27">
        <v>6</v>
      </c>
      <c r="Q204" s="27">
        <v>6</v>
      </c>
      <c r="R204" s="27">
        <v>83.666666666666671</v>
      </c>
      <c r="S204" s="249"/>
      <c r="T204" s="27">
        <v>56.512834499999997</v>
      </c>
      <c r="U204" s="27">
        <v>31.714208000000003</v>
      </c>
      <c r="V204" s="27">
        <v>5.9945813999999995</v>
      </c>
      <c r="W204" s="27">
        <v>13.294341000000003</v>
      </c>
      <c r="X204" s="27">
        <v>2.2236610651003952</v>
      </c>
      <c r="Y204" s="249"/>
      <c r="Z204" s="27">
        <v>6.6383915389364612</v>
      </c>
      <c r="AA204" s="249"/>
      <c r="AB204" s="27">
        <v>6827.3333329999996</v>
      </c>
      <c r="AC204" s="249"/>
      <c r="AD204" s="27"/>
      <c r="AE204" s="249"/>
      <c r="AF204" s="27"/>
      <c r="AG204" s="249"/>
      <c r="AH204" s="27"/>
      <c r="AI204" s="27"/>
      <c r="AJ204" s="27"/>
      <c r="AK204" s="27"/>
      <c r="AL204" s="27"/>
      <c r="AM204" s="249"/>
      <c r="AN204" s="27">
        <v>0.32136448000000001</v>
      </c>
      <c r="AO204" s="27">
        <v>2.685454E-2</v>
      </c>
      <c r="AP204" s="27">
        <v>7.0983539999999998E-2</v>
      </c>
      <c r="AQ204" s="27">
        <v>0.20652279999999998</v>
      </c>
      <c r="AR204" s="27">
        <v>2.1439179999999999E-2</v>
      </c>
    </row>
    <row r="205" spans="1:44" x14ac:dyDescent="0.25">
      <c r="A205">
        <v>297</v>
      </c>
      <c r="B205" t="s">
        <v>1390</v>
      </c>
      <c r="C205" t="s">
        <v>1173</v>
      </c>
      <c r="D205" t="s">
        <v>1300</v>
      </c>
      <c r="E205">
        <v>-20.458125221</v>
      </c>
      <c r="F205">
        <v>-41.901015854000001</v>
      </c>
      <c r="G205">
        <v>1013</v>
      </c>
      <c r="H205" t="s">
        <v>1210</v>
      </c>
      <c r="J205" s="27">
        <v>6</v>
      </c>
      <c r="K205" s="27">
        <v>5.333333333333333</v>
      </c>
      <c r="L205" s="27">
        <v>6</v>
      </c>
      <c r="M205" s="27">
        <v>6</v>
      </c>
      <c r="N205" s="27">
        <v>5.333333333333333</v>
      </c>
      <c r="O205" s="27">
        <v>5.333333333333333</v>
      </c>
      <c r="P205" s="27">
        <v>5.666666666666667</v>
      </c>
      <c r="Q205" s="27">
        <v>5.666666666666667</v>
      </c>
      <c r="R205" s="27">
        <v>81.333333333333329</v>
      </c>
      <c r="S205" s="249"/>
      <c r="T205" s="27">
        <v>56.813458500000003</v>
      </c>
      <c r="U205" s="27">
        <v>32.106444500000002</v>
      </c>
      <c r="V205" s="27">
        <v>5.9609512499999999</v>
      </c>
      <c r="W205" s="27">
        <v>13.347669999999999</v>
      </c>
      <c r="X205" s="27">
        <v>2.2483132721174313</v>
      </c>
      <c r="Y205" s="249"/>
      <c r="Z205" s="27">
        <v>6.7716199472455063</v>
      </c>
      <c r="AA205" s="249"/>
      <c r="AB205" s="27">
        <v>7452.5</v>
      </c>
      <c r="AC205" s="249"/>
      <c r="AD205" s="27"/>
      <c r="AE205" s="249"/>
      <c r="AF205" s="27"/>
      <c r="AG205" s="249"/>
      <c r="AH205" s="27"/>
      <c r="AI205" s="27"/>
      <c r="AJ205" s="27"/>
      <c r="AK205" s="27"/>
      <c r="AL205" s="27"/>
      <c r="AM205" s="249"/>
      <c r="AN205" s="27">
        <v>0.30765874000000004</v>
      </c>
      <c r="AO205" s="27">
        <v>2.5072000000000001E-2</v>
      </c>
      <c r="AP205" s="27">
        <v>8.075684000000001E-2</v>
      </c>
      <c r="AQ205" s="27">
        <v>0.178394</v>
      </c>
      <c r="AR205" s="27">
        <v>2.0324399999999999E-2</v>
      </c>
    </row>
    <row r="206" spans="1:44" x14ac:dyDescent="0.25">
      <c r="A206">
        <v>298</v>
      </c>
      <c r="B206" t="s">
        <v>1381</v>
      </c>
      <c r="C206" t="s">
        <v>1163</v>
      </c>
      <c r="D206" t="s">
        <v>1300</v>
      </c>
      <c r="E206">
        <v>-20.493115642999999</v>
      </c>
      <c r="F206">
        <v>-41.931123147000001</v>
      </c>
      <c r="G206">
        <v>973</v>
      </c>
      <c r="H206" t="s">
        <v>1225</v>
      </c>
      <c r="J206" s="27">
        <v>5</v>
      </c>
      <c r="K206" s="27">
        <v>5.333333333333333</v>
      </c>
      <c r="L206" s="27">
        <v>6</v>
      </c>
      <c r="M206" s="27">
        <v>5.666666666666667</v>
      </c>
      <c r="N206" s="27">
        <v>5.333333333333333</v>
      </c>
      <c r="O206" s="27">
        <v>5.333333333333333</v>
      </c>
      <c r="P206" s="27">
        <v>5.333333333333333</v>
      </c>
      <c r="Q206" s="27">
        <v>6.333333333333333</v>
      </c>
      <c r="R206" s="27">
        <v>80.333333333333329</v>
      </c>
      <c r="S206" s="249"/>
      <c r="T206" s="27">
        <v>42.443570999999999</v>
      </c>
      <c r="U206" s="27">
        <v>27.490300000000001</v>
      </c>
      <c r="V206" s="27">
        <v>5.1853949999999998</v>
      </c>
      <c r="W206" s="27">
        <v>11.503557000000002</v>
      </c>
      <c r="X206" s="27">
        <v>2.2254685826406493</v>
      </c>
      <c r="Y206" s="249"/>
      <c r="Z206" s="27">
        <v>7.7349475210050205</v>
      </c>
      <c r="AA206" s="249"/>
      <c r="AB206" s="27"/>
      <c r="AC206" s="249"/>
      <c r="AD206" s="27">
        <v>222.93698302893412</v>
      </c>
      <c r="AE206" s="249"/>
      <c r="AF206" s="27">
        <v>8.54205133169798</v>
      </c>
      <c r="AG206" s="249"/>
      <c r="AH206" s="27">
        <v>6.9141209999999997</v>
      </c>
      <c r="AI206" s="27">
        <v>0.78444119999999995</v>
      </c>
      <c r="AJ206" s="27">
        <v>6.1296797999999999</v>
      </c>
      <c r="AK206" s="27">
        <v>0.40468739999999997</v>
      </c>
      <c r="AL206" s="27">
        <v>0.37975379999999997</v>
      </c>
      <c r="AM206" s="249"/>
      <c r="AN206" s="27"/>
      <c r="AO206" s="27"/>
      <c r="AP206" s="27"/>
      <c r="AQ206" s="27"/>
      <c r="AR206" s="27"/>
    </row>
    <row r="207" spans="1:44" x14ac:dyDescent="0.25">
      <c r="A207">
        <v>299</v>
      </c>
      <c r="B207" t="s">
        <v>1391</v>
      </c>
      <c r="C207" t="s">
        <v>1192</v>
      </c>
      <c r="D207" t="s">
        <v>1392</v>
      </c>
      <c r="E207">
        <v>-20.375525336999999</v>
      </c>
      <c r="F207">
        <v>-42.109086541000003</v>
      </c>
      <c r="G207">
        <v>844</v>
      </c>
      <c r="H207" t="s">
        <v>1210</v>
      </c>
      <c r="J207" s="27">
        <v>6</v>
      </c>
      <c r="K207" s="27">
        <v>5.666666666666667</v>
      </c>
      <c r="L207" s="27">
        <v>6</v>
      </c>
      <c r="M207" s="27">
        <v>6.333333333333333</v>
      </c>
      <c r="N207" s="27">
        <v>6</v>
      </c>
      <c r="O207" s="27">
        <v>5.666666666666667</v>
      </c>
      <c r="P207" s="27">
        <v>6</v>
      </c>
      <c r="Q207" s="27">
        <v>6</v>
      </c>
      <c r="R207" s="27">
        <v>83.666666666666671</v>
      </c>
      <c r="S207" s="249"/>
      <c r="T207" s="27">
        <v>50.144039500000005</v>
      </c>
      <c r="U207" s="27">
        <v>29.670214499999997</v>
      </c>
      <c r="V207" s="27">
        <v>5.6855107</v>
      </c>
      <c r="W207" s="27">
        <v>11.366554199999999</v>
      </c>
      <c r="X207" s="27">
        <v>1.9968296773547203</v>
      </c>
      <c r="Y207" s="249"/>
      <c r="Z207" s="27">
        <v>5.4666738249268523</v>
      </c>
      <c r="AA207" s="249"/>
      <c r="AB207" s="27">
        <v>3034.166667</v>
      </c>
      <c r="AC207" s="249"/>
      <c r="AD207" s="27">
        <v>188.0747418569315</v>
      </c>
      <c r="AE207" s="249"/>
      <c r="AF207" s="27"/>
      <c r="AG207" s="249"/>
      <c r="AH207" s="27"/>
      <c r="AI207" s="27"/>
      <c r="AJ207" s="27"/>
      <c r="AK207" s="27"/>
      <c r="AL207" s="27"/>
      <c r="AM207" s="249"/>
      <c r="AN207" s="27"/>
      <c r="AO207" s="27"/>
      <c r="AP207" s="27"/>
      <c r="AQ207" s="27"/>
      <c r="AR207" s="27"/>
    </row>
    <row r="208" spans="1:44" x14ac:dyDescent="0.25">
      <c r="A208">
        <v>300</v>
      </c>
      <c r="B208" t="s">
        <v>1391</v>
      </c>
      <c r="C208" t="s">
        <v>1173</v>
      </c>
      <c r="D208" t="s">
        <v>1392</v>
      </c>
      <c r="E208">
        <v>-20.37240006</v>
      </c>
      <c r="F208">
        <v>-42.111357198999997</v>
      </c>
      <c r="G208">
        <v>779</v>
      </c>
      <c r="H208" t="s">
        <v>1225</v>
      </c>
      <c r="J208" s="27">
        <v>6</v>
      </c>
      <c r="K208" s="27">
        <v>6.666666666666667</v>
      </c>
      <c r="L208" s="27">
        <v>6.666666666666667</v>
      </c>
      <c r="M208" s="27">
        <v>6.333333333333333</v>
      </c>
      <c r="N208" s="27">
        <v>6.333333333333333</v>
      </c>
      <c r="O208" s="27">
        <v>6.166666666666667</v>
      </c>
      <c r="P208" s="27">
        <v>6</v>
      </c>
      <c r="Q208" s="27">
        <v>6.166666666666667</v>
      </c>
      <c r="R208" s="27">
        <v>86.333333333333329</v>
      </c>
      <c r="S208" s="249"/>
      <c r="T208" s="27"/>
      <c r="U208" s="27"/>
      <c r="V208" s="27"/>
      <c r="W208" s="27"/>
      <c r="X208" s="27"/>
      <c r="Y208" s="249"/>
      <c r="Z208" s="27"/>
      <c r="AA208" s="249"/>
      <c r="AB208" s="27">
        <v>4120.5</v>
      </c>
      <c r="AC208" s="249"/>
      <c r="AD208" s="27">
        <v>138.69410211208475</v>
      </c>
      <c r="AE208" s="249"/>
      <c r="AF208" s="27"/>
      <c r="AG208" s="249"/>
      <c r="AH208" s="27"/>
      <c r="AI208" s="27"/>
      <c r="AJ208" s="27"/>
      <c r="AK208" s="27"/>
      <c r="AL208" s="27"/>
      <c r="AM208" s="249"/>
      <c r="AN208" s="27"/>
      <c r="AO208" s="27"/>
      <c r="AP208" s="27"/>
      <c r="AQ208" s="27"/>
      <c r="AR208" s="27"/>
    </row>
    <row r="209" spans="1:44" x14ac:dyDescent="0.25">
      <c r="A209">
        <v>301</v>
      </c>
      <c r="B209" t="s">
        <v>1393</v>
      </c>
      <c r="C209" t="s">
        <v>1194</v>
      </c>
      <c r="D209" t="s">
        <v>1392</v>
      </c>
      <c r="E209">
        <v>-20.359839191999999</v>
      </c>
      <c r="F209">
        <v>-42.116589853999997</v>
      </c>
      <c r="G209">
        <v>899</v>
      </c>
      <c r="H209" t="s">
        <v>1225</v>
      </c>
      <c r="J209" s="27">
        <v>6</v>
      </c>
      <c r="K209" s="27">
        <v>5.666666666666667</v>
      </c>
      <c r="L209" s="27">
        <v>6</v>
      </c>
      <c r="M209" s="27">
        <v>6</v>
      </c>
      <c r="N209" s="27">
        <v>5.333333333333333</v>
      </c>
      <c r="O209" s="27">
        <v>6</v>
      </c>
      <c r="P209" s="27">
        <v>5.666666666666667</v>
      </c>
      <c r="Q209" s="27">
        <v>5.666666666666667</v>
      </c>
      <c r="R209" s="27">
        <v>82.333333333333329</v>
      </c>
      <c r="S209" s="249"/>
      <c r="T209" s="27"/>
      <c r="U209" s="27"/>
      <c r="V209" s="27"/>
      <c r="W209" s="27"/>
      <c r="X209" s="27"/>
      <c r="Y209" s="249"/>
      <c r="Z209" s="27"/>
      <c r="AA209" s="249"/>
      <c r="AB209" s="27">
        <v>3205.166667</v>
      </c>
      <c r="AC209" s="249"/>
      <c r="AD209" s="27"/>
      <c r="AE209" s="249"/>
      <c r="AF209" s="27"/>
      <c r="AG209" s="249"/>
      <c r="AH209" s="27"/>
      <c r="AI209" s="27"/>
      <c r="AJ209" s="27"/>
      <c r="AK209" s="27"/>
      <c r="AL209" s="27"/>
      <c r="AM209" s="249"/>
      <c r="AN209" s="27"/>
      <c r="AO209" s="27"/>
      <c r="AP209" s="27"/>
      <c r="AQ209" s="27"/>
      <c r="AR209" s="27"/>
    </row>
    <row r="210" spans="1:44" x14ac:dyDescent="0.25">
      <c r="A210">
        <v>303</v>
      </c>
      <c r="B210" t="s">
        <v>1394</v>
      </c>
      <c r="C210" t="s">
        <v>1163</v>
      </c>
      <c r="D210" t="s">
        <v>1395</v>
      </c>
      <c r="E210">
        <v>-20.095224352999999</v>
      </c>
      <c r="F210">
        <v>-42.033615298999997</v>
      </c>
      <c r="G210">
        <v>800</v>
      </c>
      <c r="H210" t="s">
        <v>1225</v>
      </c>
      <c r="J210" s="27">
        <v>6</v>
      </c>
      <c r="K210" s="27">
        <v>6</v>
      </c>
      <c r="L210" s="27">
        <v>6</v>
      </c>
      <c r="M210" s="27">
        <v>6</v>
      </c>
      <c r="N210" s="27">
        <v>6.333333333333333</v>
      </c>
      <c r="O210" s="27">
        <v>6</v>
      </c>
      <c r="P210" s="27">
        <v>6</v>
      </c>
      <c r="Q210" s="27">
        <v>6</v>
      </c>
      <c r="R210" s="27">
        <v>84.333333333333329</v>
      </c>
      <c r="S210" s="249"/>
      <c r="T210" s="27">
        <v>80.559934500000011</v>
      </c>
      <c r="U210" s="27">
        <v>37.668214999999989</v>
      </c>
      <c r="V210" s="27">
        <v>6.9437507500000013</v>
      </c>
      <c r="W210" s="27">
        <v>15.419415499999999</v>
      </c>
      <c r="X210" s="27">
        <v>2.2344189786066861</v>
      </c>
      <c r="Y210" s="249"/>
      <c r="Z210" s="27">
        <v>6.0760207231632348</v>
      </c>
      <c r="AA210" s="249"/>
      <c r="AB210" s="27"/>
      <c r="AC210" s="249"/>
      <c r="AD210" s="27"/>
      <c r="AE210" s="249"/>
      <c r="AF210" s="27"/>
      <c r="AG210" s="249"/>
      <c r="AH210" s="27"/>
      <c r="AI210" s="27"/>
      <c r="AJ210" s="27"/>
      <c r="AK210" s="27"/>
      <c r="AL210" s="27"/>
      <c r="AM210" s="249"/>
      <c r="AN210" s="27"/>
      <c r="AO210" s="27"/>
      <c r="AP210" s="27"/>
      <c r="AQ210" s="27"/>
      <c r="AR210" s="27"/>
    </row>
    <row r="211" spans="1:44" x14ac:dyDescent="0.25">
      <c r="A211">
        <v>304</v>
      </c>
      <c r="B211" t="s">
        <v>1396</v>
      </c>
      <c r="C211" t="s">
        <v>1163</v>
      </c>
      <c r="D211" t="s">
        <v>1395</v>
      </c>
      <c r="E211">
        <v>-20.095577900999999</v>
      </c>
      <c r="F211">
        <v>-42.049097762999999</v>
      </c>
      <c r="G211">
        <v>974</v>
      </c>
      <c r="H211" t="s">
        <v>1210</v>
      </c>
      <c r="J211" s="27">
        <v>6.333333333333333</v>
      </c>
      <c r="K211" s="27">
        <v>6</v>
      </c>
      <c r="L211" s="27">
        <v>6.333333333333333</v>
      </c>
      <c r="M211" s="27">
        <v>6</v>
      </c>
      <c r="N211" s="27">
        <v>6</v>
      </c>
      <c r="O211" s="27">
        <v>5.666666666666667</v>
      </c>
      <c r="P211" s="27">
        <v>6</v>
      </c>
      <c r="Q211" s="27">
        <v>6</v>
      </c>
      <c r="R211" s="27">
        <v>84.333333333333329</v>
      </c>
      <c r="S211" s="249"/>
      <c r="T211" s="27">
        <v>67.535249999999991</v>
      </c>
      <c r="U211" s="27">
        <v>35.6179725</v>
      </c>
      <c r="V211" s="27">
        <v>6.2883187500000002</v>
      </c>
      <c r="W211" s="27">
        <v>14.866929499999998</v>
      </c>
      <c r="X211" s="27">
        <v>2.3682022441981996</v>
      </c>
      <c r="Y211" s="249"/>
      <c r="Z211" s="27">
        <v>6.4934367701930054</v>
      </c>
      <c r="AA211" s="249"/>
      <c r="AB211" s="27"/>
      <c r="AC211" s="249"/>
      <c r="AD211" s="27">
        <v>190.40585333592543</v>
      </c>
      <c r="AE211" s="249"/>
      <c r="AF211" s="27">
        <v>7.8507324068079694</v>
      </c>
      <c r="AG211" s="249"/>
      <c r="AH211" s="27">
        <v>3.4809139999999998</v>
      </c>
      <c r="AI211" s="27">
        <v>0.53228049999999993</v>
      </c>
      <c r="AJ211" s="27">
        <v>2.9486334999999997</v>
      </c>
      <c r="AK211" s="27">
        <v>0.28626669999999993</v>
      </c>
      <c r="AL211" s="27">
        <v>0.2460138</v>
      </c>
      <c r="AM211" s="249"/>
      <c r="AN211" s="27"/>
      <c r="AO211" s="27"/>
      <c r="AP211" s="27"/>
      <c r="AQ211" s="27"/>
      <c r="AR211" s="27"/>
    </row>
    <row r="212" spans="1:44" x14ac:dyDescent="0.25">
      <c r="A212">
        <v>305</v>
      </c>
      <c r="B212" t="s">
        <v>1397</v>
      </c>
      <c r="C212" t="s">
        <v>1173</v>
      </c>
      <c r="D212" t="s">
        <v>1395</v>
      </c>
      <c r="E212">
        <v>-20.095275146999999</v>
      </c>
      <c r="F212">
        <v>-42.049467573000001</v>
      </c>
      <c r="G212">
        <v>983</v>
      </c>
      <c r="H212" t="s">
        <v>1210</v>
      </c>
      <c r="J212" s="27">
        <v>6</v>
      </c>
      <c r="K212" s="27">
        <v>6</v>
      </c>
      <c r="L212" s="27">
        <v>6</v>
      </c>
      <c r="M212" s="27">
        <v>6</v>
      </c>
      <c r="N212" s="27">
        <v>5.666666666666667</v>
      </c>
      <c r="O212" s="27">
        <v>5.666666666666667</v>
      </c>
      <c r="P212" s="27">
        <v>5.666666666666667</v>
      </c>
      <c r="Q212" s="27">
        <v>5.666666666666667</v>
      </c>
      <c r="R212" s="27">
        <v>82.666666666666671</v>
      </c>
      <c r="S212" s="249"/>
      <c r="T212" s="27">
        <v>64.041033500000026</v>
      </c>
      <c r="U212" s="27">
        <v>34.579881499999999</v>
      </c>
      <c r="V212" s="27">
        <v>5.974375199999999</v>
      </c>
      <c r="W212" s="27">
        <v>14.359750999999999</v>
      </c>
      <c r="X212" s="27">
        <v>2.4166773210344461</v>
      </c>
      <c r="Y212" s="249"/>
      <c r="Z212" s="27">
        <v>6.1203124580570689</v>
      </c>
      <c r="AA212" s="249"/>
      <c r="AB212" s="27"/>
      <c r="AC212" s="249"/>
      <c r="AD212" s="27"/>
      <c r="AE212" s="249"/>
      <c r="AF212" s="27"/>
      <c r="AG212" s="249"/>
      <c r="AH212" s="27"/>
      <c r="AI212" s="27"/>
      <c r="AJ212" s="27"/>
      <c r="AK212" s="27"/>
      <c r="AL212" s="27"/>
      <c r="AM212" s="249"/>
      <c r="AN212" s="27">
        <v>0.26985828000000006</v>
      </c>
      <c r="AO212" s="27">
        <v>2.3224539999999998E-2</v>
      </c>
      <c r="AP212" s="27">
        <v>6.4951620000000002E-2</v>
      </c>
      <c r="AQ212" s="27">
        <v>0.15336572000000001</v>
      </c>
      <c r="AR212" s="27">
        <v>1.9783439999999996E-2</v>
      </c>
    </row>
    <row r="213" spans="1:44" x14ac:dyDescent="0.25">
      <c r="A213">
        <v>306</v>
      </c>
      <c r="B213" t="s">
        <v>1398</v>
      </c>
      <c r="C213" t="s">
        <v>1194</v>
      </c>
      <c r="D213" t="s">
        <v>1395</v>
      </c>
      <c r="E213">
        <v>-20.092159006999999</v>
      </c>
      <c r="F213">
        <v>-42.032068502000001</v>
      </c>
      <c r="G213">
        <v>861</v>
      </c>
      <c r="H213" t="s">
        <v>1225</v>
      </c>
      <c r="J213" s="27">
        <v>6.166666666666667</v>
      </c>
      <c r="K213" s="27">
        <v>6</v>
      </c>
      <c r="L213" s="27">
        <v>6.166666666666667</v>
      </c>
      <c r="M213" s="27">
        <v>6.333333333333333</v>
      </c>
      <c r="N213" s="27">
        <v>6.5</v>
      </c>
      <c r="O213" s="27">
        <v>6</v>
      </c>
      <c r="P213" s="27">
        <v>6.333333333333333</v>
      </c>
      <c r="Q213" s="27">
        <v>6.166666666666667</v>
      </c>
      <c r="R213" s="27">
        <v>85.666666666666671</v>
      </c>
      <c r="S213" s="249"/>
      <c r="T213" s="27">
        <v>57.717116499999989</v>
      </c>
      <c r="U213" s="27">
        <v>34.096260500000007</v>
      </c>
      <c r="V213" s="27">
        <v>5.7307276999999992</v>
      </c>
      <c r="W213" s="27">
        <v>13.931557999999999</v>
      </c>
      <c r="X213" s="27">
        <v>2.4361248314378288</v>
      </c>
      <c r="Y213" s="249"/>
      <c r="Z213" s="27">
        <v>6.8772984726062329</v>
      </c>
      <c r="AA213" s="249"/>
      <c r="AB213" s="27"/>
      <c r="AC213" s="249"/>
      <c r="AD213" s="27"/>
      <c r="AE213" s="249"/>
      <c r="AF213" s="27"/>
      <c r="AG213" s="249"/>
      <c r="AH213" s="27"/>
      <c r="AI213" s="27"/>
      <c r="AJ213" s="27"/>
      <c r="AK213" s="27"/>
      <c r="AL213" s="27"/>
      <c r="AM213" s="249"/>
      <c r="AN213" s="27"/>
      <c r="AO213" s="27"/>
      <c r="AP213" s="27"/>
      <c r="AQ213" s="27"/>
      <c r="AR213" s="27"/>
    </row>
    <row r="214" spans="1:44" x14ac:dyDescent="0.25">
      <c r="A214">
        <v>307</v>
      </c>
      <c r="B214" t="s">
        <v>1399</v>
      </c>
      <c r="C214" t="s">
        <v>1163</v>
      </c>
      <c r="D214" t="s">
        <v>1395</v>
      </c>
      <c r="E214">
        <v>-20.094379960000001</v>
      </c>
      <c r="F214">
        <v>-42.044504480000001</v>
      </c>
      <c r="G214">
        <v>896</v>
      </c>
      <c r="H214" t="s">
        <v>1225</v>
      </c>
      <c r="J214" s="27">
        <v>5.666666666666667</v>
      </c>
      <c r="K214" s="27">
        <v>5.666666666666667</v>
      </c>
      <c r="L214" s="27">
        <v>5.666666666666667</v>
      </c>
      <c r="M214" s="27">
        <v>5.666666666666667</v>
      </c>
      <c r="N214" s="27">
        <v>5</v>
      </c>
      <c r="O214" s="27">
        <v>5.333333333333333</v>
      </c>
      <c r="P214" s="27">
        <v>5.666666666666667</v>
      </c>
      <c r="Q214" s="27">
        <v>5.666666666666667</v>
      </c>
      <c r="R214" s="27">
        <v>80.333333333333329</v>
      </c>
      <c r="S214" s="249"/>
      <c r="T214" s="27">
        <v>64.873266000000015</v>
      </c>
      <c r="U214" s="27">
        <v>35.064074999999995</v>
      </c>
      <c r="V214" s="27">
        <v>6.0606214500000011</v>
      </c>
      <c r="W214" s="27">
        <v>14.328816</v>
      </c>
      <c r="X214" s="27">
        <v>2.3737211687134221</v>
      </c>
      <c r="Y214" s="249"/>
      <c r="Z214" s="27">
        <v>6.6316806700131528</v>
      </c>
      <c r="AA214" s="249"/>
      <c r="AB214" s="27"/>
      <c r="AC214" s="249"/>
      <c r="AD214" s="27">
        <v>228.62718545125171</v>
      </c>
      <c r="AE214" s="249"/>
      <c r="AF214" s="27">
        <v>7.5343804144094095</v>
      </c>
      <c r="AG214" s="249"/>
      <c r="AH214" s="27">
        <v>5.2062540000000004</v>
      </c>
      <c r="AI214" s="27">
        <v>0.69706959999999996</v>
      </c>
      <c r="AJ214" s="27">
        <v>4.5091844000000005</v>
      </c>
      <c r="AK214" s="27">
        <v>0.34260689999999999</v>
      </c>
      <c r="AL214" s="27">
        <v>0.35446269999999996</v>
      </c>
      <c r="AM214" s="249"/>
      <c r="AN214" s="27">
        <v>0.27178078</v>
      </c>
      <c r="AO214" s="27">
        <v>2.6191940000000004E-2</v>
      </c>
      <c r="AP214" s="27">
        <v>6.8071099999999996E-2</v>
      </c>
      <c r="AQ214" s="27">
        <v>0.16332774</v>
      </c>
      <c r="AR214" s="27">
        <v>1.8611520000000003E-2</v>
      </c>
    </row>
    <row r="215" spans="1:44" x14ac:dyDescent="0.25">
      <c r="A215">
        <v>308</v>
      </c>
      <c r="B215" t="s">
        <v>1396</v>
      </c>
      <c r="C215" t="s">
        <v>1163</v>
      </c>
      <c r="D215" t="s">
        <v>1395</v>
      </c>
      <c r="E215">
        <v>-20.094087850000001</v>
      </c>
      <c r="F215">
        <v>-42.049911981000001</v>
      </c>
      <c r="G215">
        <v>999</v>
      </c>
      <c r="H215" t="s">
        <v>1225</v>
      </c>
      <c r="J215" s="27">
        <v>5.833333333333333</v>
      </c>
      <c r="K215" s="27">
        <v>5.666666666666667</v>
      </c>
      <c r="L215" s="27">
        <v>5.833333333333333</v>
      </c>
      <c r="M215" s="27">
        <v>5.666666666666667</v>
      </c>
      <c r="N215" s="27">
        <v>5.666666666666667</v>
      </c>
      <c r="O215" s="27">
        <v>5.666666666666667</v>
      </c>
      <c r="P215" s="27">
        <v>5.666666666666667</v>
      </c>
      <c r="Q215" s="27">
        <v>6</v>
      </c>
      <c r="R215" s="27">
        <v>82</v>
      </c>
      <c r="S215" s="249"/>
      <c r="T215" s="27">
        <v>58.4949735</v>
      </c>
      <c r="U215" s="27">
        <v>33.431024000000001</v>
      </c>
      <c r="V215" s="27">
        <v>5.9527570000000001</v>
      </c>
      <c r="W215" s="27">
        <v>13.533623</v>
      </c>
      <c r="X215" s="27">
        <v>2.2764286100740345</v>
      </c>
      <c r="Y215" s="249"/>
      <c r="Z215" s="27">
        <v>6.7444232679247307</v>
      </c>
      <c r="AA215" s="249"/>
      <c r="AB215" s="27"/>
      <c r="AC215" s="249"/>
      <c r="AD215" s="27">
        <v>141.76830974991665</v>
      </c>
      <c r="AE215" s="249"/>
      <c r="AF215" s="27">
        <v>7.0116781205019674</v>
      </c>
      <c r="AG215" s="249"/>
      <c r="AH215" s="27">
        <v>5.5166940000000002</v>
      </c>
      <c r="AI215" s="27">
        <v>0.47963680000000003</v>
      </c>
      <c r="AJ215" s="27">
        <v>5.0370572000000005</v>
      </c>
      <c r="AK215" s="27">
        <v>0.22228700000000001</v>
      </c>
      <c r="AL215" s="27">
        <v>0.25734980000000002</v>
      </c>
      <c r="AM215" s="249"/>
      <c r="AN215" s="27">
        <v>0.29030329999999999</v>
      </c>
      <c r="AO215" s="27">
        <v>2.9298319999999999E-2</v>
      </c>
      <c r="AP215" s="27">
        <v>7.0360340000000007E-2</v>
      </c>
      <c r="AQ215" s="27">
        <v>0.18079448000000001</v>
      </c>
      <c r="AR215" s="27">
        <v>2.1682600000000003E-2</v>
      </c>
    </row>
    <row r="216" spans="1:44" x14ac:dyDescent="0.25">
      <c r="A216">
        <v>310</v>
      </c>
      <c r="B216" t="s">
        <v>1400</v>
      </c>
      <c r="C216" t="s">
        <v>1163</v>
      </c>
      <c r="D216" t="s">
        <v>1395</v>
      </c>
      <c r="E216">
        <v>-20.098313335</v>
      </c>
      <c r="F216">
        <v>-42.024601986999997</v>
      </c>
      <c r="G216">
        <v>684</v>
      </c>
      <c r="H216" t="s">
        <v>1225</v>
      </c>
      <c r="J216" s="27">
        <v>6</v>
      </c>
      <c r="K216" s="27">
        <v>5.666666666666667</v>
      </c>
      <c r="L216" s="27">
        <v>5.666666666666667</v>
      </c>
      <c r="M216" s="27">
        <v>5.666666666666667</v>
      </c>
      <c r="N216" s="27">
        <v>5.666666666666667</v>
      </c>
      <c r="O216" s="27">
        <v>5</v>
      </c>
      <c r="P216" s="27">
        <v>5.666666666666667</v>
      </c>
      <c r="Q216" s="27">
        <v>5.333333333333333</v>
      </c>
      <c r="R216" s="27">
        <v>80.666666666666671</v>
      </c>
      <c r="S216" s="249"/>
      <c r="T216" s="27">
        <v>71.687544000000017</v>
      </c>
      <c r="U216" s="27">
        <v>36.429769999999998</v>
      </c>
      <c r="V216" s="27">
        <v>6.871712099999999</v>
      </c>
      <c r="W216" s="27">
        <v>14.319235550000002</v>
      </c>
      <c r="X216" s="27">
        <v>2.0734111847199186</v>
      </c>
      <c r="Y216" s="249"/>
      <c r="Z216" s="27">
        <v>2.7098488712318476</v>
      </c>
      <c r="AA216" s="249"/>
      <c r="AB216" s="27"/>
      <c r="AC216" s="249"/>
      <c r="AD216" s="27">
        <v>168.87311326701587</v>
      </c>
      <c r="AE216" s="249"/>
      <c r="AF216" s="27"/>
      <c r="AG216" s="249"/>
      <c r="AH216" s="27"/>
      <c r="AI216" s="27"/>
      <c r="AJ216" s="27"/>
      <c r="AK216" s="27"/>
      <c r="AL216" s="27"/>
      <c r="AM216" s="249"/>
      <c r="AN216" s="27">
        <v>0.28364506</v>
      </c>
      <c r="AO216" s="27">
        <v>2.6685920000000002E-2</v>
      </c>
      <c r="AP216" s="27">
        <v>6.1171759999999999E-2</v>
      </c>
      <c r="AQ216" s="27">
        <v>0.1881052</v>
      </c>
      <c r="AR216" s="27">
        <v>1.7635860000000003E-2</v>
      </c>
    </row>
    <row r="217" spans="1:44" x14ac:dyDescent="0.25">
      <c r="A217">
        <v>311</v>
      </c>
      <c r="B217" t="s">
        <v>1401</v>
      </c>
      <c r="C217" t="s">
        <v>1192</v>
      </c>
      <c r="D217" t="s">
        <v>1395</v>
      </c>
      <c r="E217">
        <v>-20.094388844000001</v>
      </c>
      <c r="F217">
        <v>-42.029427951000002</v>
      </c>
      <c r="G217">
        <v>778</v>
      </c>
      <c r="H217" t="s">
        <v>1225</v>
      </c>
      <c r="J217" s="27">
        <v>6</v>
      </c>
      <c r="K217" s="27">
        <v>6.333333333333333</v>
      </c>
      <c r="L217" s="27">
        <v>6.333333333333333</v>
      </c>
      <c r="M217" s="27">
        <v>7</v>
      </c>
      <c r="N217" s="27">
        <v>6.666666666666667</v>
      </c>
      <c r="O217" s="27">
        <v>6.5</v>
      </c>
      <c r="P217" s="27">
        <v>6</v>
      </c>
      <c r="Q217" s="27">
        <v>6.166666666666667</v>
      </c>
      <c r="R217" s="27">
        <v>87</v>
      </c>
      <c r="S217" s="249"/>
      <c r="T217" s="27">
        <v>44.446595499999994</v>
      </c>
      <c r="U217" s="27">
        <v>29.420756000000004</v>
      </c>
      <c r="V217" s="27">
        <v>5.0508228000000006</v>
      </c>
      <c r="W217" s="27">
        <v>11.975469900000002</v>
      </c>
      <c r="X217" s="27">
        <v>2.3747941561191519</v>
      </c>
      <c r="Y217" s="249"/>
      <c r="Z217" s="27">
        <v>6.7940836979572117</v>
      </c>
      <c r="AA217" s="249"/>
      <c r="AB217" s="27"/>
      <c r="AC217" s="249"/>
      <c r="AD217" s="27">
        <v>153.32120673718271</v>
      </c>
      <c r="AE217" s="249"/>
      <c r="AF217" s="27"/>
      <c r="AG217" s="249"/>
      <c r="AH217" s="27"/>
      <c r="AI217" s="27"/>
      <c r="AJ217" s="27"/>
      <c r="AK217" s="27"/>
      <c r="AL217" s="27"/>
      <c r="AM217" s="249"/>
      <c r="AN217" s="27"/>
      <c r="AO217" s="27"/>
      <c r="AP217" s="27"/>
      <c r="AQ217" s="27"/>
      <c r="AR217" s="27"/>
    </row>
    <row r="218" spans="1:44" x14ac:dyDescent="0.25">
      <c r="A218">
        <v>312</v>
      </c>
      <c r="B218" t="s">
        <v>1402</v>
      </c>
      <c r="C218" t="s">
        <v>1163</v>
      </c>
      <c r="D218" t="s">
        <v>1395</v>
      </c>
      <c r="E218">
        <v>-19.99260773</v>
      </c>
      <c r="F218">
        <v>-42.005799785000001</v>
      </c>
      <c r="G218">
        <v>919</v>
      </c>
      <c r="H218" t="s">
        <v>1225</v>
      </c>
      <c r="J218" s="27">
        <v>6.166666666666667</v>
      </c>
      <c r="K218" s="27">
        <v>6.166666666666667</v>
      </c>
      <c r="L218" s="27">
        <v>6.333333333333333</v>
      </c>
      <c r="M218" s="27">
        <v>6.333333333333333</v>
      </c>
      <c r="N218" s="27">
        <v>6.166666666666667</v>
      </c>
      <c r="O218" s="27">
        <v>6.5</v>
      </c>
      <c r="P218" s="27">
        <v>6</v>
      </c>
      <c r="Q218" s="27">
        <v>6</v>
      </c>
      <c r="R218" s="27">
        <v>85.666666666666671</v>
      </c>
      <c r="S218" s="249"/>
      <c r="T218" s="27">
        <v>65.234875000000002</v>
      </c>
      <c r="U218" s="27">
        <v>35.452227000000001</v>
      </c>
      <c r="V218" s="27">
        <v>6.27158295</v>
      </c>
      <c r="W218" s="27">
        <v>14.068582000000003</v>
      </c>
      <c r="X218" s="27">
        <v>2.2610519778728362</v>
      </c>
      <c r="Y218" s="249"/>
      <c r="Z218" s="27">
        <v>6.1229968056263928</v>
      </c>
      <c r="AA218" s="249"/>
      <c r="AB218" s="27"/>
      <c r="AC218" s="249"/>
      <c r="AD218" s="27">
        <v>173.5230588231604</v>
      </c>
      <c r="AE218" s="249"/>
      <c r="AF218" s="27"/>
      <c r="AG218" s="249"/>
      <c r="AH218" s="27">
        <v>6.2659219999999998</v>
      </c>
      <c r="AI218" s="27">
        <v>0.61400730000000003</v>
      </c>
      <c r="AJ218" s="27">
        <v>5.6519146999999998</v>
      </c>
      <c r="AK218" s="27">
        <v>0.31430900000000006</v>
      </c>
      <c r="AL218" s="27">
        <v>0.29969829999999997</v>
      </c>
      <c r="AM218" s="249"/>
      <c r="AN218" s="27">
        <v>0.29196232</v>
      </c>
      <c r="AO218" s="27">
        <v>3.4040979999999998E-2</v>
      </c>
      <c r="AP218" s="27">
        <v>8.2709599999999994E-2</v>
      </c>
      <c r="AQ218" s="27">
        <v>0.16306954000000001</v>
      </c>
      <c r="AR218" s="27">
        <v>2.7064159999999997E-2</v>
      </c>
    </row>
    <row r="219" spans="1:44" x14ac:dyDescent="0.25">
      <c r="A219">
        <v>313</v>
      </c>
      <c r="B219" t="s">
        <v>1403</v>
      </c>
      <c r="C219" t="s">
        <v>1163</v>
      </c>
      <c r="D219" t="s">
        <v>1395</v>
      </c>
      <c r="E219">
        <v>-19.990201788</v>
      </c>
      <c r="F219">
        <v>-42.001142715999997</v>
      </c>
      <c r="G219">
        <v>977</v>
      </c>
      <c r="H219" t="s">
        <v>1210</v>
      </c>
      <c r="J219" s="27">
        <v>6</v>
      </c>
      <c r="K219" s="27">
        <v>5.666666666666667</v>
      </c>
      <c r="L219" s="27">
        <v>6.333333333333333</v>
      </c>
      <c r="M219" s="27">
        <v>6</v>
      </c>
      <c r="N219" s="27">
        <v>6</v>
      </c>
      <c r="O219" s="27">
        <v>6</v>
      </c>
      <c r="P219" s="27">
        <v>5.666666666666667</v>
      </c>
      <c r="Q219" s="27">
        <v>5.666666666666667</v>
      </c>
      <c r="R219" s="27">
        <v>83.333333333333329</v>
      </c>
      <c r="S219" s="249"/>
      <c r="T219" s="27">
        <v>53.743458499999996</v>
      </c>
      <c r="U219" s="27">
        <v>32.611683999999997</v>
      </c>
      <c r="V219" s="27">
        <v>5.6636759000000003</v>
      </c>
      <c r="W219" s="27">
        <v>13.875564500000001</v>
      </c>
      <c r="X219" s="27">
        <v>2.4684770386163128</v>
      </c>
      <c r="Y219" s="249"/>
      <c r="Z219" s="27">
        <v>6.2773467908624809</v>
      </c>
      <c r="AA219" s="249"/>
      <c r="AB219" s="27"/>
      <c r="AC219" s="249"/>
      <c r="AD219" s="27">
        <v>155.98143374763526</v>
      </c>
      <c r="AE219" s="249"/>
      <c r="AF219" s="27"/>
      <c r="AG219" s="249"/>
      <c r="AH219" s="27">
        <v>4.2723979999999999</v>
      </c>
      <c r="AI219" s="27">
        <v>0.42482910000000002</v>
      </c>
      <c r="AJ219" s="27">
        <v>3.8475688999999997</v>
      </c>
      <c r="AK219" s="27">
        <v>0.21918440000000003</v>
      </c>
      <c r="AL219" s="27">
        <v>0.20564469999999999</v>
      </c>
      <c r="AM219" s="249"/>
      <c r="AN219" s="27">
        <v>0.26739279999999999</v>
      </c>
      <c r="AO219" s="27">
        <v>2.8077479999999998E-2</v>
      </c>
      <c r="AP219" s="27">
        <v>6.3111100000000003E-2</v>
      </c>
      <c r="AQ219" s="27">
        <v>0.17248539999999998</v>
      </c>
      <c r="AR219" s="27">
        <v>1.7725220000000003E-2</v>
      </c>
    </row>
    <row r="220" spans="1:44" x14ac:dyDescent="0.25">
      <c r="A220">
        <v>314</v>
      </c>
      <c r="B220" t="s">
        <v>1404</v>
      </c>
      <c r="C220" t="s">
        <v>1163</v>
      </c>
      <c r="D220" t="s">
        <v>1395</v>
      </c>
      <c r="E220">
        <v>-20.04189156</v>
      </c>
      <c r="F220">
        <v>-42.000086596000003</v>
      </c>
      <c r="G220">
        <v>683</v>
      </c>
      <c r="H220" t="s">
        <v>1225</v>
      </c>
      <c r="J220" s="27">
        <v>6</v>
      </c>
      <c r="K220" s="27">
        <v>5</v>
      </c>
      <c r="L220" s="27">
        <v>6</v>
      </c>
      <c r="M220" s="27">
        <v>5.666666666666667</v>
      </c>
      <c r="N220" s="27">
        <v>5</v>
      </c>
      <c r="O220" s="27">
        <v>5</v>
      </c>
      <c r="P220" s="27">
        <v>6</v>
      </c>
      <c r="Q220" s="27">
        <v>5.333333333333333</v>
      </c>
      <c r="R220" s="27">
        <v>80</v>
      </c>
      <c r="S220" s="249"/>
      <c r="T220" s="27">
        <v>59.162524500000004</v>
      </c>
      <c r="U220" s="27">
        <v>33.644630999999997</v>
      </c>
      <c r="V220" s="27">
        <v>6.0708309000000007</v>
      </c>
      <c r="W220" s="27">
        <v>13.375139000000004</v>
      </c>
      <c r="X220" s="27">
        <v>2.2116443489688784</v>
      </c>
      <c r="Y220" s="249"/>
      <c r="Z220" s="27">
        <v>5.6344455480095572</v>
      </c>
      <c r="AA220" s="249"/>
      <c r="AB220" s="27"/>
      <c r="AC220" s="249"/>
      <c r="AD220" s="27">
        <v>133.50346217709117</v>
      </c>
      <c r="AE220" s="249"/>
      <c r="AF220" s="27">
        <v>6.5851503483236637</v>
      </c>
      <c r="AG220" s="249"/>
      <c r="AH220" s="27"/>
      <c r="AI220" s="27"/>
      <c r="AJ220" s="27"/>
      <c r="AK220" s="27"/>
      <c r="AL220" s="27"/>
      <c r="AM220" s="249"/>
      <c r="AN220" s="27">
        <v>0.26464695999999999</v>
      </c>
      <c r="AO220" s="27">
        <v>2.9134739999999999E-2</v>
      </c>
      <c r="AP220" s="27">
        <v>4.5958600000000002E-2</v>
      </c>
      <c r="AQ220" s="27">
        <v>0.17308102</v>
      </c>
      <c r="AR220" s="27">
        <v>2.1243979999999999E-2</v>
      </c>
    </row>
    <row r="221" spans="1:44" x14ac:dyDescent="0.25">
      <c r="A221">
        <v>316</v>
      </c>
      <c r="B221" t="s">
        <v>1405</v>
      </c>
      <c r="C221" t="s">
        <v>1163</v>
      </c>
      <c r="D221" t="s">
        <v>1395</v>
      </c>
      <c r="E221">
        <v>-20.046036998000002</v>
      </c>
      <c r="F221">
        <v>-41.992200482999998</v>
      </c>
      <c r="G221">
        <v>699</v>
      </c>
      <c r="H221" t="s">
        <v>1225</v>
      </c>
      <c r="J221" s="27">
        <v>6</v>
      </c>
      <c r="K221" s="27">
        <v>5.666666666666667</v>
      </c>
      <c r="L221" s="27">
        <v>6.333333333333333</v>
      </c>
      <c r="M221" s="27">
        <v>6</v>
      </c>
      <c r="N221" s="27">
        <v>6</v>
      </c>
      <c r="O221" s="27">
        <v>6.333333333333333</v>
      </c>
      <c r="P221" s="27">
        <v>6</v>
      </c>
      <c r="Q221" s="27">
        <v>6</v>
      </c>
      <c r="R221" s="27">
        <v>84.333333333333329</v>
      </c>
      <c r="S221" s="249"/>
      <c r="T221" s="27">
        <v>79.338193000000004</v>
      </c>
      <c r="U221" s="27">
        <v>38.185712000000009</v>
      </c>
      <c r="V221" s="27">
        <v>7.1228175499999988</v>
      </c>
      <c r="W221" s="27">
        <v>15.226880000000003</v>
      </c>
      <c r="X221" s="27">
        <v>2.1416686855372626</v>
      </c>
      <c r="Y221" s="249"/>
      <c r="Z221" s="27">
        <v>6.3619037392961646</v>
      </c>
      <c r="AA221" s="249"/>
      <c r="AB221" s="27"/>
      <c r="AC221" s="249"/>
      <c r="AD221" s="27">
        <v>162.91562057000766</v>
      </c>
      <c r="AE221" s="249"/>
      <c r="AF221" s="27">
        <v>6.9945647836515175</v>
      </c>
      <c r="AG221" s="249"/>
      <c r="AH221" s="27"/>
      <c r="AI221" s="27"/>
      <c r="AJ221" s="27"/>
      <c r="AK221" s="27"/>
      <c r="AL221" s="27"/>
      <c r="AM221" s="249"/>
      <c r="AN221" s="27">
        <v>0.28491917999999999</v>
      </c>
      <c r="AO221" s="27">
        <v>2.640808E-2</v>
      </c>
      <c r="AP221" s="27">
        <v>7.7219039999999989E-2</v>
      </c>
      <c r="AQ221" s="27">
        <v>0.17256699999999997</v>
      </c>
      <c r="AR221" s="27">
        <v>1.5651600000000002E-2</v>
      </c>
    </row>
    <row r="222" spans="1:44" x14ac:dyDescent="0.25">
      <c r="A222">
        <v>317</v>
      </c>
      <c r="B222" t="s">
        <v>1406</v>
      </c>
      <c r="C222" t="s">
        <v>1192</v>
      </c>
      <c r="D222" t="s">
        <v>1395</v>
      </c>
      <c r="E222">
        <v>-20.037764897999999</v>
      </c>
      <c r="F222">
        <v>-41.994495364000002</v>
      </c>
      <c r="G222">
        <v>677</v>
      </c>
      <c r="H222" t="s">
        <v>1225</v>
      </c>
      <c r="J222" s="27">
        <v>5.333333333333333</v>
      </c>
      <c r="K222" s="27">
        <v>5.333333333333333</v>
      </c>
      <c r="L222" s="27">
        <v>5.666666666666667</v>
      </c>
      <c r="M222" s="27">
        <v>5.666666666666667</v>
      </c>
      <c r="N222" s="27">
        <v>5.333333333333333</v>
      </c>
      <c r="O222" s="27">
        <v>5</v>
      </c>
      <c r="P222" s="27">
        <v>5.666666666666667</v>
      </c>
      <c r="Q222" s="27">
        <v>5.333333333333333</v>
      </c>
      <c r="R222" s="27">
        <v>79</v>
      </c>
      <c r="S222" s="249"/>
      <c r="T222" s="27">
        <v>50.634113499999998</v>
      </c>
      <c r="U222" s="27">
        <v>30.786751499999991</v>
      </c>
      <c r="V222" s="27">
        <v>5.7230907500000017</v>
      </c>
      <c r="W222" s="27">
        <v>12.164390549999998</v>
      </c>
      <c r="X222" s="27">
        <v>2.137110409042172</v>
      </c>
      <c r="Y222" s="249"/>
      <c r="Z222" s="27">
        <v>4.7620325879794914</v>
      </c>
      <c r="AA222" s="249"/>
      <c r="AB222" s="27"/>
      <c r="AC222" s="249"/>
      <c r="AD222" s="27">
        <v>124.66346984380532</v>
      </c>
      <c r="AE222" s="249"/>
      <c r="AF222" s="27">
        <v>7.7437552549869322</v>
      </c>
      <c r="AG222" s="249"/>
      <c r="AH222" s="27">
        <v>5.137886</v>
      </c>
      <c r="AI222" s="27">
        <v>0.44740519999999995</v>
      </c>
      <c r="AJ222" s="27">
        <v>4.6904807999999996</v>
      </c>
      <c r="AK222" s="27">
        <v>0.25015399999999999</v>
      </c>
      <c r="AL222" s="27">
        <v>0.19725119999999999</v>
      </c>
      <c r="AM222" s="249"/>
      <c r="AN222" s="27">
        <v>0.24172094</v>
      </c>
      <c r="AO222" s="27">
        <v>2.9165099999999999E-2</v>
      </c>
      <c r="AP222" s="27">
        <v>4.2677759999999995E-2</v>
      </c>
      <c r="AQ222" s="27">
        <v>0.18779902000000001</v>
      </c>
      <c r="AR222" s="27">
        <v>2.3298199999999998E-2</v>
      </c>
    </row>
    <row r="223" spans="1:44" x14ac:dyDescent="0.25">
      <c r="A223">
        <v>318</v>
      </c>
      <c r="B223" t="s">
        <v>1407</v>
      </c>
      <c r="C223" t="s">
        <v>1173</v>
      </c>
      <c r="D223" t="s">
        <v>1395</v>
      </c>
      <c r="E223">
        <v>-20.016213767</v>
      </c>
      <c r="F223">
        <v>-42.016646219000002</v>
      </c>
      <c r="G223">
        <v>977</v>
      </c>
      <c r="H223" t="s">
        <v>1225</v>
      </c>
      <c r="J223" s="27">
        <v>6</v>
      </c>
      <c r="K223" s="27">
        <v>5.666666666666667</v>
      </c>
      <c r="L223" s="27">
        <v>5.833333333333333</v>
      </c>
      <c r="M223" s="27">
        <v>6.333333333333333</v>
      </c>
      <c r="N223" s="27">
        <v>6.333333333333333</v>
      </c>
      <c r="O223" s="27">
        <v>5.833333333333333</v>
      </c>
      <c r="P223" s="27">
        <v>6.333333333333333</v>
      </c>
      <c r="Q223" s="27">
        <v>6</v>
      </c>
      <c r="R223" s="27">
        <v>84.333333333333329</v>
      </c>
      <c r="S223" s="249"/>
      <c r="T223" s="27">
        <v>75.255228999999986</v>
      </c>
      <c r="U223" s="27">
        <v>36.419205999999988</v>
      </c>
      <c r="V223" s="27">
        <v>7.2134776500000015</v>
      </c>
      <c r="W223" s="27">
        <v>14.241360000000004</v>
      </c>
      <c r="X223" s="27">
        <v>1.9762261426068526</v>
      </c>
      <c r="Y223" s="249"/>
      <c r="Z223" s="27">
        <v>7.9859340187367467</v>
      </c>
      <c r="AA223" s="249"/>
      <c r="AB223" s="27"/>
      <c r="AC223" s="249"/>
      <c r="AD223" s="27">
        <v>214.99472174675947</v>
      </c>
      <c r="AE223" s="249"/>
      <c r="AF223" s="27"/>
      <c r="AG223" s="249"/>
      <c r="AH223" s="27"/>
      <c r="AI223" s="27"/>
      <c r="AJ223" s="27"/>
      <c r="AK223" s="27"/>
      <c r="AL223" s="27"/>
      <c r="AM223" s="249"/>
      <c r="AN223" s="27">
        <v>0.29776734000000005</v>
      </c>
      <c r="AO223" s="27">
        <v>2.24858E-2</v>
      </c>
      <c r="AP223" s="27">
        <v>6.4372720000000008E-2</v>
      </c>
      <c r="AQ223" s="27">
        <v>0.18739262000000001</v>
      </c>
      <c r="AR223" s="27">
        <v>2.1225020000000001E-2</v>
      </c>
    </row>
    <row r="224" spans="1:44" x14ac:dyDescent="0.25">
      <c r="A224">
        <v>319</v>
      </c>
      <c r="B224" t="s">
        <v>1408</v>
      </c>
      <c r="C224" t="s">
        <v>1173</v>
      </c>
      <c r="D224" t="s">
        <v>1395</v>
      </c>
      <c r="E224">
        <v>-20.016167834000001</v>
      </c>
      <c r="F224">
        <v>-42.016173731999999</v>
      </c>
      <c r="G224">
        <v>970</v>
      </c>
      <c r="H224" t="s">
        <v>1210</v>
      </c>
      <c r="J224" s="27">
        <v>6</v>
      </c>
      <c r="K224" s="27">
        <v>5.666666666666667</v>
      </c>
      <c r="L224" s="27">
        <v>6.333333333333333</v>
      </c>
      <c r="M224" s="27">
        <v>6</v>
      </c>
      <c r="N224" s="27">
        <v>6</v>
      </c>
      <c r="O224" s="27">
        <v>6</v>
      </c>
      <c r="P224" s="27">
        <v>6.333333333333333</v>
      </c>
      <c r="Q224" s="27">
        <v>6</v>
      </c>
      <c r="R224" s="27">
        <v>84.333333333333329</v>
      </c>
      <c r="S224" s="249"/>
      <c r="T224" s="27">
        <v>66.079029000000006</v>
      </c>
      <c r="U224" s="27">
        <v>35.655647999999999</v>
      </c>
      <c r="V224" s="27">
        <v>6.4993566999999999</v>
      </c>
      <c r="W224" s="27">
        <v>13.994072999999997</v>
      </c>
      <c r="X224" s="27">
        <v>2.1653936193234413</v>
      </c>
      <c r="Y224" s="249"/>
      <c r="Z224" s="27">
        <v>6.4075376479746593</v>
      </c>
      <c r="AA224" s="249"/>
      <c r="AB224" s="27"/>
      <c r="AC224" s="249"/>
      <c r="AD224" s="27"/>
      <c r="AE224" s="249"/>
      <c r="AF224" s="27"/>
      <c r="AG224" s="249"/>
      <c r="AH224" s="27"/>
      <c r="AI224" s="27"/>
      <c r="AJ224" s="27"/>
      <c r="AK224" s="27"/>
      <c r="AL224" s="27"/>
      <c r="AM224" s="249"/>
      <c r="AN224" s="27">
        <v>0.31956523999999997</v>
      </c>
      <c r="AO224" s="27">
        <v>2.7693699999999998E-2</v>
      </c>
      <c r="AP224" s="27">
        <v>7.5442780000000015E-2</v>
      </c>
      <c r="AQ224" s="27">
        <v>0.20378167999999999</v>
      </c>
      <c r="AR224" s="27">
        <v>2.4390580000000002E-2</v>
      </c>
    </row>
    <row r="225" spans="1:44" x14ac:dyDescent="0.25">
      <c r="A225">
        <v>320</v>
      </c>
      <c r="B225" t="s">
        <v>1409</v>
      </c>
      <c r="C225" t="s">
        <v>1192</v>
      </c>
      <c r="D225" t="s">
        <v>1395</v>
      </c>
      <c r="E225">
        <v>-20.045569706999999</v>
      </c>
      <c r="F225">
        <v>-41.995815765000003</v>
      </c>
      <c r="G225">
        <v>667</v>
      </c>
      <c r="H225" t="s">
        <v>1225</v>
      </c>
      <c r="J225" s="27">
        <v>5.666666666666667</v>
      </c>
      <c r="K225" s="27">
        <v>5.666666666666667</v>
      </c>
      <c r="L225" s="27">
        <v>5.333333333333333</v>
      </c>
      <c r="M225" s="27">
        <v>6</v>
      </c>
      <c r="N225" s="27">
        <v>5.666666666666667</v>
      </c>
      <c r="O225" s="27">
        <v>5.666666666666667</v>
      </c>
      <c r="P225" s="27">
        <v>6</v>
      </c>
      <c r="Q225" s="27">
        <v>6</v>
      </c>
      <c r="R225" s="27">
        <v>82</v>
      </c>
      <c r="S225" s="249"/>
      <c r="T225" s="27">
        <v>46.101406999999988</v>
      </c>
      <c r="U225" s="27">
        <v>30.088803000000002</v>
      </c>
      <c r="V225" s="27">
        <v>5.4561610500000004</v>
      </c>
      <c r="W225" s="27">
        <v>11.947055799999999</v>
      </c>
      <c r="X225" s="27">
        <v>2.1991539751578548</v>
      </c>
      <c r="Y225" s="249"/>
      <c r="Z225" s="27">
        <v>5.9981746436528605</v>
      </c>
      <c r="AA225" s="249"/>
      <c r="AB225" s="27"/>
      <c r="AC225" s="249"/>
      <c r="AD225" s="27">
        <v>125.74781305933871</v>
      </c>
      <c r="AE225" s="249"/>
      <c r="AF225" s="27">
        <v>6.440008894412637</v>
      </c>
      <c r="AG225" s="249"/>
      <c r="AH225" s="27"/>
      <c r="AI225" s="27"/>
      <c r="AJ225" s="27"/>
      <c r="AK225" s="27"/>
      <c r="AL225" s="27"/>
      <c r="AM225" s="249"/>
      <c r="AN225" s="27"/>
      <c r="AO225" s="27"/>
      <c r="AP225" s="27"/>
      <c r="AQ225" s="27"/>
      <c r="AR225" s="27"/>
    </row>
    <row r="226" spans="1:44" x14ac:dyDescent="0.25">
      <c r="A226">
        <v>321</v>
      </c>
      <c r="B226" t="s">
        <v>1410</v>
      </c>
      <c r="C226" t="s">
        <v>1192</v>
      </c>
      <c r="D226" t="s">
        <v>1395</v>
      </c>
      <c r="E226">
        <v>-20.049006874</v>
      </c>
      <c r="F226">
        <v>-41.994100912</v>
      </c>
      <c r="G226">
        <v>700</v>
      </c>
      <c r="H226" t="s">
        <v>1225</v>
      </c>
      <c r="J226" s="27">
        <v>5.666666666666667</v>
      </c>
      <c r="K226" s="27">
        <v>6.333333333333333</v>
      </c>
      <c r="L226" s="27">
        <v>6.5</v>
      </c>
      <c r="M226" s="27">
        <v>6.333333333333333</v>
      </c>
      <c r="N226" s="27">
        <v>6.833333333333333</v>
      </c>
      <c r="O226" s="27">
        <v>6.833333333333333</v>
      </c>
      <c r="P226" s="27">
        <v>6</v>
      </c>
      <c r="Q226" s="27">
        <v>6.166666666666667</v>
      </c>
      <c r="R226" s="27">
        <v>86.666666666666671</v>
      </c>
      <c r="S226" s="249"/>
      <c r="T226" s="27">
        <v>52.122694500000001</v>
      </c>
      <c r="U226" s="27">
        <v>31.871857999999996</v>
      </c>
      <c r="V226" s="27">
        <v>5.8286535499999985</v>
      </c>
      <c r="W226" s="27">
        <v>12.535495999999998</v>
      </c>
      <c r="X226" s="27">
        <v>2.1608210205570755</v>
      </c>
      <c r="Y226" s="249"/>
      <c r="Z226" s="27">
        <v>6.5551767642874408</v>
      </c>
      <c r="AA226" s="249"/>
      <c r="AB226" s="27"/>
      <c r="AC226" s="249"/>
      <c r="AD226" s="27">
        <v>160.22487588628283</v>
      </c>
      <c r="AE226" s="249"/>
      <c r="AF226" s="27">
        <v>7.4410341122391301</v>
      </c>
      <c r="AG226" s="249"/>
      <c r="AH226" s="27"/>
      <c r="AI226" s="27"/>
      <c r="AJ226" s="27"/>
      <c r="AK226" s="27"/>
      <c r="AL226" s="27"/>
      <c r="AM226" s="249"/>
      <c r="AN226" s="27">
        <v>0.29712305999999999</v>
      </c>
      <c r="AO226" s="27">
        <v>3.2099740000000002E-2</v>
      </c>
      <c r="AP226" s="27">
        <v>7.0808759999999998E-2</v>
      </c>
      <c r="AQ226" s="27">
        <v>0.18434564000000001</v>
      </c>
      <c r="AR226" s="27">
        <v>2.1336099999999997E-2</v>
      </c>
    </row>
    <row r="227" spans="1:44" x14ac:dyDescent="0.25">
      <c r="A227">
        <v>322</v>
      </c>
      <c r="B227" t="s">
        <v>1411</v>
      </c>
      <c r="C227" t="s">
        <v>1173</v>
      </c>
      <c r="D227" t="s">
        <v>1395</v>
      </c>
      <c r="E227">
        <v>-20.050082356000001</v>
      </c>
      <c r="F227">
        <v>-41.998290857000001</v>
      </c>
      <c r="G227">
        <v>719</v>
      </c>
      <c r="H227" t="s">
        <v>1225</v>
      </c>
      <c r="J227" s="27">
        <v>6</v>
      </c>
      <c r="K227" s="27">
        <v>5.666666666666667</v>
      </c>
      <c r="L227" s="27">
        <v>6</v>
      </c>
      <c r="M227" s="27">
        <v>6</v>
      </c>
      <c r="N227" s="27">
        <v>6.166666666666667</v>
      </c>
      <c r="O227" s="27">
        <v>6.333333333333333</v>
      </c>
      <c r="P227" s="27">
        <v>6.166666666666667</v>
      </c>
      <c r="Q227" s="27">
        <v>6</v>
      </c>
      <c r="R227" s="27">
        <v>84.333333333333329</v>
      </c>
      <c r="S227" s="249"/>
      <c r="T227" s="27">
        <v>54.070324000000006</v>
      </c>
      <c r="U227" s="27">
        <v>31.811957</v>
      </c>
      <c r="V227" s="27">
        <v>5.8439876000000011</v>
      </c>
      <c r="W227" s="27">
        <v>12.579567149999999</v>
      </c>
      <c r="X227" s="27">
        <v>2.1640039795696984</v>
      </c>
      <c r="Y227" s="249"/>
      <c r="Z227" s="27">
        <v>6.2585563578772172</v>
      </c>
      <c r="AA227" s="249"/>
      <c r="AB227" s="27"/>
      <c r="AC227" s="249"/>
      <c r="AD227" s="27">
        <v>151.1535951875677</v>
      </c>
      <c r="AE227" s="249"/>
      <c r="AF227" s="27"/>
      <c r="AG227" s="249"/>
      <c r="AH227" s="27"/>
      <c r="AI227" s="27"/>
      <c r="AJ227" s="27"/>
      <c r="AK227" s="27"/>
      <c r="AL227" s="27"/>
      <c r="AM227" s="249"/>
      <c r="AN227" s="27"/>
      <c r="AO227" s="27"/>
      <c r="AP227" s="27"/>
      <c r="AQ227" s="27"/>
      <c r="AR227" s="27"/>
    </row>
    <row r="228" spans="1:44" x14ac:dyDescent="0.25">
      <c r="A228">
        <v>323</v>
      </c>
      <c r="B228" t="s">
        <v>1410</v>
      </c>
      <c r="C228" t="s">
        <v>1163</v>
      </c>
      <c r="D228" t="s">
        <v>1395</v>
      </c>
      <c r="E228">
        <v>-20.050987434</v>
      </c>
      <c r="F228">
        <v>-41.998874741000002</v>
      </c>
      <c r="G228">
        <v>733</v>
      </c>
      <c r="H228" t="s">
        <v>1225</v>
      </c>
      <c r="J228" s="27">
        <v>6</v>
      </c>
      <c r="K228" s="27">
        <v>6</v>
      </c>
      <c r="L228" s="27">
        <v>5.666666666666667</v>
      </c>
      <c r="M228" s="27">
        <v>6</v>
      </c>
      <c r="N228" s="27">
        <v>6</v>
      </c>
      <c r="O228" s="27">
        <v>6</v>
      </c>
      <c r="P228" s="27">
        <v>6</v>
      </c>
      <c r="Q228" s="27">
        <v>6</v>
      </c>
      <c r="R228" s="27">
        <v>83.666666666666671</v>
      </c>
      <c r="S228" s="249"/>
      <c r="T228" s="27">
        <v>70.334315500000017</v>
      </c>
      <c r="U228" s="27">
        <v>36.504378500000009</v>
      </c>
      <c r="V228" s="27">
        <v>6.6198822500000007</v>
      </c>
      <c r="W228" s="27">
        <v>14.48658</v>
      </c>
      <c r="X228" s="27">
        <v>2.1991739519427052</v>
      </c>
      <c r="Y228" s="249"/>
      <c r="Z228" s="27">
        <v>5.8706681341100051</v>
      </c>
      <c r="AA228" s="249"/>
      <c r="AB228" s="27"/>
      <c r="AC228" s="249"/>
      <c r="AD228" s="27">
        <v>126.38630264132834</v>
      </c>
      <c r="AE228" s="249"/>
      <c r="AF228" s="27">
        <v>7.168667073753757</v>
      </c>
      <c r="AG228" s="249"/>
      <c r="AH228" s="27"/>
      <c r="AI228" s="27"/>
      <c r="AJ228" s="27"/>
      <c r="AK228" s="27"/>
      <c r="AL228" s="27"/>
      <c r="AM228" s="249"/>
      <c r="AN228" s="27">
        <v>0.26004492000000001</v>
      </c>
      <c r="AO228" s="27">
        <v>2.74019E-2</v>
      </c>
      <c r="AP228" s="27">
        <v>4.9017999999999999E-2</v>
      </c>
      <c r="AQ228" s="27">
        <v>0.17041484000000001</v>
      </c>
      <c r="AR228" s="27">
        <v>1.701768E-2</v>
      </c>
    </row>
    <row r="229" spans="1:44" x14ac:dyDescent="0.25">
      <c r="A229">
        <v>326</v>
      </c>
      <c r="B229" t="s">
        <v>1412</v>
      </c>
      <c r="C229" t="s">
        <v>1192</v>
      </c>
      <c r="D229" t="s">
        <v>1413</v>
      </c>
      <c r="E229">
        <v>-19.963534009</v>
      </c>
      <c r="F229">
        <v>-42.126523331000001</v>
      </c>
      <c r="G229">
        <v>774</v>
      </c>
      <c r="H229" t="s">
        <v>1225</v>
      </c>
      <c r="J229" s="27">
        <v>6</v>
      </c>
      <c r="K229" s="27">
        <v>7</v>
      </c>
      <c r="L229" s="27">
        <v>6.5</v>
      </c>
      <c r="M229" s="27">
        <v>6.5</v>
      </c>
      <c r="N229" s="27">
        <v>6.666666666666667</v>
      </c>
      <c r="O229" s="27">
        <v>6.166666666666667</v>
      </c>
      <c r="P229" s="27">
        <v>6</v>
      </c>
      <c r="Q229" s="27">
        <v>6.166666666666667</v>
      </c>
      <c r="R229" s="27">
        <v>87</v>
      </c>
      <c r="S229" s="249"/>
      <c r="T229" s="27">
        <v>42.056318499999996</v>
      </c>
      <c r="U229" s="27">
        <v>29.309266499999996</v>
      </c>
      <c r="V229" s="27">
        <v>5.0963239500000004</v>
      </c>
      <c r="W229" s="27">
        <v>11.509224549999999</v>
      </c>
      <c r="X229" s="27">
        <v>2.2789947392856371</v>
      </c>
      <c r="Y229" s="249"/>
      <c r="Z229" s="27">
        <v>6.3055324403403761</v>
      </c>
      <c r="AA229" s="249"/>
      <c r="AB229" s="27"/>
      <c r="AC229" s="249"/>
      <c r="AD229" s="27"/>
      <c r="AE229" s="249"/>
      <c r="AF229" s="27"/>
      <c r="AG229" s="249"/>
      <c r="AH229" s="27"/>
      <c r="AI229" s="27"/>
      <c r="AJ229" s="27"/>
      <c r="AK229" s="27"/>
      <c r="AL229" s="27"/>
      <c r="AM229" s="249"/>
      <c r="AN229" s="27"/>
      <c r="AO229" s="27"/>
      <c r="AP229" s="27"/>
      <c r="AQ229" s="27"/>
      <c r="AR229" s="27"/>
    </row>
    <row r="230" spans="1:44" x14ac:dyDescent="0.25">
      <c r="A230">
        <v>327</v>
      </c>
      <c r="B230" t="s">
        <v>1414</v>
      </c>
      <c r="C230" t="s">
        <v>1173</v>
      </c>
      <c r="D230" t="s">
        <v>1413</v>
      </c>
      <c r="E230">
        <v>-19.932956826000002</v>
      </c>
      <c r="F230">
        <v>-42.083363654000003</v>
      </c>
      <c r="G230">
        <v>1040</v>
      </c>
      <c r="H230" t="s">
        <v>1225</v>
      </c>
      <c r="J230" s="27">
        <v>6</v>
      </c>
      <c r="K230" s="27">
        <v>6</v>
      </c>
      <c r="L230" s="27">
        <v>6.666666666666667</v>
      </c>
      <c r="M230" s="27">
        <v>6</v>
      </c>
      <c r="N230" s="27">
        <v>6.333333333333333</v>
      </c>
      <c r="O230" s="27">
        <v>6</v>
      </c>
      <c r="P230" s="27">
        <v>6</v>
      </c>
      <c r="Q230" s="27">
        <v>6</v>
      </c>
      <c r="R230" s="27">
        <v>85.333333333333329</v>
      </c>
      <c r="S230" s="249"/>
      <c r="T230" s="27">
        <v>73.216718</v>
      </c>
      <c r="U230" s="27">
        <v>38.438264499999995</v>
      </c>
      <c r="V230" s="27">
        <v>6.9393647999999999</v>
      </c>
      <c r="W230" s="27">
        <v>15.059487999999998</v>
      </c>
      <c r="X230" s="27">
        <v>2.1737180186820333</v>
      </c>
      <c r="Y230" s="249"/>
      <c r="Z230" s="27">
        <v>7.5631492765683292</v>
      </c>
      <c r="AA230" s="249"/>
      <c r="AB230" s="27"/>
      <c r="AC230" s="249"/>
      <c r="AD230" s="27"/>
      <c r="AE230" s="249"/>
      <c r="AF230" s="27"/>
      <c r="AG230" s="249"/>
      <c r="AH230" s="27"/>
      <c r="AI230" s="27"/>
      <c r="AJ230" s="27"/>
      <c r="AK230" s="27"/>
      <c r="AL230" s="27"/>
      <c r="AM230" s="249"/>
      <c r="AN230" s="27">
        <v>0.26752451999999999</v>
      </c>
      <c r="AO230" s="27">
        <v>2.7711839999999998E-2</v>
      </c>
      <c r="AP230" s="27">
        <v>6.5992999999999996E-2</v>
      </c>
      <c r="AQ230" s="27">
        <v>0.15929944000000001</v>
      </c>
      <c r="AR230" s="27">
        <v>1.6124680000000002E-2</v>
      </c>
    </row>
    <row r="231" spans="1:44" x14ac:dyDescent="0.25">
      <c r="A231">
        <v>328</v>
      </c>
      <c r="B231" t="s">
        <v>1415</v>
      </c>
      <c r="C231" t="s">
        <v>1173</v>
      </c>
      <c r="D231" t="s">
        <v>1416</v>
      </c>
      <c r="E231">
        <v>-19.919636473000001</v>
      </c>
      <c r="F231">
        <v>-42.102305078999997</v>
      </c>
      <c r="G231">
        <v>972</v>
      </c>
      <c r="H231" t="s">
        <v>1225</v>
      </c>
      <c r="J231" s="27">
        <v>6</v>
      </c>
      <c r="K231" s="27">
        <v>5.666666666666667</v>
      </c>
      <c r="L231" s="27">
        <v>6</v>
      </c>
      <c r="M231" s="27">
        <v>5.333333333333333</v>
      </c>
      <c r="N231" s="27">
        <v>6</v>
      </c>
      <c r="O231" s="27">
        <v>6</v>
      </c>
      <c r="P231" s="27">
        <v>6</v>
      </c>
      <c r="Q231" s="27">
        <v>5.833333333333333</v>
      </c>
      <c r="R231" s="27">
        <v>82.833333333333329</v>
      </c>
      <c r="S231" s="249"/>
      <c r="T231" s="27">
        <v>58.061246499999996</v>
      </c>
      <c r="U231" s="27">
        <v>33.798745000000004</v>
      </c>
      <c r="V231" s="27">
        <v>6.1718940000000009</v>
      </c>
      <c r="W231" s="27">
        <v>13.026228</v>
      </c>
      <c r="X231" s="27">
        <v>2.1176831987007501</v>
      </c>
      <c r="Y231" s="249"/>
      <c r="Z231" s="27">
        <v>7.8423214237779515</v>
      </c>
      <c r="AA231" s="249"/>
      <c r="AB231" s="27"/>
      <c r="AC231" s="249"/>
      <c r="AD231" s="27">
        <v>153.22965277328996</v>
      </c>
      <c r="AE231" s="249"/>
      <c r="AF231" s="27"/>
      <c r="AG231" s="249"/>
      <c r="AH231" s="27"/>
      <c r="AI231" s="27"/>
      <c r="AJ231" s="27"/>
      <c r="AK231" s="27"/>
      <c r="AL231" s="27"/>
      <c r="AM231" s="249"/>
      <c r="AN231" s="27">
        <v>0.26140930000000001</v>
      </c>
      <c r="AO231" s="27">
        <v>2.5397360000000001E-2</v>
      </c>
      <c r="AP231" s="27">
        <v>5.6823419999999999E-2</v>
      </c>
      <c r="AQ231" s="27">
        <v>0.16040367999999999</v>
      </c>
      <c r="AR231" s="27">
        <v>2.1413060000000001E-2</v>
      </c>
    </row>
    <row r="232" spans="1:44" x14ac:dyDescent="0.25">
      <c r="A232">
        <v>330</v>
      </c>
      <c r="B232" t="s">
        <v>1417</v>
      </c>
      <c r="C232" t="s">
        <v>1163</v>
      </c>
      <c r="D232" t="s">
        <v>1416</v>
      </c>
      <c r="E232">
        <v>-19.877848494999999</v>
      </c>
      <c r="F232">
        <v>-42.143793152999997</v>
      </c>
      <c r="G232">
        <v>788</v>
      </c>
      <c r="H232" t="s">
        <v>1210</v>
      </c>
      <c r="J232" s="27">
        <v>6.333333333333333</v>
      </c>
      <c r="K232" s="27">
        <v>6</v>
      </c>
      <c r="L232" s="27">
        <v>6.333333333333333</v>
      </c>
      <c r="M232" s="27">
        <v>6</v>
      </c>
      <c r="N232" s="27">
        <v>6</v>
      </c>
      <c r="O232" s="27">
        <v>6.5</v>
      </c>
      <c r="P232" s="27">
        <v>6</v>
      </c>
      <c r="Q232" s="27">
        <v>6.166666666666667</v>
      </c>
      <c r="R232" s="27">
        <v>85.333333333333329</v>
      </c>
      <c r="S232" s="249"/>
      <c r="T232" s="27">
        <v>44.834788999999994</v>
      </c>
      <c r="U232" s="27">
        <v>31.717157500000003</v>
      </c>
      <c r="V232" s="27">
        <v>5.1385047500000001</v>
      </c>
      <c r="W232" s="27">
        <v>12.424974350000001</v>
      </c>
      <c r="X232" s="27">
        <v>2.4261827945279264</v>
      </c>
      <c r="Y232" s="249"/>
      <c r="Z232" s="27">
        <v>6.5055163342549598</v>
      </c>
      <c r="AA232" s="249"/>
      <c r="AB232" s="27"/>
      <c r="AC232" s="249"/>
      <c r="AD232" s="27">
        <v>149.94558820001311</v>
      </c>
      <c r="AE232" s="249"/>
      <c r="AF232" s="27"/>
      <c r="AG232" s="249"/>
      <c r="AH232" s="27"/>
      <c r="AI232" s="27"/>
      <c r="AJ232" s="27"/>
      <c r="AK232" s="27"/>
      <c r="AL232" s="27"/>
      <c r="AM232" s="249"/>
      <c r="AN232" s="27"/>
      <c r="AO232" s="27"/>
      <c r="AP232" s="27"/>
      <c r="AQ232" s="27"/>
      <c r="AR232" s="27"/>
    </row>
    <row r="233" spans="1:44" x14ac:dyDescent="0.25">
      <c r="A233">
        <v>331</v>
      </c>
      <c r="B233" t="s">
        <v>1418</v>
      </c>
      <c r="C233" t="s">
        <v>1163</v>
      </c>
      <c r="D233" t="s">
        <v>1416</v>
      </c>
      <c r="E233">
        <v>-19.874393726000001</v>
      </c>
      <c r="F233">
        <v>-42.121474071999998</v>
      </c>
      <c r="G233">
        <v>776</v>
      </c>
      <c r="H233" t="s">
        <v>1225</v>
      </c>
      <c r="J233" s="27">
        <v>6</v>
      </c>
      <c r="K233" s="27">
        <v>5.5</v>
      </c>
      <c r="L233" s="27">
        <v>5.5</v>
      </c>
      <c r="M233" s="27">
        <v>5.5</v>
      </c>
      <c r="N233" s="27">
        <v>5</v>
      </c>
      <c r="O233" s="27">
        <v>6</v>
      </c>
      <c r="P233" s="27">
        <v>6</v>
      </c>
      <c r="Q233" s="27">
        <v>6</v>
      </c>
      <c r="R233" s="27">
        <v>81</v>
      </c>
      <c r="S233" s="249"/>
      <c r="T233" s="27">
        <v>45.783138499999993</v>
      </c>
      <c r="U233" s="27">
        <v>30.3507335</v>
      </c>
      <c r="V233" s="27">
        <v>5.3723565499999992</v>
      </c>
      <c r="W233" s="27">
        <v>11.9081305</v>
      </c>
      <c r="X233" s="27">
        <v>2.2259171727090163</v>
      </c>
      <c r="Y233" s="249"/>
      <c r="Z233" s="27">
        <v>6.2827154860011269</v>
      </c>
      <c r="AA233" s="249"/>
      <c r="AB233" s="27"/>
      <c r="AC233" s="249"/>
      <c r="AD233" s="27">
        <v>159.68192329181429</v>
      </c>
      <c r="AE233" s="249"/>
      <c r="AF233" s="27"/>
      <c r="AG233" s="249"/>
      <c r="AH233" s="27"/>
      <c r="AI233" s="27"/>
      <c r="AJ233" s="27"/>
      <c r="AK233" s="27"/>
      <c r="AL233" s="27"/>
      <c r="AM233" s="249"/>
      <c r="AN233" s="27"/>
      <c r="AO233" s="27"/>
      <c r="AP233" s="27"/>
      <c r="AQ233" s="27"/>
      <c r="AR233" s="27"/>
    </row>
    <row r="234" spans="1:44" x14ac:dyDescent="0.25">
      <c r="A234">
        <v>332</v>
      </c>
      <c r="B234" t="s">
        <v>1418</v>
      </c>
      <c r="C234" t="s">
        <v>1194</v>
      </c>
      <c r="D234" t="s">
        <v>1416</v>
      </c>
      <c r="E234">
        <v>-19.874616181</v>
      </c>
      <c r="F234">
        <v>-42.119689145999999</v>
      </c>
      <c r="G234">
        <v>781</v>
      </c>
      <c r="H234" t="s">
        <v>1225</v>
      </c>
      <c r="J234" s="27">
        <v>5.666666666666667</v>
      </c>
      <c r="K234" s="27">
        <v>5.666666666666667</v>
      </c>
      <c r="L234" s="27">
        <v>5.333333333333333</v>
      </c>
      <c r="M234" s="27">
        <v>6.333333333333333</v>
      </c>
      <c r="N234" s="27">
        <v>5.666666666666667</v>
      </c>
      <c r="O234" s="27">
        <v>6</v>
      </c>
      <c r="P234" s="27">
        <v>5.666666666666667</v>
      </c>
      <c r="Q234" s="27">
        <v>6</v>
      </c>
      <c r="R234" s="27">
        <v>82.333333333333329</v>
      </c>
      <c r="S234" s="249"/>
      <c r="T234" s="27">
        <v>44.520526500000003</v>
      </c>
      <c r="U234" s="27">
        <v>30.072520999999995</v>
      </c>
      <c r="V234" s="27">
        <v>5.290692</v>
      </c>
      <c r="W234" s="27">
        <v>11.690904800000002</v>
      </c>
      <c r="X234" s="27">
        <v>2.2174132541475493</v>
      </c>
      <c r="Y234" s="249"/>
      <c r="Z234" s="27">
        <v>7.1766032265857786</v>
      </c>
      <c r="AA234" s="249"/>
      <c r="AB234" s="27"/>
      <c r="AC234" s="249"/>
      <c r="AD234" s="27">
        <v>159.55927143939036</v>
      </c>
      <c r="AE234" s="249"/>
      <c r="AF234" s="27"/>
      <c r="AG234" s="249"/>
      <c r="AH234" s="27"/>
      <c r="AI234" s="27"/>
      <c r="AJ234" s="27"/>
      <c r="AK234" s="27"/>
      <c r="AL234" s="27"/>
      <c r="AM234" s="249"/>
      <c r="AN234" s="27"/>
      <c r="AO234" s="27"/>
      <c r="AP234" s="27"/>
      <c r="AQ234" s="27"/>
      <c r="AR234" s="27"/>
    </row>
    <row r="235" spans="1:44" x14ac:dyDescent="0.25">
      <c r="A235">
        <v>333</v>
      </c>
      <c r="B235" t="s">
        <v>1419</v>
      </c>
      <c r="C235" t="s">
        <v>1192</v>
      </c>
      <c r="D235" t="s">
        <v>1413</v>
      </c>
      <c r="E235">
        <v>-19.960148055000001</v>
      </c>
      <c r="F235">
        <v>-42.101596221000001</v>
      </c>
      <c r="G235">
        <v>1124</v>
      </c>
      <c r="H235" t="s">
        <v>1225</v>
      </c>
      <c r="J235" s="27">
        <v>6</v>
      </c>
      <c r="K235" s="27">
        <v>6</v>
      </c>
      <c r="L235" s="27">
        <v>6.666666666666667</v>
      </c>
      <c r="M235" s="27">
        <v>6.666666666666667</v>
      </c>
      <c r="N235" s="27">
        <v>6</v>
      </c>
      <c r="O235" s="27">
        <v>6.666666666666667</v>
      </c>
      <c r="P235" s="27">
        <v>6.166666666666667</v>
      </c>
      <c r="Q235" s="27">
        <v>6.166666666666667</v>
      </c>
      <c r="R235" s="27">
        <v>86.333333333333329</v>
      </c>
      <c r="S235" s="249"/>
      <c r="T235" s="27">
        <v>57.303318999999988</v>
      </c>
      <c r="U235" s="27">
        <v>33.948153000000005</v>
      </c>
      <c r="V235" s="27">
        <v>6.0689338500000005</v>
      </c>
      <c r="W235" s="27">
        <v>13.396312</v>
      </c>
      <c r="X235" s="27">
        <v>2.2191910302883633</v>
      </c>
      <c r="Y235" s="249"/>
      <c r="Z235" s="27">
        <v>7.8342683810699807</v>
      </c>
      <c r="AA235" s="249"/>
      <c r="AB235" s="27"/>
      <c r="AC235" s="249"/>
      <c r="AD235" s="27">
        <v>147.66490060673669</v>
      </c>
      <c r="AE235" s="249"/>
      <c r="AF235" s="27">
        <v>7.658584799135058</v>
      </c>
      <c r="AG235" s="249"/>
      <c r="AH235" s="27">
        <v>6.3755620000000004</v>
      </c>
      <c r="AI235" s="27">
        <v>0.68924579999999991</v>
      </c>
      <c r="AJ235" s="27">
        <v>5.6863162000000003</v>
      </c>
      <c r="AK235" s="27">
        <v>0.35392429999999991</v>
      </c>
      <c r="AL235" s="27">
        <v>0.33532149999999999</v>
      </c>
      <c r="AM235" s="249"/>
      <c r="AN235" s="27">
        <v>0.15158218000000001</v>
      </c>
      <c r="AO235" s="27">
        <v>1.967868E-2</v>
      </c>
      <c r="AP235" s="27">
        <v>5.0324599999999997E-2</v>
      </c>
      <c r="AQ235" s="27">
        <v>8.246980000000001E-2</v>
      </c>
      <c r="AR235" s="27">
        <v>1.2663879999999999E-2</v>
      </c>
    </row>
    <row r="236" spans="1:44" x14ac:dyDescent="0.25">
      <c r="A236">
        <v>334</v>
      </c>
      <c r="B236" t="s">
        <v>1420</v>
      </c>
      <c r="C236" t="s">
        <v>1163</v>
      </c>
      <c r="D236" t="s">
        <v>1416</v>
      </c>
      <c r="E236">
        <v>-19.873795090000002</v>
      </c>
      <c r="F236">
        <v>-42.136647328999999</v>
      </c>
      <c r="G236">
        <v>680</v>
      </c>
      <c r="H236" t="s">
        <v>1225</v>
      </c>
      <c r="J236" s="27">
        <v>6.166666666666667</v>
      </c>
      <c r="K236" s="27">
        <v>6.666666666666667</v>
      </c>
      <c r="L236" s="27">
        <v>6.666666666666667</v>
      </c>
      <c r="M236" s="27">
        <v>6.166666666666667</v>
      </c>
      <c r="N236" s="27">
        <v>6.333333333333333</v>
      </c>
      <c r="O236" s="27">
        <v>6.833333333333333</v>
      </c>
      <c r="P236" s="27">
        <v>6.333333333333333</v>
      </c>
      <c r="Q236" s="27">
        <v>6.5</v>
      </c>
      <c r="R236" s="27">
        <v>87</v>
      </c>
      <c r="S236" s="249"/>
      <c r="T236" s="27">
        <v>47.358589500000001</v>
      </c>
      <c r="U236" s="27">
        <v>31.643660999999998</v>
      </c>
      <c r="V236" s="27">
        <v>5.3448179000000007</v>
      </c>
      <c r="W236" s="27">
        <v>12.337805999999999</v>
      </c>
      <c r="X236" s="27">
        <v>2.3105690844539195</v>
      </c>
      <c r="Y236" s="249"/>
      <c r="Z236" s="27">
        <v>6.8920623842375122</v>
      </c>
      <c r="AA236" s="249"/>
      <c r="AB236" s="27"/>
      <c r="AC236" s="249"/>
      <c r="AD236" s="27">
        <v>242.25383104205056</v>
      </c>
      <c r="AE236" s="249"/>
      <c r="AF236" s="27">
        <v>7.9443581867786603</v>
      </c>
      <c r="AG236" s="249"/>
      <c r="AH236" s="27"/>
      <c r="AI236" s="27"/>
      <c r="AJ236" s="27"/>
      <c r="AK236" s="27"/>
      <c r="AL236" s="27"/>
      <c r="AM236" s="249"/>
      <c r="AN236" s="27">
        <v>0.23678943999999999</v>
      </c>
      <c r="AO236" s="27">
        <v>2.4746119999999996E-2</v>
      </c>
      <c r="AP236" s="27">
        <v>6.1016479999999998E-2</v>
      </c>
      <c r="AQ236" s="27">
        <v>0.14385142000000001</v>
      </c>
      <c r="AR236" s="27">
        <v>1.5315459999999999E-2</v>
      </c>
    </row>
    <row r="237" spans="1:44" x14ac:dyDescent="0.25">
      <c r="A237">
        <v>335</v>
      </c>
      <c r="B237" t="s">
        <v>1421</v>
      </c>
      <c r="C237" t="s">
        <v>1192</v>
      </c>
      <c r="D237" t="s">
        <v>1413</v>
      </c>
      <c r="E237">
        <v>-19.956383407000001</v>
      </c>
      <c r="F237">
        <v>-42.086506448999998</v>
      </c>
      <c r="G237">
        <v>1111</v>
      </c>
      <c r="H237" t="s">
        <v>1225</v>
      </c>
      <c r="J237" s="27">
        <v>6</v>
      </c>
      <c r="K237" s="27">
        <v>6.666666666666667</v>
      </c>
      <c r="L237" s="27">
        <v>6.166666666666667</v>
      </c>
      <c r="M237" s="27">
        <v>6.833333333333333</v>
      </c>
      <c r="N237" s="27">
        <v>6.333333333333333</v>
      </c>
      <c r="O237" s="27">
        <v>6.833333333333333</v>
      </c>
      <c r="P237" s="27">
        <v>6</v>
      </c>
      <c r="Q237" s="27">
        <v>6.5</v>
      </c>
      <c r="R237" s="27">
        <v>87.666666666666671</v>
      </c>
      <c r="S237" s="249"/>
      <c r="T237" s="27">
        <v>51.251910500000008</v>
      </c>
      <c r="U237" s="27">
        <v>32.999108499999998</v>
      </c>
      <c r="V237" s="27">
        <v>5.7185883999999998</v>
      </c>
      <c r="W237" s="27">
        <v>12.8151475</v>
      </c>
      <c r="X237" s="27">
        <v>2.2546029716823979</v>
      </c>
      <c r="Y237" s="249"/>
      <c r="Z237" s="27">
        <v>7.951037500335544</v>
      </c>
      <c r="AA237" s="249"/>
      <c r="AB237" s="27"/>
      <c r="AC237" s="249"/>
      <c r="AD237" s="27">
        <v>207.10442798081053</v>
      </c>
      <c r="AE237" s="249"/>
      <c r="AF237" s="27">
        <v>8.7743652973522721</v>
      </c>
      <c r="AG237" s="249"/>
      <c r="AH237" s="27">
        <v>5.4571649999999998</v>
      </c>
      <c r="AI237" s="27">
        <v>0.71565079999999992</v>
      </c>
      <c r="AJ237" s="27">
        <v>4.7415142000000001</v>
      </c>
      <c r="AK237" s="27">
        <v>0.37329939999999989</v>
      </c>
      <c r="AL237" s="27">
        <v>0.34235140000000003</v>
      </c>
      <c r="AM237" s="249"/>
      <c r="AN237" s="27">
        <v>0.24694761999999998</v>
      </c>
      <c r="AO237" s="27">
        <v>1.6918279999999997E-2</v>
      </c>
      <c r="AP237" s="27">
        <v>6.6854700000000003E-2</v>
      </c>
      <c r="AQ237" s="27">
        <v>0.15736786000000003</v>
      </c>
      <c r="AR237" s="27">
        <v>1.4444479999999999E-2</v>
      </c>
    </row>
    <row r="238" spans="1:44" x14ac:dyDescent="0.25">
      <c r="A238">
        <v>336</v>
      </c>
      <c r="B238" t="s">
        <v>1422</v>
      </c>
      <c r="C238" t="s">
        <v>1163</v>
      </c>
      <c r="D238" t="s">
        <v>1413</v>
      </c>
      <c r="E238">
        <v>-19.956381898</v>
      </c>
      <c r="F238">
        <v>-42.090059621000002</v>
      </c>
      <c r="G238">
        <v>1062</v>
      </c>
      <c r="H238" t="s">
        <v>1225</v>
      </c>
      <c r="J238" s="27">
        <v>6</v>
      </c>
      <c r="K238" s="27">
        <v>6</v>
      </c>
      <c r="L238" s="27">
        <v>6.333333333333333</v>
      </c>
      <c r="M238" s="27">
        <v>6.666666666666667</v>
      </c>
      <c r="N238" s="27">
        <v>6.333333333333333</v>
      </c>
      <c r="O238" s="27">
        <v>6.833333333333333</v>
      </c>
      <c r="P238" s="27">
        <v>6.333333333333333</v>
      </c>
      <c r="Q238" s="27">
        <v>6.166666666666667</v>
      </c>
      <c r="R238" s="27">
        <v>86.666666666666671</v>
      </c>
      <c r="S238" s="249"/>
      <c r="T238" s="27"/>
      <c r="U238" s="27"/>
      <c r="V238" s="27"/>
      <c r="W238" s="27"/>
      <c r="X238" s="27"/>
      <c r="Y238" s="249"/>
      <c r="Z238" s="27"/>
      <c r="AA238" s="249"/>
      <c r="AB238" s="27"/>
      <c r="AC238" s="249"/>
      <c r="AD238" s="27">
        <v>168.2507533069882</v>
      </c>
      <c r="AE238" s="249"/>
      <c r="AF238" s="27">
        <v>8.2119707489657436</v>
      </c>
      <c r="AG238" s="249"/>
      <c r="AH238" s="27">
        <v>4.0361159999999998</v>
      </c>
      <c r="AI238" s="27">
        <v>0.47675269999999997</v>
      </c>
      <c r="AJ238" s="27">
        <v>3.5593632999999998</v>
      </c>
      <c r="AK238" s="27">
        <v>0.20699589999999995</v>
      </c>
      <c r="AL238" s="27">
        <v>0.26975680000000002</v>
      </c>
      <c r="AM238" s="249"/>
      <c r="AN238" s="27">
        <v>0.13440485999999999</v>
      </c>
      <c r="AO238" s="27">
        <v>1.4052480000000001E-2</v>
      </c>
      <c r="AP238" s="27">
        <v>3.2469499999999998E-2</v>
      </c>
      <c r="AQ238" s="27">
        <v>8.4040340000000005E-2</v>
      </c>
      <c r="AR238" s="27">
        <v>8.7366600000000003E-3</v>
      </c>
    </row>
    <row r="239" spans="1:44" x14ac:dyDescent="0.25">
      <c r="A239">
        <v>337</v>
      </c>
      <c r="B239" t="s">
        <v>1423</v>
      </c>
      <c r="C239" t="s">
        <v>1173</v>
      </c>
      <c r="D239" t="s">
        <v>1413</v>
      </c>
      <c r="E239">
        <v>-19.942971691</v>
      </c>
      <c r="F239">
        <v>-42.163393479</v>
      </c>
      <c r="G239">
        <v>884</v>
      </c>
      <c r="H239" t="s">
        <v>1210</v>
      </c>
      <c r="J239" s="27">
        <v>6.333333333333333</v>
      </c>
      <c r="K239" s="27">
        <v>6.333333333333333</v>
      </c>
      <c r="L239" s="27">
        <v>7</v>
      </c>
      <c r="M239" s="27">
        <v>6.333333333333333</v>
      </c>
      <c r="N239" s="27">
        <v>7</v>
      </c>
      <c r="O239" s="27">
        <v>6.333333333333333</v>
      </c>
      <c r="P239" s="27">
        <v>6.333333333333333</v>
      </c>
      <c r="Q239" s="27">
        <v>6.333333333333333</v>
      </c>
      <c r="R239" s="27">
        <v>88</v>
      </c>
      <c r="S239" s="249"/>
      <c r="T239" s="27">
        <v>50.339759000000001</v>
      </c>
      <c r="U239" s="27">
        <v>31.836951500000005</v>
      </c>
      <c r="V239" s="27">
        <v>5.6040729000000002</v>
      </c>
      <c r="W239" s="27">
        <v>12.3309453</v>
      </c>
      <c r="X239" s="27">
        <v>2.2031856118743587</v>
      </c>
      <c r="Y239" s="249"/>
      <c r="Z239" s="27">
        <v>7.5832818833382536</v>
      </c>
      <c r="AA239" s="249"/>
      <c r="AB239" s="27"/>
      <c r="AC239" s="249"/>
      <c r="AD239" s="27">
        <v>168.62042786198842</v>
      </c>
      <c r="AE239" s="249"/>
      <c r="AF239" s="27"/>
      <c r="AG239" s="249"/>
      <c r="AH239" s="27"/>
      <c r="AI239" s="27"/>
      <c r="AJ239" s="27"/>
      <c r="AK239" s="27"/>
      <c r="AL239" s="27"/>
      <c r="AM239" s="249"/>
      <c r="AN239" s="27"/>
      <c r="AO239" s="27"/>
      <c r="AP239" s="27"/>
      <c r="AQ239" s="27"/>
      <c r="AR239" s="27"/>
    </row>
    <row r="240" spans="1:44" x14ac:dyDescent="0.25">
      <c r="A240">
        <v>338</v>
      </c>
      <c r="B240" t="s">
        <v>1424</v>
      </c>
      <c r="C240" t="s">
        <v>1173</v>
      </c>
      <c r="D240" t="s">
        <v>1413</v>
      </c>
      <c r="E240">
        <v>-19.952414911000002</v>
      </c>
      <c r="F240">
        <v>-42.164559820999997</v>
      </c>
      <c r="G240">
        <v>872</v>
      </c>
      <c r="H240" t="s">
        <v>1225</v>
      </c>
      <c r="J240" s="27">
        <v>6</v>
      </c>
      <c r="K240" s="27">
        <v>6.666666666666667</v>
      </c>
      <c r="L240" s="27">
        <v>6.666666666666667</v>
      </c>
      <c r="M240" s="27">
        <v>6</v>
      </c>
      <c r="N240" s="27">
        <v>6.666666666666667</v>
      </c>
      <c r="O240" s="27">
        <v>6.833333333333333</v>
      </c>
      <c r="P240" s="27">
        <v>6</v>
      </c>
      <c r="Q240" s="27">
        <v>6.166666666666667</v>
      </c>
      <c r="R240" s="27">
        <v>87</v>
      </c>
      <c r="S240" s="249"/>
      <c r="T240" s="27">
        <v>55.030952500000012</v>
      </c>
      <c r="U240" s="27">
        <v>33.122125499999996</v>
      </c>
      <c r="V240" s="27">
        <v>6.0042300000000015</v>
      </c>
      <c r="W240" s="27">
        <v>12.99188</v>
      </c>
      <c r="X240" s="27">
        <v>2.1862695678713115</v>
      </c>
      <c r="Y240" s="249"/>
      <c r="Z240" s="27">
        <v>7.4879875446272779</v>
      </c>
      <c r="AA240" s="249"/>
      <c r="AB240" s="27"/>
      <c r="AC240" s="249"/>
      <c r="AD240" s="27"/>
      <c r="AE240" s="249"/>
      <c r="AF240" s="27"/>
      <c r="AG240" s="249"/>
      <c r="AH240" s="27"/>
      <c r="AI240" s="27"/>
      <c r="AJ240" s="27"/>
      <c r="AK240" s="27"/>
      <c r="AL240" s="27"/>
      <c r="AM240" s="249"/>
      <c r="AN240" s="27"/>
      <c r="AO240" s="27"/>
      <c r="AP240" s="27"/>
      <c r="AQ240" s="27"/>
      <c r="AR240" s="27"/>
    </row>
    <row r="241" spans="1:44" x14ac:dyDescent="0.25">
      <c r="A241">
        <v>339</v>
      </c>
      <c r="B241" t="s">
        <v>1425</v>
      </c>
      <c r="C241" t="s">
        <v>1192</v>
      </c>
      <c r="D241" t="s">
        <v>1416</v>
      </c>
      <c r="E241">
        <v>-19.895147989000002</v>
      </c>
      <c r="F241">
        <v>-42.113642775999999</v>
      </c>
      <c r="G241">
        <v>782</v>
      </c>
      <c r="H241" t="s">
        <v>1225</v>
      </c>
      <c r="J241" s="27">
        <v>6</v>
      </c>
      <c r="K241" s="27">
        <v>6.333333333333333</v>
      </c>
      <c r="L241" s="27">
        <v>7</v>
      </c>
      <c r="M241" s="27">
        <v>6</v>
      </c>
      <c r="N241" s="27">
        <v>6.5</v>
      </c>
      <c r="O241" s="27">
        <v>6.333333333333333</v>
      </c>
      <c r="P241" s="27">
        <v>6</v>
      </c>
      <c r="Q241" s="27">
        <v>6.166666666666667</v>
      </c>
      <c r="R241" s="27">
        <v>86.333333333333329</v>
      </c>
      <c r="S241" s="249"/>
      <c r="T241" s="27">
        <v>49.615182499999996</v>
      </c>
      <c r="U241" s="27">
        <v>31.914077000000002</v>
      </c>
      <c r="V241" s="27">
        <v>5.644386149999999</v>
      </c>
      <c r="W241" s="27">
        <v>12.474887499999999</v>
      </c>
      <c r="X241" s="27">
        <v>2.2157852816652186</v>
      </c>
      <c r="Y241" s="249"/>
      <c r="Z241" s="27">
        <v>6.1699728880895499</v>
      </c>
      <c r="AA241" s="249"/>
      <c r="AB241" s="27"/>
      <c r="AC241" s="249"/>
      <c r="AD241" s="27"/>
      <c r="AE241" s="249"/>
      <c r="AF241" s="27"/>
      <c r="AG241" s="249"/>
      <c r="AH241" s="27"/>
      <c r="AI241" s="27"/>
      <c r="AJ241" s="27"/>
      <c r="AK241" s="27"/>
      <c r="AL241" s="27"/>
      <c r="AM241" s="249"/>
      <c r="AN241" s="27"/>
      <c r="AO241" s="27"/>
      <c r="AP241" s="27"/>
      <c r="AQ241" s="27"/>
      <c r="AR241" s="27"/>
    </row>
    <row r="242" spans="1:44" x14ac:dyDescent="0.25">
      <c r="A242">
        <v>342</v>
      </c>
      <c r="B242" t="s">
        <v>1426</v>
      </c>
      <c r="C242" t="s">
        <v>1194</v>
      </c>
      <c r="D242" t="s">
        <v>1413</v>
      </c>
      <c r="E242">
        <v>-19.986160537</v>
      </c>
      <c r="F242">
        <v>-42.123033106000001</v>
      </c>
      <c r="G242">
        <v>824</v>
      </c>
      <c r="H242" t="s">
        <v>1225</v>
      </c>
      <c r="J242" s="27">
        <v>6</v>
      </c>
      <c r="K242" s="27">
        <v>6.333333333333333</v>
      </c>
      <c r="L242" s="27">
        <v>6.666666666666667</v>
      </c>
      <c r="M242" s="27">
        <v>6.333333333333333</v>
      </c>
      <c r="N242" s="27">
        <v>6.333333333333333</v>
      </c>
      <c r="O242" s="27">
        <v>6.666666666666667</v>
      </c>
      <c r="P242" s="27">
        <v>6.333333333333333</v>
      </c>
      <c r="Q242" s="27">
        <v>6.666666666666667</v>
      </c>
      <c r="R242" s="27">
        <v>87.333333333333329</v>
      </c>
      <c r="S242" s="249"/>
      <c r="T242" s="27">
        <v>50.762611000000007</v>
      </c>
      <c r="U242" s="27">
        <v>32.047412999999999</v>
      </c>
      <c r="V242" s="27">
        <v>5.5993653499999994</v>
      </c>
      <c r="W242" s="27">
        <v>12.559724999999998</v>
      </c>
      <c r="X242" s="27">
        <v>2.2542663266101717</v>
      </c>
      <c r="Y242" s="249"/>
      <c r="Z242" s="27">
        <v>7.3953775534856252</v>
      </c>
      <c r="AA242" s="249"/>
      <c r="AB242" s="27"/>
      <c r="AC242" s="249"/>
      <c r="AD242" s="27">
        <v>162.29955542955153</v>
      </c>
      <c r="AE242" s="249"/>
      <c r="AF242" s="27"/>
      <c r="AG242" s="249"/>
      <c r="AH242" s="27"/>
      <c r="AI242" s="27"/>
      <c r="AJ242" s="27"/>
      <c r="AK242" s="27"/>
      <c r="AL242" s="27"/>
      <c r="AM242" s="249"/>
      <c r="AN242" s="27"/>
      <c r="AO242" s="27"/>
      <c r="AP242" s="27"/>
      <c r="AQ242" s="27"/>
      <c r="AR242" s="27"/>
    </row>
    <row r="243" spans="1:44" x14ac:dyDescent="0.25">
      <c r="A243">
        <v>343</v>
      </c>
      <c r="B243" t="s">
        <v>1419</v>
      </c>
      <c r="C243" t="s">
        <v>1192</v>
      </c>
      <c r="D243" t="s">
        <v>1413</v>
      </c>
      <c r="E243">
        <v>-19.964512427999999</v>
      </c>
      <c r="F243">
        <v>-42.100984844999999</v>
      </c>
      <c r="G243">
        <v>1125</v>
      </c>
      <c r="H243" t="s">
        <v>1210</v>
      </c>
      <c r="J243" s="27">
        <v>6</v>
      </c>
      <c r="K243" s="27">
        <v>6</v>
      </c>
      <c r="L243" s="27">
        <v>6</v>
      </c>
      <c r="M243" s="27">
        <v>6</v>
      </c>
      <c r="N243" s="27">
        <v>6</v>
      </c>
      <c r="O243" s="27">
        <v>6</v>
      </c>
      <c r="P243" s="27">
        <v>6</v>
      </c>
      <c r="Q243" s="27">
        <v>6</v>
      </c>
      <c r="R243" s="27">
        <v>84</v>
      </c>
      <c r="S243" s="249"/>
      <c r="T243" s="27">
        <v>59.576329000000001</v>
      </c>
      <c r="U243" s="27">
        <v>35.571908499999992</v>
      </c>
      <c r="V243" s="27">
        <v>5.9909899499999995</v>
      </c>
      <c r="W243" s="27">
        <v>14.274780999999999</v>
      </c>
      <c r="X243" s="27">
        <v>2.3863318434035561</v>
      </c>
      <c r="Y243" s="249"/>
      <c r="Z243" s="27">
        <v>7.5510697125063757</v>
      </c>
      <c r="AA243" s="249"/>
      <c r="AB243" s="27"/>
      <c r="AC243" s="249"/>
      <c r="AD243" s="27">
        <v>220.59501163500221</v>
      </c>
      <c r="AE243" s="249"/>
      <c r="AF243" s="27"/>
      <c r="AG243" s="249"/>
      <c r="AH243" s="27"/>
      <c r="AI243" s="27"/>
      <c r="AJ243" s="27"/>
      <c r="AK243" s="27"/>
      <c r="AL243" s="27"/>
      <c r="AM243" s="249"/>
      <c r="AN243" s="27">
        <v>0.18798228</v>
      </c>
      <c r="AO243" s="27">
        <v>1.8302600000000002E-2</v>
      </c>
      <c r="AP243" s="27">
        <v>4.6284100000000002E-2</v>
      </c>
      <c r="AQ243" s="27">
        <v>0.11495147999999999</v>
      </c>
      <c r="AR243" s="27">
        <v>1.181692E-2</v>
      </c>
    </row>
    <row r="244" spans="1:44" x14ac:dyDescent="0.25">
      <c r="A244">
        <v>350</v>
      </c>
      <c r="B244" t="s">
        <v>1427</v>
      </c>
      <c r="C244" t="s">
        <v>1163</v>
      </c>
      <c r="D244" t="s">
        <v>1428</v>
      </c>
      <c r="E244">
        <v>-19.799834853</v>
      </c>
      <c r="F244">
        <v>-42.188784191000003</v>
      </c>
      <c r="G244">
        <v>715</v>
      </c>
      <c r="H244" t="s">
        <v>1225</v>
      </c>
      <c r="J244" s="27">
        <v>5.333333333333333</v>
      </c>
      <c r="K244" s="27">
        <v>5</v>
      </c>
      <c r="L244" s="27">
        <v>5.333333333333333</v>
      </c>
      <c r="M244" s="27">
        <v>5.666666666666667</v>
      </c>
      <c r="N244" s="27">
        <v>5</v>
      </c>
      <c r="O244" s="27">
        <v>5</v>
      </c>
      <c r="P244" s="27">
        <v>5</v>
      </c>
      <c r="Q244" s="27">
        <v>5.333333333333333</v>
      </c>
      <c r="R244" s="27">
        <v>78</v>
      </c>
      <c r="S244" s="249"/>
      <c r="T244" s="27">
        <v>67.819176500000012</v>
      </c>
      <c r="U244" s="27">
        <v>36.489384999999992</v>
      </c>
      <c r="V244" s="27">
        <v>6.4851452499999995</v>
      </c>
      <c r="W244" s="27">
        <v>14.306540349999997</v>
      </c>
      <c r="X244" s="27">
        <v>2.2392318994918994</v>
      </c>
      <c r="Y244" s="249"/>
      <c r="Z244" s="27">
        <v>6.3538506965881956</v>
      </c>
      <c r="AA244" s="249"/>
      <c r="AB244" s="27"/>
      <c r="AC244" s="249"/>
      <c r="AD244" s="27"/>
      <c r="AE244" s="249"/>
      <c r="AF244" s="27">
        <v>7.907025049914064</v>
      </c>
      <c r="AG244" s="249"/>
      <c r="AH244" s="27"/>
      <c r="AI244" s="27"/>
      <c r="AJ244" s="27"/>
      <c r="AK244" s="27"/>
      <c r="AL244" s="27"/>
      <c r="AM244" s="249"/>
      <c r="AN244" s="27">
        <v>0.29452763999999998</v>
      </c>
      <c r="AO244" s="27">
        <v>3.1442100000000001E-2</v>
      </c>
      <c r="AP244" s="27">
        <v>7.4518580000000001E-2</v>
      </c>
      <c r="AQ244" s="27">
        <v>0.18187802</v>
      </c>
      <c r="AR244" s="27">
        <v>2.0547179999999998E-2</v>
      </c>
    </row>
    <row r="245" spans="1:44" x14ac:dyDescent="0.25">
      <c r="A245">
        <v>351</v>
      </c>
      <c r="B245" t="s">
        <v>1429</v>
      </c>
      <c r="C245" t="s">
        <v>1163</v>
      </c>
      <c r="D245" t="s">
        <v>1428</v>
      </c>
      <c r="E245">
        <v>-19.673321089000002</v>
      </c>
      <c r="F245">
        <v>-42.173027554999997</v>
      </c>
      <c r="G245">
        <v>665</v>
      </c>
      <c r="H245" t="s">
        <v>1210</v>
      </c>
      <c r="J245" s="27">
        <v>5</v>
      </c>
      <c r="K245" s="27">
        <v>5.333333333333333</v>
      </c>
      <c r="L245" s="27">
        <v>5.333333333333333</v>
      </c>
      <c r="M245" s="27">
        <v>6</v>
      </c>
      <c r="N245" s="27">
        <v>5</v>
      </c>
      <c r="O245" s="27">
        <v>5.333333333333333</v>
      </c>
      <c r="P245" s="27">
        <v>5.333333333333333</v>
      </c>
      <c r="Q245" s="27">
        <v>5.333333333333333</v>
      </c>
      <c r="R245" s="27">
        <v>78.666666666666671</v>
      </c>
      <c r="S245" s="249"/>
      <c r="T245" s="27">
        <v>60.794082500000002</v>
      </c>
      <c r="U245" s="27">
        <v>34.300689999999996</v>
      </c>
      <c r="V245" s="27">
        <v>6.1801059999999994</v>
      </c>
      <c r="W245" s="27">
        <v>13.657195550000003</v>
      </c>
      <c r="X245" s="27">
        <v>2.2091999478096294</v>
      </c>
      <c r="Y245" s="249"/>
      <c r="Z245" s="27">
        <v>5.3874855716318146</v>
      </c>
      <c r="AA245" s="249"/>
      <c r="AB245" s="27"/>
      <c r="AC245" s="249"/>
      <c r="AD245" s="27">
        <v>125.29989052363119</v>
      </c>
      <c r="AE245" s="249"/>
      <c r="AF245" s="27">
        <v>6.5465306462566524</v>
      </c>
      <c r="AG245" s="249"/>
      <c r="AH245" s="27">
        <v>4.5315329999999996</v>
      </c>
      <c r="AI245" s="27">
        <v>0.43859950000000003</v>
      </c>
      <c r="AJ245" s="27">
        <v>4.0929334999999991</v>
      </c>
      <c r="AK245" s="27">
        <v>0.21770090000000003</v>
      </c>
      <c r="AL245" s="27">
        <v>0.2208986</v>
      </c>
      <c r="AM245" s="249"/>
      <c r="AN245" s="27">
        <v>0.24519860000000002</v>
      </c>
      <c r="AO245" s="27">
        <v>2.7214620000000002E-2</v>
      </c>
      <c r="AP245" s="27">
        <v>4.8452599999999998E-2</v>
      </c>
      <c r="AQ245" s="27">
        <v>0.15771542</v>
      </c>
      <c r="AR245" s="27">
        <v>1.8235999999999995E-2</v>
      </c>
    </row>
    <row r="246" spans="1:44" x14ac:dyDescent="0.25">
      <c r="A246">
        <v>352</v>
      </c>
      <c r="B246" t="s">
        <v>1429</v>
      </c>
      <c r="C246" t="s">
        <v>1163</v>
      </c>
      <c r="D246" t="s">
        <v>1428</v>
      </c>
      <c r="E246">
        <v>-19.666842128999999</v>
      </c>
      <c r="F246">
        <v>-42.172630419999997</v>
      </c>
      <c r="G246">
        <v>647</v>
      </c>
      <c r="H246" t="s">
        <v>1210</v>
      </c>
      <c r="J246" s="27">
        <v>6</v>
      </c>
      <c r="K246" s="27">
        <v>6</v>
      </c>
      <c r="L246" s="27">
        <v>5.333333333333333</v>
      </c>
      <c r="M246" s="27">
        <v>6</v>
      </c>
      <c r="N246" s="27">
        <v>5.666666666666667</v>
      </c>
      <c r="O246" s="27">
        <v>5.666666666666667</v>
      </c>
      <c r="P246" s="27">
        <v>6</v>
      </c>
      <c r="Q246" s="27">
        <v>5.666666666666667</v>
      </c>
      <c r="R246" s="27">
        <v>82.333333333333329</v>
      </c>
      <c r="S246" s="249"/>
      <c r="T246" s="27">
        <v>57.091568499999994</v>
      </c>
      <c r="U246" s="27">
        <v>33.498118499999997</v>
      </c>
      <c r="V246" s="27">
        <v>6.0018200999999998</v>
      </c>
      <c r="W246" s="27">
        <v>13.321803500000005</v>
      </c>
      <c r="X246" s="27">
        <v>2.231139228201962</v>
      </c>
      <c r="Y246" s="249"/>
      <c r="Z246" s="27">
        <v>5.8102703138002312</v>
      </c>
      <c r="AA246" s="249"/>
      <c r="AB246" s="27"/>
      <c r="AC246" s="249"/>
      <c r="AD246" s="27">
        <v>149.7079264342577</v>
      </c>
      <c r="AE246" s="249"/>
      <c r="AF246" s="27">
        <v>7.3995852506317377</v>
      </c>
      <c r="AG246" s="249"/>
      <c r="AH246" s="27"/>
      <c r="AI246" s="27"/>
      <c r="AJ246" s="27"/>
      <c r="AK246" s="27"/>
      <c r="AL246" s="27"/>
      <c r="AM246" s="249"/>
      <c r="AN246" s="27">
        <v>0.27544737999999996</v>
      </c>
      <c r="AO246" s="27">
        <v>2.4973080000000002E-2</v>
      </c>
      <c r="AP246" s="27">
        <v>3.6714039999999996E-2</v>
      </c>
      <c r="AQ246" s="27">
        <v>0.18995202</v>
      </c>
      <c r="AR246" s="27">
        <v>2.5661200000000002E-2</v>
      </c>
    </row>
    <row r="247" spans="1:44" x14ac:dyDescent="0.25">
      <c r="A247">
        <v>353</v>
      </c>
      <c r="B247" t="s">
        <v>1429</v>
      </c>
      <c r="C247" t="s">
        <v>1163</v>
      </c>
      <c r="D247" t="s">
        <v>1428</v>
      </c>
      <c r="E247">
        <v>-19.666893258999998</v>
      </c>
      <c r="F247">
        <v>-42.168345004000003</v>
      </c>
      <c r="G247">
        <v>702</v>
      </c>
      <c r="H247" t="s">
        <v>1225</v>
      </c>
      <c r="J247" s="27">
        <v>6</v>
      </c>
      <c r="K247" s="27">
        <v>6</v>
      </c>
      <c r="L247" s="27">
        <v>6</v>
      </c>
      <c r="M247" s="27">
        <v>6</v>
      </c>
      <c r="N247" s="27">
        <v>6</v>
      </c>
      <c r="O247" s="27">
        <v>6</v>
      </c>
      <c r="P247" s="27">
        <v>6</v>
      </c>
      <c r="Q247" s="27">
        <v>6</v>
      </c>
      <c r="R247" s="27">
        <v>84</v>
      </c>
      <c r="S247" s="249"/>
      <c r="T247" s="27">
        <v>56.672593999999989</v>
      </c>
      <c r="U247" s="27">
        <v>34.026352500000009</v>
      </c>
      <c r="V247" s="27">
        <v>6.1076330499999996</v>
      </c>
      <c r="W247" s="27">
        <v>12.905855500000001</v>
      </c>
      <c r="X247" s="27">
        <v>2.1111172178108562</v>
      </c>
      <c r="Y247" s="249"/>
      <c r="Z247" s="27">
        <v>6.6947628378922506</v>
      </c>
      <c r="AA247" s="249"/>
      <c r="AB247" s="27"/>
      <c r="AC247" s="249"/>
      <c r="AD247" s="27">
        <v>130.42105050603425</v>
      </c>
      <c r="AE247" s="249"/>
      <c r="AF247" s="27">
        <v>7.3350797480931531</v>
      </c>
      <c r="AG247" s="249"/>
      <c r="AH247" s="27"/>
      <c r="AI247" s="27"/>
      <c r="AJ247" s="27"/>
      <c r="AK247" s="27"/>
      <c r="AL247" s="27"/>
      <c r="AM247" s="249"/>
      <c r="AN247" s="27">
        <v>0.25713356000000004</v>
      </c>
      <c r="AO247" s="27">
        <v>3.1028739999999999E-2</v>
      </c>
      <c r="AP247" s="27">
        <v>5.60282E-2</v>
      </c>
      <c r="AQ247" s="27">
        <v>0.16478548000000001</v>
      </c>
      <c r="AR247" s="27">
        <v>1.920552E-2</v>
      </c>
    </row>
    <row r="248" spans="1:44" x14ac:dyDescent="0.25">
      <c r="A248">
        <v>354</v>
      </c>
      <c r="B248" t="s">
        <v>1429</v>
      </c>
      <c r="C248" t="s">
        <v>1192</v>
      </c>
      <c r="D248" t="s">
        <v>1428</v>
      </c>
      <c r="E248">
        <v>-19.674060791999999</v>
      </c>
      <c r="F248">
        <v>-42.158203991000001</v>
      </c>
      <c r="G248">
        <v>795</v>
      </c>
      <c r="H248" t="s">
        <v>1225</v>
      </c>
      <c r="J248" s="27">
        <v>6</v>
      </c>
      <c r="K248" s="27">
        <v>6.166666666666667</v>
      </c>
      <c r="L248" s="27">
        <v>6</v>
      </c>
      <c r="M248" s="27">
        <v>6.5</v>
      </c>
      <c r="N248" s="27">
        <v>6.333333333333333</v>
      </c>
      <c r="O248" s="27">
        <v>6.833333333333333</v>
      </c>
      <c r="P248" s="27">
        <v>6</v>
      </c>
      <c r="Q248" s="27">
        <v>6.166666666666667</v>
      </c>
      <c r="R248" s="27">
        <v>86</v>
      </c>
      <c r="S248" s="249"/>
      <c r="T248" s="27">
        <v>60.085277499999997</v>
      </c>
      <c r="U248" s="27">
        <v>35.147769999999994</v>
      </c>
      <c r="V248" s="27">
        <v>6.1172138</v>
      </c>
      <c r="W248" s="27">
        <v>13.667931000000001</v>
      </c>
      <c r="X248" s="27">
        <v>2.2350537520124414</v>
      </c>
      <c r="Y248" s="249"/>
      <c r="Z248" s="27">
        <v>4.6264730357286661</v>
      </c>
      <c r="AA248" s="249"/>
      <c r="AB248" s="27"/>
      <c r="AC248" s="249"/>
      <c r="AD248" s="27"/>
      <c r="AE248" s="249"/>
      <c r="AF248" s="27"/>
      <c r="AG248" s="249"/>
      <c r="AH248" s="27"/>
      <c r="AI248" s="27"/>
      <c r="AJ248" s="27"/>
      <c r="AK248" s="27"/>
      <c r="AL248" s="27"/>
      <c r="AM248" s="249"/>
      <c r="AN248" s="27">
        <v>0.24921326000000002</v>
      </c>
      <c r="AO248" s="27">
        <v>2.5111139999999997E-2</v>
      </c>
      <c r="AP248" s="27">
        <v>7.2288639999999987E-2</v>
      </c>
      <c r="AQ248" s="27">
        <v>0.14140643999999999</v>
      </c>
      <c r="AR248" s="27">
        <v>1.6885239999999999E-2</v>
      </c>
    </row>
    <row r="249" spans="1:44" x14ac:dyDescent="0.25">
      <c r="A249">
        <v>355</v>
      </c>
      <c r="B249" t="s">
        <v>1429</v>
      </c>
      <c r="C249" t="s">
        <v>1192</v>
      </c>
      <c r="D249" t="s">
        <v>1428</v>
      </c>
      <c r="E249">
        <v>-19.676149059</v>
      </c>
      <c r="F249">
        <v>-42.164577254999998</v>
      </c>
      <c r="G249">
        <v>669</v>
      </c>
      <c r="H249" t="s">
        <v>1225</v>
      </c>
      <c r="J249" s="27">
        <v>6</v>
      </c>
      <c r="K249" s="27">
        <v>5.666666666666667</v>
      </c>
      <c r="L249" s="27">
        <v>6</v>
      </c>
      <c r="M249" s="27">
        <v>5.666666666666667</v>
      </c>
      <c r="N249" s="27">
        <v>5.666666666666667</v>
      </c>
      <c r="O249" s="27">
        <v>5.666666666666667</v>
      </c>
      <c r="P249" s="27">
        <v>6</v>
      </c>
      <c r="Q249" s="27">
        <v>6</v>
      </c>
      <c r="R249" s="27">
        <v>82.666666666666671</v>
      </c>
      <c r="S249" s="249"/>
      <c r="T249" s="27">
        <v>58.310097000000006</v>
      </c>
      <c r="U249" s="27">
        <v>34.776234999999993</v>
      </c>
      <c r="V249" s="27">
        <v>6.0627667499999998</v>
      </c>
      <c r="W249" s="27">
        <v>13.803741350000001</v>
      </c>
      <c r="X249" s="27">
        <v>2.2852282115616296</v>
      </c>
      <c r="Y249" s="249"/>
      <c r="Z249" s="27">
        <v>5.8397981370627869</v>
      </c>
      <c r="AA249" s="249"/>
      <c r="AB249" s="27"/>
      <c r="AC249" s="249"/>
      <c r="AD249" s="27">
        <v>176.39552578758185</v>
      </c>
      <c r="AE249" s="249"/>
      <c r="AF249" s="27">
        <v>7.5039293390974366</v>
      </c>
      <c r="AG249" s="249"/>
      <c r="AH249" s="27">
        <v>3.87643</v>
      </c>
      <c r="AI249" s="27">
        <v>0.55096310000000004</v>
      </c>
      <c r="AJ249" s="27">
        <v>3.3254668999999999</v>
      </c>
      <c r="AK249" s="27">
        <v>0.27865180000000001</v>
      </c>
      <c r="AL249" s="27">
        <v>0.27231130000000003</v>
      </c>
      <c r="AM249" s="249"/>
      <c r="AN249" s="27">
        <v>0.25691772000000002</v>
      </c>
      <c r="AO249" s="27">
        <v>2.9958539999999999E-2</v>
      </c>
      <c r="AP249" s="27">
        <v>6.8212380000000003E-2</v>
      </c>
      <c r="AQ249" s="27">
        <v>0.15688984</v>
      </c>
      <c r="AR249" s="27">
        <v>2.0982800000000003E-2</v>
      </c>
    </row>
    <row r="250" spans="1:44" x14ac:dyDescent="0.25">
      <c r="A250">
        <v>356</v>
      </c>
      <c r="B250" t="s">
        <v>1430</v>
      </c>
      <c r="C250" t="s">
        <v>1192</v>
      </c>
      <c r="D250" t="s">
        <v>1428</v>
      </c>
      <c r="E250">
        <v>-19.802833814</v>
      </c>
      <c r="F250">
        <v>-42.185110739000002</v>
      </c>
      <c r="G250">
        <v>716</v>
      </c>
      <c r="H250" t="s">
        <v>1225</v>
      </c>
      <c r="J250" s="27">
        <v>6</v>
      </c>
      <c r="K250" s="27">
        <v>5.666666666666667</v>
      </c>
      <c r="L250" s="27">
        <v>6</v>
      </c>
      <c r="M250" s="27">
        <v>6</v>
      </c>
      <c r="N250" s="27">
        <v>5.666666666666667</v>
      </c>
      <c r="O250" s="27">
        <v>5.666666666666667</v>
      </c>
      <c r="P250" s="27">
        <v>6</v>
      </c>
      <c r="Q250" s="27">
        <v>6</v>
      </c>
      <c r="R250" s="27">
        <v>83</v>
      </c>
      <c r="S250" s="249"/>
      <c r="T250" s="27">
        <v>48.987043499999999</v>
      </c>
      <c r="U250" s="27">
        <v>31.790550000000003</v>
      </c>
      <c r="V250" s="27">
        <v>5.5807012500000006</v>
      </c>
      <c r="W250" s="27">
        <v>12.520824999999999</v>
      </c>
      <c r="X250" s="27">
        <v>2.2494522054035273</v>
      </c>
      <c r="Y250" s="249"/>
      <c r="Z250" s="27">
        <v>6.5149115507475912</v>
      </c>
      <c r="AA250" s="249"/>
      <c r="AB250" s="27"/>
      <c r="AC250" s="249"/>
      <c r="AD250" s="27">
        <v>195.49446391036813</v>
      </c>
      <c r="AE250" s="249"/>
      <c r="AF250" s="27">
        <v>8.6777393478009692</v>
      </c>
      <c r="AG250" s="249"/>
      <c r="AH250" s="27">
        <v>4.9079069999999998</v>
      </c>
      <c r="AI250" s="27">
        <v>0.5646968</v>
      </c>
      <c r="AJ250" s="27">
        <v>4.3432101999999997</v>
      </c>
      <c r="AK250" s="27">
        <v>0.29750080000000001</v>
      </c>
      <c r="AL250" s="27">
        <v>0.26719599999999999</v>
      </c>
      <c r="AM250" s="249"/>
      <c r="AN250" s="27">
        <v>0.26863157999999998</v>
      </c>
      <c r="AO250" s="27">
        <v>2.7646520000000001E-2</v>
      </c>
      <c r="AP250" s="27">
        <v>5.6913440000000003E-2</v>
      </c>
      <c r="AQ250" s="27">
        <v>0.17316999999999999</v>
      </c>
      <c r="AR250" s="27">
        <v>2.223646E-2</v>
      </c>
    </row>
    <row r="251" spans="1:44" x14ac:dyDescent="0.25">
      <c r="A251">
        <v>357</v>
      </c>
      <c r="B251" t="s">
        <v>1431</v>
      </c>
      <c r="C251" t="s">
        <v>1163</v>
      </c>
      <c r="D251" t="s">
        <v>1428</v>
      </c>
      <c r="E251">
        <v>-19.846701509999999</v>
      </c>
      <c r="F251">
        <v>-42.099738875</v>
      </c>
      <c r="G251">
        <v>915</v>
      </c>
      <c r="H251" t="s">
        <v>1225</v>
      </c>
      <c r="J251" s="27">
        <v>6.333333333333333</v>
      </c>
      <c r="K251" s="27">
        <v>6.666666666666667</v>
      </c>
      <c r="L251" s="27">
        <v>6.666666666666667</v>
      </c>
      <c r="M251" s="27">
        <v>6.333333333333333</v>
      </c>
      <c r="N251" s="27">
        <v>6.666666666666667</v>
      </c>
      <c r="O251" s="27">
        <v>6.666666666666667</v>
      </c>
      <c r="P251" s="27">
        <v>6.666666666666667</v>
      </c>
      <c r="Q251" s="27">
        <v>7</v>
      </c>
      <c r="R251" s="27">
        <v>89</v>
      </c>
      <c r="S251" s="249"/>
      <c r="T251" s="27">
        <v>44.299986500000003</v>
      </c>
      <c r="U251" s="27">
        <v>29.925912000000004</v>
      </c>
      <c r="V251" s="27">
        <v>5.2752251000000001</v>
      </c>
      <c r="W251" s="27">
        <v>11.747768900000001</v>
      </c>
      <c r="X251" s="27">
        <v>2.237708890389337</v>
      </c>
      <c r="Y251" s="249"/>
      <c r="Z251" s="27">
        <v>7.7228679569430643</v>
      </c>
      <c r="AA251" s="249"/>
      <c r="AB251" s="27"/>
      <c r="AC251" s="249"/>
      <c r="AD251" s="27"/>
      <c r="AE251" s="249"/>
      <c r="AF251" s="27"/>
      <c r="AG251" s="249"/>
      <c r="AH251" s="27">
        <v>5.966208</v>
      </c>
      <c r="AI251" s="27">
        <v>0.6214556</v>
      </c>
      <c r="AJ251" s="27">
        <v>5.3447524</v>
      </c>
      <c r="AK251" s="27">
        <v>0.26802090000000001</v>
      </c>
      <c r="AL251" s="27">
        <v>0.35343469999999999</v>
      </c>
      <c r="AM251" s="249"/>
      <c r="AN251" s="27">
        <v>0.14929454</v>
      </c>
      <c r="AO251" s="27">
        <v>1.4464579999999999E-2</v>
      </c>
      <c r="AP251" s="27">
        <v>3.3558499999999998E-2</v>
      </c>
      <c r="AQ251" s="27">
        <v>9.5135579999999997E-2</v>
      </c>
      <c r="AR251" s="27">
        <v>1.022492E-2</v>
      </c>
    </row>
    <row r="252" spans="1:44" x14ac:dyDescent="0.25">
      <c r="A252">
        <v>358</v>
      </c>
      <c r="B252" t="s">
        <v>1432</v>
      </c>
      <c r="C252" t="s">
        <v>1173</v>
      </c>
      <c r="D252" t="s">
        <v>1428</v>
      </c>
      <c r="E252">
        <v>-19.845456379000002</v>
      </c>
      <c r="F252">
        <v>-42.099253730999997</v>
      </c>
      <c r="G252">
        <v>902</v>
      </c>
      <c r="H252" t="s">
        <v>1210</v>
      </c>
      <c r="J252" s="27">
        <v>6</v>
      </c>
      <c r="K252" s="27">
        <v>6.333333333333333</v>
      </c>
      <c r="L252" s="27">
        <v>6.666666666666667</v>
      </c>
      <c r="M252" s="27">
        <v>6.333333333333333</v>
      </c>
      <c r="N252" s="27">
        <v>6.666666666666667</v>
      </c>
      <c r="O252" s="27">
        <v>6.5</v>
      </c>
      <c r="P252" s="27">
        <v>6.333333333333333</v>
      </c>
      <c r="Q252" s="27">
        <v>6.166666666666667</v>
      </c>
      <c r="R252" s="27">
        <v>87</v>
      </c>
      <c r="S252" s="249"/>
      <c r="T252" s="27">
        <v>39.758488499999991</v>
      </c>
      <c r="U252" s="27">
        <v>28.732987999999999</v>
      </c>
      <c r="V252" s="27">
        <v>4.916783399999999</v>
      </c>
      <c r="W252" s="27">
        <v>11.287118250000001</v>
      </c>
      <c r="X252" s="27">
        <v>2.3168161546440373</v>
      </c>
      <c r="Y252" s="249"/>
      <c r="Z252" s="27">
        <v>6.9779615064558564</v>
      </c>
      <c r="AA252" s="249"/>
      <c r="AB252" s="27"/>
      <c r="AC252" s="249"/>
      <c r="AD252" s="27"/>
      <c r="AE252" s="249"/>
      <c r="AF252" s="27"/>
      <c r="AG252" s="249"/>
      <c r="AH252" s="27"/>
      <c r="AI252" s="27"/>
      <c r="AJ252" s="27"/>
      <c r="AK252" s="27"/>
      <c r="AL252" s="27"/>
      <c r="AM252" s="249"/>
      <c r="AN252" s="27">
        <v>0.32270125999999999</v>
      </c>
      <c r="AO252" s="27">
        <v>2.2655500000000002E-2</v>
      </c>
      <c r="AP252" s="27">
        <v>7.0881139999999981E-2</v>
      </c>
      <c r="AQ252" s="27">
        <v>0.20336495999999998</v>
      </c>
      <c r="AR252" s="27">
        <v>2.1434399999999999E-2</v>
      </c>
    </row>
    <row r="253" spans="1:44" x14ac:dyDescent="0.25">
      <c r="A253">
        <v>359</v>
      </c>
      <c r="B253" t="s">
        <v>1433</v>
      </c>
      <c r="C253" t="s">
        <v>1194</v>
      </c>
      <c r="D253" t="s">
        <v>1428</v>
      </c>
      <c r="E253">
        <v>-19.842616253999999</v>
      </c>
      <c r="F253">
        <v>-42.097281049999999</v>
      </c>
      <c r="G253">
        <v>916</v>
      </c>
      <c r="H253" t="s">
        <v>1225</v>
      </c>
      <c r="J253" s="27">
        <v>6</v>
      </c>
      <c r="K253" s="27">
        <v>6.5</v>
      </c>
      <c r="L253" s="27">
        <v>6.5</v>
      </c>
      <c r="M253" s="27">
        <v>6</v>
      </c>
      <c r="N253" s="27">
        <v>6.333333333333333</v>
      </c>
      <c r="O253" s="27">
        <v>6.5</v>
      </c>
      <c r="P253" s="27">
        <v>6.333333333333333</v>
      </c>
      <c r="Q253" s="27">
        <v>6.166666666666667</v>
      </c>
      <c r="R253" s="27">
        <v>86.333333333333329</v>
      </c>
      <c r="S253" s="249"/>
      <c r="T253" s="27">
        <v>52.275365000000001</v>
      </c>
      <c r="U253" s="27">
        <v>33.159568000000007</v>
      </c>
      <c r="V253" s="27">
        <v>5.7298996999999989</v>
      </c>
      <c r="W253" s="27">
        <v>13.177070000000001</v>
      </c>
      <c r="X253" s="27">
        <v>2.3010582924283383</v>
      </c>
      <c r="Y253" s="249"/>
      <c r="Z253" s="27">
        <v>6.3243228733256389</v>
      </c>
      <c r="AA253" s="249"/>
      <c r="AB253" s="27"/>
      <c r="AC253" s="249"/>
      <c r="AD253" s="27"/>
      <c r="AE253" s="249"/>
      <c r="AF253" s="27"/>
      <c r="AG253" s="249"/>
      <c r="AH253" s="27"/>
      <c r="AI253" s="27"/>
      <c r="AJ253" s="27"/>
      <c r="AK253" s="27"/>
      <c r="AL253" s="27"/>
      <c r="AM253" s="249"/>
      <c r="AN253" s="27">
        <v>0.24429149999999997</v>
      </c>
      <c r="AO253" s="27">
        <v>2.1968599999999998E-2</v>
      </c>
      <c r="AP253" s="27">
        <v>6.2434939999999994E-2</v>
      </c>
      <c r="AQ253" s="27">
        <v>0.14438886000000001</v>
      </c>
      <c r="AR253" s="27">
        <v>1.5025500000000001E-2</v>
      </c>
    </row>
    <row r="254" spans="1:44" x14ac:dyDescent="0.25">
      <c r="A254">
        <v>360</v>
      </c>
      <c r="B254" t="s">
        <v>1430</v>
      </c>
      <c r="C254" t="s">
        <v>1192</v>
      </c>
      <c r="D254" t="s">
        <v>1428</v>
      </c>
      <c r="E254">
        <v>-19.802945545</v>
      </c>
      <c r="F254">
        <v>-42.182147987</v>
      </c>
      <c r="G254">
        <v>819</v>
      </c>
      <c r="H254" t="s">
        <v>1225</v>
      </c>
      <c r="J254" s="27">
        <v>6</v>
      </c>
      <c r="K254" s="27">
        <v>5.666666666666667</v>
      </c>
      <c r="L254" s="27">
        <v>6.166666666666667</v>
      </c>
      <c r="M254" s="27">
        <v>5.833333333333333</v>
      </c>
      <c r="N254" s="27">
        <v>5.666666666666667</v>
      </c>
      <c r="O254" s="27">
        <v>6.166666666666667</v>
      </c>
      <c r="P254" s="27">
        <v>6</v>
      </c>
      <c r="Q254" s="27">
        <v>6.166666666666667</v>
      </c>
      <c r="R254" s="27">
        <v>83.666666666666671</v>
      </c>
      <c r="S254" s="249"/>
      <c r="T254" s="27">
        <v>52.171560999999997</v>
      </c>
      <c r="U254" s="27">
        <v>32.684925999999997</v>
      </c>
      <c r="V254" s="27">
        <v>5.6647518000000003</v>
      </c>
      <c r="W254" s="27">
        <v>12.920033749999998</v>
      </c>
      <c r="X254" s="27">
        <v>2.2863889226882352</v>
      </c>
      <c r="Y254" s="249"/>
      <c r="Z254" s="27">
        <v>6.6813411000456355</v>
      </c>
      <c r="AA254" s="249"/>
      <c r="AB254" s="27"/>
      <c r="AC254" s="249"/>
      <c r="AD254" s="27"/>
      <c r="AE254" s="249"/>
      <c r="AF254" s="27"/>
      <c r="AG254" s="249"/>
      <c r="AH254" s="27"/>
      <c r="AI254" s="27"/>
      <c r="AJ254" s="27"/>
      <c r="AK254" s="27"/>
      <c r="AL254" s="27"/>
      <c r="AM254" s="249"/>
      <c r="AN254" s="27"/>
      <c r="AO254" s="27"/>
      <c r="AP254" s="27"/>
      <c r="AQ254" s="27"/>
      <c r="AR254" s="27"/>
    </row>
    <row r="255" spans="1:44" x14ac:dyDescent="0.25">
      <c r="A255">
        <v>363</v>
      </c>
      <c r="B255" t="s">
        <v>1434</v>
      </c>
      <c r="C255" t="s">
        <v>1163</v>
      </c>
      <c r="D255" t="s">
        <v>1428</v>
      </c>
      <c r="E255">
        <v>-19.841765993999999</v>
      </c>
      <c r="F255">
        <v>-42.105373442000001</v>
      </c>
      <c r="G255">
        <v>965</v>
      </c>
      <c r="H255" t="s">
        <v>1225</v>
      </c>
      <c r="J255" s="27">
        <v>6.5</v>
      </c>
      <c r="K255" s="27">
        <v>6</v>
      </c>
      <c r="L255" s="27">
        <v>7</v>
      </c>
      <c r="M255" s="27">
        <v>6.5</v>
      </c>
      <c r="N255" s="27">
        <v>7</v>
      </c>
      <c r="O255" s="27">
        <v>6.25</v>
      </c>
      <c r="P255" s="27">
        <v>6</v>
      </c>
      <c r="Q255" s="27">
        <v>6.25</v>
      </c>
      <c r="R255" s="27">
        <v>87.333333333333329</v>
      </c>
      <c r="S255" s="249"/>
      <c r="T255" s="27">
        <v>59.572837499999991</v>
      </c>
      <c r="U255" s="27">
        <v>34.960875500000007</v>
      </c>
      <c r="V255" s="27">
        <v>6.0246347499999997</v>
      </c>
      <c r="W255" s="27">
        <v>14.048747499999999</v>
      </c>
      <c r="X255" s="27">
        <v>2.3399167904117402</v>
      </c>
      <c r="Y255" s="249"/>
      <c r="Z255" s="27">
        <v>6.3860628674200735</v>
      </c>
      <c r="AA255" s="249"/>
      <c r="AB255" s="27"/>
      <c r="AC255" s="249"/>
      <c r="AD255" s="27">
        <v>159.66204826835218</v>
      </c>
      <c r="AE255" s="249"/>
      <c r="AF255" s="27">
        <v>7.9365288223839716</v>
      </c>
      <c r="AG255" s="249"/>
      <c r="AH255" s="27">
        <v>5.2485660000000003</v>
      </c>
      <c r="AI255" s="27">
        <v>0.72933490000000001</v>
      </c>
      <c r="AJ255" s="27">
        <v>4.5192311000000007</v>
      </c>
      <c r="AK255" s="27">
        <v>0.3387288</v>
      </c>
      <c r="AL255" s="27">
        <v>0.39060610000000001</v>
      </c>
      <c r="AM255" s="249"/>
      <c r="AN255" s="27">
        <v>0.27902638000000002</v>
      </c>
      <c r="AO255" s="27">
        <v>2.7609759999999994E-2</v>
      </c>
      <c r="AP255" s="27">
        <v>7.256515999999999E-2</v>
      </c>
      <c r="AQ255" s="27">
        <v>0.17669818000000001</v>
      </c>
      <c r="AR255" s="27">
        <v>1.8409420000000003E-2</v>
      </c>
    </row>
    <row r="256" spans="1:44" x14ac:dyDescent="0.25">
      <c r="A256">
        <v>365</v>
      </c>
      <c r="B256" t="s">
        <v>1435</v>
      </c>
      <c r="C256" t="s">
        <v>1192</v>
      </c>
      <c r="D256" t="s">
        <v>1371</v>
      </c>
      <c r="E256">
        <v>-20.3869492</v>
      </c>
      <c r="F256">
        <v>-42.043446852000002</v>
      </c>
      <c r="G256">
        <v>1131</v>
      </c>
      <c r="H256" t="s">
        <v>1225</v>
      </c>
      <c r="J256" s="27">
        <v>6</v>
      </c>
      <c r="K256" s="27">
        <v>6</v>
      </c>
      <c r="L256" s="27">
        <v>6</v>
      </c>
      <c r="M256" s="27">
        <v>6.666666666666667</v>
      </c>
      <c r="N256" s="27">
        <v>6.333333333333333</v>
      </c>
      <c r="O256" s="27">
        <v>6.166666666666667</v>
      </c>
      <c r="P256" s="27">
        <v>6</v>
      </c>
      <c r="Q256" s="27">
        <v>6.166666666666667</v>
      </c>
      <c r="R256" s="27">
        <v>85.333333333333329</v>
      </c>
      <c r="S256" s="249"/>
      <c r="T256" s="27">
        <v>56.398664499999995</v>
      </c>
      <c r="U256" s="27">
        <v>32.3179315</v>
      </c>
      <c r="V256" s="27">
        <v>6.107256099999999</v>
      </c>
      <c r="W256" s="27">
        <v>12.835879000000002</v>
      </c>
      <c r="X256" s="27">
        <v>2.1106214140622273</v>
      </c>
      <c r="Y256" s="249"/>
      <c r="Z256" s="27">
        <v>6.8450863017743551</v>
      </c>
      <c r="AA256" s="249"/>
      <c r="AB256" s="27"/>
      <c r="AC256" s="249"/>
      <c r="AD256" s="27">
        <v>183.95408520819734</v>
      </c>
      <c r="AE256" s="249"/>
      <c r="AF256" s="27"/>
      <c r="AG256" s="249"/>
      <c r="AH256" s="27"/>
      <c r="AI256" s="27"/>
      <c r="AJ256" s="27"/>
      <c r="AK256" s="27"/>
      <c r="AL256" s="27"/>
      <c r="AM256" s="249"/>
      <c r="AN256" s="27"/>
      <c r="AO256" s="27"/>
      <c r="AP256" s="27"/>
      <c r="AQ256" s="27"/>
      <c r="AR256" s="27"/>
    </row>
    <row r="257" spans="1:44" x14ac:dyDescent="0.25">
      <c r="A257">
        <v>367</v>
      </c>
      <c r="B257" t="s">
        <v>1436</v>
      </c>
      <c r="C257" t="s">
        <v>1192</v>
      </c>
      <c r="D257" t="s">
        <v>1392</v>
      </c>
      <c r="E257">
        <v>-20.359905325</v>
      </c>
      <c r="F257">
        <v>-42.132952418000002</v>
      </c>
      <c r="G257">
        <v>922</v>
      </c>
      <c r="H257" t="s">
        <v>1210</v>
      </c>
      <c r="J257" s="27">
        <v>6.333333333333333</v>
      </c>
      <c r="K257" s="27">
        <v>7</v>
      </c>
      <c r="L257" s="27">
        <v>7</v>
      </c>
      <c r="M257" s="27">
        <v>6.666666666666667</v>
      </c>
      <c r="N257" s="27">
        <v>6.666666666666667</v>
      </c>
      <c r="O257" s="27">
        <v>7</v>
      </c>
      <c r="P257" s="27">
        <v>6.333333333333333</v>
      </c>
      <c r="Q257" s="27">
        <v>6.666666666666667</v>
      </c>
      <c r="R257" s="27">
        <v>89.666666666666671</v>
      </c>
      <c r="S257" s="249"/>
      <c r="T257" s="27">
        <v>46.312899499999993</v>
      </c>
      <c r="U257" s="27">
        <v>29.125704499999994</v>
      </c>
      <c r="V257" s="27">
        <v>5.5419403499999991</v>
      </c>
      <c r="W257" s="27">
        <v>11.373613749999999</v>
      </c>
      <c r="X257" s="27">
        <v>2.0734756512261474</v>
      </c>
      <c r="Y257" s="249"/>
      <c r="Z257" s="27">
        <v>5.9538829087590264</v>
      </c>
      <c r="AA257" s="249"/>
      <c r="AB257" s="27">
        <v>3292.833333</v>
      </c>
      <c r="AC257" s="249"/>
      <c r="AD257" s="27">
        <v>205.93303971545583</v>
      </c>
      <c r="AE257" s="249"/>
      <c r="AF257" s="27">
        <v>7.3380827050804553</v>
      </c>
      <c r="AG257" s="249"/>
      <c r="AH257" s="27">
        <v>5.8227890000000002</v>
      </c>
      <c r="AI257" s="27">
        <v>0.63366869999999997</v>
      </c>
      <c r="AJ257" s="27">
        <v>5.1891202999999999</v>
      </c>
      <c r="AK257" s="27">
        <v>0.34789789999999998</v>
      </c>
      <c r="AL257" s="27">
        <v>0.28577079999999999</v>
      </c>
      <c r="AM257" s="249"/>
      <c r="AN257" s="27">
        <v>0.19759326000000002</v>
      </c>
      <c r="AO257" s="27">
        <v>2.1510160000000004E-2</v>
      </c>
      <c r="AP257" s="27">
        <v>4.7728300000000001E-2</v>
      </c>
      <c r="AQ257" s="27">
        <v>0.12522875999999999</v>
      </c>
      <c r="AR257" s="27">
        <v>1.2084399999999999E-2</v>
      </c>
    </row>
    <row r="258" spans="1:44" x14ac:dyDescent="0.25">
      <c r="A258">
        <v>368</v>
      </c>
      <c r="B258" t="s">
        <v>1437</v>
      </c>
      <c r="C258" t="s">
        <v>1192</v>
      </c>
      <c r="D258" t="s">
        <v>1392</v>
      </c>
      <c r="E258">
        <v>-20.465452679999999</v>
      </c>
      <c r="F258">
        <v>-42.149333925999997</v>
      </c>
      <c r="G258">
        <v>1043</v>
      </c>
      <c r="H258" t="s">
        <v>1210</v>
      </c>
      <c r="J258" s="27">
        <v>6.333333333333333</v>
      </c>
      <c r="K258" s="27">
        <v>6.166666666666667</v>
      </c>
      <c r="L258" s="27">
        <v>6.833333333333333</v>
      </c>
      <c r="M258" s="27">
        <v>6.333333333333333</v>
      </c>
      <c r="N258" s="27">
        <v>6.5</v>
      </c>
      <c r="O258" s="27">
        <v>6.666666666666667</v>
      </c>
      <c r="P258" s="27">
        <v>6.333333333333333</v>
      </c>
      <c r="Q258" s="27">
        <v>6.5</v>
      </c>
      <c r="R258" s="27">
        <v>87.333333333333329</v>
      </c>
      <c r="S258" s="249"/>
      <c r="T258" s="27">
        <v>52.734285999999997</v>
      </c>
      <c r="U258" s="27">
        <v>31.077796999999997</v>
      </c>
      <c r="V258" s="27">
        <v>5.8103549000000001</v>
      </c>
      <c r="W258" s="27">
        <v>12.266398999999996</v>
      </c>
      <c r="X258" s="27">
        <v>2.1220472874801173</v>
      </c>
      <c r="Y258" s="249"/>
      <c r="Z258" s="27">
        <v>5.5217029500979784</v>
      </c>
      <c r="AA258" s="249"/>
      <c r="AB258" s="27">
        <v>3697.166667</v>
      </c>
      <c r="AC258" s="249"/>
      <c r="AD258" s="27">
        <v>167.91645353816997</v>
      </c>
      <c r="AE258" s="249"/>
      <c r="AF258" s="27">
        <v>7.4810935502950073</v>
      </c>
      <c r="AG258" s="249"/>
      <c r="AH258" s="27"/>
      <c r="AI258" s="27"/>
      <c r="AJ258" s="27"/>
      <c r="AK258" s="27"/>
      <c r="AL258" s="27"/>
      <c r="AM258" s="249"/>
      <c r="AN258" s="27">
        <v>0.27902638000000002</v>
      </c>
      <c r="AO258" s="27">
        <v>2.7609759999999994E-2</v>
      </c>
      <c r="AP258" s="27">
        <v>6.4926899999999996E-2</v>
      </c>
      <c r="AQ258" s="27">
        <v>0.17669818000000001</v>
      </c>
      <c r="AR258" s="27">
        <v>1.8409420000000003E-2</v>
      </c>
    </row>
    <row r="259" spans="1:44" x14ac:dyDescent="0.25">
      <c r="A259">
        <v>369</v>
      </c>
      <c r="B259" t="s">
        <v>1438</v>
      </c>
      <c r="C259" t="s">
        <v>1173</v>
      </c>
      <c r="D259" t="s">
        <v>1392</v>
      </c>
      <c r="E259">
        <v>-20.363636948</v>
      </c>
      <c r="F259">
        <v>-42.142459842999997</v>
      </c>
      <c r="G259">
        <v>863</v>
      </c>
      <c r="H259" t="s">
        <v>1225</v>
      </c>
      <c r="J259" s="27">
        <v>6</v>
      </c>
      <c r="K259" s="27">
        <v>6.333333333333333</v>
      </c>
      <c r="L259" s="27">
        <v>6.666666666666667</v>
      </c>
      <c r="M259" s="27">
        <v>6.333333333333333</v>
      </c>
      <c r="N259" s="27">
        <v>6.333333333333333</v>
      </c>
      <c r="O259" s="27">
        <v>6.5</v>
      </c>
      <c r="P259" s="27">
        <v>6.333333333333333</v>
      </c>
      <c r="Q259" s="27">
        <v>6.166666666666667</v>
      </c>
      <c r="R259" s="27">
        <v>86.666666666666671</v>
      </c>
      <c r="S259" s="249"/>
      <c r="T259" s="27">
        <v>43.590922000000006</v>
      </c>
      <c r="U259" s="27">
        <v>28.538383499999998</v>
      </c>
      <c r="V259" s="27">
        <v>5.2691626500000011</v>
      </c>
      <c r="W259" s="27">
        <v>11.857328949999999</v>
      </c>
      <c r="X259" s="27">
        <v>2.2445909865272058</v>
      </c>
      <c r="Y259" s="249"/>
      <c r="Z259" s="27">
        <v>6.3130348476495106</v>
      </c>
      <c r="AA259" s="249"/>
      <c r="AB259" s="27"/>
      <c r="AC259" s="249"/>
      <c r="AD259" s="27"/>
      <c r="AE259" s="249"/>
      <c r="AF259" s="27"/>
      <c r="AG259" s="249"/>
      <c r="AH259" s="27"/>
      <c r="AI259" s="27"/>
      <c r="AJ259" s="27"/>
      <c r="AK259" s="27"/>
      <c r="AL259" s="27"/>
      <c r="AM259" s="249"/>
      <c r="AN259" s="27"/>
      <c r="AO259" s="27"/>
      <c r="AP259" s="27"/>
      <c r="AQ259" s="27"/>
      <c r="AR259" s="27"/>
    </row>
    <row r="260" spans="1:44" x14ac:dyDescent="0.25">
      <c r="A260">
        <v>371</v>
      </c>
      <c r="B260" t="s">
        <v>1439</v>
      </c>
      <c r="C260" t="s">
        <v>1194</v>
      </c>
      <c r="D260" t="s">
        <v>1392</v>
      </c>
      <c r="E260">
        <v>-20.359792840000001</v>
      </c>
      <c r="F260">
        <v>-42.129070423999998</v>
      </c>
      <c r="G260">
        <v>1004</v>
      </c>
      <c r="H260" t="s">
        <v>1225</v>
      </c>
      <c r="J260" s="27">
        <v>6</v>
      </c>
      <c r="K260" s="27">
        <v>6.333333333333333</v>
      </c>
      <c r="L260" s="27">
        <v>6.5</v>
      </c>
      <c r="M260" s="27">
        <v>6.166666666666667</v>
      </c>
      <c r="N260" s="27">
        <v>6.333333333333333</v>
      </c>
      <c r="O260" s="27">
        <v>6.166666666666667</v>
      </c>
      <c r="P260" s="27">
        <v>6.333333333333333</v>
      </c>
      <c r="Q260" s="27">
        <v>6.166666666666667</v>
      </c>
      <c r="R260" s="27">
        <v>86</v>
      </c>
      <c r="S260" s="249"/>
      <c r="T260" s="27">
        <v>55.553604499999992</v>
      </c>
      <c r="U260" s="27">
        <v>32.449877000000001</v>
      </c>
      <c r="V260" s="27">
        <v>5.9780253999999999</v>
      </c>
      <c r="W260" s="27">
        <v>12.936007999999998</v>
      </c>
      <c r="X260" s="27">
        <v>2.1767755658398813</v>
      </c>
      <c r="Y260" s="249"/>
      <c r="Z260" s="27">
        <v>5.1901860252865548</v>
      </c>
      <c r="AA260" s="249"/>
      <c r="AB260" s="27"/>
      <c r="AC260" s="249"/>
      <c r="AD260" s="27"/>
      <c r="AE260" s="249"/>
      <c r="AF260" s="27"/>
      <c r="AG260" s="249"/>
      <c r="AH260" s="27"/>
      <c r="AI260" s="27"/>
      <c r="AJ260" s="27"/>
      <c r="AK260" s="27"/>
      <c r="AL260" s="27"/>
      <c r="AM260" s="249"/>
      <c r="AN260" s="27">
        <v>0.29509226</v>
      </c>
      <c r="AO260" s="27">
        <v>2.5378639999999997E-2</v>
      </c>
      <c r="AP260" s="27">
        <v>7.7490440000000008E-2</v>
      </c>
      <c r="AQ260" s="27">
        <v>0.17354593999999998</v>
      </c>
      <c r="AR260" s="27">
        <v>2.1225520000000001E-2</v>
      </c>
    </row>
    <row r="261" spans="1:44" x14ac:dyDescent="0.25">
      <c r="A261">
        <v>372</v>
      </c>
      <c r="B261" t="s">
        <v>1440</v>
      </c>
      <c r="C261" t="s">
        <v>1173</v>
      </c>
      <c r="D261" t="s">
        <v>1392</v>
      </c>
      <c r="E261">
        <v>-20.31481823</v>
      </c>
      <c r="F261">
        <v>-42.127736611000003</v>
      </c>
      <c r="G261">
        <v>956</v>
      </c>
      <c r="H261" t="s">
        <v>1225</v>
      </c>
      <c r="J261" s="27">
        <v>6</v>
      </c>
      <c r="K261" s="27">
        <v>5.666666666666667</v>
      </c>
      <c r="L261" s="27">
        <v>6</v>
      </c>
      <c r="M261" s="27">
        <v>6</v>
      </c>
      <c r="N261" s="27">
        <v>5.666666666666667</v>
      </c>
      <c r="O261" s="27">
        <v>5.333333333333333</v>
      </c>
      <c r="P261" s="27">
        <v>6</v>
      </c>
      <c r="Q261" s="27">
        <v>6</v>
      </c>
      <c r="R261" s="27">
        <v>82.666666666666671</v>
      </c>
      <c r="S261" s="249"/>
      <c r="T261" s="27">
        <v>56.485406499999996</v>
      </c>
      <c r="U261" s="27">
        <v>32.894686499999992</v>
      </c>
      <c r="V261" s="27">
        <v>5.9003618999999992</v>
      </c>
      <c r="W261" s="27">
        <v>13.0967375</v>
      </c>
      <c r="X261" s="27">
        <v>2.2315403694617708</v>
      </c>
      <c r="Y261" s="249"/>
      <c r="Z261" s="27">
        <v>5.1566316806700128</v>
      </c>
      <c r="AA261" s="249"/>
      <c r="AB261" s="27"/>
      <c r="AC261" s="249"/>
      <c r="AD261" s="27"/>
      <c r="AE261" s="249"/>
      <c r="AF261" s="27"/>
      <c r="AG261" s="249"/>
      <c r="AH261" s="27"/>
      <c r="AI261" s="27"/>
      <c r="AJ261" s="27"/>
      <c r="AK261" s="27"/>
      <c r="AL261" s="27"/>
      <c r="AM261" s="249"/>
      <c r="AN261" s="27">
        <v>0.2615267</v>
      </c>
      <c r="AO261" s="27">
        <v>2.6816039999999996E-2</v>
      </c>
      <c r="AP261" s="27">
        <v>6.8252599999999997E-2</v>
      </c>
      <c r="AQ261" s="27">
        <v>0.1498041</v>
      </c>
      <c r="AR261" s="27">
        <v>1.8341260000000002E-2</v>
      </c>
    </row>
    <row r="262" spans="1:44" x14ac:dyDescent="0.25">
      <c r="A262">
        <v>373</v>
      </c>
      <c r="B262" t="s">
        <v>1440</v>
      </c>
      <c r="C262" t="s">
        <v>1192</v>
      </c>
      <c r="D262" t="s">
        <v>1392</v>
      </c>
      <c r="E262">
        <v>-20.308351087999998</v>
      </c>
      <c r="F262">
        <v>-42.145908913</v>
      </c>
      <c r="G262">
        <v>811</v>
      </c>
      <c r="H262" t="s">
        <v>1210</v>
      </c>
      <c r="J262" s="27">
        <v>6.333333333333333</v>
      </c>
      <c r="K262" s="27">
        <v>6.666666666666667</v>
      </c>
      <c r="L262" s="27">
        <v>6.333333333333333</v>
      </c>
      <c r="M262" s="27">
        <v>6</v>
      </c>
      <c r="N262" s="27">
        <v>6.5</v>
      </c>
      <c r="O262" s="27">
        <v>6.5</v>
      </c>
      <c r="P262" s="27">
        <v>6.333333333333333</v>
      </c>
      <c r="Q262" s="27">
        <v>6</v>
      </c>
      <c r="R262" s="27">
        <v>86.666666666666671</v>
      </c>
      <c r="S262" s="249"/>
      <c r="T262" s="27"/>
      <c r="U262" s="27"/>
      <c r="V262" s="27"/>
      <c r="W262" s="27"/>
      <c r="X262" s="27"/>
      <c r="Y262" s="249"/>
      <c r="Z262" s="27"/>
      <c r="AA262" s="249"/>
      <c r="AB262" s="27"/>
      <c r="AC262" s="249"/>
      <c r="AD262" s="27">
        <v>184.23268386108512</v>
      </c>
      <c r="AE262" s="249"/>
      <c r="AF262" s="27"/>
      <c r="AG262" s="249"/>
      <c r="AH262" s="27"/>
      <c r="AI262" s="27"/>
      <c r="AJ262" s="27"/>
      <c r="AK262" s="27"/>
      <c r="AL262" s="27"/>
      <c r="AM262" s="249"/>
      <c r="AN262" s="27"/>
      <c r="AO262" s="27"/>
      <c r="AP262" s="27"/>
      <c r="AQ262" s="27"/>
      <c r="AR262" s="27"/>
    </row>
    <row r="263" spans="1:44" x14ac:dyDescent="0.25">
      <c r="A263">
        <v>374</v>
      </c>
      <c r="B263" t="s">
        <v>1441</v>
      </c>
      <c r="C263" t="s">
        <v>1163</v>
      </c>
      <c r="D263" t="s">
        <v>1392</v>
      </c>
      <c r="E263">
        <v>-20.396528290999999</v>
      </c>
      <c r="F263">
        <v>-42.155686738</v>
      </c>
      <c r="G263">
        <v>843</v>
      </c>
      <c r="H263" t="s">
        <v>1210</v>
      </c>
      <c r="J263" s="27">
        <v>6</v>
      </c>
      <c r="K263" s="27">
        <v>5.666666666666667</v>
      </c>
      <c r="L263" s="27">
        <v>6</v>
      </c>
      <c r="M263" s="27">
        <v>6</v>
      </c>
      <c r="N263" s="27">
        <v>6.333333333333333</v>
      </c>
      <c r="O263" s="27">
        <v>6.333333333333333</v>
      </c>
      <c r="P263" s="27">
        <v>6.333333333333333</v>
      </c>
      <c r="Q263" s="27">
        <v>6</v>
      </c>
      <c r="R263" s="27">
        <v>84.666666666666671</v>
      </c>
      <c r="S263" s="249"/>
      <c r="T263" s="27">
        <v>52.669132500000003</v>
      </c>
      <c r="U263" s="27">
        <v>31.375277499999992</v>
      </c>
      <c r="V263" s="27">
        <v>5.7076647000000005</v>
      </c>
      <c r="W263" s="27">
        <v>12.591365999999999</v>
      </c>
      <c r="X263" s="27">
        <v>2.224008459436936</v>
      </c>
      <c r="Y263" s="249"/>
      <c r="Z263" s="27">
        <v>5.5270716452366253</v>
      </c>
      <c r="AA263" s="249"/>
      <c r="AB263" s="27">
        <v>4255.2883330000004</v>
      </c>
      <c r="AC263" s="249"/>
      <c r="AD263" s="27"/>
      <c r="AE263" s="249"/>
      <c r="AF263" s="27"/>
      <c r="AG263" s="249"/>
      <c r="AH263" s="27"/>
      <c r="AI263" s="27"/>
      <c r="AJ263" s="27"/>
      <c r="AK263" s="27"/>
      <c r="AL263" s="27"/>
      <c r="AM263" s="249"/>
      <c r="AN263" s="27"/>
      <c r="AO263" s="27"/>
      <c r="AP263" s="27"/>
      <c r="AQ263" s="27"/>
      <c r="AR263" s="27"/>
    </row>
    <row r="264" spans="1:44" x14ac:dyDescent="0.25">
      <c r="A264">
        <v>375</v>
      </c>
      <c r="B264" t="s">
        <v>1442</v>
      </c>
      <c r="C264" t="s">
        <v>1173</v>
      </c>
      <c r="D264" t="s">
        <v>1392</v>
      </c>
      <c r="E264">
        <v>-20.318103516000001</v>
      </c>
      <c r="F264">
        <v>-42.179750175999999</v>
      </c>
      <c r="G264">
        <v>848</v>
      </c>
      <c r="H264" t="s">
        <v>1225</v>
      </c>
      <c r="J264" s="27">
        <v>6.5</v>
      </c>
      <c r="K264" s="27">
        <v>7</v>
      </c>
      <c r="L264" s="27">
        <v>7</v>
      </c>
      <c r="M264" s="27">
        <v>7</v>
      </c>
      <c r="N264" s="27">
        <v>7</v>
      </c>
      <c r="O264" s="27">
        <v>7</v>
      </c>
      <c r="P264" s="27">
        <v>6.5</v>
      </c>
      <c r="Q264" s="27">
        <v>6.5</v>
      </c>
      <c r="R264" s="27">
        <v>89.666666666666671</v>
      </c>
      <c r="S264" s="249"/>
      <c r="T264" s="27">
        <v>37.733424000000007</v>
      </c>
      <c r="U264" s="27">
        <v>26.302978499999995</v>
      </c>
      <c r="V264" s="27">
        <v>5.0215483000000001</v>
      </c>
      <c r="W264" s="27">
        <v>10.184852850000002</v>
      </c>
      <c r="X264" s="27">
        <v>2.0315046988651386</v>
      </c>
      <c r="Y264" s="249"/>
      <c r="Z264" s="27">
        <v>6.3001637452017301</v>
      </c>
      <c r="AA264" s="249"/>
      <c r="AB264" s="27"/>
      <c r="AC264" s="249"/>
      <c r="AD264" s="27"/>
      <c r="AE264" s="249"/>
      <c r="AF264" s="27"/>
      <c r="AG264" s="249"/>
      <c r="AH264" s="27"/>
      <c r="AI264" s="27"/>
      <c r="AJ264" s="27"/>
      <c r="AK264" s="27"/>
      <c r="AL264" s="27"/>
      <c r="AM264" s="249"/>
      <c r="AN264" s="27"/>
      <c r="AO264" s="27"/>
      <c r="AP264" s="27"/>
      <c r="AQ264" s="27"/>
      <c r="AR264" s="27"/>
    </row>
    <row r="265" spans="1:44" x14ac:dyDescent="0.25">
      <c r="A265">
        <v>377</v>
      </c>
      <c r="B265" t="s">
        <v>1443</v>
      </c>
      <c r="C265" t="s">
        <v>1163</v>
      </c>
      <c r="D265" t="s">
        <v>1392</v>
      </c>
      <c r="E265">
        <v>-20.457708221000001</v>
      </c>
      <c r="F265">
        <v>-42.157588005000001</v>
      </c>
      <c r="G265">
        <v>945</v>
      </c>
      <c r="H265" t="s">
        <v>1210</v>
      </c>
      <c r="J265" s="27">
        <v>6</v>
      </c>
      <c r="K265" s="27">
        <v>5.666666666666667</v>
      </c>
      <c r="L265" s="27">
        <v>5.833333333333333</v>
      </c>
      <c r="M265" s="27">
        <v>6.5</v>
      </c>
      <c r="N265" s="27">
        <v>6.333333333333333</v>
      </c>
      <c r="O265" s="27">
        <v>6.166666666666667</v>
      </c>
      <c r="P265" s="27">
        <v>6</v>
      </c>
      <c r="Q265" s="27">
        <v>6.166666666666667</v>
      </c>
      <c r="R265" s="27">
        <v>84.333333333333329</v>
      </c>
      <c r="S265" s="249"/>
      <c r="T265" s="27">
        <v>55.389313999999999</v>
      </c>
      <c r="U265" s="27">
        <v>31.991064000000001</v>
      </c>
      <c r="V265" s="27">
        <v>5.9281491499999994</v>
      </c>
      <c r="W265" s="27">
        <v>13.3094885</v>
      </c>
      <c r="X265" s="27">
        <v>2.2450599855128175</v>
      </c>
      <c r="Y265" s="249"/>
      <c r="Z265" s="27">
        <v>5.5337825141599346</v>
      </c>
      <c r="AA265" s="249"/>
      <c r="AB265" s="27">
        <v>3688.833333</v>
      </c>
      <c r="AC265" s="249"/>
      <c r="AD265" s="27">
        <v>168.679393264124</v>
      </c>
      <c r="AE265" s="249"/>
      <c r="AF265" s="27">
        <v>8.0361642919418959</v>
      </c>
      <c r="AG265" s="249"/>
      <c r="AH265" s="27">
        <v>4.9711509999999999</v>
      </c>
      <c r="AI265" s="27">
        <v>0.62780230000000004</v>
      </c>
      <c r="AJ265" s="27">
        <v>4.3433487</v>
      </c>
      <c r="AK265" s="27">
        <v>0.28204080000000004</v>
      </c>
      <c r="AL265" s="27">
        <v>0.3457615</v>
      </c>
      <c r="AM265" s="249"/>
      <c r="AN265" s="27">
        <v>0.26145534000000004</v>
      </c>
      <c r="AO265" s="27">
        <v>2.73721E-2</v>
      </c>
      <c r="AP265" s="27">
        <v>6.879070000000001E-2</v>
      </c>
      <c r="AQ265" s="27">
        <v>0.15445178000000001</v>
      </c>
      <c r="AR265" s="27">
        <v>1.667542E-2</v>
      </c>
    </row>
    <row r="266" spans="1:44" x14ac:dyDescent="0.25">
      <c r="A266">
        <v>378</v>
      </c>
      <c r="B266" t="s">
        <v>1444</v>
      </c>
      <c r="C266" t="s">
        <v>1173</v>
      </c>
      <c r="D266" t="s">
        <v>1392</v>
      </c>
      <c r="E266">
        <v>-20.462182899999998</v>
      </c>
      <c r="F266">
        <v>-42.146509057000003</v>
      </c>
      <c r="G266">
        <v>1019</v>
      </c>
      <c r="H266" t="s">
        <v>1225</v>
      </c>
      <c r="J266" s="27">
        <v>6.333333333333333</v>
      </c>
      <c r="K266" s="27">
        <v>7</v>
      </c>
      <c r="L266" s="27">
        <v>6.666666666666667</v>
      </c>
      <c r="M266" s="27">
        <v>6.333333333333333</v>
      </c>
      <c r="N266" s="27">
        <v>7</v>
      </c>
      <c r="O266" s="27">
        <v>6.666666666666667</v>
      </c>
      <c r="P266" s="27">
        <v>6.666666666666667</v>
      </c>
      <c r="Q266" s="27">
        <v>6.333333333333333</v>
      </c>
      <c r="R266" s="27">
        <v>89</v>
      </c>
      <c r="S266" s="249"/>
      <c r="T266" s="27">
        <v>51.524677000000011</v>
      </c>
      <c r="U266" s="27">
        <v>31.248944500000004</v>
      </c>
      <c r="V266" s="27">
        <v>6.2035591000000005</v>
      </c>
      <c r="W266" s="27">
        <v>11.57455165</v>
      </c>
      <c r="X266" s="27">
        <v>1.9131769610459592</v>
      </c>
      <c r="Y266" s="249"/>
      <c r="Z266" s="27">
        <v>5.5176764287439939</v>
      </c>
      <c r="AA266" s="249"/>
      <c r="AB266" s="27"/>
      <c r="AC266" s="249"/>
      <c r="AD266" s="27"/>
      <c r="AE266" s="249"/>
      <c r="AF266" s="27"/>
      <c r="AG266" s="249"/>
      <c r="AH266" s="27">
        <v>8.9492089999999997</v>
      </c>
      <c r="AI266" s="27">
        <v>1.0176883999999999</v>
      </c>
      <c r="AJ266" s="27">
        <v>7.9315205999999998</v>
      </c>
      <c r="AK266" s="27">
        <v>0.57506930000000001</v>
      </c>
      <c r="AL266" s="27">
        <v>0.44261909999999999</v>
      </c>
      <c r="AM266" s="249"/>
      <c r="AN266" s="27">
        <v>0.34000338000000008</v>
      </c>
      <c r="AO266" s="27">
        <v>2.844754E-2</v>
      </c>
      <c r="AP266" s="27">
        <v>5.1929740000000002E-2</v>
      </c>
      <c r="AQ266" s="27">
        <v>0.24223059999999999</v>
      </c>
      <c r="AR266" s="27">
        <v>1.6363540000000003E-2</v>
      </c>
    </row>
    <row r="267" spans="1:44" x14ac:dyDescent="0.25">
      <c r="A267">
        <v>379</v>
      </c>
      <c r="B267" t="s">
        <v>1445</v>
      </c>
      <c r="C267" t="s">
        <v>1163</v>
      </c>
      <c r="D267" t="s">
        <v>1287</v>
      </c>
      <c r="E267">
        <v>-20.267697600999998</v>
      </c>
      <c r="F267">
        <v>-42.081382423999997</v>
      </c>
      <c r="G267">
        <v>697</v>
      </c>
      <c r="H267" t="s">
        <v>1210</v>
      </c>
      <c r="J267" s="27">
        <v>6</v>
      </c>
      <c r="K267" s="27">
        <v>6</v>
      </c>
      <c r="L267" s="27">
        <v>6.333333333333333</v>
      </c>
      <c r="M267" s="27">
        <v>6</v>
      </c>
      <c r="N267" s="27">
        <v>6.333333333333333</v>
      </c>
      <c r="O267" s="27">
        <v>6.333333333333333</v>
      </c>
      <c r="P267" s="27">
        <v>6</v>
      </c>
      <c r="Q267" s="27">
        <v>6</v>
      </c>
      <c r="R267" s="27">
        <v>85</v>
      </c>
      <c r="S267" s="249"/>
      <c r="T267" s="27">
        <v>59.291282000000002</v>
      </c>
      <c r="U267" s="27">
        <v>33.494622000000007</v>
      </c>
      <c r="V267" s="27">
        <v>6.2716985499999991</v>
      </c>
      <c r="W267" s="27">
        <v>13.1165366</v>
      </c>
      <c r="X267" s="27">
        <v>2.0998389828072521</v>
      </c>
      <c r="Y267" s="249"/>
      <c r="Z267" s="27">
        <v>5.3251651780629317</v>
      </c>
      <c r="AA267" s="249"/>
      <c r="AB267" s="27"/>
      <c r="AC267" s="249"/>
      <c r="AD267" s="27">
        <v>188.64446416900705</v>
      </c>
      <c r="AE267" s="249"/>
      <c r="AF267" s="27">
        <v>6.6866606673080238</v>
      </c>
      <c r="AG267" s="249"/>
      <c r="AH267" s="27"/>
      <c r="AI267" s="27"/>
      <c r="AJ267" s="27"/>
      <c r="AK267" s="27"/>
      <c r="AL267" s="27"/>
      <c r="AM267" s="249"/>
      <c r="AN267" s="27">
        <v>0.26063761999999996</v>
      </c>
      <c r="AO267" s="27">
        <v>2.6318579999999998E-2</v>
      </c>
      <c r="AP267" s="27">
        <v>5.7966840000000006E-2</v>
      </c>
      <c r="AQ267" s="27">
        <v>0.16553272000000002</v>
      </c>
      <c r="AR267" s="27">
        <v>1.7425039999999999E-2</v>
      </c>
    </row>
    <row r="268" spans="1:44" x14ac:dyDescent="0.25">
      <c r="A268">
        <v>381</v>
      </c>
      <c r="B268" t="s">
        <v>1446</v>
      </c>
      <c r="C268" t="s">
        <v>1163</v>
      </c>
      <c r="D268" t="s">
        <v>1287</v>
      </c>
      <c r="E268">
        <v>-20.267369282000001</v>
      </c>
      <c r="F268">
        <v>-42.187806275</v>
      </c>
      <c r="G268">
        <v>826</v>
      </c>
      <c r="H268" t="s">
        <v>1225</v>
      </c>
      <c r="J268" s="27">
        <v>5.5</v>
      </c>
      <c r="K268" s="27">
        <v>6.5</v>
      </c>
      <c r="L268" s="27">
        <v>5.75</v>
      </c>
      <c r="M268" s="27">
        <v>5.75</v>
      </c>
      <c r="N268" s="27">
        <v>6.5</v>
      </c>
      <c r="O268" s="27">
        <v>5.5</v>
      </c>
      <c r="P268" s="27">
        <v>6</v>
      </c>
      <c r="Q268" s="27">
        <v>6</v>
      </c>
      <c r="R268" s="27">
        <v>83.333333333333329</v>
      </c>
      <c r="S268" s="249"/>
      <c r="T268" s="27">
        <v>58.711491000000002</v>
      </c>
      <c r="U268" s="27">
        <v>33.052599499999999</v>
      </c>
      <c r="V268" s="27">
        <v>6.3027121499999996</v>
      </c>
      <c r="W268" s="27">
        <v>12.783513750000003</v>
      </c>
      <c r="X268" s="27">
        <v>2.0259816437767233</v>
      </c>
      <c r="Y268" s="249"/>
      <c r="Z268" s="27">
        <v>6.2867420073551132</v>
      </c>
      <c r="AA268" s="249"/>
      <c r="AB268" s="27"/>
      <c r="AC268" s="249"/>
      <c r="AD268" s="27"/>
      <c r="AE268" s="249"/>
      <c r="AF268" s="27"/>
      <c r="AG268" s="249"/>
      <c r="AH268" s="27"/>
      <c r="AI268" s="27"/>
      <c r="AJ268" s="27"/>
      <c r="AK268" s="27"/>
      <c r="AL268" s="27"/>
      <c r="AM268" s="249"/>
      <c r="AN268" s="27"/>
      <c r="AO268" s="27"/>
      <c r="AP268" s="27"/>
      <c r="AQ268" s="27"/>
      <c r="AR268" s="27"/>
    </row>
    <row r="269" spans="1:44" x14ac:dyDescent="0.25">
      <c r="A269">
        <v>382</v>
      </c>
      <c r="B269" t="s">
        <v>1447</v>
      </c>
      <c r="C269" t="s">
        <v>1192</v>
      </c>
      <c r="D269" t="s">
        <v>1287</v>
      </c>
      <c r="E269">
        <v>-20.282100225000001</v>
      </c>
      <c r="F269">
        <v>-42.179292439999998</v>
      </c>
      <c r="G269">
        <v>838</v>
      </c>
      <c r="H269" t="s">
        <v>1225</v>
      </c>
      <c r="J269" s="27">
        <v>6.333333333333333</v>
      </c>
      <c r="K269" s="27">
        <v>6</v>
      </c>
      <c r="L269" s="27">
        <v>6</v>
      </c>
      <c r="M269" s="27">
        <v>6.333333333333333</v>
      </c>
      <c r="N269" s="27">
        <v>7</v>
      </c>
      <c r="O269" s="27">
        <v>6</v>
      </c>
      <c r="P269" s="27">
        <v>6.333333333333333</v>
      </c>
      <c r="Q269" s="27">
        <v>6.333333333333333</v>
      </c>
      <c r="R269" s="27">
        <v>86.333333333333329</v>
      </c>
      <c r="S269" s="249"/>
      <c r="T269" s="27">
        <v>46.3521985</v>
      </c>
      <c r="U269" s="27">
        <v>29.9162985</v>
      </c>
      <c r="V269" s="27">
        <v>5.4440016999999994</v>
      </c>
      <c r="W269" s="27">
        <v>11.837470700000001</v>
      </c>
      <c r="X269" s="27">
        <v>2.173891277599628</v>
      </c>
      <c r="Y269" s="249"/>
      <c r="Z269" s="27">
        <v>6.3270072208949619</v>
      </c>
      <c r="AA269" s="249"/>
      <c r="AB269" s="27"/>
      <c r="AC269" s="249"/>
      <c r="AD269" s="27"/>
      <c r="AE269" s="249"/>
      <c r="AF269" s="27"/>
      <c r="AG269" s="249"/>
      <c r="AH269" s="27"/>
      <c r="AI269" s="27"/>
      <c r="AJ269" s="27"/>
      <c r="AK269" s="27"/>
      <c r="AL269" s="27"/>
      <c r="AM269" s="249"/>
      <c r="AN269" s="27"/>
      <c r="AO269" s="27"/>
      <c r="AP269" s="27"/>
      <c r="AQ269" s="27"/>
      <c r="AR269" s="27"/>
    </row>
    <row r="270" spans="1:44" x14ac:dyDescent="0.25">
      <c r="A270">
        <v>385</v>
      </c>
      <c r="B270" t="s">
        <v>1448</v>
      </c>
      <c r="C270" t="s">
        <v>1173</v>
      </c>
      <c r="D270" t="s">
        <v>1449</v>
      </c>
      <c r="E270">
        <v>-20.301758385999999</v>
      </c>
      <c r="F270">
        <v>-41.886655558000001</v>
      </c>
      <c r="G270">
        <v>936</v>
      </c>
      <c r="H270" t="s">
        <v>1225</v>
      </c>
      <c r="J270" s="27">
        <v>5.666666666666667</v>
      </c>
      <c r="K270" s="27">
        <v>5.666666666666667</v>
      </c>
      <c r="L270" s="27">
        <v>5.666666666666667</v>
      </c>
      <c r="M270" s="27">
        <v>6</v>
      </c>
      <c r="N270" s="27">
        <v>5.666666666666667</v>
      </c>
      <c r="O270" s="27">
        <v>5.333333333333333</v>
      </c>
      <c r="P270" s="27">
        <v>5.666666666666667</v>
      </c>
      <c r="Q270" s="27">
        <v>5.666666666666667</v>
      </c>
      <c r="R270" s="27">
        <v>81.333333333333329</v>
      </c>
      <c r="S270" s="249"/>
      <c r="T270" s="27">
        <v>53.861935999999993</v>
      </c>
      <c r="U270" s="27">
        <v>31.531329499999998</v>
      </c>
      <c r="V270" s="27">
        <v>5.6917585999999991</v>
      </c>
      <c r="W270" s="27">
        <v>13.024042700000001</v>
      </c>
      <c r="X270" s="27">
        <v>2.3186640866039321</v>
      </c>
      <c r="Y270" s="249"/>
      <c r="Z270" s="27">
        <v>6.179650667484216</v>
      </c>
      <c r="AA270" s="249"/>
      <c r="AB270" s="27">
        <v>525.01883299999997</v>
      </c>
      <c r="AC270" s="249"/>
      <c r="AD270" s="27"/>
      <c r="AE270" s="249"/>
      <c r="AF270" s="27"/>
      <c r="AG270" s="249"/>
      <c r="AH270" s="27"/>
      <c r="AI270" s="27"/>
      <c r="AJ270" s="27"/>
      <c r="AK270" s="27"/>
      <c r="AL270" s="27"/>
      <c r="AM270" s="249"/>
      <c r="AN270" s="27"/>
      <c r="AO270" s="27"/>
      <c r="AP270" s="27"/>
      <c r="AQ270" s="27"/>
      <c r="AR270" s="27"/>
    </row>
    <row r="271" spans="1:44" x14ac:dyDescent="0.25">
      <c r="A271">
        <v>386</v>
      </c>
      <c r="B271" t="s">
        <v>1450</v>
      </c>
      <c r="C271" t="s">
        <v>1192</v>
      </c>
      <c r="D271" t="s">
        <v>1449</v>
      </c>
      <c r="E271">
        <v>-20.302339419999999</v>
      </c>
      <c r="F271">
        <v>-41.874457542000002</v>
      </c>
      <c r="G271">
        <v>1014</v>
      </c>
      <c r="H271" t="s">
        <v>1225</v>
      </c>
      <c r="J271" s="27">
        <v>6</v>
      </c>
      <c r="K271" s="27">
        <v>6</v>
      </c>
      <c r="L271" s="27">
        <v>5.5</v>
      </c>
      <c r="M271" s="27">
        <v>6</v>
      </c>
      <c r="N271" s="27">
        <v>6</v>
      </c>
      <c r="O271" s="27">
        <v>5.5</v>
      </c>
      <c r="P271" s="27">
        <v>6</v>
      </c>
      <c r="Q271" s="27">
        <v>5.5</v>
      </c>
      <c r="R271" s="27">
        <v>82.333333333333329</v>
      </c>
      <c r="S271" s="249"/>
      <c r="T271" s="27">
        <v>45.886406000000001</v>
      </c>
      <c r="U271" s="27">
        <v>29.243716499999998</v>
      </c>
      <c r="V271" s="27">
        <v>5.2638342499999986</v>
      </c>
      <c r="W271" s="27">
        <v>11.796914950000001</v>
      </c>
      <c r="X271" s="27">
        <v>2.2558578309571189</v>
      </c>
      <c r="Y271" s="249"/>
      <c r="Z271" s="27">
        <v>5.438488175448958</v>
      </c>
      <c r="AA271" s="249"/>
      <c r="AB271" s="27">
        <v>3399.333333</v>
      </c>
      <c r="AC271" s="249"/>
      <c r="AD271" s="27">
        <v>162.83729563813245</v>
      </c>
      <c r="AE271" s="249"/>
      <c r="AF271" s="27">
        <v>7.0535228418914659</v>
      </c>
      <c r="AG271" s="249"/>
      <c r="AH271" s="27">
        <v>4.394158</v>
      </c>
      <c r="AI271" s="27">
        <v>0.59413939999999998</v>
      </c>
      <c r="AJ271" s="27">
        <v>3.8000186</v>
      </c>
      <c r="AK271" s="27">
        <v>0.34910750000000002</v>
      </c>
      <c r="AL271" s="27">
        <v>0.2450319</v>
      </c>
      <c r="AM271" s="249"/>
      <c r="AN271" s="27">
        <v>0.1986204</v>
      </c>
      <c r="AO271" s="27">
        <v>1.7946919999999998E-2</v>
      </c>
      <c r="AP271" s="27">
        <v>5.1063900000000002E-2</v>
      </c>
      <c r="AQ271" s="27">
        <v>0.13046749999999999</v>
      </c>
      <c r="AR271" s="27">
        <v>1.5764359999999998E-2</v>
      </c>
    </row>
    <row r="272" spans="1:44" x14ac:dyDescent="0.25">
      <c r="A272">
        <v>387</v>
      </c>
      <c r="B272" t="s">
        <v>1351</v>
      </c>
      <c r="C272" t="s">
        <v>1163</v>
      </c>
      <c r="D272" t="s">
        <v>1352</v>
      </c>
      <c r="E272">
        <v>-20.136686945000001</v>
      </c>
      <c r="F272">
        <v>-41.832730165000001</v>
      </c>
      <c r="G272">
        <v>724</v>
      </c>
      <c r="H272" t="s">
        <v>1451</v>
      </c>
      <c r="J272" s="27">
        <v>5.333333333333333</v>
      </c>
      <c r="K272" s="27">
        <v>5.333333333333333</v>
      </c>
      <c r="L272" s="27">
        <v>5.333333333333333</v>
      </c>
      <c r="M272" s="27">
        <v>6</v>
      </c>
      <c r="N272" s="27">
        <v>5.333333333333333</v>
      </c>
      <c r="O272" s="27">
        <v>5.666666666666667</v>
      </c>
      <c r="P272" s="27">
        <v>5.333333333333333</v>
      </c>
      <c r="Q272" s="27">
        <v>5</v>
      </c>
      <c r="R272" s="27">
        <v>78.666666666666671</v>
      </c>
      <c r="S272" s="249"/>
      <c r="T272" s="27">
        <v>52.632038000000001</v>
      </c>
      <c r="U272" s="27">
        <v>30.916495500000003</v>
      </c>
      <c r="V272" s="27">
        <v>5.79730145</v>
      </c>
      <c r="W272" s="27">
        <v>12.890058449999998</v>
      </c>
      <c r="X272" s="27">
        <v>2.2299550740341489</v>
      </c>
      <c r="Y272" s="249"/>
      <c r="Z272" s="27">
        <v>6.4961211177623284</v>
      </c>
      <c r="AA272" s="249"/>
      <c r="AB272" s="27"/>
      <c r="AC272" s="249"/>
      <c r="AD272" s="27">
        <v>167.48687025065169</v>
      </c>
      <c r="AE272" s="249"/>
      <c r="AF272" s="27">
        <v>7.4310887223397346</v>
      </c>
      <c r="AG272" s="249"/>
      <c r="AH272" s="27"/>
      <c r="AI272" s="27"/>
      <c r="AJ272" s="27"/>
      <c r="AK272" s="27"/>
      <c r="AL272" s="27"/>
      <c r="AM272" s="249"/>
      <c r="AN272" s="27">
        <v>0.26530366</v>
      </c>
      <c r="AO272" s="27">
        <v>2.7940320000000001E-2</v>
      </c>
      <c r="AP272" s="27">
        <v>5.4812800000000002E-2</v>
      </c>
      <c r="AQ272" s="27">
        <v>0.16968945999999999</v>
      </c>
      <c r="AR272" s="27">
        <v>1.7527620000000001E-2</v>
      </c>
    </row>
    <row r="273" spans="1:44" x14ac:dyDescent="0.25">
      <c r="A273">
        <v>388</v>
      </c>
      <c r="B273" t="s">
        <v>1452</v>
      </c>
      <c r="C273" t="s">
        <v>1163</v>
      </c>
      <c r="D273" t="s">
        <v>1352</v>
      </c>
      <c r="E273">
        <v>-20.15576927</v>
      </c>
      <c r="F273">
        <v>-41.811277941</v>
      </c>
      <c r="G273">
        <v>657</v>
      </c>
      <c r="H273" t="s">
        <v>1225</v>
      </c>
      <c r="J273" s="27">
        <v>5.666666666666667</v>
      </c>
      <c r="K273" s="27">
        <v>5.666666666666667</v>
      </c>
      <c r="L273" s="27">
        <v>6</v>
      </c>
      <c r="M273" s="27">
        <v>6</v>
      </c>
      <c r="N273" s="27">
        <v>6</v>
      </c>
      <c r="O273" s="27">
        <v>6.166666666666667</v>
      </c>
      <c r="P273" s="27">
        <v>6.333333333333333</v>
      </c>
      <c r="Q273" s="27">
        <v>6.166666666666667</v>
      </c>
      <c r="R273" s="27">
        <v>84</v>
      </c>
      <c r="S273" s="249"/>
      <c r="T273" s="27">
        <v>44.575524499999993</v>
      </c>
      <c r="U273" s="27">
        <v>27.883248000000002</v>
      </c>
      <c r="V273" s="27">
        <v>5.1912568500000003</v>
      </c>
      <c r="W273" s="27">
        <v>11.613310299999998</v>
      </c>
      <c r="X273" s="27">
        <v>2.2545760993386086</v>
      </c>
      <c r="Y273" s="249"/>
      <c r="Z273" s="27">
        <v>6.4182750382519522</v>
      </c>
      <c r="AA273" s="249"/>
      <c r="AB273" s="27"/>
      <c r="AC273" s="249"/>
      <c r="AD273" s="27">
        <v>115.75402363321241</v>
      </c>
      <c r="AE273" s="249"/>
      <c r="AF273" s="27">
        <v>6.4474435879135585</v>
      </c>
      <c r="AG273" s="249"/>
      <c r="AH273" s="27"/>
      <c r="AI273" s="27"/>
      <c r="AJ273" s="27"/>
      <c r="AK273" s="27"/>
      <c r="AL273" s="27"/>
      <c r="AM273" s="249"/>
      <c r="AN273" s="27"/>
      <c r="AO273" s="27"/>
      <c r="AP273" s="27"/>
      <c r="AQ273" s="27"/>
      <c r="AR273" s="27"/>
    </row>
    <row r="274" spans="1:44" x14ac:dyDescent="0.25">
      <c r="A274">
        <v>389</v>
      </c>
      <c r="B274" t="s">
        <v>1453</v>
      </c>
      <c r="C274" t="s">
        <v>1192</v>
      </c>
      <c r="D274" t="s">
        <v>1352</v>
      </c>
      <c r="E274">
        <v>-20.142614292000001</v>
      </c>
      <c r="F274">
        <v>-41.836581398</v>
      </c>
      <c r="G274">
        <v>673</v>
      </c>
      <c r="H274" t="s">
        <v>1225</v>
      </c>
      <c r="J274" s="27">
        <v>6.333333333333333</v>
      </c>
      <c r="K274" s="27">
        <v>6.666666666666667</v>
      </c>
      <c r="L274" s="27">
        <v>6.333333333333333</v>
      </c>
      <c r="M274" s="27">
        <v>6.666666666666667</v>
      </c>
      <c r="N274" s="27">
        <v>6.666666666666667</v>
      </c>
      <c r="O274" s="27">
        <v>6.5</v>
      </c>
      <c r="P274" s="27">
        <v>6</v>
      </c>
      <c r="Q274" s="27">
        <v>6.5</v>
      </c>
      <c r="R274" s="27">
        <v>87.666666666666671</v>
      </c>
      <c r="S274" s="249"/>
      <c r="T274" s="27">
        <v>29.291963500000001</v>
      </c>
      <c r="U274" s="27">
        <v>22.420893999999997</v>
      </c>
      <c r="V274" s="27">
        <v>4.4404396999999998</v>
      </c>
      <c r="W274" s="27">
        <v>9.3465773999999975</v>
      </c>
      <c r="X274" s="27">
        <v>2.1171933086929546</v>
      </c>
      <c r="Y274" s="249"/>
      <c r="Z274" s="27">
        <v>7.2061310498483344</v>
      </c>
      <c r="AA274" s="249"/>
      <c r="AB274" s="27"/>
      <c r="AC274" s="249"/>
      <c r="AD274" s="27">
        <v>207.27560115657744</v>
      </c>
      <c r="AE274" s="249"/>
      <c r="AF274" s="27">
        <v>7.1367026713223414</v>
      </c>
      <c r="AG274" s="249"/>
      <c r="AH274" s="27">
        <v>4.7581689999999996</v>
      </c>
      <c r="AI274" s="27">
        <v>0.60737130000000006</v>
      </c>
      <c r="AJ274" s="27">
        <v>4.1507977</v>
      </c>
      <c r="AK274" s="27">
        <v>0.29802380000000006</v>
      </c>
      <c r="AL274" s="27">
        <v>0.3093475</v>
      </c>
      <c r="AM274" s="249"/>
      <c r="AN274" s="27">
        <v>0.21338056</v>
      </c>
      <c r="AO274" s="27">
        <v>2.6943299999999996E-2</v>
      </c>
      <c r="AP274" s="27">
        <v>4.7394459999999999E-2</v>
      </c>
      <c r="AQ274" s="27">
        <v>0.12739925999999999</v>
      </c>
      <c r="AR274" s="27">
        <v>1.9916139999999999E-2</v>
      </c>
    </row>
    <row r="275" spans="1:44" x14ac:dyDescent="0.25">
      <c r="A275">
        <v>391</v>
      </c>
      <c r="B275" t="s">
        <v>1456</v>
      </c>
      <c r="C275" t="s">
        <v>1192</v>
      </c>
      <c r="D275" t="s">
        <v>1449</v>
      </c>
      <c r="E275">
        <v>-20.301975644999999</v>
      </c>
      <c r="F275">
        <v>-41.869776080999998</v>
      </c>
      <c r="G275">
        <v>1013</v>
      </c>
      <c r="H275" t="s">
        <v>1225</v>
      </c>
      <c r="J275" s="27">
        <v>5.666666666666667</v>
      </c>
      <c r="K275" s="27">
        <v>6</v>
      </c>
      <c r="L275" s="27">
        <v>6.333333333333333</v>
      </c>
      <c r="M275" s="27">
        <v>6.333333333333333</v>
      </c>
      <c r="N275" s="27">
        <v>6.333333333333333</v>
      </c>
      <c r="O275" s="27">
        <v>6</v>
      </c>
      <c r="P275" s="27">
        <v>6</v>
      </c>
      <c r="Q275" s="27">
        <v>6</v>
      </c>
      <c r="R275" s="27">
        <v>84.666666666666671</v>
      </c>
      <c r="S275" s="249"/>
      <c r="T275" s="27">
        <v>56.555529499999999</v>
      </c>
      <c r="U275" s="27">
        <v>32.368851499999998</v>
      </c>
      <c r="V275" s="27">
        <v>5.8957645999999997</v>
      </c>
      <c r="W275" s="27">
        <v>13.423269999999999</v>
      </c>
      <c r="X275" s="27">
        <v>2.2904682308301396</v>
      </c>
      <c r="Y275" s="249"/>
      <c r="Z275" s="27">
        <v>5.9309953136942699</v>
      </c>
      <c r="AA275" s="249"/>
      <c r="AB275" s="27">
        <v>3680.6881669999998</v>
      </c>
      <c r="AC275" s="249"/>
      <c r="AD275" s="27">
        <v>153.1190205529353</v>
      </c>
      <c r="AE275" s="249"/>
      <c r="AF275" s="27">
        <v>6.8176377906333583</v>
      </c>
      <c r="AG275" s="249"/>
      <c r="AH275" s="27">
        <v>5.3956480000000004</v>
      </c>
      <c r="AI275" s="27">
        <v>0.70101859999999994</v>
      </c>
      <c r="AJ275" s="27">
        <v>4.6946294000000002</v>
      </c>
      <c r="AK275" s="27">
        <v>0.40425999999999995</v>
      </c>
      <c r="AL275" s="27">
        <v>0.29675859999999998</v>
      </c>
      <c r="AM275" s="249"/>
      <c r="AN275" s="27">
        <v>0.19489633999999997</v>
      </c>
      <c r="AO275" s="27">
        <v>2.0161579999999998E-2</v>
      </c>
      <c r="AP275" s="27">
        <v>4.1881799999999997E-2</v>
      </c>
      <c r="AQ275" s="27">
        <v>0.11361972000000001</v>
      </c>
      <c r="AR275" s="27">
        <v>1.3066120000000001E-2</v>
      </c>
    </row>
    <row r="276" spans="1:44" x14ac:dyDescent="0.25">
      <c r="A276">
        <v>392</v>
      </c>
      <c r="B276" t="s">
        <v>1457</v>
      </c>
      <c r="C276" t="s">
        <v>1192</v>
      </c>
      <c r="D276" t="s">
        <v>1449</v>
      </c>
      <c r="E276">
        <v>-20.303165539999998</v>
      </c>
      <c r="F276">
        <v>-41.882339465000001</v>
      </c>
      <c r="G276">
        <v>895</v>
      </c>
      <c r="H276" t="s">
        <v>1225</v>
      </c>
      <c r="J276" s="27">
        <v>6</v>
      </c>
      <c r="K276" s="27">
        <v>6.333333333333333</v>
      </c>
      <c r="L276" s="27">
        <v>6</v>
      </c>
      <c r="M276" s="27">
        <v>6.166666666666667</v>
      </c>
      <c r="N276" s="27">
        <v>6</v>
      </c>
      <c r="O276" s="27">
        <v>6.166666666666667</v>
      </c>
      <c r="P276" s="27">
        <v>6</v>
      </c>
      <c r="Q276" s="27">
        <v>6</v>
      </c>
      <c r="R276" s="27">
        <v>84.666666666666671</v>
      </c>
      <c r="S276" s="249"/>
      <c r="T276" s="27"/>
      <c r="U276" s="27"/>
      <c r="V276" s="27"/>
      <c r="W276" s="27"/>
      <c r="X276" s="27"/>
      <c r="Y276" s="249"/>
      <c r="Z276" s="27"/>
      <c r="AA276" s="249"/>
      <c r="AB276" s="27">
        <v>3831.333333</v>
      </c>
      <c r="AC276" s="249"/>
      <c r="AD276" s="27">
        <v>208.62429653330122</v>
      </c>
      <c r="AE276" s="249"/>
      <c r="AF276" s="27">
        <v>8.7314815266891088</v>
      </c>
      <c r="AG276" s="249"/>
      <c r="AH276" s="27">
        <v>5.1385719999999999</v>
      </c>
      <c r="AI276" s="27">
        <v>0.52990130000000002</v>
      </c>
      <c r="AJ276" s="27">
        <v>4.6086707000000002</v>
      </c>
      <c r="AK276" s="27">
        <v>0.27923049999999999</v>
      </c>
      <c r="AL276" s="27">
        <v>0.25067080000000003</v>
      </c>
      <c r="AM276" s="249"/>
      <c r="AN276" s="27"/>
      <c r="AO276" s="27"/>
      <c r="AP276" s="27"/>
      <c r="AQ276" s="27"/>
      <c r="AR276" s="27"/>
    </row>
    <row r="277" spans="1:44" x14ac:dyDescent="0.25">
      <c r="A277">
        <v>393</v>
      </c>
      <c r="B277" t="s">
        <v>1458</v>
      </c>
      <c r="C277" t="s">
        <v>1192</v>
      </c>
      <c r="D277" t="s">
        <v>1449</v>
      </c>
      <c r="E277">
        <v>-20.30087661</v>
      </c>
      <c r="F277">
        <v>-41.848131744</v>
      </c>
      <c r="G277">
        <v>1114</v>
      </c>
      <c r="H277" t="s">
        <v>1210</v>
      </c>
      <c r="J277" s="27">
        <v>7</v>
      </c>
      <c r="K277" s="27">
        <v>7.5</v>
      </c>
      <c r="L277" s="27">
        <v>7</v>
      </c>
      <c r="M277" s="27">
        <v>7</v>
      </c>
      <c r="N277" s="27">
        <v>7.166666666666667</v>
      </c>
      <c r="O277" s="27">
        <v>7.333333333333333</v>
      </c>
      <c r="P277" s="27">
        <v>7</v>
      </c>
      <c r="Q277" s="27">
        <v>7</v>
      </c>
      <c r="R277" s="27">
        <v>93</v>
      </c>
      <c r="S277" s="249"/>
      <c r="T277" s="27">
        <v>70.123700499999998</v>
      </c>
      <c r="U277" s="27">
        <v>36.260148000000001</v>
      </c>
      <c r="V277" s="27">
        <v>6.8294201499999989</v>
      </c>
      <c r="W277" s="27">
        <v>14.9891255</v>
      </c>
      <c r="X277" s="27">
        <v>2.1981370412316497</v>
      </c>
      <c r="Y277" s="249"/>
      <c r="Z277" s="27">
        <v>5.6867903256113612</v>
      </c>
      <c r="AA277" s="249"/>
      <c r="AB277" s="27">
        <v>681.79100000000005</v>
      </c>
      <c r="AC277" s="249"/>
      <c r="AD277" s="27">
        <v>155.83368511928791</v>
      </c>
      <c r="AE277" s="249"/>
      <c r="AF277" s="27">
        <v>6.3129637713603026</v>
      </c>
      <c r="AG277" s="249"/>
      <c r="AH277" s="27">
        <v>3.9803790000000001</v>
      </c>
      <c r="AI277" s="27">
        <v>0.46480750000000004</v>
      </c>
      <c r="AJ277" s="27">
        <v>3.5155715000000001</v>
      </c>
      <c r="AK277" s="27">
        <v>0.25294870000000003</v>
      </c>
      <c r="AL277" s="27">
        <v>0.21185880000000001</v>
      </c>
      <c r="AM277" s="249"/>
      <c r="AN277" s="27"/>
      <c r="AO277" s="27"/>
      <c r="AP277" s="27"/>
      <c r="AQ277" s="27"/>
      <c r="AR277" s="27"/>
    </row>
    <row r="278" spans="1:44" x14ac:dyDescent="0.25">
      <c r="A278">
        <v>396</v>
      </c>
      <c r="B278" t="s">
        <v>1459</v>
      </c>
      <c r="C278" t="s">
        <v>1163</v>
      </c>
      <c r="D278" t="s">
        <v>1284</v>
      </c>
      <c r="E278">
        <v>-20.206660833000001</v>
      </c>
      <c r="F278">
        <v>-41.887045399999998</v>
      </c>
      <c r="G278">
        <v>762</v>
      </c>
      <c r="H278" t="s">
        <v>1210</v>
      </c>
      <c r="J278" s="27">
        <v>5.333333333333333</v>
      </c>
      <c r="K278" s="27">
        <v>5.666666666666667</v>
      </c>
      <c r="L278" s="27">
        <v>5.333333333333333</v>
      </c>
      <c r="M278" s="27">
        <v>6</v>
      </c>
      <c r="N278" s="27">
        <v>5.333333333333333</v>
      </c>
      <c r="O278" s="27">
        <v>5.666666666666667</v>
      </c>
      <c r="P278" s="27">
        <v>5.666666666666667</v>
      </c>
      <c r="Q278" s="27">
        <v>6</v>
      </c>
      <c r="R278" s="27">
        <v>80.666666666666671</v>
      </c>
      <c r="S278" s="249"/>
      <c r="T278" s="27"/>
      <c r="U278" s="27"/>
      <c r="V278" s="27"/>
      <c r="W278" s="27"/>
      <c r="X278" s="27"/>
      <c r="Y278" s="249"/>
      <c r="Z278" s="27"/>
      <c r="AA278" s="249"/>
      <c r="AB278" s="27"/>
      <c r="AC278" s="249"/>
      <c r="AD278" s="27">
        <v>157.4198448162829</v>
      </c>
      <c r="AE278" s="249"/>
      <c r="AF278" s="27">
        <v>7.9773133646374648</v>
      </c>
      <c r="AG278" s="249"/>
      <c r="AH278" s="27"/>
      <c r="AI278" s="27"/>
      <c r="AJ278" s="27"/>
      <c r="AK278" s="27"/>
      <c r="AL278" s="27"/>
      <c r="AM278" s="249"/>
      <c r="AN278" s="27"/>
      <c r="AO278" s="27"/>
      <c r="AP278" s="27"/>
      <c r="AQ278" s="27"/>
      <c r="AR278" s="27"/>
    </row>
    <row r="279" spans="1:44" x14ac:dyDescent="0.25">
      <c r="A279">
        <v>397</v>
      </c>
      <c r="B279" t="s">
        <v>1460</v>
      </c>
      <c r="C279" t="s">
        <v>1163</v>
      </c>
      <c r="D279" t="s">
        <v>1449</v>
      </c>
      <c r="E279">
        <v>-20.27600172</v>
      </c>
      <c r="F279">
        <v>-41.860290198000001</v>
      </c>
      <c r="G279">
        <v>750</v>
      </c>
      <c r="H279" t="s">
        <v>1225</v>
      </c>
      <c r="J279" s="27">
        <v>5.666666666666667</v>
      </c>
      <c r="K279" s="27">
        <v>5.666666666666667</v>
      </c>
      <c r="L279" s="27">
        <v>5.666666666666667</v>
      </c>
      <c r="M279" s="27">
        <v>6</v>
      </c>
      <c r="N279" s="27">
        <v>5.333333333333333</v>
      </c>
      <c r="O279" s="27">
        <v>5</v>
      </c>
      <c r="P279" s="27">
        <v>5.666666666666667</v>
      </c>
      <c r="Q279" s="27">
        <v>5.666666666666667</v>
      </c>
      <c r="R279" s="27">
        <v>80.666666666666671</v>
      </c>
      <c r="S279" s="249"/>
      <c r="T279" s="27">
        <v>58.241596999999999</v>
      </c>
      <c r="U279" s="27">
        <v>33.247791499999998</v>
      </c>
      <c r="V279" s="27">
        <v>6.1409367499999998</v>
      </c>
      <c r="W279" s="27">
        <v>13.677883400000002</v>
      </c>
      <c r="X279" s="27">
        <v>2.2239129967656699</v>
      </c>
      <c r="Y279" s="249"/>
      <c r="Z279" s="27">
        <v>6.0666255066706043</v>
      </c>
      <c r="AA279" s="249"/>
      <c r="AB279" s="27">
        <v>3733.5</v>
      </c>
      <c r="AC279" s="249"/>
      <c r="AD279" s="27">
        <v>179.76839570316696</v>
      </c>
      <c r="AE279" s="249"/>
      <c r="AF279" s="27">
        <v>7.4027892891085516</v>
      </c>
      <c r="AG279" s="249"/>
      <c r="AH279" s="27"/>
      <c r="AI279" s="27"/>
      <c r="AJ279" s="27"/>
      <c r="AK279" s="27"/>
      <c r="AL279" s="27"/>
      <c r="AM279" s="249"/>
      <c r="AN279" s="27">
        <v>0.27209027999999996</v>
      </c>
      <c r="AO279" s="27">
        <v>2.4634640000000003E-2</v>
      </c>
      <c r="AP279" s="27">
        <v>5.4448319999999995E-2</v>
      </c>
      <c r="AQ279" s="27">
        <v>0.18430001999999998</v>
      </c>
      <c r="AR279" s="27">
        <v>1.7246340000000002E-2</v>
      </c>
    </row>
    <row r="280" spans="1:44" x14ac:dyDescent="0.25">
      <c r="A280">
        <v>398</v>
      </c>
      <c r="B280" t="s">
        <v>1461</v>
      </c>
      <c r="C280" t="s">
        <v>1192</v>
      </c>
      <c r="D280" t="s">
        <v>1449</v>
      </c>
      <c r="E280">
        <v>-20.260154475</v>
      </c>
      <c r="F280">
        <v>-41.842558029999999</v>
      </c>
      <c r="G280">
        <v>788</v>
      </c>
      <c r="H280" t="s">
        <v>1225</v>
      </c>
      <c r="J280" s="27">
        <v>6</v>
      </c>
      <c r="K280" s="27">
        <v>5.666666666666667</v>
      </c>
      <c r="L280" s="27">
        <v>6</v>
      </c>
      <c r="M280" s="27">
        <v>6.333333333333333</v>
      </c>
      <c r="N280" s="27">
        <v>6</v>
      </c>
      <c r="O280" s="27">
        <v>6.333333333333333</v>
      </c>
      <c r="P280" s="27">
        <v>6</v>
      </c>
      <c r="Q280" s="27">
        <v>6</v>
      </c>
      <c r="R280" s="27">
        <v>84.333333333333329</v>
      </c>
      <c r="S280" s="249"/>
      <c r="T280" s="27"/>
      <c r="U280" s="27"/>
      <c r="V280" s="27"/>
      <c r="W280" s="27"/>
      <c r="X280" s="27"/>
      <c r="Y280" s="249"/>
      <c r="Z280" s="27"/>
      <c r="AA280" s="249"/>
      <c r="AB280" s="27">
        <v>2524.833333</v>
      </c>
      <c r="AC280" s="249"/>
      <c r="AD280" s="27"/>
      <c r="AE280" s="249"/>
      <c r="AF280" s="27"/>
      <c r="AG280" s="249"/>
      <c r="AH280" s="27"/>
      <c r="AI280" s="27"/>
      <c r="AJ280" s="27"/>
      <c r="AK280" s="27"/>
      <c r="AL280" s="27"/>
      <c r="AM280" s="249"/>
      <c r="AN280" s="27"/>
      <c r="AO280" s="27"/>
      <c r="AP280" s="27"/>
      <c r="AQ280" s="27"/>
      <c r="AR280" s="27"/>
    </row>
    <row r="281" spans="1:44" x14ac:dyDescent="0.25">
      <c r="A281">
        <v>399</v>
      </c>
      <c r="B281" t="s">
        <v>1462</v>
      </c>
      <c r="C281" t="s">
        <v>1192</v>
      </c>
      <c r="D281" t="s">
        <v>1284</v>
      </c>
      <c r="E281">
        <v>-20.249828054000002</v>
      </c>
      <c r="F281">
        <v>-41.902302558999999</v>
      </c>
      <c r="G281">
        <v>872</v>
      </c>
      <c r="H281" t="s">
        <v>1225</v>
      </c>
      <c r="J281" s="27">
        <v>5.666666666666667</v>
      </c>
      <c r="K281" s="27">
        <v>6</v>
      </c>
      <c r="L281" s="27">
        <v>6</v>
      </c>
      <c r="M281" s="27">
        <v>6.333333333333333</v>
      </c>
      <c r="N281" s="27">
        <v>5.666666666666667</v>
      </c>
      <c r="O281" s="27">
        <v>5.666666666666667</v>
      </c>
      <c r="P281" s="27">
        <v>6</v>
      </c>
      <c r="Q281" s="27">
        <v>6</v>
      </c>
      <c r="R281" s="27">
        <v>83</v>
      </c>
      <c r="S281" s="249"/>
      <c r="T281" s="27"/>
      <c r="U281" s="27"/>
      <c r="V281" s="27"/>
      <c r="W281" s="27"/>
      <c r="X281" s="27"/>
      <c r="Y281" s="249"/>
      <c r="Z281" s="27"/>
      <c r="AA281" s="249"/>
      <c r="AB281" s="27"/>
      <c r="AC281" s="249"/>
      <c r="AD281" s="27">
        <v>234.63943724319074</v>
      </c>
      <c r="AE281" s="249"/>
      <c r="AF281" s="27"/>
      <c r="AG281" s="249"/>
      <c r="AH281" s="27"/>
      <c r="AI281" s="27"/>
      <c r="AJ281" s="27"/>
      <c r="AK281" s="27"/>
      <c r="AL281" s="27"/>
      <c r="AM281" s="249"/>
      <c r="AN281" s="27"/>
      <c r="AO281" s="27"/>
      <c r="AP281" s="27"/>
      <c r="AQ281" s="27"/>
      <c r="AR281" s="27"/>
    </row>
    <row r="282" spans="1:44" x14ac:dyDescent="0.25">
      <c r="A282">
        <v>400</v>
      </c>
      <c r="B282" t="s">
        <v>1463</v>
      </c>
      <c r="C282" t="s">
        <v>1163</v>
      </c>
      <c r="D282" t="s">
        <v>1352</v>
      </c>
      <c r="E282">
        <v>-20.211559050000002</v>
      </c>
      <c r="F282">
        <v>-41.814652410999997</v>
      </c>
      <c r="G282">
        <v>858</v>
      </c>
      <c r="H282" t="s">
        <v>1225</v>
      </c>
      <c r="J282" s="27">
        <v>5.666666666666667</v>
      </c>
      <c r="K282" s="27">
        <v>6.333333333333333</v>
      </c>
      <c r="L282" s="27">
        <v>6.333333333333333</v>
      </c>
      <c r="M282" s="27">
        <v>6</v>
      </c>
      <c r="N282" s="27">
        <v>6.333333333333333</v>
      </c>
      <c r="O282" s="27">
        <v>5.666666666666667</v>
      </c>
      <c r="P282" s="27">
        <v>6.333333333333333</v>
      </c>
      <c r="Q282" s="27">
        <v>6</v>
      </c>
      <c r="R282" s="27">
        <v>84.333333333333329</v>
      </c>
      <c r="S282" s="249"/>
      <c r="T282" s="27">
        <v>47.056236999999996</v>
      </c>
      <c r="U282" s="27">
        <v>29.643417499999998</v>
      </c>
      <c r="V282" s="27">
        <v>5.315143599999999</v>
      </c>
      <c r="W282" s="27">
        <v>12.583365500000001</v>
      </c>
      <c r="X282" s="27">
        <v>2.4067656947114795</v>
      </c>
      <c r="Y282" s="249"/>
      <c r="Z282" s="27">
        <v>6.4115641693286456</v>
      </c>
      <c r="AA282" s="249"/>
      <c r="AB282" s="27"/>
      <c r="AC282" s="249"/>
      <c r="AD282" s="27"/>
      <c r="AE282" s="249"/>
      <c r="AF282" s="27"/>
      <c r="AG282" s="249"/>
      <c r="AH282" s="27"/>
      <c r="AI282" s="27"/>
      <c r="AJ282" s="27"/>
      <c r="AK282" s="27"/>
      <c r="AL282" s="27"/>
      <c r="AM282" s="249"/>
      <c r="AN282" s="27"/>
      <c r="AO282" s="27"/>
      <c r="AP282" s="27"/>
      <c r="AQ282" s="27"/>
      <c r="AR282" s="27"/>
    </row>
    <row r="283" spans="1:44" x14ac:dyDescent="0.25">
      <c r="A283">
        <v>401</v>
      </c>
      <c r="B283" t="s">
        <v>1463</v>
      </c>
      <c r="C283" t="s">
        <v>1194</v>
      </c>
      <c r="D283" t="s">
        <v>1352</v>
      </c>
      <c r="E283">
        <v>-20.211438014999999</v>
      </c>
      <c r="F283">
        <v>-41.817307630999998</v>
      </c>
      <c r="G283">
        <v>928</v>
      </c>
      <c r="H283" t="s">
        <v>1225</v>
      </c>
      <c r="J283" s="27">
        <v>6</v>
      </c>
      <c r="K283" s="27">
        <v>6.333333333333333</v>
      </c>
      <c r="L283" s="27">
        <v>6</v>
      </c>
      <c r="M283" s="27">
        <v>6</v>
      </c>
      <c r="N283" s="27">
        <v>6</v>
      </c>
      <c r="O283" s="27">
        <v>6</v>
      </c>
      <c r="P283" s="27">
        <v>6.333333333333333</v>
      </c>
      <c r="Q283" s="27">
        <v>6</v>
      </c>
      <c r="R283" s="27">
        <v>84.333333333333329</v>
      </c>
      <c r="S283" s="249"/>
      <c r="T283" s="27">
        <v>42.789377500000015</v>
      </c>
      <c r="U283" s="27">
        <v>27.739909000000001</v>
      </c>
      <c r="V283" s="27">
        <v>5.1598631999999993</v>
      </c>
      <c r="W283" s="27">
        <v>11.5613767</v>
      </c>
      <c r="X283" s="27">
        <v>2.2572791469496001</v>
      </c>
      <c r="Y283" s="249"/>
      <c r="Z283" s="27">
        <v>6.3001637452017301</v>
      </c>
      <c r="AA283" s="249"/>
      <c r="AB283" s="27"/>
      <c r="AC283" s="249"/>
      <c r="AD283" s="27"/>
      <c r="AE283" s="249"/>
      <c r="AF283" s="27"/>
      <c r="AG283" s="249"/>
      <c r="AH283" s="27"/>
      <c r="AI283" s="27"/>
      <c r="AJ283" s="27"/>
      <c r="AK283" s="27"/>
      <c r="AL283" s="27"/>
      <c r="AM283" s="249"/>
      <c r="AN283" s="27">
        <v>0.29730756000000003</v>
      </c>
      <c r="AO283" s="27">
        <v>2.5559520000000002E-2</v>
      </c>
      <c r="AP283" s="27">
        <v>6.2117679999999995E-2</v>
      </c>
      <c r="AQ283" s="27">
        <v>0.19239260000000002</v>
      </c>
      <c r="AR283" s="27">
        <v>1.9403419999999998E-2</v>
      </c>
    </row>
    <row r="284" spans="1:44" x14ac:dyDescent="0.25">
      <c r="A284">
        <v>403</v>
      </c>
      <c r="B284" t="s">
        <v>1464</v>
      </c>
      <c r="C284" t="s">
        <v>1192</v>
      </c>
      <c r="D284" t="s">
        <v>1352</v>
      </c>
      <c r="E284">
        <v>-20.168837075999999</v>
      </c>
      <c r="F284">
        <v>-41.821257602000003</v>
      </c>
      <c r="G284">
        <v>663</v>
      </c>
      <c r="H284" t="s">
        <v>1225</v>
      </c>
      <c r="J284" s="27">
        <v>6</v>
      </c>
      <c r="K284" s="27">
        <v>6.5</v>
      </c>
      <c r="L284" s="27">
        <v>6.166666666666667</v>
      </c>
      <c r="M284" s="27">
        <v>6.666666666666667</v>
      </c>
      <c r="N284" s="27">
        <v>6.833333333333333</v>
      </c>
      <c r="O284" s="27">
        <v>6.666666666666667</v>
      </c>
      <c r="P284" s="27">
        <v>6</v>
      </c>
      <c r="Q284" s="27">
        <v>6.166666666666667</v>
      </c>
      <c r="R284" s="27">
        <v>87</v>
      </c>
      <c r="S284" s="249"/>
      <c r="T284" s="27">
        <v>38.9297185</v>
      </c>
      <c r="U284" s="27">
        <v>27.045460500000001</v>
      </c>
      <c r="V284" s="27">
        <v>5.3754176000000005</v>
      </c>
      <c r="W284" s="27">
        <v>10.374966099999998</v>
      </c>
      <c r="X284" s="27">
        <v>2.0243485035891262</v>
      </c>
      <c r="Y284" s="249"/>
      <c r="Z284" s="27">
        <v>5.9726733417442892</v>
      </c>
      <c r="AA284" s="249"/>
      <c r="AB284" s="27"/>
      <c r="AC284" s="249"/>
      <c r="AD284" s="27">
        <v>158.87646499576536</v>
      </c>
      <c r="AE284" s="249"/>
      <c r="AF284" s="27">
        <v>8.3869104560195815</v>
      </c>
      <c r="AG284" s="249"/>
      <c r="AH284" s="27">
        <v>2.988572</v>
      </c>
      <c r="AI284" s="27">
        <v>0.29965510000000001</v>
      </c>
      <c r="AJ284" s="27">
        <v>2.6889169000000002</v>
      </c>
      <c r="AK284" s="27">
        <v>0.13669729999999999</v>
      </c>
      <c r="AL284" s="27">
        <v>0.16295780000000001</v>
      </c>
      <c r="AM284" s="249"/>
      <c r="AN284" s="27">
        <v>0.22981705999999996</v>
      </c>
      <c r="AO284" s="27">
        <v>2.7809259999999995E-2</v>
      </c>
      <c r="AP284" s="27">
        <v>5.3727440000000001E-2</v>
      </c>
      <c r="AQ284" s="27">
        <v>0.13752771999999999</v>
      </c>
      <c r="AR284" s="27">
        <v>1.999182E-2</v>
      </c>
    </row>
    <row r="285" spans="1:44" x14ac:dyDescent="0.25">
      <c r="A285">
        <v>405</v>
      </c>
      <c r="B285" t="s">
        <v>1465</v>
      </c>
      <c r="C285" t="s">
        <v>1194</v>
      </c>
      <c r="D285" t="s">
        <v>1352</v>
      </c>
      <c r="E285">
        <v>-20.213749493000002</v>
      </c>
      <c r="F285">
        <v>-41.829865566000002</v>
      </c>
      <c r="G285">
        <v>760</v>
      </c>
      <c r="H285" t="s">
        <v>1225</v>
      </c>
      <c r="J285" s="27">
        <v>6</v>
      </c>
      <c r="K285" s="27">
        <v>5.666666666666667</v>
      </c>
      <c r="L285" s="27">
        <v>6</v>
      </c>
      <c r="M285" s="27">
        <v>5.666666666666667</v>
      </c>
      <c r="N285" s="27">
        <v>5.666666666666667</v>
      </c>
      <c r="O285" s="27">
        <v>5.666666666666667</v>
      </c>
      <c r="P285" s="27">
        <v>5.666666666666667</v>
      </c>
      <c r="Q285" s="27">
        <v>5.666666666666667</v>
      </c>
      <c r="R285" s="27">
        <v>82</v>
      </c>
      <c r="S285" s="249"/>
      <c r="T285" s="27">
        <v>39.891299999999987</v>
      </c>
      <c r="U285" s="27">
        <v>27.071924500000002</v>
      </c>
      <c r="V285" s="27">
        <v>5.0175092999999986</v>
      </c>
      <c r="W285" s="27">
        <v>11.524234400000001</v>
      </c>
      <c r="X285" s="27">
        <v>2.3342676864310432</v>
      </c>
      <c r="Y285" s="249"/>
      <c r="Z285" s="27">
        <v>7.0759401927361569</v>
      </c>
      <c r="AA285" s="249"/>
      <c r="AB285" s="27"/>
      <c r="AC285" s="249"/>
      <c r="AD285" s="27">
        <v>216.40201768743918</v>
      </c>
      <c r="AE285" s="249"/>
      <c r="AF285" s="27"/>
      <c r="AG285" s="249"/>
      <c r="AH285" s="27"/>
      <c r="AI285" s="27"/>
      <c r="AJ285" s="27"/>
      <c r="AK285" s="27"/>
      <c r="AL285" s="27"/>
      <c r="AM285" s="249"/>
      <c r="AN285" s="27"/>
      <c r="AO285" s="27"/>
      <c r="AP285" s="27"/>
      <c r="AQ285" s="27"/>
      <c r="AR285" s="27"/>
    </row>
    <row r="286" spans="1:44" x14ac:dyDescent="0.25">
      <c r="A286">
        <v>406</v>
      </c>
      <c r="B286" t="s">
        <v>1466</v>
      </c>
      <c r="C286" t="s">
        <v>1163</v>
      </c>
      <c r="D286" t="s">
        <v>1352</v>
      </c>
      <c r="E286">
        <v>-20.179046318000001</v>
      </c>
      <c r="F286">
        <v>-41.813597297000001</v>
      </c>
      <c r="G286">
        <v>712</v>
      </c>
      <c r="H286" t="s">
        <v>1225</v>
      </c>
      <c r="J286" s="27">
        <v>5</v>
      </c>
      <c r="K286" s="27">
        <v>5.333333333333333</v>
      </c>
      <c r="L286" s="27">
        <v>5.333333333333333</v>
      </c>
      <c r="M286" s="27">
        <v>5.666666666666667</v>
      </c>
      <c r="N286" s="27">
        <v>5</v>
      </c>
      <c r="O286" s="27">
        <v>5.333333333333333</v>
      </c>
      <c r="P286" s="27">
        <v>5.333333333333333</v>
      </c>
      <c r="Q286" s="27">
        <v>5</v>
      </c>
      <c r="R286" s="27">
        <v>78</v>
      </c>
      <c r="S286" s="249"/>
      <c r="T286" s="27">
        <v>60.613566000000013</v>
      </c>
      <c r="U286" s="27">
        <v>33.368977999999998</v>
      </c>
      <c r="V286" s="27">
        <v>6.1615782499999998</v>
      </c>
      <c r="W286" s="27">
        <v>13.9933155</v>
      </c>
      <c r="X286" s="27">
        <v>2.2780864279364632</v>
      </c>
      <c r="Y286" s="249"/>
      <c r="Z286" s="27">
        <v>6.9578288996859312</v>
      </c>
      <c r="AA286" s="249"/>
      <c r="AB286" s="27"/>
      <c r="AC286" s="249"/>
      <c r="AD286" s="27">
        <v>141.56491324966854</v>
      </c>
      <c r="AE286" s="249"/>
      <c r="AF286" s="27">
        <v>7.1904557344210946</v>
      </c>
      <c r="AG286" s="249"/>
      <c r="AH286" s="27"/>
      <c r="AI286" s="27"/>
      <c r="AJ286" s="27"/>
      <c r="AK286" s="27"/>
      <c r="AL286" s="27"/>
      <c r="AM286" s="249"/>
      <c r="AN286" s="27">
        <v>0.28629720000000003</v>
      </c>
      <c r="AO286" s="27">
        <v>3.3918219999999999E-2</v>
      </c>
      <c r="AP286" s="27">
        <v>6.7756999999999998E-2</v>
      </c>
      <c r="AQ286" s="27">
        <v>0.1746954</v>
      </c>
      <c r="AR286" s="27">
        <v>2.2475080000000001E-2</v>
      </c>
    </row>
    <row r="287" spans="1:44" x14ac:dyDescent="0.25">
      <c r="A287">
        <v>407</v>
      </c>
      <c r="B287" t="s">
        <v>1467</v>
      </c>
      <c r="C287" t="s">
        <v>1163</v>
      </c>
      <c r="D287" t="s">
        <v>1449</v>
      </c>
      <c r="E287">
        <v>-20.258108955000001</v>
      </c>
      <c r="F287">
        <v>-41.774983042999999</v>
      </c>
      <c r="G287">
        <v>528</v>
      </c>
      <c r="H287" t="s">
        <v>1225</v>
      </c>
      <c r="J287" s="27">
        <v>6</v>
      </c>
      <c r="K287" s="27">
        <v>6</v>
      </c>
      <c r="L287" s="27">
        <v>6.166666666666667</v>
      </c>
      <c r="M287" s="27">
        <v>5.666666666666667</v>
      </c>
      <c r="N287" s="27">
        <v>5.666666666666667</v>
      </c>
      <c r="O287" s="27">
        <v>5.833333333333333</v>
      </c>
      <c r="P287" s="27">
        <v>6.333333333333333</v>
      </c>
      <c r="Q287" s="27">
        <v>5.666666666666667</v>
      </c>
      <c r="R287" s="27">
        <v>83.333333333333329</v>
      </c>
      <c r="S287" s="249"/>
      <c r="T287" s="27"/>
      <c r="U287" s="27"/>
      <c r="V287" s="27"/>
      <c r="W287" s="27"/>
      <c r="X287" s="27"/>
      <c r="Y287" s="249"/>
      <c r="Z287" s="27"/>
      <c r="AA287" s="249"/>
      <c r="AB287" s="27">
        <v>6346.6666670000004</v>
      </c>
      <c r="AC287" s="249"/>
      <c r="AD287" s="27">
        <v>114.91909615777135</v>
      </c>
      <c r="AE287" s="249"/>
      <c r="AF287" s="27">
        <v>6.0800780795758911</v>
      </c>
      <c r="AG287" s="249"/>
      <c r="AH287" s="27"/>
      <c r="AI287" s="27"/>
      <c r="AJ287" s="27"/>
      <c r="AK287" s="27"/>
      <c r="AL287" s="27"/>
      <c r="AM287" s="249"/>
      <c r="AN287" s="27">
        <v>0.29535664000000006</v>
      </c>
      <c r="AO287" s="27">
        <v>2.8950179999999999E-2</v>
      </c>
      <c r="AP287" s="27">
        <v>4.6774319999999994E-2</v>
      </c>
      <c r="AQ287" s="27">
        <v>0.21053014</v>
      </c>
      <c r="AR287" s="27">
        <v>2.2997179999999999E-2</v>
      </c>
    </row>
    <row r="288" spans="1:44" x14ac:dyDescent="0.25">
      <c r="A288">
        <v>409</v>
      </c>
      <c r="B288" t="s">
        <v>1351</v>
      </c>
      <c r="C288" t="s">
        <v>1192</v>
      </c>
      <c r="D288" t="s">
        <v>1352</v>
      </c>
      <c r="E288">
        <v>-20.152627983999999</v>
      </c>
      <c r="F288">
        <v>-41.833987450000002</v>
      </c>
      <c r="G288">
        <v>875</v>
      </c>
      <c r="H288" t="s">
        <v>1225</v>
      </c>
      <c r="J288" s="27">
        <v>6</v>
      </c>
      <c r="K288" s="27">
        <v>5.666666666666667</v>
      </c>
      <c r="L288" s="27">
        <v>6</v>
      </c>
      <c r="M288" s="27">
        <v>6</v>
      </c>
      <c r="N288" s="27">
        <v>5.666666666666667</v>
      </c>
      <c r="O288" s="27">
        <v>5.333333333333333</v>
      </c>
      <c r="P288" s="27">
        <v>5.333333333333333</v>
      </c>
      <c r="Q288" s="27">
        <v>6</v>
      </c>
      <c r="R288" s="27">
        <v>82</v>
      </c>
      <c r="S288" s="249"/>
      <c r="T288" s="27">
        <v>43.519638499999999</v>
      </c>
      <c r="U288" s="27">
        <v>27.743281000000003</v>
      </c>
      <c r="V288" s="27">
        <v>5.2633521999999999</v>
      </c>
      <c r="W288" s="27">
        <v>11.3350346</v>
      </c>
      <c r="X288" s="27">
        <v>2.1644674654357399</v>
      </c>
      <c r="Y288" s="249"/>
      <c r="Z288" s="27">
        <v>5.845166832201433</v>
      </c>
      <c r="AA288" s="249"/>
      <c r="AB288" s="27"/>
      <c r="AC288" s="249"/>
      <c r="AD288" s="27"/>
      <c r="AE288" s="249"/>
      <c r="AF288" s="27"/>
      <c r="AG288" s="249"/>
      <c r="AH288" s="27"/>
      <c r="AI288" s="27"/>
      <c r="AJ288" s="27"/>
      <c r="AK288" s="27"/>
      <c r="AL288" s="27"/>
      <c r="AM288" s="249"/>
      <c r="AN288" s="27"/>
      <c r="AO288" s="27"/>
      <c r="AP288" s="27"/>
      <c r="AQ288" s="27"/>
      <c r="AR288" s="27"/>
    </row>
    <row r="289" spans="1:44" x14ac:dyDescent="0.25">
      <c r="A289">
        <v>410</v>
      </c>
      <c r="B289" t="s">
        <v>1468</v>
      </c>
      <c r="C289" t="s">
        <v>1192</v>
      </c>
      <c r="D289" t="s">
        <v>1284</v>
      </c>
      <c r="E289">
        <v>-20.272512249999998</v>
      </c>
      <c r="F289">
        <v>-41.923015751000001</v>
      </c>
      <c r="G289">
        <v>705</v>
      </c>
      <c r="H289" t="s">
        <v>1225</v>
      </c>
      <c r="J289" s="27">
        <v>6.166666666666667</v>
      </c>
      <c r="K289" s="27">
        <v>6.5</v>
      </c>
      <c r="L289" s="27">
        <v>6</v>
      </c>
      <c r="M289" s="27">
        <v>6.333333333333333</v>
      </c>
      <c r="N289" s="27">
        <v>6.5</v>
      </c>
      <c r="O289" s="27">
        <v>6.666666666666667</v>
      </c>
      <c r="P289" s="27">
        <v>6.333333333333333</v>
      </c>
      <c r="Q289" s="27">
        <v>6.166666666666667</v>
      </c>
      <c r="R289" s="27">
        <v>86.666666666666671</v>
      </c>
      <c r="S289" s="249"/>
      <c r="T289" s="27">
        <v>50.823111999999995</v>
      </c>
      <c r="U289" s="27">
        <v>32.012856499999998</v>
      </c>
      <c r="V289" s="27">
        <v>5.6731489000000002</v>
      </c>
      <c r="W289" s="27">
        <v>12.87124</v>
      </c>
      <c r="X289" s="27">
        <v>2.2709444706701243</v>
      </c>
      <c r="Y289" s="249"/>
      <c r="Z289" s="27">
        <v>6.1726572356588729</v>
      </c>
      <c r="AA289" s="249"/>
      <c r="AB289" s="27"/>
      <c r="AC289" s="249"/>
      <c r="AD289" s="27">
        <v>160.25890693482069</v>
      </c>
      <c r="AE289" s="249"/>
      <c r="AF289" s="27">
        <v>6.5707971750175078</v>
      </c>
      <c r="AG289" s="249"/>
      <c r="AH289" s="27"/>
      <c r="AI289" s="27"/>
      <c r="AJ289" s="27"/>
      <c r="AK289" s="27"/>
      <c r="AL289" s="27"/>
      <c r="AM289" s="249"/>
      <c r="AN289" s="27">
        <v>0.32733758000000002</v>
      </c>
      <c r="AO289" s="27">
        <v>2.9355900000000001E-2</v>
      </c>
      <c r="AP289" s="27">
        <v>7.2787619999999997E-2</v>
      </c>
      <c r="AQ289" s="27">
        <v>0.21533738000000002</v>
      </c>
      <c r="AR289" s="27">
        <v>2.3479659999999999E-2</v>
      </c>
    </row>
    <row r="290" spans="1:44" x14ac:dyDescent="0.25">
      <c r="A290">
        <v>411</v>
      </c>
      <c r="B290" t="s">
        <v>1469</v>
      </c>
      <c r="C290" t="s">
        <v>1194</v>
      </c>
      <c r="D290" t="s">
        <v>1470</v>
      </c>
      <c r="E290">
        <v>-20.129613121999999</v>
      </c>
      <c r="F290">
        <v>-41.595756831000003</v>
      </c>
      <c r="G290">
        <v>638</v>
      </c>
      <c r="H290" t="s">
        <v>1225</v>
      </c>
      <c r="J290" s="27">
        <v>6</v>
      </c>
      <c r="K290" s="27">
        <v>5.333333333333333</v>
      </c>
      <c r="L290" s="27">
        <v>5.333333333333333</v>
      </c>
      <c r="M290" s="27">
        <v>5.333333333333333</v>
      </c>
      <c r="N290" s="27">
        <v>5.666666666666667</v>
      </c>
      <c r="O290" s="27">
        <v>5.333333333333333</v>
      </c>
      <c r="P290" s="27">
        <v>6.333333333333333</v>
      </c>
      <c r="Q290" s="27">
        <v>6</v>
      </c>
      <c r="R290" s="27">
        <v>81.333333333333329</v>
      </c>
      <c r="S290" s="249"/>
      <c r="T290" s="27">
        <v>58.736463499999992</v>
      </c>
      <c r="U290" s="27">
        <v>32.245370999999999</v>
      </c>
      <c r="V290" s="27">
        <v>5.9963006499999993</v>
      </c>
      <c r="W290" s="27">
        <v>13.601246099999997</v>
      </c>
      <c r="X290" s="27">
        <v>2.2613641591209417</v>
      </c>
      <c r="Y290" s="249"/>
      <c r="Z290" s="27">
        <v>5.4358038278796341</v>
      </c>
      <c r="AA290" s="249"/>
      <c r="AB290" s="27"/>
      <c r="AC290" s="249"/>
      <c r="AD290" s="27"/>
      <c r="AE290" s="249"/>
      <c r="AF290" s="27"/>
      <c r="AG290" s="249"/>
      <c r="AH290" s="27"/>
      <c r="AI290" s="27"/>
      <c r="AJ290" s="27"/>
      <c r="AK290" s="27"/>
      <c r="AL290" s="27"/>
      <c r="AM290" s="249"/>
      <c r="AN290" s="27">
        <v>0.23302255999999999</v>
      </c>
      <c r="AO290" s="27">
        <v>2.2672220000000003E-2</v>
      </c>
      <c r="AP290" s="27">
        <v>6.9186919999999999E-2</v>
      </c>
      <c r="AQ290" s="27">
        <v>0.12750946000000002</v>
      </c>
      <c r="AR290" s="27">
        <v>1.8021780000000001E-2</v>
      </c>
    </row>
    <row r="291" spans="1:44" x14ac:dyDescent="0.25">
      <c r="A291">
        <v>412</v>
      </c>
      <c r="B291" t="s">
        <v>1471</v>
      </c>
      <c r="C291" t="s">
        <v>1163</v>
      </c>
      <c r="D291" t="s">
        <v>1470</v>
      </c>
      <c r="E291">
        <v>-20.119018983</v>
      </c>
      <c r="F291">
        <v>-41.599529357999998</v>
      </c>
      <c r="G291">
        <v>653</v>
      </c>
      <c r="H291" t="s">
        <v>1210</v>
      </c>
      <c r="J291" s="27">
        <v>5.333333333333333</v>
      </c>
      <c r="K291" s="27">
        <v>5.666666666666667</v>
      </c>
      <c r="L291" s="27">
        <v>6</v>
      </c>
      <c r="M291" s="27">
        <v>5.333333333333333</v>
      </c>
      <c r="N291" s="27">
        <v>5.333333333333333</v>
      </c>
      <c r="O291" s="27">
        <v>5</v>
      </c>
      <c r="P291" s="27">
        <v>5.666666666666667</v>
      </c>
      <c r="Q291" s="27">
        <v>5.333333333333333</v>
      </c>
      <c r="R291" s="27">
        <v>79.666666666666671</v>
      </c>
      <c r="S291" s="249"/>
      <c r="T291" s="27">
        <v>46.258300000000006</v>
      </c>
      <c r="U291" s="27">
        <v>28.493409999999994</v>
      </c>
      <c r="V291" s="27">
        <v>5.3672134499999995</v>
      </c>
      <c r="W291" s="27">
        <v>11.999476400000001</v>
      </c>
      <c r="X291" s="27">
        <v>2.2637694623492757</v>
      </c>
      <c r="Y291" s="249"/>
      <c r="Z291" s="27">
        <v>5.7968485759536135</v>
      </c>
      <c r="AA291" s="249"/>
      <c r="AB291" s="27"/>
      <c r="AC291" s="249"/>
      <c r="AD291" s="27">
        <v>128.89728196450827</v>
      </c>
      <c r="AE291" s="249"/>
      <c r="AF291" s="27">
        <v>7.700740908572544</v>
      </c>
      <c r="AG291" s="249"/>
      <c r="AH291" s="27"/>
      <c r="AI291" s="27"/>
      <c r="AJ291" s="27"/>
      <c r="AK291" s="27"/>
      <c r="AL291" s="27"/>
      <c r="AM291" s="249"/>
      <c r="AN291" s="27">
        <v>0.27643827999999998</v>
      </c>
      <c r="AO291" s="27">
        <v>3.0755079999999997E-2</v>
      </c>
      <c r="AP291" s="27">
        <v>5.8508200000000003E-2</v>
      </c>
      <c r="AQ291" s="27">
        <v>0.17457902</v>
      </c>
      <c r="AR291" s="27">
        <v>2.0511460000000002E-2</v>
      </c>
    </row>
    <row r="292" spans="1:44" x14ac:dyDescent="0.25">
      <c r="A292">
        <v>414</v>
      </c>
      <c r="B292" t="s">
        <v>1472</v>
      </c>
      <c r="C292" t="s">
        <v>1192</v>
      </c>
      <c r="D292" t="s">
        <v>1470</v>
      </c>
      <c r="E292">
        <v>-20.191427730000001</v>
      </c>
      <c r="F292">
        <v>-41.694183842999998</v>
      </c>
      <c r="G292">
        <v>726</v>
      </c>
      <c r="H292" t="s">
        <v>1210</v>
      </c>
      <c r="J292" s="27">
        <v>6.166666666666667</v>
      </c>
      <c r="K292" s="27">
        <v>6.166666666666667</v>
      </c>
      <c r="L292" s="27">
        <v>6.5</v>
      </c>
      <c r="M292" s="27">
        <v>6.166666666666667</v>
      </c>
      <c r="N292" s="27">
        <v>6.666666666666667</v>
      </c>
      <c r="O292" s="27">
        <v>6</v>
      </c>
      <c r="P292" s="27">
        <v>6.333333333333333</v>
      </c>
      <c r="Q292" s="27">
        <v>6</v>
      </c>
      <c r="R292" s="27">
        <v>85.666666666666671</v>
      </c>
      <c r="S292" s="249"/>
      <c r="T292" s="27">
        <v>57.007412000000002</v>
      </c>
      <c r="U292" s="27">
        <v>34.433523499999993</v>
      </c>
      <c r="V292" s="27">
        <v>5.9036097999999999</v>
      </c>
      <c r="W292" s="27">
        <v>13.481418000000005</v>
      </c>
      <c r="X292" s="27">
        <v>2.2867915792444213</v>
      </c>
      <c r="Y292" s="249"/>
      <c r="Z292" s="27">
        <v>6.9699084637478865</v>
      </c>
      <c r="AA292" s="249"/>
      <c r="AB292" s="27"/>
      <c r="AC292" s="249"/>
      <c r="AD292" s="27">
        <v>176.56860378792814</v>
      </c>
      <c r="AE292" s="249"/>
      <c r="AF292" s="27">
        <v>8.3230511072403086</v>
      </c>
      <c r="AG292" s="249"/>
      <c r="AH292" s="27">
        <v>5.6263529999999999</v>
      </c>
      <c r="AI292" s="27">
        <v>0.55707590000000007</v>
      </c>
      <c r="AJ292" s="27">
        <v>5.0692770999999999</v>
      </c>
      <c r="AK292" s="27">
        <v>0.27038780000000007</v>
      </c>
      <c r="AL292" s="27">
        <v>0.2866881</v>
      </c>
      <c r="AM292" s="249"/>
      <c r="AN292" s="27">
        <v>0.26294834</v>
      </c>
      <c r="AO292" s="27">
        <v>2.7651079999999995E-2</v>
      </c>
      <c r="AP292" s="27">
        <v>6.5175220000000006E-2</v>
      </c>
      <c r="AQ292" s="27">
        <v>0.16267605999999998</v>
      </c>
      <c r="AR292" s="27">
        <v>1.8766120000000004E-2</v>
      </c>
    </row>
    <row r="293" spans="1:44" x14ac:dyDescent="0.25">
      <c r="A293">
        <v>415</v>
      </c>
      <c r="B293" t="s">
        <v>1473</v>
      </c>
      <c r="C293" t="s">
        <v>1192</v>
      </c>
      <c r="D293" t="s">
        <v>1470</v>
      </c>
      <c r="E293">
        <v>-20.095617045000001</v>
      </c>
      <c r="F293">
        <v>-41.574871223000002</v>
      </c>
      <c r="G293">
        <v>695</v>
      </c>
      <c r="H293" t="s">
        <v>1210</v>
      </c>
      <c r="J293" s="27">
        <v>6.166666666666667</v>
      </c>
      <c r="K293" s="27">
        <v>6.166666666666667</v>
      </c>
      <c r="L293" s="27">
        <v>6</v>
      </c>
      <c r="M293" s="27">
        <v>6.333333333333333</v>
      </c>
      <c r="N293" s="27">
        <v>6.5</v>
      </c>
      <c r="O293" s="27">
        <v>6</v>
      </c>
      <c r="P293" s="27">
        <v>6.333333333333333</v>
      </c>
      <c r="Q293" s="27">
        <v>6.5</v>
      </c>
      <c r="R293" s="27">
        <v>86</v>
      </c>
      <c r="S293" s="249"/>
      <c r="T293" s="27">
        <v>54.959828499999993</v>
      </c>
      <c r="U293" s="27">
        <v>31.485410000000002</v>
      </c>
      <c r="V293" s="27">
        <v>5.8759605500000003</v>
      </c>
      <c r="W293" s="27">
        <v>13.229379</v>
      </c>
      <c r="X293" s="27">
        <v>2.2762506411065173</v>
      </c>
      <c r="Y293" s="249"/>
      <c r="Z293" s="27">
        <v>6.6303384962284921</v>
      </c>
      <c r="AA293" s="249"/>
      <c r="AB293" s="27"/>
      <c r="AC293" s="249"/>
      <c r="AD293" s="27">
        <v>181.31258499977994</v>
      </c>
      <c r="AE293" s="249"/>
      <c r="AF293" s="27">
        <v>8.0851917373103461</v>
      </c>
      <c r="AG293" s="249"/>
      <c r="AH293" s="27">
        <v>5.6647829999999999</v>
      </c>
      <c r="AI293" s="27">
        <v>0.72306549999999992</v>
      </c>
      <c r="AJ293" s="27">
        <v>4.9417175000000002</v>
      </c>
      <c r="AK293" s="27">
        <v>0.41234229999999994</v>
      </c>
      <c r="AL293" s="27">
        <v>0.31072319999999998</v>
      </c>
      <c r="AM293" s="249"/>
      <c r="AN293" s="27">
        <v>0.27184349999999996</v>
      </c>
      <c r="AO293" s="27">
        <v>3.0761319999999998E-2</v>
      </c>
      <c r="AP293" s="27">
        <v>7.2330220000000001E-2</v>
      </c>
      <c r="AQ293" s="27">
        <v>0.16552564</v>
      </c>
      <c r="AR293" s="27">
        <v>2.285206E-2</v>
      </c>
    </row>
    <row r="294" spans="1:44" x14ac:dyDescent="0.25">
      <c r="A294">
        <v>416</v>
      </c>
      <c r="B294" t="s">
        <v>1474</v>
      </c>
      <c r="C294" t="s">
        <v>1194</v>
      </c>
      <c r="D294" t="s">
        <v>1470</v>
      </c>
      <c r="E294">
        <v>-20.063961614</v>
      </c>
      <c r="F294">
        <v>-41.537574855999999</v>
      </c>
      <c r="G294">
        <v>572</v>
      </c>
      <c r="H294" t="s">
        <v>1210</v>
      </c>
      <c r="J294" s="27">
        <v>5</v>
      </c>
      <c r="K294" s="27">
        <v>4</v>
      </c>
      <c r="L294" s="27">
        <v>4.666666666666667</v>
      </c>
      <c r="M294" s="27">
        <v>4.666666666666667</v>
      </c>
      <c r="N294" s="27">
        <v>4.333333333333333</v>
      </c>
      <c r="O294" s="27">
        <v>4.666666666666667</v>
      </c>
      <c r="P294" s="27">
        <v>5</v>
      </c>
      <c r="Q294" s="27">
        <v>4.666666666666667</v>
      </c>
      <c r="R294" s="27">
        <v>73</v>
      </c>
      <c r="S294" s="249"/>
      <c r="T294" s="27">
        <v>66.525334000000015</v>
      </c>
      <c r="U294" s="27">
        <v>34.441472999999995</v>
      </c>
      <c r="V294" s="27">
        <v>6.6315360499999993</v>
      </c>
      <c r="W294" s="27">
        <v>14.346173500000001</v>
      </c>
      <c r="X294" s="27">
        <v>2.1800602126959143</v>
      </c>
      <c r="Y294" s="249"/>
      <c r="Z294" s="27">
        <v>4.681502160899794</v>
      </c>
      <c r="AA294" s="249"/>
      <c r="AB294" s="27"/>
      <c r="AC294" s="249"/>
      <c r="AD294" s="27">
        <v>185.06725049039392</v>
      </c>
      <c r="AE294" s="249"/>
      <c r="AF294" s="27"/>
      <c r="AG294" s="249"/>
      <c r="AH294" s="27"/>
      <c r="AI294" s="27"/>
      <c r="AJ294" s="27"/>
      <c r="AK294" s="27"/>
      <c r="AL294" s="27"/>
      <c r="AM294" s="249"/>
      <c r="AN294" s="27">
        <v>0.24018770000000003</v>
      </c>
      <c r="AO294" s="27">
        <v>2.6254159999999999E-2</v>
      </c>
      <c r="AP294" s="27">
        <v>5.5257480000000005E-2</v>
      </c>
      <c r="AQ294" s="27">
        <v>0.14367930000000001</v>
      </c>
      <c r="AR294" s="27">
        <v>1.8710720000000004E-2</v>
      </c>
    </row>
    <row r="295" spans="1:44" x14ac:dyDescent="0.25">
      <c r="A295">
        <v>417</v>
      </c>
      <c r="B295" t="s">
        <v>1475</v>
      </c>
      <c r="C295" t="s">
        <v>1163</v>
      </c>
      <c r="D295" t="s">
        <v>1470</v>
      </c>
      <c r="E295">
        <v>-20.059921116999998</v>
      </c>
      <c r="F295">
        <v>-41.569688274000001</v>
      </c>
      <c r="G295">
        <v>937</v>
      </c>
      <c r="H295" t="s">
        <v>1225</v>
      </c>
      <c r="J295" s="27">
        <v>6</v>
      </c>
      <c r="K295" s="27">
        <v>6.333333333333333</v>
      </c>
      <c r="L295" s="27">
        <v>6.833333333333333</v>
      </c>
      <c r="M295" s="27">
        <v>6.5</v>
      </c>
      <c r="N295" s="27">
        <v>6.333333333333333</v>
      </c>
      <c r="O295" s="27">
        <v>6.833333333333333</v>
      </c>
      <c r="P295" s="27">
        <v>6</v>
      </c>
      <c r="Q295" s="27">
        <v>6.166666666666667</v>
      </c>
      <c r="R295" s="27">
        <v>87</v>
      </c>
      <c r="S295" s="249"/>
      <c r="T295" s="27">
        <v>62.021904500000005</v>
      </c>
      <c r="U295" s="27">
        <v>33.349259000000004</v>
      </c>
      <c r="V295" s="27">
        <v>6.4712543499999997</v>
      </c>
      <c r="W295" s="27">
        <v>13.821294499999999</v>
      </c>
      <c r="X295" s="27">
        <v>2.1494417190088493</v>
      </c>
      <c r="Y295" s="249"/>
      <c r="Z295" s="27">
        <v>6.5229645934555602</v>
      </c>
      <c r="AA295" s="249"/>
      <c r="AB295" s="27"/>
      <c r="AC295" s="249"/>
      <c r="AD295" s="27">
        <v>130.40529600830959</v>
      </c>
      <c r="AE295" s="249"/>
      <c r="AF295" s="27">
        <v>6.7130765313728364</v>
      </c>
      <c r="AG295" s="249"/>
      <c r="AH295" s="27">
        <v>5.78803</v>
      </c>
      <c r="AI295" s="27">
        <v>0.65459520000000004</v>
      </c>
      <c r="AJ295" s="27">
        <v>5.1334347999999999</v>
      </c>
      <c r="AK295" s="27">
        <v>0.32651300000000005</v>
      </c>
      <c r="AL295" s="27">
        <v>0.32808219999999999</v>
      </c>
      <c r="AM295" s="249"/>
      <c r="AN295" s="27">
        <v>0.14582564000000001</v>
      </c>
      <c r="AO295" s="27">
        <v>1.513362E-2</v>
      </c>
      <c r="AP295" s="27">
        <v>3.11238E-2</v>
      </c>
      <c r="AQ295" s="27">
        <v>9.9480800000000008E-2</v>
      </c>
      <c r="AR295" s="27">
        <v>1.0224280000000001E-2</v>
      </c>
    </row>
    <row r="296" spans="1:44" x14ac:dyDescent="0.25">
      <c r="A296">
        <v>420</v>
      </c>
      <c r="B296" t="s">
        <v>1476</v>
      </c>
      <c r="C296" t="s">
        <v>1192</v>
      </c>
      <c r="D296" t="s">
        <v>1470</v>
      </c>
      <c r="E296">
        <v>-20.172665846000001</v>
      </c>
      <c r="F296">
        <v>-41.450654855000003</v>
      </c>
      <c r="G296">
        <v>907</v>
      </c>
      <c r="H296" t="s">
        <v>1225</v>
      </c>
      <c r="J296" s="27">
        <v>6.166666666666667</v>
      </c>
      <c r="K296" s="27">
        <v>6.5</v>
      </c>
      <c r="L296" s="27">
        <v>6.833333333333333</v>
      </c>
      <c r="M296" s="27">
        <v>6.166666666666667</v>
      </c>
      <c r="N296" s="27">
        <v>6.5</v>
      </c>
      <c r="O296" s="27">
        <v>6.5</v>
      </c>
      <c r="P296" s="27">
        <v>6</v>
      </c>
      <c r="Q296" s="27">
        <v>6.833333333333333</v>
      </c>
      <c r="R296" s="27">
        <v>87.333333333333329</v>
      </c>
      <c r="S296" s="249"/>
      <c r="T296" s="27">
        <v>54.865358999999998</v>
      </c>
      <c r="U296" s="27">
        <v>31.773093999999997</v>
      </c>
      <c r="V296" s="27">
        <v>5.8394971499999988</v>
      </c>
      <c r="W296" s="27">
        <v>13.304779000000002</v>
      </c>
      <c r="X296" s="27">
        <v>2.2896684789024819</v>
      </c>
      <c r="Y296" s="249"/>
      <c r="Z296" s="27">
        <v>6.9041419482994657</v>
      </c>
      <c r="AA296" s="249"/>
      <c r="AB296" s="27"/>
      <c r="AC296" s="249"/>
      <c r="AD296" s="27">
        <v>180.00874369389416</v>
      </c>
      <c r="AE296" s="249"/>
      <c r="AF296" s="27">
        <v>7.5879829020547733</v>
      </c>
      <c r="AG296" s="249"/>
      <c r="AH296" s="27">
        <v>7.5318899999999998</v>
      </c>
      <c r="AI296" s="27">
        <v>0.76459509999999997</v>
      </c>
      <c r="AJ296" s="27">
        <v>6.7672948999999996</v>
      </c>
      <c r="AK296" s="27">
        <v>0.39182819999999996</v>
      </c>
      <c r="AL296" s="27">
        <v>0.37276690000000001</v>
      </c>
      <c r="AM296" s="249"/>
      <c r="AN296" s="27"/>
      <c r="AO296" s="27"/>
      <c r="AP296" s="27"/>
      <c r="AQ296" s="27"/>
      <c r="AR296" s="27"/>
    </row>
    <row r="297" spans="1:44" x14ac:dyDescent="0.25">
      <c r="A297">
        <v>421</v>
      </c>
      <c r="B297" t="s">
        <v>1477</v>
      </c>
      <c r="C297" t="s">
        <v>1163</v>
      </c>
      <c r="D297" t="s">
        <v>1470</v>
      </c>
      <c r="E297">
        <v>-20.149594909000001</v>
      </c>
      <c r="F297">
        <v>-41.464911465999997</v>
      </c>
      <c r="G297">
        <v>755</v>
      </c>
      <c r="H297" t="s">
        <v>1225</v>
      </c>
      <c r="J297" s="27">
        <v>6</v>
      </c>
      <c r="K297" s="27">
        <v>5.666666666666667</v>
      </c>
      <c r="L297" s="27">
        <v>6</v>
      </c>
      <c r="M297" s="27">
        <v>6</v>
      </c>
      <c r="N297" s="27">
        <v>5.333333333333333</v>
      </c>
      <c r="O297" s="27">
        <v>5.666666666666667</v>
      </c>
      <c r="P297" s="27">
        <v>6</v>
      </c>
      <c r="Q297" s="27">
        <v>5.666666666666667</v>
      </c>
      <c r="R297" s="27">
        <v>82.333333333333329</v>
      </c>
      <c r="S297" s="249"/>
      <c r="T297" s="27">
        <v>59.560676499999985</v>
      </c>
      <c r="U297" s="27">
        <v>33.3476365</v>
      </c>
      <c r="V297" s="27">
        <v>5.9071318499999999</v>
      </c>
      <c r="W297" s="27">
        <v>14.075317999999996</v>
      </c>
      <c r="X297" s="27">
        <v>2.3890364828129074</v>
      </c>
      <c r="Y297" s="249"/>
      <c r="Z297" s="27">
        <v>6.0075698601454919</v>
      </c>
      <c r="AA297" s="249"/>
      <c r="AB297" s="27"/>
      <c r="AC297" s="249"/>
      <c r="AD297" s="27"/>
      <c r="AE297" s="249"/>
      <c r="AF297" s="27">
        <v>7.3863878065239579</v>
      </c>
      <c r="AG297" s="249"/>
      <c r="AH297" s="27"/>
      <c r="AI297" s="27"/>
      <c r="AJ297" s="27"/>
      <c r="AK297" s="27"/>
      <c r="AL297" s="27"/>
      <c r="AM297" s="249"/>
      <c r="AN297" s="27"/>
      <c r="AO297" s="27"/>
      <c r="AP297" s="27"/>
      <c r="AQ297" s="27"/>
      <c r="AR297" s="27"/>
    </row>
    <row r="298" spans="1:44" x14ac:dyDescent="0.25">
      <c r="A298">
        <v>423</v>
      </c>
      <c r="B298" t="s">
        <v>1478</v>
      </c>
      <c r="C298" t="s">
        <v>1163</v>
      </c>
      <c r="D298" t="s">
        <v>1470</v>
      </c>
      <c r="E298">
        <v>-20.095132738</v>
      </c>
      <c r="F298">
        <v>-41.635631388</v>
      </c>
      <c r="G298">
        <v>772</v>
      </c>
      <c r="H298" t="s">
        <v>1225</v>
      </c>
      <c r="J298" s="27">
        <v>5.666666666666667</v>
      </c>
      <c r="K298" s="27">
        <v>5.666666666666667</v>
      </c>
      <c r="L298" s="27">
        <v>6.333333333333333</v>
      </c>
      <c r="M298" s="27">
        <v>6</v>
      </c>
      <c r="N298" s="27">
        <v>5.333333333333333</v>
      </c>
      <c r="O298" s="27">
        <v>6</v>
      </c>
      <c r="P298" s="27">
        <v>6</v>
      </c>
      <c r="Q298" s="27">
        <v>6</v>
      </c>
      <c r="R298" s="27">
        <v>83</v>
      </c>
      <c r="S298" s="249"/>
      <c r="T298" s="27">
        <v>56.568010999999991</v>
      </c>
      <c r="U298" s="27">
        <v>32.716593999999994</v>
      </c>
      <c r="V298" s="27">
        <v>6.1124837999999997</v>
      </c>
      <c r="W298" s="27">
        <v>12.8900395</v>
      </c>
      <c r="X298" s="27">
        <v>2.118291801120523</v>
      </c>
      <c r="Y298" s="249"/>
      <c r="Z298" s="27">
        <v>4.9553056129707667</v>
      </c>
      <c r="AA298" s="249"/>
      <c r="AB298" s="27"/>
      <c r="AC298" s="249"/>
      <c r="AD298" s="27"/>
      <c r="AE298" s="249"/>
      <c r="AF298" s="27"/>
      <c r="AG298" s="249"/>
      <c r="AH298" s="27"/>
      <c r="AI298" s="27"/>
      <c r="AJ298" s="27"/>
      <c r="AK298" s="27"/>
      <c r="AL298" s="27"/>
      <c r="AM298" s="249"/>
      <c r="AN298" s="27"/>
      <c r="AO298" s="27"/>
      <c r="AP298" s="27"/>
      <c r="AQ298" s="27"/>
      <c r="AR298" s="27"/>
    </row>
    <row r="299" spans="1:44" x14ac:dyDescent="0.25">
      <c r="A299">
        <v>424</v>
      </c>
      <c r="B299" t="s">
        <v>1479</v>
      </c>
      <c r="C299" t="s">
        <v>1163</v>
      </c>
      <c r="D299" t="s">
        <v>1470</v>
      </c>
      <c r="E299">
        <v>-20.091758016</v>
      </c>
      <c r="F299">
        <v>-41.626462676000003</v>
      </c>
      <c r="G299">
        <v>791</v>
      </c>
      <c r="H299" t="s">
        <v>1568</v>
      </c>
      <c r="J299" s="27">
        <v>6</v>
      </c>
      <c r="K299" s="27">
        <v>5.666666666666667</v>
      </c>
      <c r="L299" s="27">
        <v>5.666666666666667</v>
      </c>
      <c r="M299" s="27">
        <v>6</v>
      </c>
      <c r="N299" s="27">
        <v>6.333333333333333</v>
      </c>
      <c r="O299" s="27">
        <v>5.666666666666667</v>
      </c>
      <c r="P299" s="27">
        <v>6</v>
      </c>
      <c r="Q299" s="27">
        <v>6</v>
      </c>
      <c r="R299" s="27">
        <v>83.333333333333329</v>
      </c>
      <c r="S299" s="249"/>
      <c r="T299" s="27">
        <v>43.107052499999995</v>
      </c>
      <c r="U299" s="27">
        <v>29.895582999999998</v>
      </c>
      <c r="V299" s="27">
        <v>5.0707680000000002</v>
      </c>
      <c r="W299" s="27">
        <v>11.921069850000002</v>
      </c>
      <c r="X299" s="27">
        <v>2.351465411530353</v>
      </c>
      <c r="Y299" s="249"/>
      <c r="Z299" s="27">
        <v>6.208895927844738</v>
      </c>
      <c r="AA299" s="249"/>
      <c r="AB299" s="27"/>
      <c r="AC299" s="249"/>
      <c r="AD299" s="27">
        <v>178.71263818758752</v>
      </c>
      <c r="AE299" s="249"/>
      <c r="AF299" s="27"/>
      <c r="AG299" s="249"/>
      <c r="AH299" s="27"/>
      <c r="AI299" s="27"/>
      <c r="AJ299" s="27"/>
      <c r="AK299" s="27"/>
      <c r="AL299" s="27"/>
      <c r="AM299" s="249"/>
      <c r="AN299" s="27"/>
      <c r="AO299" s="27"/>
      <c r="AP299" s="27"/>
      <c r="AQ299" s="27"/>
      <c r="AR299" s="27"/>
    </row>
    <row r="300" spans="1:44" x14ac:dyDescent="0.25">
      <c r="A300">
        <v>426</v>
      </c>
      <c r="B300" t="s">
        <v>1481</v>
      </c>
      <c r="C300" t="s">
        <v>1163</v>
      </c>
      <c r="D300" t="s">
        <v>1470</v>
      </c>
      <c r="E300">
        <v>-20.076922048</v>
      </c>
      <c r="F300">
        <v>-41.609704569000002</v>
      </c>
      <c r="G300">
        <v>867</v>
      </c>
      <c r="H300" t="s">
        <v>1225</v>
      </c>
      <c r="J300" s="27">
        <v>5.333333333333333</v>
      </c>
      <c r="K300" s="27">
        <v>5.666666666666667</v>
      </c>
      <c r="L300" s="27">
        <v>5.666666666666667</v>
      </c>
      <c r="M300" s="27">
        <v>6</v>
      </c>
      <c r="N300" s="27">
        <v>5.333333333333333</v>
      </c>
      <c r="O300" s="27">
        <v>5.333333333333333</v>
      </c>
      <c r="P300" s="27">
        <v>5.333333333333333</v>
      </c>
      <c r="Q300" s="27">
        <v>5.666666666666667</v>
      </c>
      <c r="R300" s="27">
        <v>80.333333333333329</v>
      </c>
      <c r="S300" s="249"/>
      <c r="T300" s="27">
        <v>62.882358499999988</v>
      </c>
      <c r="U300" s="27">
        <v>35.196342999999999</v>
      </c>
      <c r="V300" s="27">
        <v>6.1770919499999994</v>
      </c>
      <c r="W300" s="27">
        <v>14.116463000000001</v>
      </c>
      <c r="X300" s="27">
        <v>2.2900841301989376</v>
      </c>
      <c r="Y300" s="249"/>
      <c r="Z300" s="27">
        <v>6.1646041929509048</v>
      </c>
      <c r="AA300" s="249"/>
      <c r="AB300" s="27"/>
      <c r="AC300" s="249"/>
      <c r="AD300" s="27"/>
      <c r="AE300" s="249"/>
      <c r="AF300" s="27"/>
      <c r="AG300" s="249"/>
      <c r="AH300" s="27"/>
      <c r="AI300" s="27"/>
      <c r="AJ300" s="27"/>
      <c r="AK300" s="27"/>
      <c r="AL300" s="27"/>
      <c r="AM300" s="249"/>
      <c r="AN300" s="27"/>
      <c r="AO300" s="27"/>
      <c r="AP300" s="27"/>
      <c r="AQ300" s="27"/>
      <c r="AR300" s="27"/>
    </row>
    <row r="301" spans="1:44" x14ac:dyDescent="0.25">
      <c r="A301">
        <v>429</v>
      </c>
      <c r="B301" t="s">
        <v>1485</v>
      </c>
      <c r="C301" t="s">
        <v>1163</v>
      </c>
      <c r="D301" t="s">
        <v>1470</v>
      </c>
      <c r="E301">
        <v>-20.165653713000001</v>
      </c>
      <c r="F301">
        <v>-41.573355188999997</v>
      </c>
      <c r="G301">
        <v>873</v>
      </c>
      <c r="H301" t="s">
        <v>1210</v>
      </c>
      <c r="J301" s="27">
        <v>6</v>
      </c>
      <c r="K301" s="27">
        <v>6</v>
      </c>
      <c r="L301" s="27">
        <v>6</v>
      </c>
      <c r="M301" s="27">
        <v>6</v>
      </c>
      <c r="N301" s="27">
        <v>6.333333333333333</v>
      </c>
      <c r="O301" s="27">
        <v>6.333333333333333</v>
      </c>
      <c r="P301" s="27">
        <v>6.333333333333333</v>
      </c>
      <c r="Q301" s="27">
        <v>6</v>
      </c>
      <c r="R301" s="27">
        <v>85</v>
      </c>
      <c r="S301" s="249"/>
      <c r="T301" s="27">
        <v>36.740893999999997</v>
      </c>
      <c r="U301" s="27">
        <v>26.249184500000002</v>
      </c>
      <c r="V301" s="27">
        <v>4.8061839499999994</v>
      </c>
      <c r="W301" s="27">
        <v>11.174512400000001</v>
      </c>
      <c r="X301" s="27">
        <v>2.3445625872875078</v>
      </c>
      <c r="Y301" s="249"/>
      <c r="Z301" s="27">
        <v>6.5001476391163129</v>
      </c>
      <c r="AA301" s="249"/>
      <c r="AB301" s="27"/>
      <c r="AC301" s="249"/>
      <c r="AD301" s="27">
        <v>176.07014964246486</v>
      </c>
      <c r="AE301" s="249"/>
      <c r="AF301" s="27"/>
      <c r="AG301" s="249"/>
      <c r="AH301" s="27"/>
      <c r="AI301" s="27"/>
      <c r="AJ301" s="27"/>
      <c r="AK301" s="27"/>
      <c r="AL301" s="27"/>
      <c r="AM301" s="249"/>
      <c r="AN301" s="27"/>
      <c r="AO301" s="27"/>
      <c r="AP301" s="27"/>
      <c r="AQ301" s="27"/>
      <c r="AR301" s="27"/>
    </row>
    <row r="302" spans="1:44" x14ac:dyDescent="0.25">
      <c r="A302">
        <v>431</v>
      </c>
      <c r="B302" t="s">
        <v>1486</v>
      </c>
      <c r="C302" t="s">
        <v>1163</v>
      </c>
      <c r="D302" t="s">
        <v>1470</v>
      </c>
      <c r="E302">
        <v>-20.133483214000002</v>
      </c>
      <c r="F302">
        <v>-41.544950763000003</v>
      </c>
      <c r="G302">
        <v>790</v>
      </c>
      <c r="H302" t="s">
        <v>1210</v>
      </c>
      <c r="J302" s="27">
        <v>6</v>
      </c>
      <c r="K302" s="27">
        <v>5.666666666666667</v>
      </c>
      <c r="L302" s="27">
        <v>6</v>
      </c>
      <c r="M302" s="27">
        <v>6</v>
      </c>
      <c r="N302" s="27">
        <v>5.666666666666667</v>
      </c>
      <c r="O302" s="27">
        <v>6</v>
      </c>
      <c r="P302" s="27">
        <v>6</v>
      </c>
      <c r="Q302" s="27">
        <v>6</v>
      </c>
      <c r="R302" s="27">
        <v>83.333333333333329</v>
      </c>
      <c r="S302" s="249"/>
      <c r="T302" s="27">
        <v>62.606880000000004</v>
      </c>
      <c r="U302" s="27">
        <v>36.426568499999995</v>
      </c>
      <c r="V302" s="27">
        <v>6.2895002</v>
      </c>
      <c r="W302" s="27">
        <v>13.6927425</v>
      </c>
      <c r="X302" s="27">
        <v>2.18635951046056</v>
      </c>
      <c r="Y302" s="249"/>
      <c r="Z302" s="27">
        <v>5.4653316511421899</v>
      </c>
      <c r="AA302" s="249"/>
      <c r="AB302" s="27"/>
      <c r="AC302" s="249"/>
      <c r="AD302" s="27"/>
      <c r="AE302" s="249"/>
      <c r="AF302" s="27"/>
      <c r="AG302" s="249"/>
      <c r="AH302" s="27"/>
      <c r="AI302" s="27"/>
      <c r="AJ302" s="27"/>
      <c r="AK302" s="27"/>
      <c r="AL302" s="27"/>
      <c r="AM302" s="249"/>
      <c r="AN302" s="27"/>
      <c r="AO302" s="27"/>
      <c r="AP302" s="27"/>
      <c r="AQ302" s="27"/>
      <c r="AR302" s="27"/>
    </row>
    <row r="303" spans="1:44" x14ac:dyDescent="0.25">
      <c r="A303">
        <v>434</v>
      </c>
      <c r="B303" t="s">
        <v>1487</v>
      </c>
      <c r="C303" t="s">
        <v>1194</v>
      </c>
      <c r="D303" t="s">
        <v>1449</v>
      </c>
      <c r="E303">
        <v>-20.238772994000001</v>
      </c>
      <c r="F303">
        <v>-41.860569986000002</v>
      </c>
      <c r="G303">
        <v>732</v>
      </c>
      <c r="H303" t="s">
        <v>1225</v>
      </c>
      <c r="J303" s="27">
        <v>6.5</v>
      </c>
      <c r="K303" s="27">
        <v>6.166666666666667</v>
      </c>
      <c r="L303" s="27">
        <v>7</v>
      </c>
      <c r="M303" s="27">
        <v>6</v>
      </c>
      <c r="N303" s="27">
        <v>6.666666666666667</v>
      </c>
      <c r="O303" s="27">
        <v>6</v>
      </c>
      <c r="P303" s="27">
        <v>6.666666666666667</v>
      </c>
      <c r="Q303" s="27">
        <v>6.333333333333333</v>
      </c>
      <c r="R303" s="27">
        <v>87.333333333333329</v>
      </c>
      <c r="S303" s="249"/>
      <c r="T303" s="27">
        <v>44.242072499999999</v>
      </c>
      <c r="U303" s="27">
        <v>29.617323000000006</v>
      </c>
      <c r="V303" s="27">
        <v>5.2966290000000003</v>
      </c>
      <c r="W303" s="27">
        <v>11.764481350000001</v>
      </c>
      <c r="X303" s="27">
        <v>2.2421322138661894</v>
      </c>
      <c r="Y303" s="249"/>
      <c r="Z303" s="27">
        <v>6.2357394035379707</v>
      </c>
      <c r="AA303" s="249"/>
      <c r="AB303" s="27"/>
      <c r="AC303" s="249"/>
      <c r="AD303" s="27"/>
      <c r="AE303" s="249"/>
      <c r="AF303" s="27"/>
      <c r="AG303" s="249"/>
      <c r="AH303" s="27"/>
      <c r="AI303" s="27"/>
      <c r="AJ303" s="27"/>
      <c r="AK303" s="27"/>
      <c r="AL303" s="27"/>
      <c r="AM303" s="249"/>
      <c r="AN303" s="27">
        <v>0.24004247999999997</v>
      </c>
      <c r="AO303" s="27">
        <v>2.2662580000000005E-2</v>
      </c>
      <c r="AP303" s="27">
        <v>4.7305820000000005E-2</v>
      </c>
      <c r="AQ303" s="27">
        <v>0.14948001999999999</v>
      </c>
      <c r="AR303" s="27">
        <v>1.6184179999999999E-2</v>
      </c>
    </row>
    <row r="304" spans="1:44" x14ac:dyDescent="0.25">
      <c r="A304">
        <v>435</v>
      </c>
      <c r="B304" t="s">
        <v>1569</v>
      </c>
      <c r="C304" t="s">
        <v>1192</v>
      </c>
      <c r="D304" t="s">
        <v>1449</v>
      </c>
      <c r="E304">
        <v>-20.246047983</v>
      </c>
      <c r="F304">
        <v>-41.829845114000001</v>
      </c>
      <c r="G304">
        <v>816</v>
      </c>
      <c r="H304" t="s">
        <v>1225</v>
      </c>
      <c r="J304" s="27">
        <v>6</v>
      </c>
      <c r="K304" s="27">
        <v>5.666666666666667</v>
      </c>
      <c r="L304" s="27">
        <v>6.666666666666667</v>
      </c>
      <c r="M304" s="27">
        <v>6.666666666666667</v>
      </c>
      <c r="N304" s="27">
        <v>6</v>
      </c>
      <c r="O304" s="27">
        <v>6.333333333333333</v>
      </c>
      <c r="P304" s="27">
        <v>6</v>
      </c>
      <c r="Q304" s="27">
        <v>6</v>
      </c>
      <c r="R304" s="27">
        <v>85.333333333333329</v>
      </c>
      <c r="S304" s="249"/>
      <c r="T304" s="27">
        <v>54.656579000000001</v>
      </c>
      <c r="U304" s="27">
        <v>33.020561999999998</v>
      </c>
      <c r="V304" s="27">
        <v>6.3144891000000003</v>
      </c>
      <c r="W304" s="27">
        <v>12.40525205</v>
      </c>
      <c r="X304" s="27">
        <v>1.960940848443262</v>
      </c>
      <c r="Y304" s="249"/>
      <c r="Z304" s="27">
        <v>5.8679837865406812</v>
      </c>
      <c r="AA304" s="249"/>
      <c r="AB304" s="27">
        <v>3440</v>
      </c>
      <c r="AC304" s="249"/>
      <c r="AD304" s="27"/>
      <c r="AE304" s="249"/>
      <c r="AF304" s="27"/>
      <c r="AG304" s="249"/>
      <c r="AH304" s="27"/>
      <c r="AI304" s="27"/>
      <c r="AJ304" s="27"/>
      <c r="AK304" s="27"/>
      <c r="AL304" s="27"/>
      <c r="AM304" s="249"/>
      <c r="AN304" s="27"/>
      <c r="AO304" s="27"/>
      <c r="AP304" s="27"/>
      <c r="AQ304" s="27"/>
      <c r="AR304" s="27"/>
    </row>
    <row r="305" spans="1:44" x14ac:dyDescent="0.25">
      <c r="A305">
        <v>436</v>
      </c>
      <c r="B305" t="s">
        <v>1489</v>
      </c>
      <c r="C305" t="s">
        <v>1163</v>
      </c>
      <c r="D305" t="s">
        <v>1449</v>
      </c>
      <c r="E305">
        <v>-20.226406920999999</v>
      </c>
      <c r="F305">
        <v>-41.872678567000001</v>
      </c>
      <c r="G305">
        <v>819</v>
      </c>
      <c r="H305" t="s">
        <v>1210</v>
      </c>
      <c r="J305" s="27">
        <v>5.333333333333333</v>
      </c>
      <c r="K305" s="27">
        <v>5.666666666666667</v>
      </c>
      <c r="L305" s="27">
        <v>6</v>
      </c>
      <c r="M305" s="27">
        <v>5.666666666666667</v>
      </c>
      <c r="N305" s="27">
        <v>5</v>
      </c>
      <c r="O305" s="27">
        <v>5.666666666666667</v>
      </c>
      <c r="P305" s="27">
        <v>5.666666666666667</v>
      </c>
      <c r="Q305" s="27">
        <v>6</v>
      </c>
      <c r="R305" s="27">
        <v>80.666666666666671</v>
      </c>
      <c r="S305" s="249"/>
      <c r="T305" s="27"/>
      <c r="U305" s="27"/>
      <c r="V305" s="27"/>
      <c r="W305" s="27"/>
      <c r="X305" s="27"/>
      <c r="Y305" s="249"/>
      <c r="Z305" s="27"/>
      <c r="AA305" s="249"/>
      <c r="AB305" s="27"/>
      <c r="AC305" s="249"/>
      <c r="AD305" s="27"/>
      <c r="AE305" s="249"/>
      <c r="AF305" s="27"/>
      <c r="AG305" s="249"/>
      <c r="AH305" s="27"/>
      <c r="AI305" s="27"/>
      <c r="AJ305" s="27"/>
      <c r="AK305" s="27"/>
      <c r="AL305" s="27"/>
      <c r="AM305" s="249"/>
      <c r="AN305" s="27"/>
      <c r="AO305" s="27"/>
      <c r="AP305" s="27"/>
      <c r="AQ305" s="27"/>
      <c r="AR305" s="27"/>
    </row>
    <row r="306" spans="1:44" x14ac:dyDescent="0.25">
      <c r="A306">
        <v>437</v>
      </c>
      <c r="B306" t="s">
        <v>1490</v>
      </c>
      <c r="C306" t="s">
        <v>1194</v>
      </c>
      <c r="D306" t="s">
        <v>1449</v>
      </c>
      <c r="E306">
        <v>-20.239402642000002</v>
      </c>
      <c r="F306">
        <v>-41.861482103999997</v>
      </c>
      <c r="G306">
        <v>710</v>
      </c>
      <c r="H306" t="s">
        <v>1210</v>
      </c>
      <c r="J306" s="27">
        <v>6</v>
      </c>
      <c r="K306" s="27">
        <v>5.666666666666667</v>
      </c>
      <c r="L306" s="27">
        <v>6</v>
      </c>
      <c r="M306" s="27">
        <v>6.333333333333333</v>
      </c>
      <c r="N306" s="27">
        <v>6.333333333333333</v>
      </c>
      <c r="O306" s="27">
        <v>6.666666666666667</v>
      </c>
      <c r="P306" s="27">
        <v>6.333333333333333</v>
      </c>
      <c r="Q306" s="27">
        <v>6</v>
      </c>
      <c r="R306" s="27">
        <v>84.666666666666671</v>
      </c>
      <c r="S306" s="249"/>
      <c r="T306" s="27"/>
      <c r="U306" s="27"/>
      <c r="V306" s="27"/>
      <c r="W306" s="27"/>
      <c r="X306" s="27"/>
      <c r="Y306" s="249"/>
      <c r="Z306" s="27"/>
      <c r="AA306" s="249"/>
      <c r="AB306" s="27"/>
      <c r="AC306" s="249"/>
      <c r="AD306" s="27"/>
      <c r="AE306" s="249"/>
      <c r="AF306" s="27"/>
      <c r="AG306" s="249"/>
      <c r="AH306" s="27"/>
      <c r="AI306" s="27"/>
      <c r="AJ306" s="27"/>
      <c r="AK306" s="27"/>
      <c r="AL306" s="27"/>
      <c r="AM306" s="249"/>
      <c r="AN306" s="27">
        <v>0.24687427999999997</v>
      </c>
      <c r="AO306" s="27">
        <v>2.3567660000000001E-2</v>
      </c>
      <c r="AP306" s="27">
        <v>5.4521520000000004E-2</v>
      </c>
      <c r="AQ306" s="27">
        <v>0.13198496000000001</v>
      </c>
      <c r="AR306" s="27">
        <v>1.6429300000000001E-2</v>
      </c>
    </row>
    <row r="307" spans="1:44" x14ac:dyDescent="0.25">
      <c r="A307">
        <v>438</v>
      </c>
      <c r="B307" t="s">
        <v>1491</v>
      </c>
      <c r="C307" t="s">
        <v>1163</v>
      </c>
      <c r="D307" t="s">
        <v>1284</v>
      </c>
      <c r="E307">
        <v>-20.291709405999999</v>
      </c>
      <c r="F307">
        <v>-41.903471834999998</v>
      </c>
      <c r="G307">
        <v>790</v>
      </c>
      <c r="H307" t="s">
        <v>1210</v>
      </c>
      <c r="J307" s="27">
        <v>5.666666666666667</v>
      </c>
      <c r="K307" s="27">
        <v>6</v>
      </c>
      <c r="L307" s="27">
        <v>6</v>
      </c>
      <c r="M307" s="27">
        <v>6</v>
      </c>
      <c r="N307" s="27">
        <v>5.666666666666667</v>
      </c>
      <c r="O307" s="27">
        <v>6</v>
      </c>
      <c r="P307" s="27">
        <v>5.666666666666667</v>
      </c>
      <c r="Q307" s="27">
        <v>6</v>
      </c>
      <c r="R307" s="27">
        <v>83</v>
      </c>
      <c r="S307" s="249"/>
      <c r="T307" s="27">
        <v>76.810513500000013</v>
      </c>
      <c r="U307" s="27">
        <v>39.104337999999998</v>
      </c>
      <c r="V307" s="27">
        <v>6.8587918999999999</v>
      </c>
      <c r="W307" s="27">
        <v>15.510464500000001</v>
      </c>
      <c r="X307" s="27">
        <v>2.2659542854279699</v>
      </c>
      <c r="Y307" s="249"/>
      <c r="Z307" s="27">
        <v>6.3511663490188699</v>
      </c>
      <c r="AA307" s="249"/>
      <c r="AB307" s="27"/>
      <c r="AC307" s="249"/>
      <c r="AD307" s="27">
        <v>128.03687548397718</v>
      </c>
      <c r="AE307" s="249"/>
      <c r="AF307" s="27"/>
      <c r="AG307" s="249"/>
      <c r="AH307" s="27"/>
      <c r="AI307" s="27"/>
      <c r="AJ307" s="27"/>
      <c r="AK307" s="27"/>
      <c r="AL307" s="27"/>
      <c r="AM307" s="249"/>
      <c r="AN307" s="27"/>
      <c r="AO307" s="27"/>
      <c r="AP307" s="27"/>
      <c r="AQ307" s="27"/>
      <c r="AR307" s="27"/>
    </row>
    <row r="308" spans="1:44" x14ac:dyDescent="0.25">
      <c r="A308">
        <v>439</v>
      </c>
      <c r="B308" t="s">
        <v>1492</v>
      </c>
      <c r="C308" t="s">
        <v>1163</v>
      </c>
      <c r="D308" t="s">
        <v>1317</v>
      </c>
      <c r="E308">
        <v>-20.524303027999999</v>
      </c>
      <c r="F308">
        <v>-42.024207115000003</v>
      </c>
      <c r="G308">
        <v>1134</v>
      </c>
      <c r="H308" t="s">
        <v>1225</v>
      </c>
      <c r="J308" s="27">
        <v>6.333333333333333</v>
      </c>
      <c r="K308" s="27">
        <v>6.666666666666667</v>
      </c>
      <c r="L308" s="27">
        <v>6.666666666666667</v>
      </c>
      <c r="M308" s="27">
        <v>6.666666666666667</v>
      </c>
      <c r="N308" s="27">
        <v>7</v>
      </c>
      <c r="O308" s="27">
        <v>7</v>
      </c>
      <c r="P308" s="27">
        <v>6.333333333333333</v>
      </c>
      <c r="Q308" s="27">
        <v>6.333333333333333</v>
      </c>
      <c r="R308" s="27">
        <v>89</v>
      </c>
      <c r="S308" s="249"/>
      <c r="T308" s="27">
        <v>37.946191499999991</v>
      </c>
      <c r="U308" s="27">
        <v>26.225181499999998</v>
      </c>
      <c r="V308" s="27">
        <v>4.8500837500000005</v>
      </c>
      <c r="W308" s="27">
        <v>10.972639150000003</v>
      </c>
      <c r="X308" s="27">
        <v>2.2798901416608999</v>
      </c>
      <c r="Y308" s="249"/>
      <c r="Z308" s="27">
        <v>7.3779292942850248</v>
      </c>
      <c r="AA308" s="249"/>
      <c r="AB308" s="27"/>
      <c r="AC308" s="249"/>
      <c r="AD308" s="27">
        <v>215.42043260960253</v>
      </c>
      <c r="AE308" s="249"/>
      <c r="AF308" s="27"/>
      <c r="AG308" s="249"/>
      <c r="AH308" s="27">
        <v>4.5521669999999999</v>
      </c>
      <c r="AI308" s="27">
        <v>0.71091690000000007</v>
      </c>
      <c r="AJ308" s="27">
        <v>3.8412500999999999</v>
      </c>
      <c r="AK308" s="27">
        <v>0.3407632000000001</v>
      </c>
      <c r="AL308" s="27">
        <v>0.37015369999999997</v>
      </c>
      <c r="AM308" s="249"/>
      <c r="AN308" s="27">
        <v>0.28336900000000004</v>
      </c>
      <c r="AO308" s="27">
        <v>2.9234260000000001E-2</v>
      </c>
      <c r="AP308" s="27">
        <v>7.2444400000000006E-2</v>
      </c>
      <c r="AQ308" s="27">
        <v>0.18115441999999998</v>
      </c>
      <c r="AR308" s="27">
        <v>1.7132420000000002E-2</v>
      </c>
    </row>
    <row r="309" spans="1:44" x14ac:dyDescent="0.25">
      <c r="A309">
        <v>440</v>
      </c>
      <c r="B309" t="s">
        <v>1493</v>
      </c>
      <c r="C309" t="s">
        <v>1163</v>
      </c>
      <c r="D309" t="s">
        <v>1304</v>
      </c>
      <c r="E309">
        <v>-20.374979004</v>
      </c>
      <c r="F309">
        <v>-41.861914358999996</v>
      </c>
      <c r="G309">
        <v>885</v>
      </c>
      <c r="H309" t="s">
        <v>1225</v>
      </c>
      <c r="J309" s="27">
        <v>6</v>
      </c>
      <c r="K309" s="27">
        <v>5.333333333333333</v>
      </c>
      <c r="L309" s="27">
        <v>6</v>
      </c>
      <c r="M309" s="27">
        <v>5.666666666666667</v>
      </c>
      <c r="N309" s="27">
        <v>5.666666666666667</v>
      </c>
      <c r="O309" s="27">
        <v>5.333333333333333</v>
      </c>
      <c r="P309" s="27">
        <v>6</v>
      </c>
      <c r="Q309" s="27">
        <v>6</v>
      </c>
      <c r="R309" s="27">
        <v>82</v>
      </c>
      <c r="S309" s="249"/>
      <c r="T309" s="27">
        <v>67.345058999999992</v>
      </c>
      <c r="U309" s="27">
        <v>35.101739500000001</v>
      </c>
      <c r="V309" s="27">
        <v>6.4190743999999995</v>
      </c>
      <c r="W309" s="27">
        <v>14.493850999999998</v>
      </c>
      <c r="X309" s="27">
        <v>2.2606640321143638</v>
      </c>
      <c r="Y309" s="249"/>
      <c r="Z309" s="27">
        <v>5.8706681341100051</v>
      </c>
      <c r="AA309" s="249"/>
      <c r="AB309" s="27">
        <v>5946.3333329999996</v>
      </c>
      <c r="AC309" s="249"/>
      <c r="AD309" s="27"/>
      <c r="AE309" s="249"/>
      <c r="AF309" s="27">
        <v>7.8563094046380773</v>
      </c>
      <c r="AG309" s="249"/>
      <c r="AH309" s="27"/>
      <c r="AI309" s="27"/>
      <c r="AJ309" s="27"/>
      <c r="AK309" s="27"/>
      <c r="AL309" s="27"/>
      <c r="AM309" s="249"/>
      <c r="AN309" s="27"/>
      <c r="AO309" s="27"/>
      <c r="AP309" s="27"/>
      <c r="AQ309" s="27"/>
      <c r="AR309" s="27"/>
    </row>
    <row r="310" spans="1:44" x14ac:dyDescent="0.25">
      <c r="A310">
        <v>441</v>
      </c>
      <c r="B310" t="s">
        <v>1492</v>
      </c>
      <c r="C310" t="s">
        <v>1163</v>
      </c>
      <c r="D310" t="s">
        <v>1317</v>
      </c>
      <c r="E310">
        <v>-20.524018714</v>
      </c>
      <c r="F310">
        <v>-42.023402787999999</v>
      </c>
      <c r="G310">
        <v>1136</v>
      </c>
      <c r="H310" t="s">
        <v>1210</v>
      </c>
      <c r="J310" s="27">
        <v>6.333333333333333</v>
      </c>
      <c r="K310" s="27">
        <v>6.833333333333333</v>
      </c>
      <c r="L310" s="27">
        <v>7</v>
      </c>
      <c r="M310" s="27">
        <v>6.5</v>
      </c>
      <c r="N310" s="27">
        <v>7</v>
      </c>
      <c r="O310" s="27">
        <v>6.833333333333333</v>
      </c>
      <c r="P310" s="27">
        <v>6.666666666666667</v>
      </c>
      <c r="Q310" s="27">
        <v>6.833333333333333</v>
      </c>
      <c r="R310" s="27">
        <v>90</v>
      </c>
      <c r="S310" s="249"/>
      <c r="T310" s="27">
        <v>37.943125999999999</v>
      </c>
      <c r="U310" s="27">
        <v>27.349560000000004</v>
      </c>
      <c r="V310" s="27">
        <v>4.8868837500000009</v>
      </c>
      <c r="W310" s="27">
        <v>11.31091485</v>
      </c>
      <c r="X310" s="27">
        <v>2.3279977729025387</v>
      </c>
      <c r="Y310" s="249"/>
      <c r="Z310" s="27">
        <v>6.987356722948487</v>
      </c>
      <c r="AA310" s="249"/>
      <c r="AB310" s="27"/>
      <c r="AC310" s="249"/>
      <c r="AD310" s="27"/>
      <c r="AE310" s="249"/>
      <c r="AF310" s="27">
        <v>9.1018659253575063</v>
      </c>
      <c r="AG310" s="249"/>
      <c r="AH310" s="27">
        <v>3.598843</v>
      </c>
      <c r="AI310" s="27">
        <v>0.45593690000000003</v>
      </c>
      <c r="AJ310" s="27">
        <v>3.1429060999999998</v>
      </c>
      <c r="AK310" s="27">
        <v>0.20830400000000004</v>
      </c>
      <c r="AL310" s="27">
        <v>0.24763289999999999</v>
      </c>
      <c r="AM310" s="249"/>
      <c r="AN310" s="27">
        <v>0.28625490000000003</v>
      </c>
      <c r="AO310" s="27">
        <v>2.8593560000000001E-2</v>
      </c>
      <c r="AP310" s="27">
        <v>6.9461200000000001E-2</v>
      </c>
      <c r="AQ310" s="27">
        <v>0.1838303</v>
      </c>
      <c r="AR310" s="27">
        <v>1.8783720000000004E-2</v>
      </c>
    </row>
    <row r="311" spans="1:44" x14ac:dyDescent="0.25">
      <c r="A311">
        <v>444</v>
      </c>
      <c r="B311" t="s">
        <v>1494</v>
      </c>
      <c r="C311" t="s">
        <v>1192</v>
      </c>
      <c r="D311" t="s">
        <v>1317</v>
      </c>
      <c r="E311">
        <v>-20.529225887999999</v>
      </c>
      <c r="F311">
        <v>-42.024873225</v>
      </c>
      <c r="G311">
        <v>1184</v>
      </c>
      <c r="H311" t="s">
        <v>1495</v>
      </c>
      <c r="J311" s="27">
        <v>6.666666666666667</v>
      </c>
      <c r="K311" s="27">
        <v>6.833333333333333</v>
      </c>
      <c r="L311" s="27">
        <v>7.333333333333333</v>
      </c>
      <c r="M311" s="27">
        <v>6.833333333333333</v>
      </c>
      <c r="N311" s="27">
        <v>6.833333333333333</v>
      </c>
      <c r="O311" s="27">
        <v>6.666666666666667</v>
      </c>
      <c r="P311" s="27">
        <v>6.333333333333333</v>
      </c>
      <c r="Q311" s="27">
        <v>6.833333333333333</v>
      </c>
      <c r="R311" s="27">
        <v>90.333333333333329</v>
      </c>
      <c r="S311" s="249"/>
      <c r="T311" s="27">
        <v>41.542730999999996</v>
      </c>
      <c r="U311" s="27">
        <v>26.441530999999998</v>
      </c>
      <c r="V311" s="27">
        <v>5.2534585499999995</v>
      </c>
      <c r="W311" s="27">
        <v>11.120796049999999</v>
      </c>
      <c r="X311" s="27">
        <v>2.1269808343731595</v>
      </c>
      <c r="Y311" s="249"/>
      <c r="Z311" s="27">
        <v>8.1094140069256184</v>
      </c>
      <c r="AA311" s="249"/>
      <c r="AB311" s="27"/>
      <c r="AC311" s="249"/>
      <c r="AD311" s="27">
        <v>245.07424229893604</v>
      </c>
      <c r="AE311" s="249"/>
      <c r="AF311" s="27">
        <v>7.8569484208942537</v>
      </c>
      <c r="AG311" s="249"/>
      <c r="AH311" s="27">
        <v>4.4172820000000002</v>
      </c>
      <c r="AI311" s="27">
        <v>0.57359169999999993</v>
      </c>
      <c r="AJ311" s="27">
        <v>3.8436903000000004</v>
      </c>
      <c r="AK311" s="27">
        <v>0.24508479999999994</v>
      </c>
      <c r="AL311" s="27">
        <v>0.32850689999999999</v>
      </c>
      <c r="AM311" s="249"/>
      <c r="AN311" s="27">
        <v>0.24968247999999998</v>
      </c>
      <c r="AO311" s="27">
        <v>2.5440440000000002E-2</v>
      </c>
      <c r="AP311" s="27">
        <v>5.4673800000000002E-2</v>
      </c>
      <c r="AQ311" s="27">
        <v>0.15218946</v>
      </c>
      <c r="AR311" s="27">
        <v>1.7789560000000003E-2</v>
      </c>
    </row>
    <row r="312" spans="1:44" x14ac:dyDescent="0.25">
      <c r="A312">
        <v>445</v>
      </c>
      <c r="B312" t="s">
        <v>1496</v>
      </c>
      <c r="C312" t="s">
        <v>1163</v>
      </c>
      <c r="D312" t="s">
        <v>1317</v>
      </c>
      <c r="E312">
        <v>-20.537657075999999</v>
      </c>
      <c r="F312">
        <v>-41.975455283999999</v>
      </c>
      <c r="G312">
        <v>928</v>
      </c>
      <c r="H312" t="s">
        <v>1225</v>
      </c>
      <c r="J312" s="27">
        <v>6</v>
      </c>
      <c r="K312" s="27">
        <v>5.666666666666667</v>
      </c>
      <c r="L312" s="27">
        <v>6</v>
      </c>
      <c r="M312" s="27">
        <v>6.166666666666667</v>
      </c>
      <c r="N312" s="27">
        <v>6</v>
      </c>
      <c r="O312" s="27">
        <v>6</v>
      </c>
      <c r="P312" s="27">
        <v>6.333333333333333</v>
      </c>
      <c r="Q312" s="27">
        <v>6.166666666666667</v>
      </c>
      <c r="R312" s="27">
        <v>84.333333333333329</v>
      </c>
      <c r="S312" s="249"/>
      <c r="T312" s="27">
        <v>56.437001499999994</v>
      </c>
      <c r="U312" s="27">
        <v>31.603625999999998</v>
      </c>
      <c r="V312" s="27">
        <v>5.9672420000000006</v>
      </c>
      <c r="W312" s="27">
        <v>13.296389</v>
      </c>
      <c r="X312" s="27">
        <v>2.2298811603672841</v>
      </c>
      <c r="Y312" s="249"/>
      <c r="Z312" s="27">
        <v>5.7753737953990285</v>
      </c>
      <c r="AA312" s="249"/>
      <c r="AB312" s="27">
        <v>4688.8333329999996</v>
      </c>
      <c r="AC312" s="249"/>
      <c r="AD312" s="27">
        <v>145.5478938408209</v>
      </c>
      <c r="AE312" s="249"/>
      <c r="AF312" s="27"/>
      <c r="AG312" s="249"/>
      <c r="AH312" s="27">
        <v>3.7454200000000002</v>
      </c>
      <c r="AI312" s="27">
        <v>0.43448739999999997</v>
      </c>
      <c r="AJ312" s="27">
        <v>3.3109326000000001</v>
      </c>
      <c r="AK312" s="27">
        <v>0.23789479999999996</v>
      </c>
      <c r="AL312" s="27">
        <v>0.19659260000000001</v>
      </c>
      <c r="AM312" s="249"/>
      <c r="AN312" s="27"/>
      <c r="AO312" s="27"/>
      <c r="AP312" s="27"/>
      <c r="AQ312" s="27"/>
      <c r="AR312" s="27"/>
    </row>
    <row r="313" spans="1:44" x14ac:dyDescent="0.25">
      <c r="A313">
        <v>447</v>
      </c>
      <c r="B313" t="s">
        <v>1497</v>
      </c>
      <c r="C313" t="s">
        <v>1163</v>
      </c>
      <c r="D313" t="s">
        <v>1317</v>
      </c>
      <c r="E313">
        <v>-20.531557984999999</v>
      </c>
      <c r="F313">
        <v>-41.978978366</v>
      </c>
      <c r="G313">
        <v>875</v>
      </c>
      <c r="H313" t="s">
        <v>1225</v>
      </c>
      <c r="J313" s="27">
        <v>6.166666666666667</v>
      </c>
      <c r="K313" s="27">
        <v>6.166666666666667</v>
      </c>
      <c r="L313" s="27">
        <v>6.5</v>
      </c>
      <c r="M313" s="27">
        <v>6</v>
      </c>
      <c r="N313" s="27">
        <v>6.5</v>
      </c>
      <c r="O313" s="27">
        <v>6.5</v>
      </c>
      <c r="P313" s="27">
        <v>6</v>
      </c>
      <c r="Q313" s="27">
        <v>6.166666666666667</v>
      </c>
      <c r="R313" s="27">
        <v>86</v>
      </c>
      <c r="S313" s="249"/>
      <c r="T313" s="27">
        <v>47.235472999999999</v>
      </c>
      <c r="U313" s="27">
        <v>28.754946</v>
      </c>
      <c r="V313" s="27">
        <v>5.36670465</v>
      </c>
      <c r="W313" s="27">
        <v>11.954732300000002</v>
      </c>
      <c r="X313" s="27">
        <v>2.2413451513041887</v>
      </c>
      <c r="Y313" s="249"/>
      <c r="Z313" s="27">
        <v>6.1968163637827827</v>
      </c>
      <c r="AA313" s="249"/>
      <c r="AB313" s="27"/>
      <c r="AC313" s="249"/>
      <c r="AD313" s="27">
        <v>189.93578139975631</v>
      </c>
      <c r="AE313" s="249"/>
      <c r="AF313" s="27"/>
      <c r="AG313" s="249"/>
      <c r="AH313" s="27"/>
      <c r="AI313" s="27"/>
      <c r="AJ313" s="27"/>
      <c r="AK313" s="27"/>
      <c r="AL313" s="27"/>
      <c r="AM313" s="249"/>
      <c r="AN313" s="27"/>
      <c r="AO313" s="27"/>
      <c r="AP313" s="27"/>
      <c r="AQ313" s="27"/>
      <c r="AR313" s="27"/>
    </row>
    <row r="314" spans="1:44" x14ac:dyDescent="0.25">
      <c r="A314">
        <v>448</v>
      </c>
      <c r="B314" t="s">
        <v>1498</v>
      </c>
      <c r="C314" t="s">
        <v>1192</v>
      </c>
      <c r="D314" t="s">
        <v>1317</v>
      </c>
      <c r="E314">
        <v>-20.52876899</v>
      </c>
      <c r="F314">
        <v>-42.024372657999997</v>
      </c>
      <c r="G314">
        <v>1182</v>
      </c>
      <c r="H314" t="s">
        <v>1225</v>
      </c>
      <c r="J314" s="27">
        <v>6</v>
      </c>
      <c r="K314" s="27">
        <v>6</v>
      </c>
      <c r="L314" s="27">
        <v>6.666666666666667</v>
      </c>
      <c r="M314" s="27">
        <v>6.333333333333333</v>
      </c>
      <c r="N314" s="27">
        <v>6.5</v>
      </c>
      <c r="O314" s="27">
        <v>6.833333333333333</v>
      </c>
      <c r="P314" s="27">
        <v>6.166666666666667</v>
      </c>
      <c r="Q314" s="27">
        <v>6.166666666666667</v>
      </c>
      <c r="R314" s="27">
        <v>86.666666666666671</v>
      </c>
      <c r="S314" s="249"/>
      <c r="T314" s="27">
        <v>37.699056999999996</v>
      </c>
      <c r="U314" s="27">
        <v>25.913318000000004</v>
      </c>
      <c r="V314" s="27">
        <v>4.7790579000000006</v>
      </c>
      <c r="W314" s="27">
        <v>10.921808500000001</v>
      </c>
      <c r="X314" s="27">
        <v>2.3053728686025488</v>
      </c>
      <c r="Y314" s="249"/>
      <c r="Z314" s="27">
        <v>7.1833140955090862</v>
      </c>
      <c r="AA314" s="249"/>
      <c r="AB314" s="27"/>
      <c r="AC314" s="249"/>
      <c r="AD314" s="27">
        <v>218.90385481820238</v>
      </c>
      <c r="AE314" s="249"/>
      <c r="AF314" s="27">
        <v>8.641696803853673</v>
      </c>
      <c r="AG314" s="249"/>
      <c r="AH314" s="27">
        <v>4.8268329999999997</v>
      </c>
      <c r="AI314" s="27">
        <v>0.5988948999999999</v>
      </c>
      <c r="AJ314" s="27">
        <v>4.2279380999999994</v>
      </c>
      <c r="AK314" s="27">
        <v>0.28571249999999992</v>
      </c>
      <c r="AL314" s="27">
        <v>0.31318239999999997</v>
      </c>
      <c r="AM314" s="249"/>
      <c r="AN314" s="27"/>
      <c r="AO314" s="27"/>
      <c r="AP314" s="27"/>
      <c r="AQ314" s="27"/>
      <c r="AR314" s="27"/>
    </row>
    <row r="315" spans="1:44" x14ac:dyDescent="0.25">
      <c r="A315">
        <v>451</v>
      </c>
      <c r="B315" t="s">
        <v>1499</v>
      </c>
      <c r="C315" t="s">
        <v>1163</v>
      </c>
      <c r="D315" t="s">
        <v>1317</v>
      </c>
      <c r="E315">
        <v>-20.534975034999999</v>
      </c>
      <c r="F315">
        <v>-41.999946618000003</v>
      </c>
      <c r="G315">
        <v>896</v>
      </c>
      <c r="H315" t="s">
        <v>1210</v>
      </c>
      <c r="J315" s="27">
        <v>6</v>
      </c>
      <c r="K315" s="27">
        <v>6</v>
      </c>
      <c r="L315" s="27">
        <v>6.166666666666667</v>
      </c>
      <c r="M315" s="27">
        <v>6.166666666666667</v>
      </c>
      <c r="N315" s="27">
        <v>6</v>
      </c>
      <c r="O315" s="27">
        <v>6.5</v>
      </c>
      <c r="P315" s="27">
        <v>6</v>
      </c>
      <c r="Q315" s="27">
        <v>6.166666666666667</v>
      </c>
      <c r="R315" s="27">
        <v>85</v>
      </c>
      <c r="S315" s="249"/>
      <c r="T315" s="27">
        <v>82.333412500000009</v>
      </c>
      <c r="U315" s="27">
        <v>38.555831999999995</v>
      </c>
      <c r="V315" s="27">
        <v>7.1538590999999983</v>
      </c>
      <c r="W315" s="27">
        <v>16.049408500000002</v>
      </c>
      <c r="X315" s="27">
        <v>2.2995179881473953</v>
      </c>
      <c r="Y315" s="249"/>
      <c r="Z315" s="27">
        <v>6.3942535689777529</v>
      </c>
      <c r="AA315" s="249"/>
      <c r="AB315" s="27"/>
      <c r="AC315" s="249"/>
      <c r="AD315" s="27">
        <v>113.83330415074265</v>
      </c>
      <c r="AE315" s="249"/>
      <c r="AF315" s="27"/>
      <c r="AG315" s="249"/>
      <c r="AH315" s="27">
        <v>5.2597110000000002</v>
      </c>
      <c r="AI315" s="27">
        <v>0.59173589999999998</v>
      </c>
      <c r="AJ315" s="27">
        <v>4.6679751000000005</v>
      </c>
      <c r="AK315" s="27">
        <v>0.32687909999999998</v>
      </c>
      <c r="AL315" s="27">
        <v>0.2648568</v>
      </c>
      <c r="AM315" s="249"/>
      <c r="AN315" s="27">
        <v>0.25763125999999997</v>
      </c>
      <c r="AO315" s="27">
        <v>3.1778559999999997E-2</v>
      </c>
      <c r="AP315" s="27">
        <v>6.6262399999999999E-2</v>
      </c>
      <c r="AQ315" s="27">
        <v>0.16310791999999999</v>
      </c>
      <c r="AR315" s="27">
        <v>2.1321700000000002E-2</v>
      </c>
    </row>
    <row r="316" spans="1:44" x14ac:dyDescent="0.25">
      <c r="A316">
        <v>452</v>
      </c>
      <c r="B316" t="s">
        <v>1500</v>
      </c>
      <c r="C316" t="s">
        <v>1192</v>
      </c>
      <c r="D316" t="s">
        <v>1317</v>
      </c>
      <c r="E316">
        <v>-20.551117574999999</v>
      </c>
      <c r="F316">
        <v>-41.980270603999998</v>
      </c>
      <c r="G316">
        <v>862</v>
      </c>
      <c r="H316" t="s">
        <v>1225</v>
      </c>
      <c r="J316" s="27">
        <v>6</v>
      </c>
      <c r="K316" s="27">
        <v>5.666666666666667</v>
      </c>
      <c r="L316" s="27">
        <v>5.833333333333333</v>
      </c>
      <c r="M316" s="27">
        <v>5.833333333333333</v>
      </c>
      <c r="N316" s="27">
        <v>6.333333333333333</v>
      </c>
      <c r="O316" s="27">
        <v>6.166666666666667</v>
      </c>
      <c r="P316" s="27">
        <v>6</v>
      </c>
      <c r="Q316" s="27">
        <v>6.5</v>
      </c>
      <c r="R316" s="27">
        <v>84.333333333333329</v>
      </c>
      <c r="S316" s="249"/>
      <c r="T316" s="27">
        <v>46.026933</v>
      </c>
      <c r="U316" s="27">
        <v>28.641391500000005</v>
      </c>
      <c r="V316" s="27">
        <v>5.3743542500000006</v>
      </c>
      <c r="W316" s="27">
        <v>12.010057999999999</v>
      </c>
      <c r="X316" s="27">
        <v>2.2478372075996087</v>
      </c>
      <c r="Y316" s="249"/>
      <c r="Z316" s="27">
        <v>6.1350763696883472</v>
      </c>
      <c r="AA316" s="249"/>
      <c r="AB316" s="27">
        <v>36403.333333000002</v>
      </c>
      <c r="AC316" s="249"/>
      <c r="AD316" s="27">
        <v>153.72731426357146</v>
      </c>
      <c r="AE316" s="249"/>
      <c r="AF316" s="27"/>
      <c r="AG316" s="249"/>
      <c r="AH316" s="27"/>
      <c r="AI316" s="27"/>
      <c r="AJ316" s="27"/>
      <c r="AK316" s="27"/>
      <c r="AL316" s="27"/>
      <c r="AM316" s="249"/>
      <c r="AN316" s="27"/>
      <c r="AO316" s="27"/>
      <c r="AP316" s="27"/>
      <c r="AQ316" s="27"/>
      <c r="AR316" s="27"/>
    </row>
    <row r="317" spans="1:44" x14ac:dyDescent="0.25">
      <c r="A317">
        <v>453</v>
      </c>
      <c r="B317" t="s">
        <v>1493</v>
      </c>
      <c r="C317" t="s">
        <v>1163</v>
      </c>
      <c r="D317" t="s">
        <v>1304</v>
      </c>
      <c r="E317">
        <v>-20.37535686</v>
      </c>
      <c r="F317">
        <v>-41.861185552999999</v>
      </c>
      <c r="G317">
        <v>862</v>
      </c>
      <c r="H317" t="s">
        <v>1210</v>
      </c>
      <c r="J317" s="27">
        <v>6</v>
      </c>
      <c r="K317" s="27">
        <v>5.666666666666667</v>
      </c>
      <c r="L317" s="27">
        <v>6.166666666666667</v>
      </c>
      <c r="M317" s="27">
        <v>6.5</v>
      </c>
      <c r="N317" s="27">
        <v>6.333333333333333</v>
      </c>
      <c r="O317" s="27">
        <v>6.833333333333333</v>
      </c>
      <c r="P317" s="27">
        <v>6</v>
      </c>
      <c r="Q317" s="27">
        <v>6.166666666666667</v>
      </c>
      <c r="R317" s="27">
        <v>85.666666666666671</v>
      </c>
      <c r="S317" s="249"/>
      <c r="T317" s="27">
        <v>59.768717000000017</v>
      </c>
      <c r="U317" s="27">
        <v>32.864951500000004</v>
      </c>
      <c r="V317" s="27">
        <v>6.104143800000001</v>
      </c>
      <c r="W317" s="27">
        <v>13.716662499999998</v>
      </c>
      <c r="X317" s="27">
        <v>2.2614155014034583</v>
      </c>
      <c r="Y317" s="249"/>
      <c r="Z317" s="27">
        <v>6.1901054948594751</v>
      </c>
      <c r="AA317" s="249"/>
      <c r="AB317" s="27">
        <v>7982.8333329999996</v>
      </c>
      <c r="AC317" s="249"/>
      <c r="AD317" s="27">
        <v>118.53776151940733</v>
      </c>
      <c r="AE317" s="249"/>
      <c r="AF317" s="27"/>
      <c r="AG317" s="249"/>
      <c r="AH317" s="27"/>
      <c r="AI317" s="27"/>
      <c r="AJ317" s="27"/>
      <c r="AK317" s="27"/>
      <c r="AL317" s="27"/>
      <c r="AM317" s="249"/>
      <c r="AN317" s="27"/>
      <c r="AO317" s="27"/>
      <c r="AP317" s="27"/>
      <c r="AQ317" s="27"/>
      <c r="AR317" s="27"/>
    </row>
    <row r="318" spans="1:44" x14ac:dyDescent="0.25">
      <c r="A318">
        <v>454</v>
      </c>
      <c r="B318" t="s">
        <v>1501</v>
      </c>
      <c r="C318" t="s">
        <v>1192</v>
      </c>
      <c r="D318" t="s">
        <v>1304</v>
      </c>
      <c r="E318">
        <v>-20.377160311000001</v>
      </c>
      <c r="F318">
        <v>-41.859310604999997</v>
      </c>
      <c r="G318">
        <v>877</v>
      </c>
      <c r="H318" t="s">
        <v>1225</v>
      </c>
      <c r="J318" s="27">
        <v>6.833333333333333</v>
      </c>
      <c r="K318" s="27">
        <v>7.5</v>
      </c>
      <c r="L318" s="27">
        <v>7.166666666666667</v>
      </c>
      <c r="M318" s="27">
        <v>7.166666666666667</v>
      </c>
      <c r="N318" s="27">
        <v>7</v>
      </c>
      <c r="O318" s="27">
        <v>7.5</v>
      </c>
      <c r="P318" s="27">
        <v>7</v>
      </c>
      <c r="Q318" s="27">
        <v>7.166666666666667</v>
      </c>
      <c r="R318" s="27">
        <v>93.333333333333329</v>
      </c>
      <c r="S318" s="249"/>
      <c r="T318" s="27">
        <v>49.286574999999992</v>
      </c>
      <c r="U318" s="27">
        <v>30.376929499999999</v>
      </c>
      <c r="V318" s="27">
        <v>5.4929095000000006</v>
      </c>
      <c r="W318" s="27">
        <v>12.4896873</v>
      </c>
      <c r="X318" s="27">
        <v>2.2770276624018622</v>
      </c>
      <c r="Y318" s="249"/>
      <c r="Z318" s="27">
        <v>6.3122433092636836</v>
      </c>
      <c r="AA318" s="249"/>
      <c r="AB318" s="27"/>
      <c r="AC318" s="249"/>
      <c r="AD318" s="27"/>
      <c r="AE318" s="249"/>
      <c r="AF318" s="27"/>
      <c r="AG318" s="249"/>
      <c r="AH318" s="27"/>
      <c r="AI318" s="27"/>
      <c r="AJ318" s="27"/>
      <c r="AK318" s="27"/>
      <c r="AL318" s="27"/>
      <c r="AM318" s="249"/>
      <c r="AN318" s="27"/>
      <c r="AO318" s="27"/>
      <c r="AP318" s="27"/>
      <c r="AQ318" s="27"/>
      <c r="AR318" s="27"/>
    </row>
    <row r="319" spans="1:44" x14ac:dyDescent="0.25">
      <c r="A319">
        <v>455</v>
      </c>
      <c r="B319" t="s">
        <v>1501</v>
      </c>
      <c r="C319" t="s">
        <v>1192</v>
      </c>
      <c r="D319" t="s">
        <v>1304</v>
      </c>
      <c r="E319">
        <v>-20.376813971000001</v>
      </c>
      <c r="F319">
        <v>-41.859207759</v>
      </c>
      <c r="G319">
        <v>869</v>
      </c>
      <c r="H319" t="s">
        <v>1210</v>
      </c>
      <c r="J319" s="27">
        <v>6</v>
      </c>
      <c r="K319" s="27">
        <v>6</v>
      </c>
      <c r="L319" s="27">
        <v>6</v>
      </c>
      <c r="M319" s="27">
        <v>6</v>
      </c>
      <c r="N319" s="27">
        <v>5</v>
      </c>
      <c r="O319" s="27">
        <v>5.333333333333333</v>
      </c>
      <c r="P319" s="27">
        <v>5.666666666666667</v>
      </c>
      <c r="Q319" s="27">
        <v>5.666666666666667</v>
      </c>
      <c r="R319" s="27">
        <v>81.666666666666671</v>
      </c>
      <c r="S319" s="249"/>
      <c r="T319" s="27">
        <v>55.462479499999993</v>
      </c>
      <c r="U319" s="27">
        <v>32.976329</v>
      </c>
      <c r="V319" s="27">
        <v>5.7859845500000002</v>
      </c>
      <c r="W319" s="27">
        <v>13.396167</v>
      </c>
      <c r="X319" s="27">
        <v>2.3365264171074824</v>
      </c>
      <c r="Y319" s="249"/>
      <c r="Z319" s="27">
        <v>5.0492577778970817</v>
      </c>
      <c r="AA319" s="249"/>
      <c r="AB319" s="27"/>
      <c r="AC319" s="249"/>
      <c r="AD319" s="27"/>
      <c r="AE319" s="249"/>
      <c r="AF319" s="27"/>
      <c r="AG319" s="249"/>
      <c r="AH319" s="27"/>
      <c r="AI319" s="27"/>
      <c r="AJ319" s="27"/>
      <c r="AK319" s="27"/>
      <c r="AL319" s="27"/>
      <c r="AM319" s="249"/>
      <c r="AN319" s="27"/>
      <c r="AO319" s="27"/>
      <c r="AP319" s="27"/>
      <c r="AQ319" s="27"/>
      <c r="AR319" s="27"/>
    </row>
    <row r="320" spans="1:44" x14ac:dyDescent="0.25">
      <c r="A320">
        <v>456</v>
      </c>
      <c r="B320" t="s">
        <v>1502</v>
      </c>
      <c r="C320" t="s">
        <v>1192</v>
      </c>
      <c r="D320" t="s">
        <v>1304</v>
      </c>
      <c r="E320">
        <v>-20.390377146999999</v>
      </c>
      <c r="F320">
        <v>-41.884569888999998</v>
      </c>
      <c r="G320">
        <v>808</v>
      </c>
      <c r="H320" t="s">
        <v>1225</v>
      </c>
      <c r="J320" s="27">
        <v>5</v>
      </c>
      <c r="K320" s="27">
        <v>5.333333333333333</v>
      </c>
      <c r="L320" s="27">
        <v>5.333333333333333</v>
      </c>
      <c r="M320" s="27">
        <v>5.333333333333333</v>
      </c>
      <c r="N320" s="27">
        <v>5</v>
      </c>
      <c r="O320" s="27">
        <v>5</v>
      </c>
      <c r="P320" s="27">
        <v>5.333333333333333</v>
      </c>
      <c r="Q320" s="27">
        <v>5.333333333333333</v>
      </c>
      <c r="R320" s="27">
        <v>77.666666666666671</v>
      </c>
      <c r="S320" s="249"/>
      <c r="T320" s="27">
        <v>58.798830499999994</v>
      </c>
      <c r="U320" s="27">
        <v>33.275776499999999</v>
      </c>
      <c r="V320" s="27">
        <v>5.9606859999999999</v>
      </c>
      <c r="W320" s="27">
        <v>13.740219999999999</v>
      </c>
      <c r="X320" s="27">
        <v>2.3094300134897283</v>
      </c>
      <c r="Y320" s="249"/>
      <c r="Z320" s="27">
        <v>5.5646525112071519</v>
      </c>
      <c r="AA320" s="249"/>
      <c r="AB320" s="27"/>
      <c r="AC320" s="249"/>
      <c r="AD320" s="27"/>
      <c r="AE320" s="249"/>
      <c r="AF320" s="27"/>
      <c r="AG320" s="249"/>
      <c r="AH320" s="27"/>
      <c r="AI320" s="27"/>
      <c r="AJ320" s="27"/>
      <c r="AK320" s="27"/>
      <c r="AL320" s="27"/>
      <c r="AM320" s="249"/>
      <c r="AN320" s="27"/>
      <c r="AO320" s="27"/>
      <c r="AP320" s="27"/>
      <c r="AQ320" s="27"/>
      <c r="AR320" s="27"/>
    </row>
    <row r="321" spans="1:44" x14ac:dyDescent="0.25">
      <c r="A321">
        <v>460</v>
      </c>
      <c r="B321" t="s">
        <v>1503</v>
      </c>
      <c r="C321" t="s">
        <v>1163</v>
      </c>
      <c r="D321" t="s">
        <v>1449</v>
      </c>
      <c r="E321">
        <v>-20.238688755999998</v>
      </c>
      <c r="F321">
        <v>-41.842912920000003</v>
      </c>
      <c r="G321">
        <v>727</v>
      </c>
      <c r="H321" t="s">
        <v>1225</v>
      </c>
      <c r="J321" s="27">
        <v>6</v>
      </c>
      <c r="K321" s="27">
        <v>7</v>
      </c>
      <c r="L321" s="27">
        <v>7</v>
      </c>
      <c r="M321" s="27">
        <v>7</v>
      </c>
      <c r="N321" s="27">
        <v>6</v>
      </c>
      <c r="O321" s="27">
        <v>7</v>
      </c>
      <c r="P321" s="27">
        <v>6</v>
      </c>
      <c r="Q321" s="27">
        <v>6</v>
      </c>
      <c r="R321" s="27">
        <v>88</v>
      </c>
      <c r="S321" s="249"/>
      <c r="T321" s="27">
        <v>56.863788999999983</v>
      </c>
      <c r="U321" s="27">
        <v>33.304102999999998</v>
      </c>
      <c r="V321" s="27">
        <v>6.2151407999999986</v>
      </c>
      <c r="W321" s="27">
        <v>13.139990500000001</v>
      </c>
      <c r="X321" s="27">
        <v>2.1371886085081595</v>
      </c>
      <c r="Y321" s="249"/>
      <c r="Z321" s="27">
        <v>5.6841059780420373</v>
      </c>
      <c r="AA321" s="249"/>
      <c r="AB321" s="27">
        <v>6218.5</v>
      </c>
      <c r="AC321" s="249"/>
      <c r="AD321" s="27">
        <v>148.53034407544069</v>
      </c>
      <c r="AE321" s="249"/>
      <c r="AF321" s="27">
        <v>6.3410897523665968</v>
      </c>
      <c r="AG321" s="249"/>
      <c r="AH321" s="27"/>
      <c r="AI321" s="27"/>
      <c r="AJ321" s="27"/>
      <c r="AK321" s="27"/>
      <c r="AL321" s="27"/>
      <c r="AM321" s="249"/>
      <c r="AN321" s="27">
        <v>0.30177680000000001</v>
      </c>
      <c r="AO321" s="27">
        <v>3.5996460000000001E-2</v>
      </c>
      <c r="AP321" s="27">
        <v>6.5227079999999993E-2</v>
      </c>
      <c r="AQ321" s="27">
        <v>0.19375907999999997</v>
      </c>
      <c r="AR321" s="27">
        <v>1.9532479999999998E-2</v>
      </c>
    </row>
    <row r="322" spans="1:44" x14ac:dyDescent="0.25">
      <c r="A322">
        <v>462</v>
      </c>
      <c r="B322" t="s">
        <v>1504</v>
      </c>
      <c r="C322" t="s">
        <v>1192</v>
      </c>
      <c r="D322" t="s">
        <v>1352</v>
      </c>
      <c r="E322">
        <v>-20.245204177000002</v>
      </c>
      <c r="F322">
        <v>-41.802279380999998</v>
      </c>
      <c r="G322">
        <v>917</v>
      </c>
      <c r="H322" t="s">
        <v>1210</v>
      </c>
      <c r="J322" s="27">
        <v>5.666666666666667</v>
      </c>
      <c r="K322" s="27">
        <v>5.666666666666667</v>
      </c>
      <c r="L322" s="27">
        <v>6.333333333333333</v>
      </c>
      <c r="M322" s="27">
        <v>5.666666666666667</v>
      </c>
      <c r="N322" s="27">
        <v>5.666666666666667</v>
      </c>
      <c r="O322" s="27">
        <v>5.333333333333333</v>
      </c>
      <c r="P322" s="27">
        <v>5.666666666666667</v>
      </c>
      <c r="Q322" s="27">
        <v>5.666666666666667</v>
      </c>
      <c r="R322" s="27">
        <v>81.666666666666671</v>
      </c>
      <c r="S322" s="249"/>
      <c r="T322" s="27">
        <v>64.119428499999998</v>
      </c>
      <c r="U322" s="27">
        <v>33.899321999999998</v>
      </c>
      <c r="V322" s="27">
        <v>6.2426037499999998</v>
      </c>
      <c r="W322" s="27">
        <v>13.660686600000002</v>
      </c>
      <c r="X322" s="27">
        <v>2.1993030567464209</v>
      </c>
      <c r="Y322" s="249"/>
      <c r="Z322" s="27">
        <v>7.0101736772877352</v>
      </c>
      <c r="AA322" s="249"/>
      <c r="AB322" s="27"/>
      <c r="AC322" s="249"/>
      <c r="AD322" s="27">
        <v>160.24686957373621</v>
      </c>
      <c r="AE322" s="249"/>
      <c r="AF322" s="27">
        <v>6.1926930294200098</v>
      </c>
      <c r="AG322" s="249"/>
      <c r="AH322" s="27">
        <v>5.6568329999999998</v>
      </c>
      <c r="AI322" s="27">
        <v>0.69670659999999995</v>
      </c>
      <c r="AJ322" s="27">
        <v>4.9601264</v>
      </c>
      <c r="AK322" s="27">
        <v>0.40215159999999994</v>
      </c>
      <c r="AL322" s="27">
        <v>0.29455500000000001</v>
      </c>
      <c r="AM322" s="249"/>
      <c r="AN322" s="27"/>
      <c r="AO322" s="27"/>
      <c r="AP322" s="27"/>
      <c r="AQ322" s="27"/>
      <c r="AR322" s="27"/>
    </row>
    <row r="323" spans="1:44" x14ac:dyDescent="0.25">
      <c r="A323">
        <v>464</v>
      </c>
      <c r="B323" t="s">
        <v>1505</v>
      </c>
      <c r="C323" t="s">
        <v>1163</v>
      </c>
      <c r="D323" t="s">
        <v>1352</v>
      </c>
      <c r="E323">
        <v>-20.206617415</v>
      </c>
      <c r="F323">
        <v>-41.813259170999999</v>
      </c>
      <c r="G323">
        <v>904</v>
      </c>
      <c r="H323" t="s">
        <v>1506</v>
      </c>
      <c r="J323" s="27">
        <v>6</v>
      </c>
      <c r="K323" s="27">
        <v>6</v>
      </c>
      <c r="L323" s="27">
        <v>6</v>
      </c>
      <c r="M323" s="27">
        <v>6.333333333333333</v>
      </c>
      <c r="N323" s="27">
        <v>6.333333333333333</v>
      </c>
      <c r="O323" s="27">
        <v>6.333333333333333</v>
      </c>
      <c r="P323" s="27">
        <v>6</v>
      </c>
      <c r="Q323" s="27">
        <v>6</v>
      </c>
      <c r="R323" s="27">
        <v>85</v>
      </c>
      <c r="S323" s="249"/>
      <c r="T323" s="27">
        <v>50.564823000000004</v>
      </c>
      <c r="U323" s="27">
        <v>33.093088499999993</v>
      </c>
      <c r="V323" s="27">
        <v>5.3225413499999998</v>
      </c>
      <c r="W323" s="27">
        <v>13.6159605</v>
      </c>
      <c r="X323" s="27">
        <v>2.5826663361797495</v>
      </c>
      <c r="Y323" s="249"/>
      <c r="Z323" s="27">
        <v>6.6961050116769121</v>
      </c>
      <c r="AA323" s="249"/>
      <c r="AB323" s="27"/>
      <c r="AC323" s="249"/>
      <c r="AD323" s="27"/>
      <c r="AE323" s="249"/>
      <c r="AF323" s="27">
        <v>6.4172177503668051</v>
      </c>
      <c r="AG323" s="249"/>
      <c r="AH323" s="27">
        <v>4.2904710000000001</v>
      </c>
      <c r="AI323" s="27">
        <v>0.48359479999999999</v>
      </c>
      <c r="AJ323" s="27">
        <v>3.8068762</v>
      </c>
      <c r="AK323" s="27">
        <v>0.19470299999999996</v>
      </c>
      <c r="AL323" s="27">
        <v>0.28889180000000003</v>
      </c>
      <c r="AM323" s="249"/>
      <c r="AN323" s="27">
        <v>0.31831436000000002</v>
      </c>
      <c r="AO323" s="27">
        <v>3.1266780000000001E-2</v>
      </c>
      <c r="AP323" s="27">
        <v>9.0331599999999998E-2</v>
      </c>
      <c r="AQ323" s="27">
        <v>0.19264735999999996</v>
      </c>
      <c r="AR323" s="27">
        <v>2.1681139999999998E-2</v>
      </c>
    </row>
    <row r="324" spans="1:44" x14ac:dyDescent="0.25">
      <c r="A324">
        <v>465</v>
      </c>
      <c r="B324" t="s">
        <v>1505</v>
      </c>
      <c r="C324" t="s">
        <v>1173</v>
      </c>
      <c r="D324" t="s">
        <v>1352</v>
      </c>
      <c r="E324">
        <v>-20.207625673999999</v>
      </c>
      <c r="F324">
        <v>-41.812946191000002</v>
      </c>
      <c r="G324">
        <v>914</v>
      </c>
      <c r="H324" t="s">
        <v>1506</v>
      </c>
      <c r="J324" s="27">
        <v>6.666666666666667</v>
      </c>
      <c r="K324" s="27">
        <v>7</v>
      </c>
      <c r="L324" s="27">
        <v>6.333333333333333</v>
      </c>
      <c r="M324" s="27">
        <v>7</v>
      </c>
      <c r="N324" s="27">
        <v>7</v>
      </c>
      <c r="O324" s="27">
        <v>6.666666666666667</v>
      </c>
      <c r="P324" s="27">
        <v>6.666666666666667</v>
      </c>
      <c r="Q324" s="27">
        <v>6.666666666666667</v>
      </c>
      <c r="R324" s="27">
        <v>90</v>
      </c>
      <c r="S324" s="249"/>
      <c r="T324" s="27">
        <v>48.543508500000002</v>
      </c>
      <c r="U324" s="27">
        <v>31.438787000000008</v>
      </c>
      <c r="V324" s="27">
        <v>5.6334528499999994</v>
      </c>
      <c r="W324" s="27">
        <v>12.14399195</v>
      </c>
      <c r="X324" s="27">
        <v>2.1650230658281981</v>
      </c>
      <c r="Y324" s="249"/>
      <c r="Z324" s="27">
        <v>5.7981907497382768</v>
      </c>
      <c r="AA324" s="249"/>
      <c r="AB324" s="27"/>
      <c r="AC324" s="249"/>
      <c r="AD324" s="27"/>
      <c r="AE324" s="249"/>
      <c r="AF324" s="27"/>
      <c r="AG324" s="249"/>
      <c r="AH324" s="27"/>
      <c r="AI324" s="27"/>
      <c r="AJ324" s="27"/>
      <c r="AK324" s="27"/>
      <c r="AL324" s="27"/>
      <c r="AM324" s="249"/>
      <c r="AN324" s="27">
        <v>0.29143136000000003</v>
      </c>
      <c r="AO324" s="27">
        <v>2.6974940000000003E-2</v>
      </c>
      <c r="AP324" s="27">
        <v>6.3857579999999997E-2</v>
      </c>
      <c r="AQ324" s="27">
        <v>0.18004288000000002</v>
      </c>
      <c r="AR324" s="27">
        <v>1.9439340000000003E-2</v>
      </c>
    </row>
    <row r="325" spans="1:44" x14ac:dyDescent="0.25">
      <c r="A325">
        <v>467</v>
      </c>
      <c r="B325" t="s">
        <v>1507</v>
      </c>
      <c r="C325" t="s">
        <v>1194</v>
      </c>
      <c r="D325" t="s">
        <v>1352</v>
      </c>
      <c r="E325">
        <v>-20.194972688</v>
      </c>
      <c r="F325">
        <v>-41.823577210000003</v>
      </c>
      <c r="G325">
        <v>743</v>
      </c>
      <c r="H325" t="s">
        <v>1225</v>
      </c>
      <c r="J325" s="27">
        <v>6</v>
      </c>
      <c r="K325" s="27">
        <v>5.666666666666667</v>
      </c>
      <c r="L325" s="27">
        <v>6</v>
      </c>
      <c r="M325" s="27">
        <v>6</v>
      </c>
      <c r="N325" s="27">
        <v>6.5</v>
      </c>
      <c r="O325" s="27">
        <v>6</v>
      </c>
      <c r="P325" s="27">
        <v>6</v>
      </c>
      <c r="Q325" s="27">
        <v>6.166666666666667</v>
      </c>
      <c r="R325" s="27">
        <v>84.333333333333329</v>
      </c>
      <c r="S325" s="249"/>
      <c r="T325" s="27">
        <v>41.222506999999993</v>
      </c>
      <c r="U325" s="27">
        <v>31.031952499999999</v>
      </c>
      <c r="V325" s="27">
        <v>5.0974440000000003</v>
      </c>
      <c r="W325" s="27">
        <v>11.543551600000001</v>
      </c>
      <c r="X325" s="27">
        <v>2.2906225109282494</v>
      </c>
      <c r="Y325" s="249"/>
      <c r="Z325" s="27">
        <v>6.9430649880546529</v>
      </c>
      <c r="AA325" s="249"/>
      <c r="AB325" s="27"/>
      <c r="AC325" s="249"/>
      <c r="AD325" s="27"/>
      <c r="AE325" s="249"/>
      <c r="AF325" s="27"/>
      <c r="AG325" s="249"/>
      <c r="AH325" s="27"/>
      <c r="AI325" s="27"/>
      <c r="AJ325" s="27"/>
      <c r="AK325" s="27"/>
      <c r="AL325" s="27"/>
      <c r="AM325" s="249"/>
      <c r="AN325" s="27">
        <v>0.26968967999999999</v>
      </c>
      <c r="AO325" s="27">
        <v>2.7370040000000002E-2</v>
      </c>
      <c r="AP325" s="27">
        <v>6.3860059999999996E-2</v>
      </c>
      <c r="AQ325" s="27">
        <v>0.16019702</v>
      </c>
      <c r="AR325" s="27">
        <v>1.7092760000000002E-2</v>
      </c>
    </row>
    <row r="326" spans="1:44" x14ac:dyDescent="0.25">
      <c r="A326">
        <v>472</v>
      </c>
      <c r="B326" t="s">
        <v>1508</v>
      </c>
      <c r="C326" t="s">
        <v>1173</v>
      </c>
      <c r="D326" t="s">
        <v>1352</v>
      </c>
      <c r="E326">
        <v>-20.244361376000001</v>
      </c>
      <c r="F326">
        <v>-41.801435658999999</v>
      </c>
      <c r="G326">
        <v>901</v>
      </c>
      <c r="H326" t="s">
        <v>1210</v>
      </c>
      <c r="J326" s="27">
        <v>5.666666666666667</v>
      </c>
      <c r="K326" s="27">
        <v>5.666666666666667</v>
      </c>
      <c r="L326" s="27">
        <v>6.333333333333333</v>
      </c>
      <c r="M326" s="27">
        <v>6.666666666666667</v>
      </c>
      <c r="N326" s="27">
        <v>5.666666666666667</v>
      </c>
      <c r="O326" s="27">
        <v>5.666666666666667</v>
      </c>
      <c r="P326" s="27">
        <v>6.333333333333333</v>
      </c>
      <c r="Q326" s="27">
        <v>6</v>
      </c>
      <c r="R326" s="27">
        <v>83.333333333333329</v>
      </c>
      <c r="S326" s="249"/>
      <c r="T326" s="27">
        <v>50.780192</v>
      </c>
      <c r="U326" s="27">
        <v>30.427087999999998</v>
      </c>
      <c r="V326" s="27">
        <v>5.8479243500000004</v>
      </c>
      <c r="W326" s="27">
        <v>11.76979175</v>
      </c>
      <c r="X326" s="27">
        <v>2.0297495435699231</v>
      </c>
      <c r="Y326" s="249"/>
      <c r="Z326" s="27">
        <v>5.1807908087939234</v>
      </c>
      <c r="AA326" s="249"/>
      <c r="AB326" s="27"/>
      <c r="AC326" s="249"/>
      <c r="AD326" s="27"/>
      <c r="AE326" s="249"/>
      <c r="AF326" s="27"/>
      <c r="AG326" s="249"/>
      <c r="AH326" s="27"/>
      <c r="AI326" s="27"/>
      <c r="AJ326" s="27"/>
      <c r="AK326" s="27"/>
      <c r="AL326" s="27"/>
      <c r="AM326" s="249"/>
      <c r="AN326" s="27">
        <v>0.23394317999999997</v>
      </c>
      <c r="AO326" s="27">
        <v>2.5745200000000003E-2</v>
      </c>
      <c r="AP326" s="27">
        <v>3.4721500000000002E-2</v>
      </c>
      <c r="AQ326" s="27">
        <v>0.15356092000000002</v>
      </c>
      <c r="AR326" s="27">
        <v>2.1247800000000001E-2</v>
      </c>
    </row>
    <row r="327" spans="1:44" x14ac:dyDescent="0.25">
      <c r="A327">
        <v>475</v>
      </c>
      <c r="B327" t="s">
        <v>1511</v>
      </c>
      <c r="C327" t="s">
        <v>1194</v>
      </c>
      <c r="D327" t="s">
        <v>1284</v>
      </c>
      <c r="E327">
        <v>-20.213504741000001</v>
      </c>
      <c r="F327">
        <v>-41.922503448999997</v>
      </c>
      <c r="G327">
        <v>780</v>
      </c>
      <c r="H327" t="s">
        <v>1210</v>
      </c>
      <c r="J327" s="27">
        <v>6</v>
      </c>
      <c r="K327" s="27">
        <v>5.333333333333333</v>
      </c>
      <c r="L327" s="27">
        <v>5.666666666666667</v>
      </c>
      <c r="M327" s="27">
        <v>5.666666666666667</v>
      </c>
      <c r="N327" s="27">
        <v>5.666666666666667</v>
      </c>
      <c r="O327" s="27">
        <v>5.666666666666667</v>
      </c>
      <c r="P327" s="27">
        <v>6</v>
      </c>
      <c r="Q327" s="27">
        <v>5.666666666666667</v>
      </c>
      <c r="R327" s="27">
        <v>81.666666666666671</v>
      </c>
      <c r="S327" s="249"/>
      <c r="T327" s="27"/>
      <c r="U327" s="27"/>
      <c r="V327" s="27"/>
      <c r="W327" s="27"/>
      <c r="X327" s="27"/>
      <c r="Y327" s="249"/>
      <c r="Z327" s="27"/>
      <c r="AA327" s="249"/>
      <c r="AB327" s="27"/>
      <c r="AC327" s="249"/>
      <c r="AD327" s="27">
        <v>166.89701621265962</v>
      </c>
      <c r="AE327" s="249"/>
      <c r="AF327" s="27"/>
      <c r="AG327" s="249"/>
      <c r="AH327" s="27"/>
      <c r="AI327" s="27"/>
      <c r="AJ327" s="27"/>
      <c r="AK327" s="27"/>
      <c r="AL327" s="27"/>
      <c r="AM327" s="249"/>
      <c r="AN327" s="27"/>
      <c r="AO327" s="27"/>
      <c r="AP327" s="27"/>
      <c r="AQ327" s="27"/>
      <c r="AR327" s="27"/>
    </row>
    <row r="328" spans="1:44" x14ac:dyDescent="0.25">
      <c r="A328">
        <v>476</v>
      </c>
      <c r="B328" t="s">
        <v>1512</v>
      </c>
      <c r="C328" t="s">
        <v>1194</v>
      </c>
      <c r="D328" t="s">
        <v>1284</v>
      </c>
      <c r="E328">
        <v>-20.254407255</v>
      </c>
      <c r="F328">
        <v>-41.902140369999998</v>
      </c>
      <c r="G328">
        <v>926</v>
      </c>
      <c r="H328" t="s">
        <v>1210</v>
      </c>
      <c r="J328" s="27">
        <v>6</v>
      </c>
      <c r="K328" s="27">
        <v>6.333333333333333</v>
      </c>
      <c r="L328" s="27">
        <v>6</v>
      </c>
      <c r="M328" s="27">
        <v>6.333333333333333</v>
      </c>
      <c r="N328" s="27">
        <v>6.333333333333333</v>
      </c>
      <c r="O328" s="27">
        <v>5.666666666666667</v>
      </c>
      <c r="P328" s="27">
        <v>6</v>
      </c>
      <c r="Q328" s="27">
        <v>6</v>
      </c>
      <c r="R328" s="27">
        <v>84.666666666666671</v>
      </c>
      <c r="S328" s="249"/>
      <c r="T328" s="27"/>
      <c r="U328" s="27"/>
      <c r="V328" s="27"/>
      <c r="W328" s="27"/>
      <c r="X328" s="27"/>
      <c r="Y328" s="249"/>
      <c r="Z328" s="27"/>
      <c r="AA328" s="249"/>
      <c r="AB328" s="27"/>
      <c r="AC328" s="249"/>
      <c r="AD328" s="27"/>
      <c r="AE328" s="249"/>
      <c r="AF328" s="27"/>
      <c r="AG328" s="249"/>
      <c r="AH328" s="27"/>
      <c r="AI328" s="27"/>
      <c r="AJ328" s="27"/>
      <c r="AK328" s="27"/>
      <c r="AL328" s="27"/>
      <c r="AM328" s="249"/>
      <c r="AN328" s="27">
        <v>0.28113142000000002</v>
      </c>
      <c r="AO328" s="27">
        <v>2.3569639999999999E-2</v>
      </c>
      <c r="AP328" s="27">
        <v>4.972948E-2</v>
      </c>
      <c r="AQ328" s="27">
        <v>0.19086062000000001</v>
      </c>
      <c r="AR328" s="27">
        <v>1.6830119999999997E-2</v>
      </c>
    </row>
    <row r="329" spans="1:44" x14ac:dyDescent="0.25">
      <c r="A329">
        <v>477</v>
      </c>
      <c r="B329" t="s">
        <v>1513</v>
      </c>
      <c r="C329" t="s">
        <v>1173</v>
      </c>
      <c r="D329" t="s">
        <v>1284</v>
      </c>
      <c r="E329">
        <v>-20.252856350999998</v>
      </c>
      <c r="F329">
        <v>-41.904761557999997</v>
      </c>
      <c r="G329">
        <v>923</v>
      </c>
      <c r="H329" t="s">
        <v>1225</v>
      </c>
      <c r="J329" s="27">
        <v>6</v>
      </c>
      <c r="K329" s="27">
        <v>6</v>
      </c>
      <c r="L329" s="27">
        <v>6.666666666666667</v>
      </c>
      <c r="M329" s="27">
        <v>6.166666666666667</v>
      </c>
      <c r="N329" s="27">
        <v>6</v>
      </c>
      <c r="O329" s="27">
        <v>6.166666666666667</v>
      </c>
      <c r="P329" s="27">
        <v>6</v>
      </c>
      <c r="Q329" s="27">
        <v>6.166666666666667</v>
      </c>
      <c r="R329" s="27">
        <v>85</v>
      </c>
      <c r="S329" s="249"/>
      <c r="T329" s="27"/>
      <c r="U329" s="27"/>
      <c r="V329" s="27"/>
      <c r="W329" s="27"/>
      <c r="X329" s="27"/>
      <c r="Y329" s="249"/>
      <c r="Z329" s="27"/>
      <c r="AA329" s="249"/>
      <c r="AB329" s="27"/>
      <c r="AC329" s="249"/>
      <c r="AD329" s="27">
        <v>109.88521596910475</v>
      </c>
      <c r="AE329" s="249"/>
      <c r="AF329" s="27"/>
      <c r="AG329" s="249"/>
      <c r="AH329" s="27"/>
      <c r="AI329" s="27"/>
      <c r="AJ329" s="27"/>
      <c r="AK329" s="27"/>
      <c r="AL329" s="27"/>
      <c r="AM329" s="249"/>
      <c r="AN329" s="27"/>
      <c r="AO329" s="27"/>
      <c r="AP329" s="27"/>
      <c r="AQ329" s="27"/>
      <c r="AR329" s="27"/>
    </row>
    <row r="330" spans="1:44" x14ac:dyDescent="0.25">
      <c r="A330">
        <v>478</v>
      </c>
      <c r="B330" t="s">
        <v>1514</v>
      </c>
      <c r="C330" t="s">
        <v>1192</v>
      </c>
      <c r="D330" t="s">
        <v>1284</v>
      </c>
      <c r="E330">
        <v>-20.281328252000002</v>
      </c>
      <c r="F330">
        <v>-41.914190529000003</v>
      </c>
      <c r="G330">
        <v>755</v>
      </c>
      <c r="H330" t="s">
        <v>1225</v>
      </c>
      <c r="J330" s="27">
        <v>5.666666666666667</v>
      </c>
      <c r="K330" s="27">
        <v>5.333333333333333</v>
      </c>
      <c r="L330" s="27">
        <v>6</v>
      </c>
      <c r="M330" s="27">
        <v>5.333333333333333</v>
      </c>
      <c r="N330" s="27">
        <v>5.333333333333333</v>
      </c>
      <c r="O330" s="27">
        <v>6</v>
      </c>
      <c r="P330" s="27">
        <v>5.666666666666667</v>
      </c>
      <c r="Q330" s="27">
        <v>5.666666666666667</v>
      </c>
      <c r="R330" s="27">
        <v>80.666666666666671</v>
      </c>
      <c r="S330" s="249"/>
      <c r="T330" s="27"/>
      <c r="U330" s="27"/>
      <c r="V330" s="27"/>
      <c r="W330" s="27"/>
      <c r="X330" s="27"/>
      <c r="Y330" s="249"/>
      <c r="Z330" s="27"/>
      <c r="AA330" s="249"/>
      <c r="AB330" s="27"/>
      <c r="AC330" s="249"/>
      <c r="AD330" s="27">
        <v>193.60155720782046</v>
      </c>
      <c r="AE330" s="249"/>
      <c r="AF330" s="27">
        <v>7.1617242236745842</v>
      </c>
      <c r="AG330" s="249"/>
      <c r="AH330" s="27">
        <v>5.3306120000000004</v>
      </c>
      <c r="AI330" s="27">
        <v>0.75736819999999994</v>
      </c>
      <c r="AJ330" s="27">
        <v>4.5732438000000002</v>
      </c>
      <c r="AK330" s="27">
        <v>0.37664219999999993</v>
      </c>
      <c r="AL330" s="27">
        <v>0.38072600000000001</v>
      </c>
      <c r="AM330" s="249"/>
      <c r="AN330" s="27">
        <v>0.30974156000000003</v>
      </c>
      <c r="AO330" s="27">
        <v>2.7920939999999998E-2</v>
      </c>
      <c r="AP330" s="27">
        <v>6.5990760000000009E-2</v>
      </c>
      <c r="AQ330" s="27">
        <v>0.19949522</v>
      </c>
      <c r="AR330" s="27">
        <v>2.045276E-2</v>
      </c>
    </row>
    <row r="331" spans="1:44" x14ac:dyDescent="0.25">
      <c r="A331">
        <v>479</v>
      </c>
      <c r="B331" t="s">
        <v>1505</v>
      </c>
      <c r="C331" t="s">
        <v>1173</v>
      </c>
      <c r="D331" t="s">
        <v>1284</v>
      </c>
      <c r="E331">
        <v>-20.303311888</v>
      </c>
      <c r="F331">
        <v>-41.921170224000001</v>
      </c>
      <c r="G331">
        <v>873</v>
      </c>
      <c r="H331" t="s">
        <v>1210</v>
      </c>
      <c r="J331" s="27">
        <v>6</v>
      </c>
      <c r="K331" s="27">
        <v>6</v>
      </c>
      <c r="L331" s="27">
        <v>6.333333333333333</v>
      </c>
      <c r="M331" s="27">
        <v>6.333333333333333</v>
      </c>
      <c r="N331" s="27">
        <v>5.666666666666667</v>
      </c>
      <c r="O331" s="27">
        <v>6</v>
      </c>
      <c r="P331" s="27">
        <v>5.666666666666667</v>
      </c>
      <c r="Q331" s="27">
        <v>5.666666666666667</v>
      </c>
      <c r="R331" s="27">
        <v>83.666666666666671</v>
      </c>
      <c r="S331" s="249"/>
      <c r="T331" s="27"/>
      <c r="U331" s="27"/>
      <c r="V331" s="27"/>
      <c r="W331" s="27"/>
      <c r="X331" s="27"/>
      <c r="Y331" s="249"/>
      <c r="Z331" s="27"/>
      <c r="AA331" s="249"/>
      <c r="AB331" s="27"/>
      <c r="AC331" s="249"/>
      <c r="AD331" s="27"/>
      <c r="AE331" s="249"/>
      <c r="AF331" s="27"/>
      <c r="AG331" s="249"/>
      <c r="AH331" s="27"/>
      <c r="AI331" s="27"/>
      <c r="AJ331" s="27"/>
      <c r="AK331" s="27"/>
      <c r="AL331" s="27"/>
      <c r="AM331" s="249"/>
      <c r="AN331" s="27">
        <v>0.26368907999999996</v>
      </c>
      <c r="AO331" s="27">
        <v>2.7399319999999998E-2</v>
      </c>
      <c r="AP331" s="27">
        <v>5.094166E-2</v>
      </c>
      <c r="AQ331" s="27">
        <v>0.174953</v>
      </c>
      <c r="AR331" s="27">
        <v>2.1697919999999999E-2</v>
      </c>
    </row>
    <row r="332" spans="1:44" x14ac:dyDescent="0.25">
      <c r="A332">
        <v>480</v>
      </c>
      <c r="B332" t="s">
        <v>1505</v>
      </c>
      <c r="C332" t="s">
        <v>1163</v>
      </c>
      <c r="D332" t="s">
        <v>1284</v>
      </c>
      <c r="E332">
        <v>-20.303898789000002</v>
      </c>
      <c r="F332">
        <v>-41.920666302999997</v>
      </c>
      <c r="G332">
        <v>850</v>
      </c>
      <c r="H332" t="s">
        <v>1225</v>
      </c>
      <c r="J332" s="27">
        <v>6</v>
      </c>
      <c r="K332" s="27">
        <v>6.333333333333333</v>
      </c>
      <c r="L332" s="27">
        <v>6.666666666666667</v>
      </c>
      <c r="M332" s="27">
        <v>6</v>
      </c>
      <c r="N332" s="27">
        <v>6.333333333333333</v>
      </c>
      <c r="O332" s="27">
        <v>6.5</v>
      </c>
      <c r="P332" s="27">
        <v>6</v>
      </c>
      <c r="Q332" s="27">
        <v>6</v>
      </c>
      <c r="R332" s="27">
        <v>86</v>
      </c>
      <c r="S332" s="249"/>
      <c r="T332" s="27"/>
      <c r="U332" s="27"/>
      <c r="V332" s="27"/>
      <c r="W332" s="27"/>
      <c r="X332" s="27"/>
      <c r="Y332" s="249"/>
      <c r="Z332" s="27"/>
      <c r="AA332" s="249"/>
      <c r="AB332" s="27"/>
      <c r="AC332" s="249"/>
      <c r="AD332" s="27"/>
      <c r="AE332" s="249"/>
      <c r="AF332" s="27"/>
      <c r="AG332" s="249"/>
      <c r="AH332" s="27"/>
      <c r="AI332" s="27"/>
      <c r="AJ332" s="27"/>
      <c r="AK332" s="27"/>
      <c r="AL332" s="27"/>
      <c r="AM332" s="249"/>
      <c r="AN332" s="27"/>
      <c r="AO332" s="27"/>
      <c r="AP332" s="27"/>
      <c r="AQ332" s="27"/>
      <c r="AR332" s="27"/>
    </row>
    <row r="333" spans="1:44" x14ac:dyDescent="0.25">
      <c r="A333">
        <v>481</v>
      </c>
      <c r="B333" t="s">
        <v>1505</v>
      </c>
      <c r="C333" t="s">
        <v>1173</v>
      </c>
      <c r="D333" t="s">
        <v>1284</v>
      </c>
      <c r="E333">
        <v>-20.308666918</v>
      </c>
      <c r="F333">
        <v>-41.922287949999998</v>
      </c>
      <c r="G333">
        <v>920</v>
      </c>
      <c r="H333" t="s">
        <v>1210</v>
      </c>
      <c r="J333" s="27">
        <v>6</v>
      </c>
      <c r="K333" s="27">
        <v>6</v>
      </c>
      <c r="L333" s="27">
        <v>6.333333333333333</v>
      </c>
      <c r="M333" s="27">
        <v>6</v>
      </c>
      <c r="N333" s="27">
        <v>6</v>
      </c>
      <c r="O333" s="27">
        <v>6.333333333333333</v>
      </c>
      <c r="P333" s="27">
        <v>6</v>
      </c>
      <c r="Q333" s="27">
        <v>6</v>
      </c>
      <c r="R333" s="27">
        <v>84.666666666666671</v>
      </c>
      <c r="S333" s="249"/>
      <c r="T333" s="27"/>
      <c r="U333" s="27"/>
      <c r="V333" s="27"/>
      <c r="W333" s="27"/>
      <c r="X333" s="27"/>
      <c r="Y333" s="249"/>
      <c r="Z333" s="27"/>
      <c r="AA333" s="249"/>
      <c r="AB333" s="27"/>
      <c r="AC333" s="249"/>
      <c r="AD333" s="27"/>
      <c r="AE333" s="249"/>
      <c r="AF333" s="27"/>
      <c r="AG333" s="249"/>
      <c r="AH333" s="27"/>
      <c r="AI333" s="27"/>
      <c r="AJ333" s="27"/>
      <c r="AK333" s="27"/>
      <c r="AL333" s="27"/>
      <c r="AM333" s="249"/>
      <c r="AN333" s="27">
        <v>0.30491719999999994</v>
      </c>
      <c r="AO333" s="27">
        <v>2.8459720000000001E-2</v>
      </c>
      <c r="AP333" s="27">
        <v>7.9515779999999994E-2</v>
      </c>
      <c r="AQ333" s="27">
        <v>0.18678912</v>
      </c>
      <c r="AR333" s="27">
        <v>2.3030180000000001E-2</v>
      </c>
    </row>
    <row r="334" spans="1:44" x14ac:dyDescent="0.25">
      <c r="A334">
        <v>482</v>
      </c>
      <c r="B334" t="s">
        <v>1515</v>
      </c>
      <c r="C334" t="s">
        <v>1163</v>
      </c>
      <c r="D334" t="s">
        <v>1284</v>
      </c>
      <c r="E334">
        <v>-20.216424073999999</v>
      </c>
      <c r="F334">
        <v>-41.919325952999998</v>
      </c>
      <c r="G334">
        <v>770</v>
      </c>
      <c r="H334" t="s">
        <v>1225</v>
      </c>
      <c r="J334" s="27">
        <v>6</v>
      </c>
      <c r="K334" s="27">
        <v>6.166666666666667</v>
      </c>
      <c r="L334" s="27">
        <v>6.333333333333333</v>
      </c>
      <c r="M334" s="27">
        <v>6</v>
      </c>
      <c r="N334" s="27">
        <v>6.5</v>
      </c>
      <c r="O334" s="27">
        <v>6</v>
      </c>
      <c r="P334" s="27">
        <v>6</v>
      </c>
      <c r="Q334" s="27">
        <v>6</v>
      </c>
      <c r="R334" s="27">
        <v>85</v>
      </c>
      <c r="S334" s="249"/>
      <c r="T334" s="27"/>
      <c r="U334" s="27"/>
      <c r="V334" s="27"/>
      <c r="W334" s="27"/>
      <c r="X334" s="27"/>
      <c r="Y334" s="249"/>
      <c r="Z334" s="27"/>
      <c r="AA334" s="249"/>
      <c r="AB334" s="27"/>
      <c r="AC334" s="249"/>
      <c r="AD334" s="27">
        <v>162.42745362388052</v>
      </c>
      <c r="AE334" s="249"/>
      <c r="AF334" s="27"/>
      <c r="AG334" s="249"/>
      <c r="AH334" s="27"/>
      <c r="AI334" s="27"/>
      <c r="AJ334" s="27"/>
      <c r="AK334" s="27"/>
      <c r="AL334" s="27"/>
      <c r="AM334" s="249"/>
      <c r="AN334" s="27"/>
      <c r="AO334" s="27"/>
      <c r="AP334" s="27"/>
      <c r="AQ334" s="27"/>
      <c r="AR334" s="27"/>
    </row>
    <row r="335" spans="1:44" x14ac:dyDescent="0.25">
      <c r="A335">
        <v>483</v>
      </c>
      <c r="B335" t="s">
        <v>1516</v>
      </c>
      <c r="C335" t="s">
        <v>1173</v>
      </c>
      <c r="D335" t="s">
        <v>1284</v>
      </c>
      <c r="E335">
        <v>-20.232002595000001</v>
      </c>
      <c r="F335">
        <v>-41.937648291000002</v>
      </c>
      <c r="G335">
        <v>854</v>
      </c>
      <c r="H335" t="s">
        <v>1225</v>
      </c>
      <c r="J335" s="27">
        <v>5.666666666666667</v>
      </c>
      <c r="K335" s="27">
        <v>5.666666666666667</v>
      </c>
      <c r="L335" s="27">
        <v>5.666666666666667</v>
      </c>
      <c r="M335" s="27">
        <v>6</v>
      </c>
      <c r="N335" s="27">
        <v>5.666666666666667</v>
      </c>
      <c r="O335" s="27">
        <v>5.333333333333333</v>
      </c>
      <c r="P335" s="27">
        <v>5.666666666666667</v>
      </c>
      <c r="Q335" s="27">
        <v>6</v>
      </c>
      <c r="R335" s="27">
        <v>81.666666666666671</v>
      </c>
      <c r="S335" s="249"/>
      <c r="T335" s="27"/>
      <c r="U335" s="27"/>
      <c r="V335" s="27"/>
      <c r="W335" s="27"/>
      <c r="X335" s="27"/>
      <c r="Y335" s="249"/>
      <c r="Z335" s="27"/>
      <c r="AA335" s="249"/>
      <c r="AB335" s="27"/>
      <c r="AC335" s="249"/>
      <c r="AD335" s="27">
        <v>144.74840630019338</v>
      </c>
      <c r="AE335" s="249"/>
      <c r="AF335" s="27"/>
      <c r="AG335" s="249"/>
      <c r="AH335" s="27"/>
      <c r="AI335" s="27"/>
      <c r="AJ335" s="27"/>
      <c r="AK335" s="27"/>
      <c r="AL335" s="27"/>
      <c r="AM335" s="249"/>
      <c r="AN335" s="27"/>
      <c r="AO335" s="27"/>
      <c r="AP335" s="27"/>
      <c r="AQ335" s="27"/>
      <c r="AR335" s="27"/>
    </row>
    <row r="336" spans="1:44" x14ac:dyDescent="0.25">
      <c r="A336">
        <v>484</v>
      </c>
      <c r="B336" t="s">
        <v>1517</v>
      </c>
      <c r="C336" t="s">
        <v>1173</v>
      </c>
      <c r="D336" t="s">
        <v>1284</v>
      </c>
      <c r="E336">
        <v>-20.233304054000001</v>
      </c>
      <c r="F336">
        <v>-41.936684540000002</v>
      </c>
      <c r="G336">
        <v>838</v>
      </c>
      <c r="H336" t="s">
        <v>1225</v>
      </c>
      <c r="J336" s="27">
        <v>6</v>
      </c>
      <c r="K336" s="27">
        <v>6</v>
      </c>
      <c r="L336" s="27">
        <v>6.333333333333333</v>
      </c>
      <c r="M336" s="27">
        <v>6</v>
      </c>
      <c r="N336" s="27">
        <v>6.666666666666667</v>
      </c>
      <c r="O336" s="27">
        <v>6</v>
      </c>
      <c r="P336" s="27">
        <v>6</v>
      </c>
      <c r="Q336" s="27">
        <v>6</v>
      </c>
      <c r="R336" s="27">
        <v>85</v>
      </c>
      <c r="S336" s="249"/>
      <c r="T336" s="27"/>
      <c r="U336" s="27"/>
      <c r="V336" s="27"/>
      <c r="W336" s="27"/>
      <c r="X336" s="27"/>
      <c r="Y336" s="249"/>
      <c r="Z336" s="27"/>
      <c r="AA336" s="249"/>
      <c r="AB336" s="27"/>
      <c r="AC336" s="249"/>
      <c r="AD336" s="27">
        <v>131.21665906860071</v>
      </c>
      <c r="AE336" s="249"/>
      <c r="AF336" s="27"/>
      <c r="AG336" s="249"/>
      <c r="AH336" s="27"/>
      <c r="AI336" s="27"/>
      <c r="AJ336" s="27"/>
      <c r="AK336" s="27"/>
      <c r="AL336" s="27"/>
      <c r="AM336" s="249"/>
      <c r="AN336" s="27"/>
      <c r="AO336" s="27"/>
      <c r="AP336" s="27"/>
      <c r="AQ336" s="27"/>
      <c r="AR336" s="27"/>
    </row>
    <row r="337" spans="1:44" x14ac:dyDescent="0.25">
      <c r="A337">
        <v>485</v>
      </c>
      <c r="B337" t="s">
        <v>1517</v>
      </c>
      <c r="C337" t="s">
        <v>1192</v>
      </c>
      <c r="D337" t="s">
        <v>1284</v>
      </c>
      <c r="E337">
        <v>-20.229700506</v>
      </c>
      <c r="F337">
        <v>-41.927507697000003</v>
      </c>
      <c r="G337">
        <v>726</v>
      </c>
      <c r="H337" t="s">
        <v>1225</v>
      </c>
      <c r="J337" s="27">
        <v>6.333333333333333</v>
      </c>
      <c r="K337" s="27">
        <v>6</v>
      </c>
      <c r="L337" s="27">
        <v>7</v>
      </c>
      <c r="M337" s="27">
        <v>6</v>
      </c>
      <c r="N337" s="27">
        <v>6.333333333333333</v>
      </c>
      <c r="O337" s="27">
        <v>6.333333333333333</v>
      </c>
      <c r="P337" s="27">
        <v>6</v>
      </c>
      <c r="Q337" s="27">
        <v>6</v>
      </c>
      <c r="R337" s="27">
        <v>86.333333333333329</v>
      </c>
      <c r="S337" s="249"/>
      <c r="T337" s="27"/>
      <c r="U337" s="27"/>
      <c r="V337" s="27"/>
      <c r="W337" s="27"/>
      <c r="X337" s="27"/>
      <c r="Y337" s="249"/>
      <c r="Z337" s="27"/>
      <c r="AA337" s="249"/>
      <c r="AB337" s="27"/>
      <c r="AC337" s="249"/>
      <c r="AD337" s="27">
        <v>188.16245083956255</v>
      </c>
      <c r="AE337" s="249"/>
      <c r="AF337" s="27">
        <v>7.4195827411277175</v>
      </c>
      <c r="AG337" s="249"/>
      <c r="AH337" s="27">
        <v>3.3901349999999999</v>
      </c>
      <c r="AI337" s="27">
        <v>0.48521690000000001</v>
      </c>
      <c r="AJ337" s="27">
        <v>2.9049180999999997</v>
      </c>
      <c r="AK337" s="27">
        <v>0.26186870000000001</v>
      </c>
      <c r="AL337" s="27">
        <v>0.2233482</v>
      </c>
      <c r="AM337" s="249"/>
      <c r="AN337" s="27"/>
      <c r="AO337" s="27"/>
      <c r="AP337" s="27"/>
      <c r="AQ337" s="27"/>
      <c r="AR337" s="27"/>
    </row>
    <row r="338" spans="1:44" x14ac:dyDescent="0.25">
      <c r="A338">
        <v>486</v>
      </c>
      <c r="B338" t="s">
        <v>1511</v>
      </c>
      <c r="C338" t="s">
        <v>1194</v>
      </c>
      <c r="D338" t="s">
        <v>1284</v>
      </c>
      <c r="E338">
        <v>-20.214613918000001</v>
      </c>
      <c r="F338">
        <v>-41.923094876</v>
      </c>
      <c r="G338">
        <v>742</v>
      </c>
      <c r="H338" t="s">
        <v>1225</v>
      </c>
      <c r="J338" s="27">
        <v>6</v>
      </c>
      <c r="K338" s="27">
        <v>6</v>
      </c>
      <c r="L338" s="27">
        <v>6</v>
      </c>
      <c r="M338" s="27">
        <v>6</v>
      </c>
      <c r="N338" s="27">
        <v>6.333333333333333</v>
      </c>
      <c r="O338" s="27">
        <v>6.166666666666667</v>
      </c>
      <c r="P338" s="27">
        <v>6</v>
      </c>
      <c r="Q338" s="27">
        <v>6.166666666666667</v>
      </c>
      <c r="R338" s="27">
        <v>84.666666666666671</v>
      </c>
      <c r="S338" s="249"/>
      <c r="T338" s="27"/>
      <c r="U338" s="27"/>
      <c r="V338" s="27"/>
      <c r="W338" s="27"/>
      <c r="X338" s="27"/>
      <c r="Y338" s="249"/>
      <c r="Z338" s="27"/>
      <c r="AA338" s="249"/>
      <c r="AB338" s="27"/>
      <c r="AC338" s="249"/>
      <c r="AD338" s="27">
        <v>169.91956881795915</v>
      </c>
      <c r="AE338" s="249"/>
      <c r="AF338" s="27"/>
      <c r="AG338" s="249"/>
      <c r="AH338" s="27"/>
      <c r="AI338" s="27"/>
      <c r="AJ338" s="27"/>
      <c r="AK338" s="27"/>
      <c r="AL338" s="27"/>
      <c r="AM338" s="249"/>
      <c r="AN338" s="27"/>
      <c r="AO338" s="27"/>
      <c r="AP338" s="27"/>
      <c r="AQ338" s="27"/>
      <c r="AR338" s="27"/>
    </row>
    <row r="339" spans="1:44" x14ac:dyDescent="0.25">
      <c r="A339">
        <v>500</v>
      </c>
      <c r="B339" t="s">
        <v>1518</v>
      </c>
      <c r="C339" t="s">
        <v>1192</v>
      </c>
      <c r="D339" t="s">
        <v>1520</v>
      </c>
      <c r="E339">
        <v>-20.829640000000001</v>
      </c>
      <c r="F339">
        <v>-42.918039999999998</v>
      </c>
      <c r="G339">
        <v>703</v>
      </c>
      <c r="J339" s="27">
        <v>6</v>
      </c>
      <c r="K339" s="27">
        <v>5.666666666666667</v>
      </c>
      <c r="L339" s="27">
        <v>6</v>
      </c>
      <c r="M339" s="27">
        <v>6</v>
      </c>
      <c r="N339" s="27">
        <v>6.333333333333333</v>
      </c>
      <c r="O339" s="27">
        <v>6</v>
      </c>
      <c r="P339" s="27">
        <v>6</v>
      </c>
      <c r="Q339" s="27">
        <v>6</v>
      </c>
      <c r="R339" s="27">
        <v>84</v>
      </c>
      <c r="S339" s="249"/>
      <c r="T339" s="27"/>
      <c r="U339" s="27"/>
      <c r="V339" s="27"/>
      <c r="W339" s="27"/>
      <c r="X339" s="27"/>
      <c r="Y339" s="249"/>
      <c r="Z339" s="27"/>
      <c r="AA339" s="249"/>
      <c r="AB339" s="27"/>
      <c r="AC339" s="249"/>
      <c r="AD339" s="27"/>
      <c r="AE339" s="249"/>
      <c r="AF339" s="27"/>
      <c r="AG339" s="249"/>
      <c r="AH339" s="27"/>
      <c r="AI339" s="27"/>
      <c r="AJ339" s="27"/>
      <c r="AK339" s="27"/>
      <c r="AL339" s="27"/>
      <c r="AM339" s="249"/>
      <c r="AN339" s="27"/>
      <c r="AO339" s="27"/>
      <c r="AP339" s="27"/>
      <c r="AQ339" s="27"/>
      <c r="AR339" s="27"/>
    </row>
    <row r="340" spans="1:44" x14ac:dyDescent="0.25">
      <c r="A340">
        <v>501</v>
      </c>
      <c r="B340" t="s">
        <v>1521</v>
      </c>
      <c r="C340" t="s">
        <v>1522</v>
      </c>
      <c r="D340" t="s">
        <v>1520</v>
      </c>
      <c r="E340">
        <v>-20.81521</v>
      </c>
      <c r="F340">
        <v>-43.002000000000002</v>
      </c>
      <c r="G340">
        <v>738</v>
      </c>
      <c r="J340" s="27">
        <v>6</v>
      </c>
      <c r="K340" s="27">
        <v>6</v>
      </c>
      <c r="L340" s="27">
        <v>6</v>
      </c>
      <c r="M340" s="27">
        <v>6.166666666666667</v>
      </c>
      <c r="N340" s="27">
        <v>6.333333333333333</v>
      </c>
      <c r="O340" s="27">
        <v>6.166666666666667</v>
      </c>
      <c r="P340" s="27">
        <v>6</v>
      </c>
      <c r="Q340" s="27">
        <v>6</v>
      </c>
      <c r="R340" s="27">
        <v>84.666666666666671</v>
      </c>
      <c r="S340" s="249"/>
      <c r="T340" s="27"/>
      <c r="U340" s="27"/>
      <c r="V340" s="27"/>
      <c r="W340" s="27"/>
      <c r="X340" s="27"/>
      <c r="Y340" s="249"/>
      <c r="Z340" s="27"/>
      <c r="AA340" s="249"/>
      <c r="AB340" s="27"/>
      <c r="AC340" s="249"/>
      <c r="AD340" s="27"/>
      <c r="AE340" s="249"/>
      <c r="AF340" s="27"/>
      <c r="AG340" s="249"/>
      <c r="AH340" s="27"/>
      <c r="AI340" s="27"/>
      <c r="AJ340" s="27"/>
      <c r="AK340" s="27"/>
      <c r="AL340" s="27"/>
      <c r="AM340" s="249"/>
      <c r="AN340" s="27"/>
      <c r="AO340" s="27"/>
      <c r="AP340" s="27"/>
      <c r="AQ340" s="27"/>
      <c r="AR340" s="27"/>
    </row>
    <row r="341" spans="1:44" x14ac:dyDescent="0.25">
      <c r="A341">
        <v>502</v>
      </c>
      <c r="B341" t="s">
        <v>1523</v>
      </c>
      <c r="C341" t="s">
        <v>1522</v>
      </c>
      <c r="D341" t="s">
        <v>1520</v>
      </c>
      <c r="E341">
        <v>-20.827249999999999</v>
      </c>
      <c r="F341">
        <v>-43.021459999999998</v>
      </c>
      <c r="G341">
        <v>761</v>
      </c>
      <c r="J341" s="27">
        <v>5.333333333333333</v>
      </c>
      <c r="K341" s="27">
        <v>5.666666666666667</v>
      </c>
      <c r="L341" s="27">
        <v>5.666666666666667</v>
      </c>
      <c r="M341" s="27">
        <v>5.666666666666667</v>
      </c>
      <c r="N341" s="27">
        <v>5</v>
      </c>
      <c r="O341" s="27">
        <v>5.666666666666667</v>
      </c>
      <c r="P341" s="27">
        <v>5.666666666666667</v>
      </c>
      <c r="Q341" s="27">
        <v>6.333333333333333</v>
      </c>
      <c r="R341" s="27">
        <v>81</v>
      </c>
      <c r="S341" s="249"/>
      <c r="T341" s="27"/>
      <c r="U341" s="27"/>
      <c r="V341" s="27"/>
      <c r="W341" s="27"/>
      <c r="X341" s="27"/>
      <c r="Y341" s="249"/>
      <c r="Z341" s="27"/>
      <c r="AA341" s="249"/>
      <c r="AB341" s="27"/>
      <c r="AC341" s="249"/>
      <c r="AD341" s="27"/>
      <c r="AE341" s="249"/>
      <c r="AF341" s="27"/>
      <c r="AG341" s="249"/>
      <c r="AH341" s="27"/>
      <c r="AI341" s="27"/>
      <c r="AJ341" s="27"/>
      <c r="AK341" s="27"/>
      <c r="AL341" s="27"/>
      <c r="AM341" s="249"/>
      <c r="AN341" s="27"/>
      <c r="AO341" s="27"/>
      <c r="AP341" s="27"/>
      <c r="AQ341" s="27"/>
      <c r="AR341" s="27"/>
    </row>
    <row r="342" spans="1:44" x14ac:dyDescent="0.25">
      <c r="A342">
        <v>503</v>
      </c>
      <c r="B342" t="s">
        <v>1523</v>
      </c>
      <c r="C342" t="s">
        <v>1524</v>
      </c>
      <c r="D342" t="s">
        <v>1520</v>
      </c>
      <c r="E342">
        <v>-20.825970000000002</v>
      </c>
      <c r="F342">
        <v>-43.022329999999997</v>
      </c>
      <c r="G342">
        <v>755</v>
      </c>
      <c r="J342" s="27">
        <v>6</v>
      </c>
      <c r="K342" s="27">
        <v>6.333333333333333</v>
      </c>
      <c r="L342" s="27">
        <v>6.5</v>
      </c>
      <c r="M342" s="27">
        <v>6.166666666666667</v>
      </c>
      <c r="N342" s="27">
        <v>6.333333333333333</v>
      </c>
      <c r="O342" s="27">
        <v>6.166666666666667</v>
      </c>
      <c r="P342" s="27">
        <v>6.166666666666667</v>
      </c>
      <c r="Q342" s="27">
        <v>6.333333333333333</v>
      </c>
      <c r="R342" s="27">
        <v>86</v>
      </c>
      <c r="S342" s="249"/>
      <c r="T342" s="27"/>
      <c r="U342" s="27"/>
      <c r="V342" s="27"/>
      <c r="W342" s="27"/>
      <c r="X342" s="27"/>
      <c r="Y342" s="249"/>
      <c r="Z342" s="27"/>
      <c r="AA342" s="249"/>
      <c r="AB342" s="27"/>
      <c r="AC342" s="249"/>
      <c r="AD342" s="27"/>
      <c r="AE342" s="249"/>
      <c r="AF342" s="27"/>
      <c r="AG342" s="249"/>
      <c r="AH342" s="27"/>
      <c r="AI342" s="27"/>
      <c r="AJ342" s="27"/>
      <c r="AK342" s="27"/>
      <c r="AL342" s="27"/>
      <c r="AM342" s="249"/>
      <c r="AN342" s="27"/>
      <c r="AO342" s="27"/>
      <c r="AP342" s="27"/>
      <c r="AQ342" s="27"/>
      <c r="AR342" s="27"/>
    </row>
    <row r="343" spans="1:44" x14ac:dyDescent="0.25">
      <c r="A343">
        <v>504</v>
      </c>
      <c r="B343" t="s">
        <v>1525</v>
      </c>
      <c r="C343" t="s">
        <v>1522</v>
      </c>
      <c r="D343" t="s">
        <v>1520</v>
      </c>
      <c r="E343">
        <v>-20.814609999999998</v>
      </c>
      <c r="F343">
        <v>-42.977809999999998</v>
      </c>
      <c r="G343">
        <v>675</v>
      </c>
      <c r="J343" s="27">
        <v>6</v>
      </c>
      <c r="K343" s="27">
        <v>5.833333333333333</v>
      </c>
      <c r="L343" s="27">
        <v>6</v>
      </c>
      <c r="M343" s="27">
        <v>6.166666666666667</v>
      </c>
      <c r="N343" s="27">
        <v>6.333333333333333</v>
      </c>
      <c r="O343" s="27">
        <v>6</v>
      </c>
      <c r="P343" s="27">
        <v>6.333333333333333</v>
      </c>
      <c r="Q343" s="27">
        <v>6.333333333333333</v>
      </c>
      <c r="R343" s="27">
        <v>85</v>
      </c>
      <c r="S343" s="249"/>
      <c r="T343" s="27"/>
      <c r="U343" s="27"/>
      <c r="V343" s="27"/>
      <c r="W343" s="27"/>
      <c r="X343" s="27"/>
      <c r="Y343" s="249"/>
      <c r="Z343" s="27"/>
      <c r="AA343" s="249"/>
      <c r="AB343" s="27"/>
      <c r="AC343" s="249"/>
      <c r="AD343" s="27"/>
      <c r="AE343" s="249"/>
      <c r="AF343" s="27"/>
      <c r="AG343" s="249"/>
      <c r="AH343" s="27"/>
      <c r="AI343" s="27"/>
      <c r="AJ343" s="27"/>
      <c r="AK343" s="27"/>
      <c r="AL343" s="27"/>
      <c r="AM343" s="249"/>
      <c r="AN343" s="27"/>
      <c r="AO343" s="27"/>
      <c r="AP343" s="27"/>
      <c r="AQ343" s="27"/>
      <c r="AR343" s="27"/>
    </row>
    <row r="344" spans="1:44" x14ac:dyDescent="0.25">
      <c r="A344">
        <v>505</v>
      </c>
      <c r="B344" t="s">
        <v>1526</v>
      </c>
      <c r="C344" t="s">
        <v>1524</v>
      </c>
      <c r="D344" t="s">
        <v>1520</v>
      </c>
      <c r="E344">
        <v>-20.80491</v>
      </c>
      <c r="F344">
        <v>-42.981409999999997</v>
      </c>
      <c r="G344">
        <v>775</v>
      </c>
      <c r="J344" s="27">
        <v>5.666666666666667</v>
      </c>
      <c r="K344" s="27">
        <v>5.666666666666667</v>
      </c>
      <c r="L344" s="27">
        <v>5.666666666666667</v>
      </c>
      <c r="M344" s="27">
        <v>5.666666666666667</v>
      </c>
      <c r="N344" s="27">
        <v>5.333333333333333</v>
      </c>
      <c r="O344" s="27">
        <v>5.333333333333333</v>
      </c>
      <c r="P344" s="27">
        <v>5.666666666666667</v>
      </c>
      <c r="Q344" s="27">
        <v>5.666666666666667</v>
      </c>
      <c r="R344" s="27">
        <v>80.666666666666671</v>
      </c>
      <c r="S344" s="249"/>
      <c r="T344" s="27"/>
      <c r="U344" s="27"/>
      <c r="V344" s="27"/>
      <c r="W344" s="27"/>
      <c r="X344" s="27"/>
      <c r="Y344" s="249"/>
      <c r="Z344" s="27"/>
      <c r="AA344" s="249"/>
      <c r="AB344" s="27"/>
      <c r="AC344" s="249"/>
      <c r="AD344" s="27"/>
      <c r="AE344" s="249"/>
      <c r="AF344" s="27"/>
      <c r="AG344" s="249"/>
      <c r="AH344" s="27"/>
      <c r="AI344" s="27"/>
      <c r="AJ344" s="27"/>
      <c r="AK344" s="27"/>
      <c r="AL344" s="27"/>
      <c r="AM344" s="249"/>
      <c r="AN344" s="27"/>
      <c r="AO344" s="27"/>
      <c r="AP344" s="27"/>
      <c r="AQ344" s="27"/>
      <c r="AR344" s="27"/>
    </row>
    <row r="345" spans="1:44" x14ac:dyDescent="0.25">
      <c r="A345">
        <v>506</v>
      </c>
      <c r="B345" t="s">
        <v>1527</v>
      </c>
      <c r="C345" t="s">
        <v>1522</v>
      </c>
      <c r="D345" t="s">
        <v>1520</v>
      </c>
      <c r="E345">
        <v>-20.794229999999999</v>
      </c>
      <c r="F345">
        <v>-42.969859999999997</v>
      </c>
      <c r="G345">
        <v>710</v>
      </c>
      <c r="J345" s="27">
        <v>6</v>
      </c>
      <c r="K345" s="27">
        <v>5.666666666666667</v>
      </c>
      <c r="L345" s="27">
        <v>6</v>
      </c>
      <c r="M345" s="27">
        <v>5.666666666666667</v>
      </c>
      <c r="N345" s="27">
        <v>6</v>
      </c>
      <c r="O345" s="27">
        <v>6</v>
      </c>
      <c r="P345" s="27">
        <v>6</v>
      </c>
      <c r="Q345" s="27">
        <v>6</v>
      </c>
      <c r="R345" s="27">
        <v>83.333333333333329</v>
      </c>
      <c r="S345" s="249"/>
      <c r="T345" s="27"/>
      <c r="U345" s="27"/>
      <c r="V345" s="27"/>
      <c r="W345" s="27"/>
      <c r="X345" s="27"/>
      <c r="Y345" s="249"/>
      <c r="Z345" s="27"/>
      <c r="AA345" s="249"/>
      <c r="AB345" s="27"/>
      <c r="AC345" s="249"/>
      <c r="AD345" s="27"/>
      <c r="AE345" s="249"/>
      <c r="AF345" s="27"/>
      <c r="AG345" s="249"/>
      <c r="AH345" s="27"/>
      <c r="AI345" s="27"/>
      <c r="AJ345" s="27"/>
      <c r="AK345" s="27"/>
      <c r="AL345" s="27"/>
      <c r="AM345" s="249"/>
      <c r="AN345" s="27"/>
      <c r="AO345" s="27"/>
      <c r="AP345" s="27"/>
      <c r="AQ345" s="27"/>
      <c r="AR345" s="27"/>
    </row>
    <row r="346" spans="1:44" x14ac:dyDescent="0.25">
      <c r="A346">
        <v>507</v>
      </c>
      <c r="B346" t="s">
        <v>1528</v>
      </c>
      <c r="C346" t="s">
        <v>1522</v>
      </c>
      <c r="D346" t="s">
        <v>1529</v>
      </c>
      <c r="E346">
        <v>-20.78604</v>
      </c>
      <c r="F346">
        <v>-42.905999999999999</v>
      </c>
      <c r="G346">
        <v>768</v>
      </c>
      <c r="J346" s="27">
        <v>5.5</v>
      </c>
      <c r="K346" s="27">
        <v>5.5</v>
      </c>
      <c r="L346" s="27">
        <v>5.5</v>
      </c>
      <c r="M346" s="27">
        <v>6</v>
      </c>
      <c r="N346" s="27">
        <v>5.5</v>
      </c>
      <c r="O346" s="27">
        <v>5.5</v>
      </c>
      <c r="P346" s="27">
        <v>5.5</v>
      </c>
      <c r="Q346" s="27">
        <v>6</v>
      </c>
      <c r="R346" s="27">
        <v>80.333333333333329</v>
      </c>
      <c r="S346" s="249"/>
      <c r="T346" s="27"/>
      <c r="U346" s="27"/>
      <c r="V346" s="27"/>
      <c r="W346" s="27"/>
      <c r="X346" s="27"/>
      <c r="Y346" s="249"/>
      <c r="Z346" s="27"/>
      <c r="AA346" s="249"/>
      <c r="AB346" s="27"/>
      <c r="AC346" s="249"/>
      <c r="AD346" s="27"/>
      <c r="AE346" s="249"/>
      <c r="AF346" s="27"/>
      <c r="AG346" s="249"/>
      <c r="AH346" s="27"/>
      <c r="AI346" s="27"/>
      <c r="AJ346" s="27"/>
      <c r="AK346" s="27"/>
      <c r="AL346" s="27"/>
      <c r="AM346" s="249"/>
      <c r="AN346" s="27"/>
      <c r="AO346" s="27"/>
      <c r="AP346" s="27"/>
      <c r="AQ346" s="27"/>
      <c r="AR346" s="27"/>
    </row>
    <row r="347" spans="1:44" x14ac:dyDescent="0.25">
      <c r="A347">
        <v>508</v>
      </c>
      <c r="B347" t="s">
        <v>1528</v>
      </c>
      <c r="C347" t="s">
        <v>1524</v>
      </c>
      <c r="D347" t="s">
        <v>1529</v>
      </c>
      <c r="E347">
        <v>-20.785240000000002</v>
      </c>
      <c r="F347">
        <v>-42.909649999999999</v>
      </c>
      <c r="G347">
        <v>736</v>
      </c>
      <c r="J347" s="27">
        <v>5.666666666666667</v>
      </c>
      <c r="K347" s="27">
        <v>5.333333333333333</v>
      </c>
      <c r="L347" s="27">
        <v>6</v>
      </c>
      <c r="M347" s="27">
        <v>6</v>
      </c>
      <c r="N347" s="27">
        <v>5.333333333333333</v>
      </c>
      <c r="O347" s="27">
        <v>5.666666666666667</v>
      </c>
      <c r="P347" s="27">
        <v>5.666666666666667</v>
      </c>
      <c r="Q347" s="27">
        <v>5.666666666666667</v>
      </c>
      <c r="R347" s="27">
        <v>81.333333333333329</v>
      </c>
      <c r="S347" s="249"/>
      <c r="T347" s="27"/>
      <c r="U347" s="27"/>
      <c r="V347" s="27"/>
      <c r="W347" s="27"/>
      <c r="X347" s="27"/>
      <c r="Y347" s="249"/>
      <c r="Z347" s="27"/>
      <c r="AA347" s="249"/>
      <c r="AB347" s="27"/>
      <c r="AC347" s="249"/>
      <c r="AD347" s="27"/>
      <c r="AE347" s="249"/>
      <c r="AF347" s="27"/>
      <c r="AG347" s="249"/>
      <c r="AH347" s="27"/>
      <c r="AI347" s="27"/>
      <c r="AJ347" s="27"/>
      <c r="AK347" s="27"/>
      <c r="AL347" s="27"/>
      <c r="AM347" s="249"/>
      <c r="AN347" s="27"/>
      <c r="AO347" s="27"/>
      <c r="AP347" s="27"/>
      <c r="AQ347" s="27"/>
      <c r="AR347" s="27"/>
    </row>
    <row r="348" spans="1:44" x14ac:dyDescent="0.25">
      <c r="A348">
        <v>509</v>
      </c>
      <c r="B348" t="s">
        <v>1530</v>
      </c>
      <c r="C348" t="s">
        <v>1522</v>
      </c>
      <c r="D348" t="s">
        <v>1529</v>
      </c>
      <c r="E348">
        <v>-20.792110000000001</v>
      </c>
      <c r="F348">
        <v>-42.906889999999997</v>
      </c>
      <c r="G348">
        <v>728</v>
      </c>
      <c r="J348" s="27">
        <v>6</v>
      </c>
      <c r="K348" s="27">
        <v>6</v>
      </c>
      <c r="L348" s="27">
        <v>6.5</v>
      </c>
      <c r="M348" s="27">
        <v>6.5</v>
      </c>
      <c r="N348" s="27">
        <v>5.833333333333333</v>
      </c>
      <c r="O348" s="27">
        <v>6.166666666666667</v>
      </c>
      <c r="P348" s="27">
        <v>6.166666666666667</v>
      </c>
      <c r="Q348" s="27">
        <v>6.166666666666667</v>
      </c>
      <c r="R348" s="27">
        <v>85.333333333333329</v>
      </c>
      <c r="S348" s="249"/>
      <c r="T348" s="27"/>
      <c r="U348" s="27"/>
      <c r="V348" s="27"/>
      <c r="W348" s="27"/>
      <c r="X348" s="27"/>
      <c r="Y348" s="249"/>
      <c r="Z348" s="27"/>
      <c r="AA348" s="249"/>
      <c r="AB348" s="27"/>
      <c r="AC348" s="249"/>
      <c r="AD348" s="27"/>
      <c r="AE348" s="249"/>
      <c r="AF348" s="27"/>
      <c r="AG348" s="249"/>
      <c r="AH348" s="27"/>
      <c r="AI348" s="27"/>
      <c r="AJ348" s="27"/>
      <c r="AK348" s="27"/>
      <c r="AL348" s="27"/>
      <c r="AM348" s="249"/>
      <c r="AN348" s="27"/>
      <c r="AO348" s="27"/>
      <c r="AP348" s="27"/>
      <c r="AQ348" s="27"/>
      <c r="AR348" s="27"/>
    </row>
    <row r="349" spans="1:44" x14ac:dyDescent="0.25">
      <c r="A349">
        <v>510</v>
      </c>
      <c r="B349" t="s">
        <v>1531</v>
      </c>
      <c r="C349" t="s">
        <v>1522</v>
      </c>
      <c r="D349" t="s">
        <v>1529</v>
      </c>
      <c r="E349">
        <v>-20.783819999999999</v>
      </c>
      <c r="F349">
        <v>-42.911290000000001</v>
      </c>
      <c r="G349">
        <v>733</v>
      </c>
      <c r="J349" s="27">
        <v>6</v>
      </c>
      <c r="K349" s="27">
        <v>5.666666666666667</v>
      </c>
      <c r="L349" s="27">
        <v>6</v>
      </c>
      <c r="M349" s="27">
        <v>5.666666666666667</v>
      </c>
      <c r="N349" s="27">
        <v>5.666666666666667</v>
      </c>
      <c r="O349" s="27">
        <v>5.666666666666667</v>
      </c>
      <c r="P349" s="27">
        <v>5.666666666666667</v>
      </c>
      <c r="Q349" s="27">
        <v>6</v>
      </c>
      <c r="R349" s="27">
        <v>82.333333333333329</v>
      </c>
      <c r="S349" s="249"/>
      <c r="T349" s="27"/>
      <c r="U349" s="27"/>
      <c r="V349" s="27"/>
      <c r="W349" s="27"/>
      <c r="X349" s="27"/>
      <c r="Y349" s="249"/>
      <c r="Z349" s="27"/>
      <c r="AA349" s="249"/>
      <c r="AB349" s="27"/>
      <c r="AC349" s="249"/>
      <c r="AD349" s="27"/>
      <c r="AE349" s="249"/>
      <c r="AF349" s="27"/>
      <c r="AG349" s="249"/>
      <c r="AH349" s="27"/>
      <c r="AI349" s="27"/>
      <c r="AJ349" s="27"/>
      <c r="AK349" s="27"/>
      <c r="AL349" s="27"/>
      <c r="AM349" s="249"/>
      <c r="AN349" s="27"/>
      <c r="AO349" s="27"/>
      <c r="AP349" s="27"/>
      <c r="AQ349" s="27"/>
      <c r="AR349" s="27"/>
    </row>
    <row r="350" spans="1:44" x14ac:dyDescent="0.25">
      <c r="A350">
        <v>511</v>
      </c>
      <c r="B350" t="s">
        <v>1531</v>
      </c>
      <c r="C350" t="s">
        <v>1524</v>
      </c>
      <c r="D350" t="s">
        <v>1529</v>
      </c>
      <c r="E350">
        <v>-20.784800000000001</v>
      </c>
      <c r="F350">
        <v>-42.910449999999997</v>
      </c>
      <c r="G350">
        <v>744</v>
      </c>
      <c r="J350" s="27">
        <v>6</v>
      </c>
      <c r="K350" s="27">
        <v>5.666666666666667</v>
      </c>
      <c r="L350" s="27">
        <v>5.666666666666667</v>
      </c>
      <c r="M350" s="27">
        <v>5.333333333333333</v>
      </c>
      <c r="N350" s="27">
        <v>5.666666666666667</v>
      </c>
      <c r="O350" s="27">
        <v>5.666666666666667</v>
      </c>
      <c r="P350" s="27">
        <v>6</v>
      </c>
      <c r="Q350" s="27">
        <v>5.666666666666667</v>
      </c>
      <c r="R350" s="27">
        <v>81</v>
      </c>
      <c r="S350" s="249"/>
      <c r="T350" s="27"/>
      <c r="U350" s="27"/>
      <c r="V350" s="27"/>
      <c r="W350" s="27"/>
      <c r="X350" s="27"/>
      <c r="Y350" s="249"/>
      <c r="Z350" s="27"/>
      <c r="AA350" s="249"/>
      <c r="AB350" s="27"/>
      <c r="AC350" s="249"/>
      <c r="AD350" s="27"/>
      <c r="AE350" s="249"/>
      <c r="AF350" s="27"/>
      <c r="AG350" s="249"/>
      <c r="AH350" s="27"/>
      <c r="AI350" s="27"/>
      <c r="AJ350" s="27"/>
      <c r="AK350" s="27"/>
      <c r="AL350" s="27"/>
      <c r="AM350" s="249"/>
      <c r="AN350" s="27"/>
      <c r="AO350" s="27"/>
      <c r="AP350" s="27"/>
      <c r="AQ350" s="27"/>
      <c r="AR350" s="27"/>
    </row>
    <row r="351" spans="1:44" x14ac:dyDescent="0.25">
      <c r="A351">
        <v>512</v>
      </c>
      <c r="B351" t="s">
        <v>1531</v>
      </c>
      <c r="C351" t="s">
        <v>1522</v>
      </c>
      <c r="D351" t="s">
        <v>1529</v>
      </c>
      <c r="E351">
        <v>-20.783819999999999</v>
      </c>
      <c r="F351">
        <v>-42.911290000000001</v>
      </c>
      <c r="G351">
        <v>733</v>
      </c>
      <c r="J351" s="27">
        <v>5.666666666666667</v>
      </c>
      <c r="K351" s="27">
        <v>5.666666666666667</v>
      </c>
      <c r="L351" s="27">
        <v>5.666666666666667</v>
      </c>
      <c r="M351" s="27">
        <v>5.666666666666667</v>
      </c>
      <c r="N351" s="27">
        <v>5.333333333333333</v>
      </c>
      <c r="O351" s="27">
        <v>5.333333333333333</v>
      </c>
      <c r="P351" s="27">
        <v>5.666666666666667</v>
      </c>
      <c r="Q351" s="27">
        <v>5.666666666666667</v>
      </c>
      <c r="R351" s="27">
        <v>80.666666666666671</v>
      </c>
      <c r="S351" s="249"/>
      <c r="T351" s="27"/>
      <c r="U351" s="27"/>
      <c r="V351" s="27"/>
      <c r="W351" s="27"/>
      <c r="X351" s="27"/>
      <c r="Y351" s="249"/>
      <c r="Z351" s="27"/>
      <c r="AA351" s="249"/>
      <c r="AB351" s="27"/>
      <c r="AC351" s="249"/>
      <c r="AD351" s="27"/>
      <c r="AE351" s="249"/>
      <c r="AF351" s="27"/>
      <c r="AG351" s="249"/>
      <c r="AH351" s="27"/>
      <c r="AI351" s="27"/>
      <c r="AJ351" s="27"/>
      <c r="AK351" s="27"/>
      <c r="AL351" s="27"/>
      <c r="AM351" s="249"/>
      <c r="AN351" s="27"/>
      <c r="AO351" s="27"/>
      <c r="AP351" s="27"/>
      <c r="AQ351" s="27"/>
      <c r="AR351" s="27"/>
    </row>
    <row r="352" spans="1:44" x14ac:dyDescent="0.25">
      <c r="A352">
        <v>513</v>
      </c>
      <c r="B352" t="s">
        <v>1532</v>
      </c>
      <c r="C352" t="s">
        <v>1524</v>
      </c>
      <c r="D352" t="s">
        <v>1529</v>
      </c>
      <c r="E352">
        <v>-20.788661000000001</v>
      </c>
      <c r="F352">
        <v>-42.919939999999997</v>
      </c>
      <c r="G352">
        <v>752</v>
      </c>
      <c r="J352" s="27">
        <v>6</v>
      </c>
      <c r="K352" s="27">
        <v>6</v>
      </c>
      <c r="L352" s="27">
        <v>6.166666666666667</v>
      </c>
      <c r="M352" s="27">
        <v>6.333333333333333</v>
      </c>
      <c r="N352" s="27">
        <v>6.166666666666667</v>
      </c>
      <c r="O352" s="27">
        <v>6</v>
      </c>
      <c r="P352" s="27">
        <v>6.166666666666667</v>
      </c>
      <c r="Q352" s="27">
        <v>6.166666666666667</v>
      </c>
      <c r="R352" s="27">
        <v>84.666666666666671</v>
      </c>
      <c r="S352" s="249"/>
      <c r="T352" s="27"/>
      <c r="U352" s="27"/>
      <c r="V352" s="27"/>
      <c r="W352" s="27"/>
      <c r="X352" s="27"/>
      <c r="Y352" s="249"/>
      <c r="Z352" s="27"/>
      <c r="AA352" s="249"/>
      <c r="AB352" s="27"/>
      <c r="AC352" s="249"/>
      <c r="AD352" s="27"/>
      <c r="AE352" s="249"/>
      <c r="AF352" s="27"/>
      <c r="AG352" s="249"/>
      <c r="AH352" s="27"/>
      <c r="AI352" s="27"/>
      <c r="AJ352" s="27"/>
      <c r="AK352" s="27"/>
      <c r="AL352" s="27"/>
      <c r="AM352" s="249"/>
      <c r="AN352" s="27"/>
      <c r="AO352" s="27"/>
      <c r="AP352" s="27"/>
      <c r="AQ352" s="27"/>
      <c r="AR352" s="27"/>
    </row>
    <row r="353" spans="1:44" x14ac:dyDescent="0.25">
      <c r="A353">
        <v>514</v>
      </c>
      <c r="B353" t="s">
        <v>1533</v>
      </c>
      <c r="C353" t="s">
        <v>1522</v>
      </c>
      <c r="D353" t="s">
        <v>1529</v>
      </c>
      <c r="E353">
        <v>-20.735469999999999</v>
      </c>
      <c r="F353">
        <v>-42.760890000000003</v>
      </c>
      <c r="G353">
        <v>836</v>
      </c>
      <c r="J353" s="27">
        <v>6</v>
      </c>
      <c r="K353" s="27">
        <v>6</v>
      </c>
      <c r="L353" s="27">
        <v>6.166666666666667</v>
      </c>
      <c r="M353" s="27">
        <v>6</v>
      </c>
      <c r="N353" s="27">
        <v>6</v>
      </c>
      <c r="O353" s="27">
        <v>6.166666666666667</v>
      </c>
      <c r="P353" s="27">
        <v>6.166666666666667</v>
      </c>
      <c r="Q353" s="27">
        <v>6.166666666666667</v>
      </c>
      <c r="R353" s="27">
        <v>84.666666666666671</v>
      </c>
      <c r="S353" s="249"/>
      <c r="T353" s="27"/>
      <c r="U353" s="27"/>
      <c r="V353" s="27"/>
      <c r="W353" s="27"/>
      <c r="X353" s="27"/>
      <c r="Y353" s="249"/>
      <c r="Z353" s="27"/>
      <c r="AA353" s="249"/>
      <c r="AB353" s="27"/>
      <c r="AC353" s="249"/>
      <c r="AD353" s="27"/>
      <c r="AE353" s="249"/>
      <c r="AF353" s="27"/>
      <c r="AG353" s="249"/>
      <c r="AH353" s="27"/>
      <c r="AI353" s="27"/>
      <c r="AJ353" s="27"/>
      <c r="AK353" s="27"/>
      <c r="AL353" s="27"/>
      <c r="AM353" s="249"/>
      <c r="AN353" s="27"/>
      <c r="AO353" s="27"/>
      <c r="AP353" s="27"/>
      <c r="AQ353" s="27"/>
      <c r="AR353" s="27"/>
    </row>
    <row r="354" spans="1:44" x14ac:dyDescent="0.25">
      <c r="A354">
        <v>515</v>
      </c>
      <c r="B354" t="s">
        <v>1534</v>
      </c>
      <c r="C354" t="s">
        <v>1522</v>
      </c>
      <c r="D354" t="s">
        <v>1529</v>
      </c>
      <c r="E354">
        <v>-20.737179999999999</v>
      </c>
      <c r="F354">
        <v>-42.768540000000002</v>
      </c>
      <c r="G354">
        <v>740</v>
      </c>
      <c r="J354" s="27">
        <v>6.166666666666667</v>
      </c>
      <c r="K354" s="27">
        <v>6.166666666666667</v>
      </c>
      <c r="L354" s="27">
        <v>6.166666666666667</v>
      </c>
      <c r="M354" s="27">
        <v>6.166666666666667</v>
      </c>
      <c r="N354" s="27">
        <v>6.333333333333333</v>
      </c>
      <c r="O354" s="27">
        <v>6.5</v>
      </c>
      <c r="P354" s="27">
        <v>6</v>
      </c>
      <c r="Q354" s="27">
        <v>6.166666666666667</v>
      </c>
      <c r="R354" s="27">
        <v>85.666666666666671</v>
      </c>
      <c r="S354" s="249"/>
      <c r="T354" s="27"/>
      <c r="U354" s="27"/>
      <c r="V354" s="27"/>
      <c r="W354" s="27"/>
      <c r="X354" s="27"/>
      <c r="Y354" s="249"/>
      <c r="Z354" s="27"/>
      <c r="AA354" s="249"/>
      <c r="AB354" s="27"/>
      <c r="AC354" s="249"/>
      <c r="AD354" s="27"/>
      <c r="AE354" s="249"/>
      <c r="AF354" s="27"/>
      <c r="AG354" s="249"/>
      <c r="AH354" s="27"/>
      <c r="AI354" s="27"/>
      <c r="AJ354" s="27"/>
      <c r="AK354" s="27"/>
      <c r="AL354" s="27"/>
      <c r="AM354" s="249"/>
      <c r="AN354" s="27"/>
      <c r="AO354" s="27"/>
      <c r="AP354" s="27"/>
      <c r="AQ354" s="27"/>
      <c r="AR354" s="27"/>
    </row>
    <row r="355" spans="1:44" x14ac:dyDescent="0.25">
      <c r="A355">
        <v>516</v>
      </c>
      <c r="B355" t="s">
        <v>1535</v>
      </c>
      <c r="C355" t="s">
        <v>1522</v>
      </c>
      <c r="D355" t="s">
        <v>1529</v>
      </c>
      <c r="E355">
        <v>-20.75685</v>
      </c>
      <c r="F355">
        <v>-42.806379999999997</v>
      </c>
      <c r="G355">
        <v>682</v>
      </c>
      <c r="J355" s="27">
        <v>6.333333333333333</v>
      </c>
      <c r="K355" s="27">
        <v>6.333333333333333</v>
      </c>
      <c r="L355" s="27">
        <v>6.666666666666667</v>
      </c>
      <c r="M355" s="27">
        <v>6</v>
      </c>
      <c r="N355" s="27">
        <v>6.333333333333333</v>
      </c>
      <c r="O355" s="27">
        <v>6.666666666666667</v>
      </c>
      <c r="P355" s="27">
        <v>6.666666666666667</v>
      </c>
      <c r="Q355" s="27">
        <v>6.666666666666667</v>
      </c>
      <c r="R355" s="27">
        <v>87.666666666666671</v>
      </c>
      <c r="S355" s="249"/>
      <c r="T355" s="27"/>
      <c r="U355" s="27"/>
      <c r="V355" s="27"/>
      <c r="W355" s="27"/>
      <c r="X355" s="27"/>
      <c r="Y355" s="249"/>
      <c r="Z355" s="27"/>
      <c r="AA355" s="249"/>
      <c r="AB355" s="27"/>
      <c r="AC355" s="249"/>
      <c r="AD355" s="27"/>
      <c r="AE355" s="249"/>
      <c r="AF355" s="27"/>
      <c r="AG355" s="249"/>
      <c r="AH355" s="27"/>
      <c r="AI355" s="27"/>
      <c r="AJ355" s="27"/>
      <c r="AK355" s="27"/>
      <c r="AL355" s="27"/>
      <c r="AM355" s="249"/>
      <c r="AN355" s="27"/>
      <c r="AO355" s="27"/>
      <c r="AP355" s="27"/>
      <c r="AQ355" s="27"/>
      <c r="AR355" s="27"/>
    </row>
    <row r="356" spans="1:44" x14ac:dyDescent="0.25">
      <c r="A356">
        <v>517</v>
      </c>
      <c r="B356" t="s">
        <v>1536</v>
      </c>
      <c r="C356" t="s">
        <v>1522</v>
      </c>
      <c r="D356" t="s">
        <v>1537</v>
      </c>
      <c r="E356">
        <v>-20.722049999999999</v>
      </c>
      <c r="F356">
        <v>-42.598999999999997</v>
      </c>
      <c r="G356">
        <v>831</v>
      </c>
      <c r="J356" s="27">
        <v>5.666666666666667</v>
      </c>
      <c r="K356" s="27">
        <v>5.666666666666667</v>
      </c>
      <c r="L356" s="27">
        <v>6</v>
      </c>
      <c r="M356" s="27">
        <v>5.666666666666667</v>
      </c>
      <c r="N356" s="27">
        <v>6.333333333333333</v>
      </c>
      <c r="O356" s="27">
        <v>6</v>
      </c>
      <c r="P356" s="27">
        <v>5.666666666666667</v>
      </c>
      <c r="Q356" s="27">
        <v>5.666666666666667</v>
      </c>
      <c r="R356" s="27">
        <v>82.666666666666671</v>
      </c>
      <c r="S356" s="249"/>
      <c r="T356" s="27"/>
      <c r="U356" s="27"/>
      <c r="V356" s="27"/>
      <c r="W356" s="27"/>
      <c r="X356" s="27"/>
      <c r="Y356" s="249"/>
      <c r="Z356" s="27"/>
      <c r="AA356" s="249"/>
      <c r="AB356" s="27"/>
      <c r="AC356" s="249"/>
      <c r="AD356" s="27"/>
      <c r="AE356" s="249"/>
      <c r="AF356" s="27"/>
      <c r="AG356" s="249"/>
      <c r="AH356" s="27"/>
      <c r="AI356" s="27"/>
      <c r="AJ356" s="27"/>
      <c r="AK356" s="27"/>
      <c r="AL356" s="27"/>
      <c r="AM356" s="249"/>
      <c r="AN356" s="27"/>
      <c r="AO356" s="27"/>
      <c r="AP356" s="27"/>
      <c r="AQ356" s="27"/>
      <c r="AR356" s="27"/>
    </row>
    <row r="357" spans="1:44" x14ac:dyDescent="0.25">
      <c r="A357">
        <v>518</v>
      </c>
      <c r="B357" t="s">
        <v>1538</v>
      </c>
      <c r="C357" t="s">
        <v>1522</v>
      </c>
      <c r="D357" t="s">
        <v>1537</v>
      </c>
      <c r="E357">
        <v>-20.696280000000002</v>
      </c>
      <c r="F357">
        <v>-42.594200000000001</v>
      </c>
      <c r="G357">
        <v>820</v>
      </c>
      <c r="J357" s="27">
        <v>6</v>
      </c>
      <c r="K357" s="27">
        <v>7.333333333333333</v>
      </c>
      <c r="L357" s="27">
        <v>6.666666666666667</v>
      </c>
      <c r="M357" s="27">
        <v>6</v>
      </c>
      <c r="N357" s="27">
        <v>6.666666666666667</v>
      </c>
      <c r="O357" s="27">
        <v>6.666666666666667</v>
      </c>
      <c r="P357" s="27">
        <v>6.166666666666667</v>
      </c>
      <c r="Q357" s="27">
        <v>6.5</v>
      </c>
      <c r="R357" s="27">
        <v>88.333333333333329</v>
      </c>
      <c r="S357" s="249"/>
      <c r="T357" s="27"/>
      <c r="U357" s="27"/>
      <c r="V357" s="27"/>
      <c r="W357" s="27"/>
      <c r="X357" s="27"/>
      <c r="Y357" s="249"/>
      <c r="Z357" s="27"/>
      <c r="AA357" s="249"/>
      <c r="AB357" s="27"/>
      <c r="AC357" s="249"/>
      <c r="AD357" s="27"/>
      <c r="AE357" s="249"/>
      <c r="AF357" s="27"/>
      <c r="AG357" s="249"/>
      <c r="AH357" s="27"/>
      <c r="AI357" s="27"/>
      <c r="AJ357" s="27"/>
      <c r="AK357" s="27"/>
      <c r="AL357" s="27"/>
      <c r="AM357" s="249"/>
      <c r="AN357" s="27"/>
      <c r="AO357" s="27"/>
      <c r="AP357" s="27"/>
      <c r="AQ357" s="27"/>
      <c r="AR357" s="27"/>
    </row>
    <row r="358" spans="1:44" x14ac:dyDescent="0.25">
      <c r="A358">
        <v>519</v>
      </c>
      <c r="B358" t="s">
        <v>1539</v>
      </c>
      <c r="C358" t="s">
        <v>1522</v>
      </c>
      <c r="D358" t="s">
        <v>1537</v>
      </c>
      <c r="E358">
        <v>-20.70627</v>
      </c>
      <c r="F358">
        <v>-42.581769999999999</v>
      </c>
      <c r="G358">
        <v>878</v>
      </c>
      <c r="J358" s="27">
        <v>6</v>
      </c>
      <c r="K358" s="27">
        <v>6</v>
      </c>
      <c r="L358" s="27">
        <v>6</v>
      </c>
      <c r="M358" s="27">
        <v>6.333333333333333</v>
      </c>
      <c r="N358" s="27">
        <v>6</v>
      </c>
      <c r="O358" s="27">
        <v>5.666666666666667</v>
      </c>
      <c r="P358" s="27">
        <v>6</v>
      </c>
      <c r="Q358" s="27">
        <v>6</v>
      </c>
      <c r="R358" s="27">
        <v>84.333333333333329</v>
      </c>
      <c r="S358" s="249"/>
      <c r="T358" s="27"/>
      <c r="U358" s="27"/>
      <c r="V358" s="27"/>
      <c r="W358" s="27"/>
      <c r="X358" s="27"/>
      <c r="Y358" s="249"/>
      <c r="Z358" s="27"/>
      <c r="AA358" s="249"/>
      <c r="AB358" s="27"/>
      <c r="AC358" s="249"/>
      <c r="AD358" s="27"/>
      <c r="AE358" s="249"/>
      <c r="AF358" s="27"/>
      <c r="AG358" s="249"/>
      <c r="AH358" s="27"/>
      <c r="AI358" s="27"/>
      <c r="AJ358" s="27"/>
      <c r="AK358" s="27"/>
      <c r="AL358" s="27"/>
      <c r="AM358" s="249"/>
      <c r="AN358" s="27"/>
      <c r="AO358" s="27"/>
      <c r="AP358" s="27"/>
      <c r="AQ358" s="27"/>
      <c r="AR358" s="27"/>
    </row>
    <row r="359" spans="1:44" x14ac:dyDescent="0.25">
      <c r="A359">
        <v>520</v>
      </c>
      <c r="B359" t="s">
        <v>1539</v>
      </c>
      <c r="C359" t="s">
        <v>1524</v>
      </c>
      <c r="D359" t="s">
        <v>1537</v>
      </c>
      <c r="E359">
        <v>-20.70815</v>
      </c>
      <c r="F359">
        <v>-42.577950000000001</v>
      </c>
      <c r="G359">
        <v>853</v>
      </c>
      <c r="J359" s="27">
        <v>5.333333333333333</v>
      </c>
      <c r="K359" s="27">
        <v>5.333333333333333</v>
      </c>
      <c r="L359" s="27">
        <v>5.666666666666667</v>
      </c>
      <c r="M359" s="27">
        <v>5.666666666666667</v>
      </c>
      <c r="N359" s="27">
        <v>5</v>
      </c>
      <c r="O359" s="27">
        <v>5.333333333333333</v>
      </c>
      <c r="P359" s="27">
        <v>5.333333333333333</v>
      </c>
      <c r="Q359" s="27">
        <v>5.333333333333333</v>
      </c>
      <c r="R359" s="27">
        <v>79</v>
      </c>
      <c r="S359" s="249"/>
      <c r="T359" s="27"/>
      <c r="U359" s="27"/>
      <c r="V359" s="27"/>
      <c r="W359" s="27"/>
      <c r="X359" s="27"/>
      <c r="Y359" s="249"/>
      <c r="Z359" s="27"/>
      <c r="AA359" s="249"/>
      <c r="AB359" s="27"/>
      <c r="AC359" s="249"/>
      <c r="AD359" s="27"/>
      <c r="AE359" s="249"/>
      <c r="AF359" s="27"/>
      <c r="AG359" s="249"/>
      <c r="AH359" s="27"/>
      <c r="AI359" s="27"/>
      <c r="AJ359" s="27"/>
      <c r="AK359" s="27"/>
      <c r="AL359" s="27"/>
      <c r="AM359" s="249"/>
      <c r="AN359" s="27"/>
      <c r="AO359" s="27"/>
      <c r="AP359" s="27"/>
      <c r="AQ359" s="27"/>
      <c r="AR359" s="27"/>
    </row>
    <row r="360" spans="1:44" x14ac:dyDescent="0.25">
      <c r="A360">
        <v>521</v>
      </c>
      <c r="B360" t="s">
        <v>1540</v>
      </c>
      <c r="C360" t="s">
        <v>1522</v>
      </c>
      <c r="D360" t="s">
        <v>1537</v>
      </c>
      <c r="E360">
        <v>-20.617039999999999</v>
      </c>
      <c r="F360">
        <v>-42.592950000000002</v>
      </c>
      <c r="G360">
        <v>755</v>
      </c>
      <c r="J360" s="27">
        <v>5.666666666666667</v>
      </c>
      <c r="K360" s="27">
        <v>5.666666666666667</v>
      </c>
      <c r="L360" s="27">
        <v>5.666666666666667</v>
      </c>
      <c r="M360" s="27">
        <v>6</v>
      </c>
      <c r="N360" s="27">
        <v>5.333333333333333</v>
      </c>
      <c r="O360" s="27">
        <v>6</v>
      </c>
      <c r="P360" s="27">
        <v>6</v>
      </c>
      <c r="Q360" s="27">
        <v>5.666666666666667</v>
      </c>
      <c r="R360" s="27">
        <v>82</v>
      </c>
      <c r="S360" s="249"/>
      <c r="T360" s="27"/>
      <c r="U360" s="27"/>
      <c r="V360" s="27"/>
      <c r="W360" s="27"/>
      <c r="X360" s="27"/>
      <c r="Y360" s="249"/>
      <c r="Z360" s="27"/>
      <c r="AA360" s="249"/>
      <c r="AB360" s="27"/>
      <c r="AC360" s="249"/>
      <c r="AD360" s="27"/>
      <c r="AE360" s="249"/>
      <c r="AF360" s="27"/>
      <c r="AG360" s="249"/>
      <c r="AH360" s="27"/>
      <c r="AI360" s="27"/>
      <c r="AJ360" s="27"/>
      <c r="AK360" s="27"/>
      <c r="AL360" s="27"/>
      <c r="AM360" s="249"/>
      <c r="AN360" s="27"/>
      <c r="AO360" s="27"/>
      <c r="AP360" s="27"/>
      <c r="AQ360" s="27"/>
      <c r="AR360" s="27"/>
    </row>
    <row r="361" spans="1:44" x14ac:dyDescent="0.25">
      <c r="A361">
        <v>522</v>
      </c>
      <c r="B361" t="s">
        <v>1540</v>
      </c>
      <c r="C361" t="s">
        <v>1524</v>
      </c>
      <c r="D361" t="s">
        <v>1537</v>
      </c>
      <c r="E361">
        <v>-20.62839</v>
      </c>
      <c r="F361">
        <v>-42.577759999999998</v>
      </c>
      <c r="G361">
        <v>788</v>
      </c>
      <c r="J361" s="27">
        <v>6</v>
      </c>
      <c r="K361" s="27">
        <v>5.666666666666667</v>
      </c>
      <c r="L361" s="27">
        <v>5.666666666666667</v>
      </c>
      <c r="M361" s="27">
        <v>6</v>
      </c>
      <c r="N361" s="27">
        <v>6.333333333333333</v>
      </c>
      <c r="O361" s="27">
        <v>6</v>
      </c>
      <c r="P361" s="27">
        <v>6</v>
      </c>
      <c r="Q361" s="27">
        <v>6</v>
      </c>
      <c r="R361" s="27">
        <v>83.666666666666671</v>
      </c>
      <c r="S361" s="249"/>
      <c r="T361" s="27"/>
      <c r="U361" s="27"/>
      <c r="V361" s="27"/>
      <c r="W361" s="27"/>
      <c r="X361" s="27"/>
      <c r="Y361" s="249"/>
      <c r="Z361" s="27"/>
      <c r="AA361" s="249"/>
      <c r="AB361" s="27"/>
      <c r="AC361" s="249"/>
      <c r="AD361" s="27"/>
      <c r="AE361" s="249"/>
      <c r="AF361" s="27"/>
      <c r="AG361" s="249"/>
      <c r="AH361" s="27"/>
      <c r="AI361" s="27"/>
      <c r="AJ361" s="27"/>
      <c r="AK361" s="27"/>
      <c r="AL361" s="27"/>
      <c r="AM361" s="249"/>
      <c r="AN361" s="27"/>
      <c r="AO361" s="27"/>
      <c r="AP361" s="27"/>
      <c r="AQ361" s="27"/>
      <c r="AR361" s="27"/>
    </row>
    <row r="362" spans="1:44" x14ac:dyDescent="0.25">
      <c r="A362">
        <v>523</v>
      </c>
      <c r="B362" t="s">
        <v>1541</v>
      </c>
      <c r="C362" t="s">
        <v>1522</v>
      </c>
      <c r="D362" t="s">
        <v>1537</v>
      </c>
      <c r="E362">
        <v>-20.70112</v>
      </c>
      <c r="F362">
        <v>-42.609470000000002</v>
      </c>
      <c r="G362">
        <v>769</v>
      </c>
      <c r="J362" s="27">
        <v>6</v>
      </c>
      <c r="K362" s="27">
        <v>6.333333333333333</v>
      </c>
      <c r="L362" s="27">
        <v>6.333333333333333</v>
      </c>
      <c r="M362" s="27">
        <v>6</v>
      </c>
      <c r="N362" s="27">
        <v>6.333333333333333</v>
      </c>
      <c r="O362" s="27">
        <v>6.166666666666667</v>
      </c>
      <c r="P362" s="27">
        <v>6</v>
      </c>
      <c r="Q362" s="27">
        <v>6.166666666666667</v>
      </c>
      <c r="R362" s="27">
        <v>85.333333333333329</v>
      </c>
      <c r="S362" s="249"/>
      <c r="T362" s="27"/>
      <c r="U362" s="27"/>
      <c r="V362" s="27"/>
      <c r="W362" s="27"/>
      <c r="X362" s="27"/>
      <c r="Y362" s="249"/>
      <c r="Z362" s="27"/>
      <c r="AA362" s="249"/>
      <c r="AB362" s="27"/>
      <c r="AC362" s="249"/>
      <c r="AD362" s="27"/>
      <c r="AE362" s="249"/>
      <c r="AF362" s="27"/>
      <c r="AG362" s="249"/>
      <c r="AH362" s="27"/>
      <c r="AI362" s="27"/>
      <c r="AJ362" s="27"/>
      <c r="AK362" s="27"/>
      <c r="AL362" s="27"/>
      <c r="AM362" s="249"/>
      <c r="AN362" s="27"/>
      <c r="AO362" s="27"/>
      <c r="AP362" s="27"/>
      <c r="AQ362" s="27"/>
      <c r="AR362" s="27"/>
    </row>
    <row r="363" spans="1:44" x14ac:dyDescent="0.25">
      <c r="A363">
        <v>524</v>
      </c>
      <c r="B363" t="s">
        <v>1541</v>
      </c>
      <c r="C363" t="s">
        <v>1524</v>
      </c>
      <c r="D363" t="s">
        <v>1537</v>
      </c>
      <c r="E363">
        <v>-20.701989999999999</v>
      </c>
      <c r="F363">
        <v>-42.610039999999998</v>
      </c>
      <c r="G363">
        <v>751</v>
      </c>
      <c r="J363" s="27">
        <v>6.666666666666667</v>
      </c>
      <c r="K363" s="27">
        <v>7</v>
      </c>
      <c r="L363" s="27">
        <v>7.333333333333333</v>
      </c>
      <c r="M363" s="27">
        <v>6.333333333333333</v>
      </c>
      <c r="N363" s="27">
        <v>6.666666666666667</v>
      </c>
      <c r="O363" s="27">
        <v>6.5</v>
      </c>
      <c r="P363" s="27">
        <v>6.333333333333333</v>
      </c>
      <c r="Q363" s="27">
        <v>6.5</v>
      </c>
      <c r="R363" s="27">
        <v>89.333333333333329</v>
      </c>
      <c r="S363" s="249"/>
      <c r="T363" s="27"/>
      <c r="U363" s="27"/>
      <c r="V363" s="27"/>
      <c r="W363" s="27"/>
      <c r="X363" s="27"/>
      <c r="Y363" s="249"/>
      <c r="Z363" s="27"/>
      <c r="AA363" s="249"/>
      <c r="AB363" s="27"/>
      <c r="AC363" s="249"/>
      <c r="AD363" s="27"/>
      <c r="AE363" s="249"/>
      <c r="AF363" s="27"/>
      <c r="AG363" s="249"/>
      <c r="AH363" s="27"/>
      <c r="AI363" s="27"/>
      <c r="AJ363" s="27"/>
      <c r="AK363" s="27"/>
      <c r="AL363" s="27"/>
      <c r="AM363" s="249"/>
      <c r="AN363" s="27"/>
      <c r="AO363" s="27"/>
      <c r="AP363" s="27"/>
      <c r="AQ363" s="27"/>
      <c r="AR363" s="27"/>
    </row>
    <row r="364" spans="1:44" x14ac:dyDescent="0.25">
      <c r="A364">
        <v>550</v>
      </c>
      <c r="B364" t="s">
        <v>1542</v>
      </c>
      <c r="C364" t="s">
        <v>1192</v>
      </c>
      <c r="D364" t="s">
        <v>1304</v>
      </c>
      <c r="E364">
        <v>-20.465428708000001</v>
      </c>
      <c r="F364">
        <v>-41.939610913000003</v>
      </c>
      <c r="G364">
        <v>799</v>
      </c>
      <c r="H364" t="s">
        <v>1225</v>
      </c>
      <c r="J364" s="27">
        <v>5.333333333333333</v>
      </c>
      <c r="K364" s="27">
        <v>6</v>
      </c>
      <c r="L364" s="27">
        <v>5.666666666666667</v>
      </c>
      <c r="M364" s="27">
        <v>6</v>
      </c>
      <c r="N364" s="27">
        <v>5.333333333333333</v>
      </c>
      <c r="O364" s="27">
        <v>6</v>
      </c>
      <c r="P364" s="27">
        <v>5.333333333333333</v>
      </c>
      <c r="Q364" s="27">
        <v>5.666666666666667</v>
      </c>
      <c r="R364" s="27">
        <v>81.333333333333329</v>
      </c>
      <c r="S364" s="249"/>
      <c r="T364" s="27"/>
      <c r="U364" s="27"/>
      <c r="V364" s="27"/>
      <c r="W364" s="27"/>
      <c r="X364" s="27"/>
      <c r="Y364" s="249"/>
      <c r="Z364" s="27"/>
      <c r="AA364" s="249"/>
      <c r="AB364" s="27"/>
      <c r="AC364" s="249"/>
      <c r="AD364" s="27"/>
      <c r="AE364" s="249"/>
      <c r="AF364" s="27"/>
      <c r="AG364" s="249"/>
      <c r="AH364" s="27"/>
      <c r="AI364" s="27"/>
      <c r="AJ364" s="27"/>
      <c r="AK364" s="27"/>
      <c r="AL364" s="27"/>
      <c r="AM364" s="249"/>
      <c r="AN364" s="27"/>
      <c r="AO364" s="27"/>
      <c r="AP364" s="27"/>
      <c r="AQ364" s="27"/>
      <c r="AR364" s="27"/>
    </row>
    <row r="365" spans="1:44" x14ac:dyDescent="0.25">
      <c r="A365" t="s">
        <v>1543</v>
      </c>
      <c r="B365" t="s">
        <v>1322</v>
      </c>
      <c r="C365" t="s">
        <v>1192</v>
      </c>
      <c r="D365" t="s">
        <v>1317</v>
      </c>
      <c r="E365">
        <v>-20.393980443</v>
      </c>
      <c r="F365">
        <v>-42.059531640000003</v>
      </c>
      <c r="G365">
        <v>924</v>
      </c>
      <c r="H365" t="s">
        <v>1225</v>
      </c>
      <c r="J365" s="27">
        <v>6.666666666666667</v>
      </c>
      <c r="K365" s="27">
        <v>7</v>
      </c>
      <c r="L365" s="27">
        <v>6.666666666666667</v>
      </c>
      <c r="M365" s="27">
        <v>7</v>
      </c>
      <c r="N365" s="27">
        <v>6.666666666666667</v>
      </c>
      <c r="O365" s="27">
        <v>7</v>
      </c>
      <c r="P365" s="27">
        <v>6.666666666666667</v>
      </c>
      <c r="Q365" s="27">
        <v>7</v>
      </c>
      <c r="R365" s="27">
        <v>90.666666666666671</v>
      </c>
      <c r="S365" s="249"/>
      <c r="T365" s="27"/>
      <c r="U365" s="27"/>
      <c r="V365" s="27"/>
      <c r="W365" s="27"/>
      <c r="X365" s="27"/>
      <c r="Y365" s="249"/>
      <c r="Z365" s="27"/>
      <c r="AA365" s="249"/>
      <c r="AB365" s="27"/>
      <c r="AC365" s="249"/>
      <c r="AD365" s="27"/>
      <c r="AE365" s="249"/>
      <c r="AF365" s="27"/>
      <c r="AG365" s="249"/>
      <c r="AH365" s="27"/>
      <c r="AI365" s="27"/>
      <c r="AJ365" s="27"/>
      <c r="AK365" s="27"/>
      <c r="AL365" s="27"/>
      <c r="AM365" s="249"/>
      <c r="AN365" s="27"/>
      <c r="AO365" s="27"/>
      <c r="AP365" s="27"/>
      <c r="AQ365" s="27"/>
      <c r="AR365" s="27"/>
    </row>
    <row r="366" spans="1:44" x14ac:dyDescent="0.25">
      <c r="J366" s="27"/>
      <c r="K366" s="27"/>
      <c r="L366" s="27"/>
      <c r="M366" s="27"/>
      <c r="N366" s="27"/>
      <c r="O366" s="27"/>
      <c r="P366" s="27"/>
      <c r="Q366" s="27"/>
      <c r="R366" s="27"/>
      <c r="S366" s="249"/>
      <c r="T366" s="27"/>
      <c r="U366" s="27"/>
      <c r="V366" s="27"/>
      <c r="W366" s="27"/>
      <c r="X366" s="27"/>
      <c r="Y366" s="249"/>
      <c r="Z366" s="27"/>
      <c r="AA366" s="249"/>
      <c r="AB366" s="27"/>
      <c r="AC366" s="249"/>
      <c r="AD366" s="27"/>
      <c r="AE366" s="249"/>
      <c r="AF366" s="27"/>
      <c r="AG366" s="249"/>
      <c r="AH366" s="27"/>
      <c r="AI366" s="27"/>
      <c r="AJ366" s="27"/>
      <c r="AK366" s="27"/>
      <c r="AL366" s="27"/>
      <c r="AM366" s="249"/>
      <c r="AN366" s="27"/>
      <c r="AO366" s="27"/>
      <c r="AP366" s="27"/>
      <c r="AQ366" s="27"/>
      <c r="AR366" s="27"/>
    </row>
    <row r="367" spans="1:44" x14ac:dyDescent="0.25">
      <c r="A367" s="244"/>
      <c r="B367" s="244"/>
      <c r="C367" s="244"/>
      <c r="D367" s="244"/>
      <c r="E367" s="244"/>
      <c r="F367" s="244"/>
      <c r="G367" s="244"/>
      <c r="H367" s="244"/>
      <c r="J367" s="244" t="s">
        <v>1570</v>
      </c>
      <c r="K367" s="244"/>
      <c r="L367" s="244"/>
      <c r="M367" s="244"/>
      <c r="N367" s="244"/>
      <c r="O367" s="244"/>
      <c r="P367" s="244"/>
      <c r="Q367" s="244"/>
      <c r="R367" s="244"/>
      <c r="T367" s="244" t="s">
        <v>1571</v>
      </c>
      <c r="U367" s="244"/>
      <c r="V367" s="244"/>
      <c r="W367" s="244"/>
      <c r="X367" s="244"/>
      <c r="Z367" s="244" t="s">
        <v>1572</v>
      </c>
      <c r="AB367" s="244" t="s">
        <v>1573</v>
      </c>
      <c r="AD367" s="244" t="s">
        <v>1574</v>
      </c>
      <c r="AF367" s="244" t="s">
        <v>1575</v>
      </c>
      <c r="AH367" s="244" t="s">
        <v>1576</v>
      </c>
      <c r="AI367" s="244"/>
      <c r="AJ367" s="244"/>
      <c r="AK367" s="244"/>
      <c r="AL367" s="244"/>
      <c r="AN367" s="244" t="s">
        <v>1577</v>
      </c>
      <c r="AO367" s="244"/>
      <c r="AP367" s="244"/>
      <c r="AQ367" s="244"/>
      <c r="AR367" s="244"/>
    </row>
    <row r="368" spans="1:44" s="93" customFormat="1" x14ac:dyDescent="0.25">
      <c r="A368" s="245" t="s">
        <v>1145</v>
      </c>
      <c r="B368" s="245" t="s">
        <v>1146</v>
      </c>
      <c r="C368" s="245" t="s">
        <v>1147</v>
      </c>
      <c r="D368" s="245" t="s">
        <v>1148</v>
      </c>
      <c r="E368" s="245" t="s">
        <v>1149</v>
      </c>
      <c r="F368" s="245" t="s">
        <v>1150</v>
      </c>
      <c r="G368" s="245" t="s">
        <v>1151</v>
      </c>
      <c r="H368" s="245" t="s">
        <v>1152</v>
      </c>
      <c r="I368" s="248"/>
      <c r="J368" s="245" t="s">
        <v>1153</v>
      </c>
      <c r="K368" s="245" t="s">
        <v>1154</v>
      </c>
      <c r="L368" s="245" t="s">
        <v>1155</v>
      </c>
      <c r="M368" s="245" t="s">
        <v>1156</v>
      </c>
      <c r="N368" s="245" t="s">
        <v>1157</v>
      </c>
      <c r="O368" s="245" t="s">
        <v>1158</v>
      </c>
      <c r="P368" s="245" t="s">
        <v>1159</v>
      </c>
      <c r="Q368" s="245" t="s">
        <v>1160</v>
      </c>
      <c r="R368" s="245" t="s">
        <v>1161</v>
      </c>
      <c r="S368" s="248"/>
      <c r="T368" s="245" t="s">
        <v>594</v>
      </c>
      <c r="U368" s="245" t="s">
        <v>595</v>
      </c>
      <c r="V368" s="245" t="s">
        <v>596</v>
      </c>
      <c r="W368" s="245" t="s">
        <v>597</v>
      </c>
      <c r="X368" s="245" t="s">
        <v>598</v>
      </c>
      <c r="Y368" s="248"/>
      <c r="Z368" s="245" t="s">
        <v>999</v>
      </c>
      <c r="AA368" s="248"/>
      <c r="AB368" s="245" t="s">
        <v>513</v>
      </c>
      <c r="AC368" s="248"/>
      <c r="AD368" s="245" t="s">
        <v>241</v>
      </c>
      <c r="AE368" s="248"/>
      <c r="AF368" s="245" t="s">
        <v>239</v>
      </c>
      <c r="AG368" s="248"/>
      <c r="AH368" s="245" t="s">
        <v>3</v>
      </c>
      <c r="AI368" s="245" t="s">
        <v>4</v>
      </c>
      <c r="AJ368" s="245" t="s">
        <v>5</v>
      </c>
      <c r="AK368" s="245" t="s">
        <v>6</v>
      </c>
      <c r="AL368" s="245" t="s">
        <v>7</v>
      </c>
      <c r="AM368" s="248"/>
      <c r="AN368" s="245" t="s">
        <v>14</v>
      </c>
      <c r="AO368" s="245" t="s">
        <v>15</v>
      </c>
      <c r="AP368" s="245" t="s">
        <v>16</v>
      </c>
      <c r="AQ368" s="245" t="s">
        <v>17</v>
      </c>
      <c r="AR368" s="245" t="s">
        <v>18</v>
      </c>
    </row>
    <row r="369" spans="5:44" x14ac:dyDescent="0.25">
      <c r="E369" s="243">
        <f>AVERAGE(E3:E365)</f>
        <v>-20.412634668955928</v>
      </c>
      <c r="F369" s="243">
        <f t="shared" ref="F369:G369" si="0">AVERAGE(F3:F365)</f>
        <v>-42.130164983584024</v>
      </c>
      <c r="G369" s="6">
        <f t="shared" si="0"/>
        <v>867.57024793388427</v>
      </c>
      <c r="J369" s="6">
        <f t="shared" ref="J369:R369" si="1">AVERAGE(J3:J365)</f>
        <v>5.9754361799816333</v>
      </c>
      <c r="K369" s="6">
        <f t="shared" si="1"/>
        <v>6.0002295684113909</v>
      </c>
      <c r="L369" s="6">
        <f t="shared" si="1"/>
        <v>6.1301652892561904</v>
      </c>
      <c r="M369" s="6">
        <f t="shared" si="1"/>
        <v>6.1287878787878771</v>
      </c>
      <c r="N369" s="6">
        <f t="shared" si="1"/>
        <v>6.0463728191000925</v>
      </c>
      <c r="O369" s="6">
        <f t="shared" si="1"/>
        <v>6.0298438934802574</v>
      </c>
      <c r="P369" s="6">
        <f t="shared" si="1"/>
        <v>6.0245638200183622</v>
      </c>
      <c r="Q369" s="6">
        <f t="shared" si="1"/>
        <v>6.0541781450872385</v>
      </c>
      <c r="R369" s="6">
        <f t="shared" si="1"/>
        <v>84.369972451790616</v>
      </c>
      <c r="S369" s="249"/>
      <c r="T369" s="6">
        <f t="shared" ref="T369:X369" si="2">AVERAGE(T3:T365)</f>
        <v>51.32094183022847</v>
      </c>
      <c r="U369" s="6">
        <f t="shared" si="2"/>
        <v>31.183983688320161</v>
      </c>
      <c r="V369" s="6">
        <f t="shared" si="2"/>
        <v>5.6407683235013337</v>
      </c>
      <c r="W369" s="6">
        <f t="shared" si="2"/>
        <v>12.533542808738424</v>
      </c>
      <c r="X369" s="6">
        <f t="shared" si="2"/>
        <v>2.2364705145398043</v>
      </c>
      <c r="Y369" s="250"/>
      <c r="Z369" s="6">
        <f t="shared" ref="Z369" si="3">AVERAGE(Z3:Z365)</f>
        <v>6.1747674791464338</v>
      </c>
      <c r="AA369" s="250"/>
      <c r="AB369" s="6">
        <f t="shared" ref="AB369" si="4">AVERAGE(AB3:AB365)</f>
        <v>4547.6654895982147</v>
      </c>
      <c r="AC369" s="249"/>
      <c r="AD369" s="6">
        <f t="shared" ref="AD369" si="5">AVERAGE(AD3:AD365)</f>
        <v>165.69196250104946</v>
      </c>
      <c r="AE369" s="249"/>
      <c r="AF369" s="6">
        <f t="shared" ref="AF369" si="6">AVERAGE(AF3:AF365)</f>
        <v>7.4168662365911819</v>
      </c>
      <c r="AG369" s="249"/>
      <c r="AH369" s="6">
        <f t="shared" ref="AH369:AL369" si="7">AVERAGE(AH3:AH365)</f>
        <v>5.1460228315789465</v>
      </c>
      <c r="AI369" s="6">
        <f t="shared" si="7"/>
        <v>0.64908807157894721</v>
      </c>
      <c r="AJ369" s="6">
        <f t="shared" si="7"/>
        <v>4.4969347600000003</v>
      </c>
      <c r="AK369" s="6">
        <f t="shared" si="7"/>
        <v>0.35815928947368436</v>
      </c>
      <c r="AL369" s="6">
        <f t="shared" si="7"/>
        <v>0.29092878210526307</v>
      </c>
      <c r="AM369" s="249"/>
      <c r="AN369" s="6">
        <f t="shared" ref="AN369:AR369" si="8">AVERAGE(AN3:AN365)</f>
        <v>0.27356358962162158</v>
      </c>
      <c r="AO369" s="6">
        <f t="shared" si="8"/>
        <v>2.739056940540539E-2</v>
      </c>
      <c r="AP369" s="6">
        <f t="shared" si="8"/>
        <v>6.1760009405405374E-2</v>
      </c>
      <c r="AQ369" s="6">
        <f t="shared" si="8"/>
        <v>0.17271486681081075</v>
      </c>
      <c r="AR369" s="6">
        <f t="shared" si="8"/>
        <v>1.9107955459459446E-2</v>
      </c>
    </row>
    <row r="370" spans="5:44" x14ac:dyDescent="0.25">
      <c r="E370" s="243">
        <f>STDEV(E3:E365)</f>
        <v>0.28135575668217416</v>
      </c>
      <c r="F370" s="243">
        <f t="shared" ref="F370:G370" si="9">STDEV(F3:F365)</f>
        <v>0.29636102367359263</v>
      </c>
      <c r="G370" s="6">
        <f t="shared" si="9"/>
        <v>133.60613508878939</v>
      </c>
      <c r="J370" s="6">
        <f t="shared" ref="J370:R370" si="10">STDEV(J3:J365)</f>
        <v>0.35833547622106593</v>
      </c>
      <c r="K370" s="6">
        <f t="shared" si="10"/>
        <v>0.5409312411764462</v>
      </c>
      <c r="L370" s="6">
        <f t="shared" si="10"/>
        <v>0.49131802751078679</v>
      </c>
      <c r="M370" s="6">
        <f t="shared" si="10"/>
        <v>0.40669466739335131</v>
      </c>
      <c r="N370" s="6">
        <f t="shared" si="10"/>
        <v>0.60442011078484148</v>
      </c>
      <c r="O370" s="6">
        <f t="shared" si="10"/>
        <v>0.57364092470189243</v>
      </c>
      <c r="P370" s="6">
        <f t="shared" si="10"/>
        <v>0.38844231488880199</v>
      </c>
      <c r="Q370" s="6">
        <f t="shared" si="10"/>
        <v>0.38891384708458426</v>
      </c>
      <c r="R370" s="6">
        <f t="shared" si="10"/>
        <v>3.3313126608989538</v>
      </c>
      <c r="S370" s="249"/>
      <c r="T370" s="6">
        <f t="shared" ref="T370:X370" si="11">STDEV(T3:T365)</f>
        <v>10.674125539040228</v>
      </c>
      <c r="U370" s="6">
        <f t="shared" si="11"/>
        <v>3.2623072415229468</v>
      </c>
      <c r="V370" s="6">
        <f t="shared" si="11"/>
        <v>0.6084022076210851</v>
      </c>
      <c r="W370" s="6">
        <f t="shared" si="11"/>
        <v>1.3067619181060908</v>
      </c>
      <c r="X370" s="6">
        <f t="shared" si="11"/>
        <v>0.11318998494766214</v>
      </c>
      <c r="Y370" s="250"/>
      <c r="Z370" s="6">
        <f t="shared" ref="Z370" si="12">STDEV(Z3:Z365)</f>
        <v>0.79577940989416007</v>
      </c>
      <c r="AA370" s="250"/>
      <c r="AB370" s="6">
        <f t="shared" ref="AB370" si="13">STDEV(AB3:AB365)</f>
        <v>4704.4763712900603</v>
      </c>
      <c r="AC370" s="249"/>
      <c r="AD370" s="6">
        <f t="shared" ref="AD370" si="14">STDEV(AD3:AD365)</f>
        <v>30.739991974672318</v>
      </c>
      <c r="AE370" s="249"/>
      <c r="AF370" s="6">
        <f t="shared" ref="AF370" si="15">STDEV(AF3:AF365)</f>
        <v>0.90526253992863004</v>
      </c>
      <c r="AG370" s="249"/>
      <c r="AH370" s="6">
        <f t="shared" ref="AH370:AL370" si="16">STDEV(AH3:AH365)</f>
        <v>1.2575214899038991</v>
      </c>
      <c r="AI370" s="6">
        <f t="shared" si="16"/>
        <v>0.22233034792605263</v>
      </c>
      <c r="AJ370" s="6">
        <f t="shared" si="16"/>
        <v>1.1178695177677278</v>
      </c>
      <c r="AK370" s="6">
        <f t="shared" si="16"/>
        <v>0.18741201822574172</v>
      </c>
      <c r="AL370" s="6">
        <f t="shared" si="16"/>
        <v>6.579585693588666E-2</v>
      </c>
      <c r="AM370" s="249"/>
      <c r="AN370" s="6">
        <f t="shared" ref="AN370:AR370" si="17">STDEV(AN3:AN365)</f>
        <v>3.7510028842886282E-2</v>
      </c>
      <c r="AO370" s="6">
        <f t="shared" si="17"/>
        <v>5.3615689365744687E-3</v>
      </c>
      <c r="AP370" s="6">
        <f t="shared" si="17"/>
        <v>1.258297710321832E-2</v>
      </c>
      <c r="AQ370" s="6">
        <f t="shared" si="17"/>
        <v>2.9832929446923333E-2</v>
      </c>
      <c r="AR370" s="6">
        <f t="shared" si="17"/>
        <v>3.5922091437087128E-3</v>
      </c>
    </row>
    <row r="371" spans="5:44" x14ac:dyDescent="0.25">
      <c r="J371" s="27"/>
      <c r="K371" s="27"/>
      <c r="L371" s="27"/>
      <c r="M371" s="27"/>
      <c r="N371" s="27"/>
      <c r="O371" s="27"/>
      <c r="P371" s="27"/>
      <c r="Q371" s="27"/>
      <c r="R371" s="27"/>
      <c r="S371" s="249"/>
      <c r="T371" s="27"/>
      <c r="U371" s="27"/>
      <c r="V371" s="27"/>
      <c r="W371" s="27"/>
      <c r="X371" s="27"/>
      <c r="Y371" s="249"/>
      <c r="Z371" s="27"/>
      <c r="AA371" s="249"/>
      <c r="AB371" s="27"/>
      <c r="AC371" s="249"/>
      <c r="AD371" s="27"/>
      <c r="AE371" s="249"/>
      <c r="AF371" s="27"/>
      <c r="AG371" s="249"/>
      <c r="AH371" s="27"/>
      <c r="AI371" s="27"/>
      <c r="AJ371" s="27"/>
      <c r="AK371" s="27"/>
      <c r="AL371" s="27"/>
      <c r="AM371" s="249"/>
      <c r="AN371" s="27"/>
      <c r="AO371" s="27"/>
      <c r="AP371" s="27"/>
      <c r="AQ371" s="27"/>
      <c r="AR371" s="27"/>
    </row>
    <row r="372" spans="5:44" x14ac:dyDescent="0.25">
      <c r="E372" s="27">
        <f t="shared" ref="E372:F372" si="18">LARGE(E3:E365,1)</f>
        <v>-19.666842128999999</v>
      </c>
      <c r="F372" s="27">
        <f t="shared" si="18"/>
        <v>-41.450654855000003</v>
      </c>
      <c r="G372" s="27">
        <f>LARGE(G3:G365,1)</f>
        <v>1321</v>
      </c>
      <c r="J372" s="27">
        <f>LARGE(J3:J365,1)</f>
        <v>7.166666666666667</v>
      </c>
      <c r="K372" s="27">
        <f t="shared" ref="K372:R372" si="19">LARGE(K3:K365,1)</f>
        <v>8</v>
      </c>
      <c r="L372" s="27">
        <f t="shared" si="19"/>
        <v>7.5</v>
      </c>
      <c r="M372" s="27">
        <f t="shared" si="19"/>
        <v>7.5</v>
      </c>
      <c r="N372" s="27">
        <f t="shared" si="19"/>
        <v>7.666666666666667</v>
      </c>
      <c r="O372" s="27">
        <f t="shared" si="19"/>
        <v>7.833333333333333</v>
      </c>
      <c r="P372" s="27">
        <f t="shared" si="19"/>
        <v>7.166666666666667</v>
      </c>
      <c r="Q372" s="27">
        <f t="shared" si="19"/>
        <v>7.5</v>
      </c>
      <c r="R372" s="27">
        <f t="shared" si="19"/>
        <v>95.666666666666671</v>
      </c>
      <c r="S372" s="249"/>
      <c r="T372" s="27">
        <f t="shared" ref="T372:X372" si="20">LARGE(T3:T365,1)</f>
        <v>82.333412500000009</v>
      </c>
      <c r="U372" s="27">
        <f t="shared" si="20"/>
        <v>39.104337999999998</v>
      </c>
      <c r="V372" s="27">
        <f t="shared" si="20"/>
        <v>7.2134776500000015</v>
      </c>
      <c r="W372" s="27">
        <f t="shared" si="20"/>
        <v>16.049408500000002</v>
      </c>
      <c r="X372" s="27">
        <f t="shared" si="20"/>
        <v>2.5826663361797495</v>
      </c>
      <c r="Y372" s="249"/>
      <c r="Z372" s="27">
        <f t="shared" ref="Z372" si="21">LARGE(Z3:Z365,1)</f>
        <v>8.2959761629935862</v>
      </c>
      <c r="AA372" s="249"/>
      <c r="AB372" s="27">
        <f t="shared" ref="AB372" si="22">LARGE(AB3:AB365,1)</f>
        <v>36403.333333000002</v>
      </c>
      <c r="AC372" s="249"/>
      <c r="AD372" s="27">
        <f t="shared" ref="AD372" si="23">LARGE(AD3:AD365,1)</f>
        <v>245.13235662657991</v>
      </c>
      <c r="AE372" s="249"/>
      <c r="AF372" s="27">
        <f t="shared" ref="AF372" si="24">LARGE(AF3:AF365,1)</f>
        <v>9.4975448760841541</v>
      </c>
      <c r="AG372" s="249"/>
      <c r="AH372" s="27">
        <f t="shared" ref="AH372:AL372" si="25">LARGE(AH3:AH365,1)</f>
        <v>9.0804460000000002</v>
      </c>
      <c r="AI372" s="27">
        <f t="shared" si="25"/>
        <v>2.0248949999999999</v>
      </c>
      <c r="AJ372" s="27">
        <f t="shared" si="25"/>
        <v>8.0960324000000004</v>
      </c>
      <c r="AK372" s="27">
        <f t="shared" si="25"/>
        <v>1.7284469999999998</v>
      </c>
      <c r="AL372" s="27">
        <f t="shared" si="25"/>
        <v>0.44261909999999999</v>
      </c>
      <c r="AM372" s="249"/>
      <c r="AN372" s="27">
        <f t="shared" ref="AN372:AR372" si="26">LARGE(AN3:AN365,1)</f>
        <v>0.38597677999999996</v>
      </c>
      <c r="AO372" s="27">
        <f t="shared" si="26"/>
        <v>7.8007240000000005E-2</v>
      </c>
      <c r="AP372" s="27">
        <f t="shared" si="26"/>
        <v>0.10312639999999999</v>
      </c>
      <c r="AQ372" s="27">
        <f t="shared" si="26"/>
        <v>0.26298882000000001</v>
      </c>
      <c r="AR372" s="27">
        <f t="shared" si="26"/>
        <v>4.7038199999999995E-2</v>
      </c>
    </row>
    <row r="373" spans="5:44" x14ac:dyDescent="0.25">
      <c r="E373" s="27">
        <f t="shared" ref="E373:F373" si="27">SMALL(E3:E365,1)</f>
        <v>-20.981625280999999</v>
      </c>
      <c r="F373" s="27">
        <f t="shared" si="27"/>
        <v>-43.022329999999997</v>
      </c>
      <c r="G373" s="27">
        <f>SMALL(G3:G365,1)</f>
        <v>528</v>
      </c>
      <c r="J373" s="27">
        <f>SMALL(J3:J365,1)</f>
        <v>5</v>
      </c>
      <c r="K373" s="27">
        <f t="shared" ref="K373:R373" si="28">SMALL(K3:K365,1)</f>
        <v>4</v>
      </c>
      <c r="L373" s="27">
        <f t="shared" si="28"/>
        <v>4.666666666666667</v>
      </c>
      <c r="M373" s="27">
        <f t="shared" si="28"/>
        <v>4.666666666666667</v>
      </c>
      <c r="N373" s="27">
        <f t="shared" si="28"/>
        <v>4.333333333333333</v>
      </c>
      <c r="O373" s="27">
        <f t="shared" si="28"/>
        <v>4.666666666666667</v>
      </c>
      <c r="P373" s="27">
        <f t="shared" si="28"/>
        <v>5</v>
      </c>
      <c r="Q373" s="27">
        <f t="shared" si="28"/>
        <v>4.666666666666667</v>
      </c>
      <c r="R373" s="27">
        <f t="shared" si="28"/>
        <v>73</v>
      </c>
      <c r="S373" s="249"/>
      <c r="T373" s="27">
        <f t="shared" ref="T373:X373" si="29">SMALL(T3:T365,1)</f>
        <v>24.902025500000001</v>
      </c>
      <c r="U373" s="27">
        <f t="shared" si="29"/>
        <v>21.266399000000003</v>
      </c>
      <c r="V373" s="27">
        <f t="shared" si="29"/>
        <v>3.9398294999999997</v>
      </c>
      <c r="W373" s="27">
        <f t="shared" si="29"/>
        <v>7.8769581500000001</v>
      </c>
      <c r="X373" s="27">
        <f t="shared" si="29"/>
        <v>1.8567997722601315</v>
      </c>
      <c r="Y373" s="249"/>
      <c r="Z373" s="27">
        <f t="shared" ref="Z373" si="30">SMALL(Z3:Z365,1)</f>
        <v>2.7098488712318476</v>
      </c>
      <c r="AA373" s="249"/>
      <c r="AB373" s="27">
        <f t="shared" ref="AB373" si="31">SMALL(AB3:AB365,1)</f>
        <v>190.07316700000001</v>
      </c>
      <c r="AC373" s="249"/>
      <c r="AD373" s="27">
        <f t="shared" ref="AD373" si="32">SMALL(AD3:AD365,1)</f>
        <v>92.329120696539945</v>
      </c>
      <c r="AE373" s="249"/>
      <c r="AF373" s="27">
        <f t="shared" ref="AF373" si="33">SMALL(AF3:AF365,1)</f>
        <v>4.1305395501785833</v>
      </c>
      <c r="AG373" s="249"/>
      <c r="AH373" s="27">
        <f t="shared" ref="AH373:AL373" si="34">SMALL(AH3:AH365,1)</f>
        <v>2.8548049999999998</v>
      </c>
      <c r="AI373" s="27">
        <f t="shared" si="34"/>
        <v>0.29965510000000001</v>
      </c>
      <c r="AJ373" s="27">
        <f t="shared" si="34"/>
        <v>2.5051652</v>
      </c>
      <c r="AK373" s="27">
        <f t="shared" si="34"/>
        <v>0.13669729999999999</v>
      </c>
      <c r="AL373" s="27">
        <f t="shared" si="34"/>
        <v>0.15068619999999999</v>
      </c>
      <c r="AM373" s="249"/>
      <c r="AN373" s="27">
        <f t="shared" ref="AN373:AR373" si="35">SMALL(AN3:AN365,1)</f>
        <v>0.13440485999999999</v>
      </c>
      <c r="AO373" s="27">
        <f t="shared" si="35"/>
        <v>1.4052480000000001E-2</v>
      </c>
      <c r="AP373" s="27">
        <f t="shared" si="35"/>
        <v>3.11238E-2</v>
      </c>
      <c r="AQ373" s="27">
        <f t="shared" si="35"/>
        <v>8.246980000000001E-2</v>
      </c>
      <c r="AR373" s="27">
        <f t="shared" si="35"/>
        <v>8.7366600000000003E-3</v>
      </c>
    </row>
    <row r="374" spans="5:44" x14ac:dyDescent="0.25">
      <c r="J374" s="27"/>
      <c r="K374" s="27"/>
      <c r="L374" s="27"/>
      <c r="M374" s="27"/>
      <c r="N374" s="27"/>
      <c r="O374" s="27"/>
      <c r="P374" s="27"/>
      <c r="Q374" s="27"/>
      <c r="R374" s="27"/>
      <c r="S374" s="249"/>
      <c r="T374" s="27"/>
      <c r="U374" s="27"/>
      <c r="V374" s="27"/>
      <c r="W374" s="27"/>
      <c r="X374" s="27"/>
      <c r="Y374" s="249"/>
      <c r="Z374" s="27"/>
      <c r="AA374" s="249"/>
      <c r="AB374" s="27"/>
      <c r="AC374" s="249"/>
      <c r="AD374" s="27"/>
      <c r="AE374" s="249"/>
      <c r="AF374" s="27"/>
      <c r="AG374" s="249"/>
      <c r="AH374" s="27"/>
      <c r="AI374" s="27"/>
      <c r="AJ374" s="27"/>
      <c r="AK374" s="27"/>
      <c r="AL374" s="27"/>
      <c r="AM374" s="249"/>
      <c r="AN374" s="27"/>
      <c r="AO374" s="27"/>
      <c r="AP374" s="27"/>
      <c r="AQ374" s="27"/>
      <c r="AR374" s="27"/>
    </row>
    <row r="375" spans="5:44" x14ac:dyDescent="0.25">
      <c r="J375" s="27"/>
      <c r="K375" s="27"/>
      <c r="L375" s="27"/>
      <c r="M375" s="27"/>
      <c r="N375" s="27"/>
      <c r="O375" s="27"/>
      <c r="P375" s="27"/>
      <c r="Q375" s="27"/>
      <c r="R375" s="27"/>
      <c r="S375" s="249"/>
      <c r="T375" s="27"/>
      <c r="U375" s="27"/>
      <c r="V375" s="27"/>
      <c r="W375" s="27"/>
      <c r="X375" s="27"/>
      <c r="Y375" s="249"/>
      <c r="Z375" s="27"/>
      <c r="AA375" s="249"/>
      <c r="AB375" s="27"/>
      <c r="AC375" s="249"/>
      <c r="AD375" s="27"/>
      <c r="AE375" s="249"/>
      <c r="AF375" s="27"/>
      <c r="AG375" s="249"/>
      <c r="AH375" s="27"/>
      <c r="AI375" s="27"/>
      <c r="AJ375" s="27"/>
      <c r="AK375" s="27"/>
      <c r="AL375" s="27"/>
      <c r="AM375" s="249"/>
      <c r="AN375" s="27"/>
      <c r="AO375" s="27"/>
      <c r="AP375" s="27"/>
      <c r="AQ375" s="27"/>
      <c r="AR375" s="27"/>
    </row>
    <row r="376" spans="5:44" x14ac:dyDescent="0.25">
      <c r="J376" s="27"/>
      <c r="K376" s="27"/>
      <c r="L376" s="27"/>
      <c r="M376" s="27"/>
      <c r="N376" s="27"/>
      <c r="O376" s="27"/>
      <c r="P376" s="27"/>
      <c r="Q376" s="27"/>
      <c r="R376" s="27"/>
      <c r="S376" s="249"/>
      <c r="T376" s="27"/>
      <c r="U376" s="27"/>
      <c r="V376" s="27"/>
      <c r="W376" s="27"/>
      <c r="X376" s="27"/>
      <c r="Y376" s="249"/>
      <c r="Z376" s="27"/>
      <c r="AA376" s="249"/>
      <c r="AB376" s="27"/>
      <c r="AC376" s="249"/>
      <c r="AD376" s="27"/>
      <c r="AE376" s="249"/>
      <c r="AF376" s="27"/>
      <c r="AG376" s="249"/>
      <c r="AH376" s="27"/>
      <c r="AI376" s="27"/>
      <c r="AJ376" s="27"/>
      <c r="AK376" s="27"/>
      <c r="AL376" s="27"/>
      <c r="AM376" s="249"/>
      <c r="AN376" s="27"/>
      <c r="AO376" s="27"/>
      <c r="AP376" s="27"/>
      <c r="AQ376" s="27"/>
      <c r="AR376" s="27"/>
    </row>
    <row r="377" spans="5:44" x14ac:dyDescent="0.25">
      <c r="J377" s="27"/>
      <c r="K377" s="27"/>
      <c r="L377" s="27"/>
      <c r="M377" s="27"/>
      <c r="N377" s="27"/>
      <c r="O377" s="27"/>
      <c r="P377" s="27"/>
      <c r="Q377" s="27"/>
      <c r="R377" s="27"/>
      <c r="S377" s="249"/>
      <c r="T377" s="27"/>
      <c r="U377" s="27"/>
      <c r="V377" s="27"/>
      <c r="W377" s="27"/>
      <c r="X377" s="27"/>
      <c r="Y377" s="249"/>
      <c r="Z377" s="27"/>
      <c r="AA377" s="249"/>
      <c r="AB377" s="27"/>
      <c r="AC377" s="249"/>
      <c r="AD377" s="27"/>
      <c r="AE377" s="249"/>
      <c r="AF377" s="27"/>
      <c r="AG377" s="249"/>
      <c r="AH377" s="27"/>
      <c r="AI377" s="27"/>
      <c r="AJ377" s="27"/>
      <c r="AK377" s="27"/>
      <c r="AL377" s="27"/>
      <c r="AM377" s="249"/>
      <c r="AN377" s="27"/>
      <c r="AO377" s="27"/>
      <c r="AP377" s="27"/>
      <c r="AQ377" s="27"/>
      <c r="AR377" s="27"/>
    </row>
    <row r="378" spans="5:44" x14ac:dyDescent="0.25">
      <c r="J378" s="27"/>
      <c r="K378" s="27"/>
      <c r="L378" s="27"/>
      <c r="M378" s="27"/>
      <c r="N378" s="27"/>
      <c r="O378" s="27"/>
      <c r="P378" s="27"/>
      <c r="Q378" s="27"/>
      <c r="R378" s="27"/>
      <c r="S378" s="249"/>
      <c r="T378" s="27"/>
      <c r="U378" s="27"/>
      <c r="V378" s="27"/>
      <c r="W378" s="27"/>
      <c r="X378" s="27"/>
      <c r="Y378" s="249"/>
      <c r="Z378" s="27"/>
      <c r="AA378" s="249"/>
      <c r="AB378" s="27"/>
      <c r="AC378" s="249"/>
      <c r="AD378" s="27"/>
      <c r="AE378" s="249"/>
      <c r="AF378" s="27"/>
      <c r="AG378" s="249"/>
      <c r="AH378" s="27"/>
      <c r="AI378" s="27"/>
      <c r="AJ378" s="27"/>
      <c r="AK378" s="27"/>
      <c r="AL378" s="27"/>
      <c r="AM378" s="249"/>
      <c r="AN378" s="27"/>
      <c r="AO378" s="27"/>
      <c r="AP378" s="27"/>
      <c r="AQ378" s="27"/>
      <c r="AR378" s="27"/>
    </row>
    <row r="379" spans="5:44" x14ac:dyDescent="0.25">
      <c r="J379" s="27"/>
      <c r="K379" s="27"/>
      <c r="L379" s="27"/>
      <c r="M379" s="27"/>
      <c r="N379" s="27"/>
      <c r="O379" s="27"/>
      <c r="P379" s="27"/>
      <c r="Q379" s="27"/>
      <c r="R379" s="27"/>
      <c r="S379" s="249"/>
      <c r="T379" s="27"/>
      <c r="U379" s="27"/>
      <c r="V379" s="27"/>
      <c r="W379" s="27"/>
      <c r="X379" s="27"/>
      <c r="Y379" s="249"/>
      <c r="Z379" s="27"/>
      <c r="AA379" s="249"/>
      <c r="AB379" s="27"/>
      <c r="AC379" s="249"/>
      <c r="AD379" s="27"/>
      <c r="AE379" s="249"/>
      <c r="AF379" s="27"/>
      <c r="AG379" s="249"/>
      <c r="AH379" s="27"/>
      <c r="AI379" s="27"/>
      <c r="AJ379" s="27"/>
      <c r="AK379" s="27"/>
      <c r="AL379" s="27"/>
      <c r="AM379" s="249"/>
      <c r="AN379" s="27"/>
      <c r="AO379" s="27"/>
      <c r="AP379" s="27"/>
      <c r="AQ379" s="27"/>
      <c r="AR379" s="27"/>
    </row>
    <row r="380" spans="5:44" x14ac:dyDescent="0.25">
      <c r="J380" s="27"/>
      <c r="K380" s="27"/>
      <c r="L380" s="27"/>
      <c r="M380" s="27"/>
      <c r="N380" s="27"/>
      <c r="O380" s="27"/>
      <c r="P380" s="27"/>
      <c r="Q380" s="27"/>
      <c r="R380" s="27"/>
      <c r="S380" s="249"/>
      <c r="T380" s="27"/>
      <c r="U380" s="27"/>
      <c r="V380" s="27"/>
      <c r="W380" s="27"/>
      <c r="X380" s="27"/>
      <c r="Y380" s="249"/>
      <c r="Z380" s="27"/>
      <c r="AA380" s="249"/>
      <c r="AB380" s="27"/>
      <c r="AC380" s="249"/>
      <c r="AD380" s="27"/>
      <c r="AE380" s="249"/>
      <c r="AF380" s="27"/>
      <c r="AG380" s="249"/>
      <c r="AH380" s="27"/>
      <c r="AI380" s="27"/>
      <c r="AJ380" s="27"/>
      <c r="AK380" s="27"/>
      <c r="AL380" s="27"/>
      <c r="AM380" s="249"/>
      <c r="AN380" s="27"/>
      <c r="AO380" s="27"/>
      <c r="AP380" s="27"/>
      <c r="AQ380" s="27"/>
      <c r="AR380" s="27"/>
    </row>
    <row r="381" spans="5:44" x14ac:dyDescent="0.25">
      <c r="J381" s="27"/>
      <c r="K381" s="27"/>
      <c r="L381" s="27"/>
      <c r="M381" s="27"/>
      <c r="N381" s="27"/>
      <c r="O381" s="27"/>
      <c r="P381" s="27"/>
      <c r="Q381" s="27"/>
      <c r="R381" s="27"/>
      <c r="S381" s="249"/>
      <c r="T381" s="27"/>
      <c r="U381" s="27"/>
      <c r="V381" s="27"/>
      <c r="W381" s="27"/>
      <c r="X381" s="27"/>
      <c r="Y381" s="249"/>
      <c r="Z381" s="27"/>
      <c r="AA381" s="249"/>
      <c r="AB381" s="27"/>
      <c r="AC381" s="249"/>
      <c r="AD381" s="27"/>
      <c r="AE381" s="249"/>
      <c r="AF381" s="27"/>
      <c r="AG381" s="249"/>
      <c r="AH381" s="27"/>
      <c r="AI381" s="27"/>
      <c r="AJ381" s="27"/>
      <c r="AK381" s="27"/>
      <c r="AL381" s="27"/>
      <c r="AM381" s="249"/>
      <c r="AN381" s="27"/>
      <c r="AO381" s="27"/>
      <c r="AP381" s="27"/>
      <c r="AQ381" s="27"/>
      <c r="AR381" s="27"/>
    </row>
    <row r="382" spans="5:44" x14ac:dyDescent="0.25">
      <c r="J382" s="27"/>
      <c r="K382" s="27"/>
      <c r="L382" s="27"/>
      <c r="M382" s="27"/>
      <c r="N382" s="27"/>
      <c r="O382" s="27"/>
      <c r="P382" s="27"/>
      <c r="Q382" s="27"/>
      <c r="R382" s="27"/>
      <c r="S382" s="249"/>
      <c r="T382" s="27"/>
      <c r="U382" s="27"/>
      <c r="V382" s="27"/>
      <c r="W382" s="27"/>
      <c r="X382" s="27"/>
      <c r="Y382" s="249"/>
      <c r="Z382" s="27"/>
      <c r="AA382" s="249"/>
      <c r="AB382" s="27"/>
      <c r="AC382" s="249"/>
      <c r="AD382" s="27"/>
      <c r="AE382" s="249"/>
      <c r="AF382" s="27"/>
      <c r="AG382" s="249"/>
      <c r="AH382" s="27"/>
      <c r="AI382" s="27"/>
      <c r="AJ382" s="27"/>
      <c r="AK382" s="27"/>
      <c r="AL382" s="27"/>
      <c r="AM382" s="249"/>
      <c r="AN382" s="27"/>
      <c r="AO382" s="27"/>
      <c r="AP382" s="27"/>
      <c r="AQ382" s="27"/>
      <c r="AR382" s="27"/>
    </row>
    <row r="383" spans="5:44" x14ac:dyDescent="0.25">
      <c r="J383" s="27"/>
      <c r="K383" s="27"/>
      <c r="L383" s="27"/>
      <c r="M383" s="27"/>
      <c r="N383" s="27"/>
      <c r="O383" s="27"/>
      <c r="P383" s="27"/>
      <c r="Q383" s="27"/>
      <c r="R383" s="27"/>
      <c r="S383" s="249"/>
      <c r="T383" s="27"/>
      <c r="U383" s="27"/>
      <c r="V383" s="27"/>
      <c r="W383" s="27"/>
      <c r="X383" s="27"/>
      <c r="Y383" s="249"/>
      <c r="Z383" s="27"/>
      <c r="AA383" s="249"/>
      <c r="AB383" s="27"/>
      <c r="AC383" s="249"/>
      <c r="AD383" s="27"/>
      <c r="AE383" s="249"/>
      <c r="AF383" s="27"/>
      <c r="AG383" s="249"/>
      <c r="AH383" s="27"/>
      <c r="AI383" s="27"/>
      <c r="AJ383" s="27"/>
      <c r="AK383" s="27"/>
      <c r="AL383" s="27"/>
      <c r="AM383" s="249"/>
      <c r="AN383" s="27"/>
      <c r="AO383" s="27"/>
      <c r="AP383" s="27"/>
      <c r="AQ383" s="27"/>
      <c r="AR383" s="27"/>
    </row>
    <row r="384" spans="5:44" x14ac:dyDescent="0.25">
      <c r="J384" s="27"/>
      <c r="K384" s="27"/>
      <c r="L384" s="27"/>
      <c r="M384" s="27"/>
      <c r="N384" s="27"/>
      <c r="O384" s="27"/>
      <c r="P384" s="27"/>
      <c r="Q384" s="27"/>
      <c r="R384" s="27"/>
      <c r="S384" s="249"/>
      <c r="T384" s="27"/>
      <c r="U384" s="27"/>
      <c r="V384" s="27"/>
      <c r="W384" s="27"/>
      <c r="X384" s="27"/>
      <c r="Y384" s="249"/>
      <c r="Z384" s="27"/>
      <c r="AA384" s="249"/>
      <c r="AB384" s="27"/>
      <c r="AC384" s="249"/>
      <c r="AD384" s="27"/>
      <c r="AE384" s="249"/>
      <c r="AF384" s="27"/>
      <c r="AG384" s="249"/>
      <c r="AH384" s="27"/>
      <c r="AI384" s="27"/>
      <c r="AJ384" s="27"/>
      <c r="AK384" s="27"/>
      <c r="AL384" s="27"/>
      <c r="AM384" s="249"/>
      <c r="AN384" s="27"/>
      <c r="AO384" s="27"/>
      <c r="AP384" s="27"/>
      <c r="AQ384" s="27"/>
      <c r="AR384" s="27"/>
    </row>
    <row r="385" spans="10:44" x14ac:dyDescent="0.25">
      <c r="J385" s="27"/>
      <c r="K385" s="27"/>
      <c r="L385" s="27"/>
      <c r="M385" s="27"/>
      <c r="N385" s="27"/>
      <c r="O385" s="27"/>
      <c r="P385" s="27"/>
      <c r="Q385" s="27"/>
      <c r="R385" s="27"/>
      <c r="S385" s="249"/>
      <c r="T385" s="27"/>
      <c r="U385" s="27"/>
      <c r="V385" s="27"/>
      <c r="W385" s="27"/>
      <c r="X385" s="27"/>
      <c r="Y385" s="249"/>
      <c r="Z385" s="27"/>
      <c r="AA385" s="249"/>
      <c r="AB385" s="27"/>
      <c r="AC385" s="249"/>
      <c r="AD385" s="27"/>
      <c r="AE385" s="249"/>
      <c r="AF385" s="27"/>
      <c r="AG385" s="249"/>
      <c r="AH385" s="27"/>
      <c r="AI385" s="27"/>
      <c r="AJ385" s="27"/>
      <c r="AK385" s="27"/>
      <c r="AL385" s="27"/>
      <c r="AM385" s="249"/>
      <c r="AN385" s="27"/>
      <c r="AO385" s="27"/>
      <c r="AP385" s="27"/>
      <c r="AQ385" s="27"/>
      <c r="AR385" s="27"/>
    </row>
    <row r="386" spans="10:44" x14ac:dyDescent="0.25">
      <c r="J386" s="27"/>
      <c r="K386" s="27"/>
      <c r="L386" s="27"/>
      <c r="M386" s="27"/>
      <c r="N386" s="27"/>
      <c r="O386" s="27"/>
      <c r="P386" s="27"/>
      <c r="Q386" s="27"/>
      <c r="R386" s="27"/>
      <c r="S386" s="249"/>
      <c r="T386" s="27"/>
      <c r="U386" s="27"/>
      <c r="V386" s="27"/>
      <c r="W386" s="27"/>
      <c r="X386" s="27"/>
      <c r="Y386" s="249"/>
      <c r="Z386" s="27"/>
      <c r="AA386" s="249"/>
      <c r="AB386" s="27"/>
      <c r="AC386" s="249"/>
      <c r="AD386" s="27"/>
      <c r="AE386" s="249"/>
      <c r="AF386" s="27"/>
      <c r="AG386" s="249"/>
      <c r="AH386" s="27"/>
      <c r="AI386" s="27"/>
      <c r="AJ386" s="27"/>
      <c r="AK386" s="27"/>
      <c r="AL386" s="27"/>
      <c r="AM386" s="249"/>
      <c r="AN386" s="27"/>
      <c r="AO386" s="27"/>
      <c r="AP386" s="27"/>
      <c r="AQ386" s="27"/>
      <c r="AR386" s="27"/>
    </row>
    <row r="387" spans="10:44" x14ac:dyDescent="0.25">
      <c r="J387" s="27"/>
      <c r="K387" s="27"/>
      <c r="L387" s="27"/>
      <c r="M387" s="27"/>
      <c r="N387" s="27"/>
      <c r="O387" s="27"/>
      <c r="P387" s="27"/>
      <c r="Q387" s="27"/>
      <c r="R387" s="27"/>
      <c r="S387" s="249"/>
      <c r="T387" s="27"/>
      <c r="U387" s="27"/>
      <c r="V387" s="27"/>
      <c r="W387" s="27"/>
      <c r="X387" s="27"/>
      <c r="Y387" s="249"/>
      <c r="Z387" s="27"/>
      <c r="AA387" s="249"/>
      <c r="AB387" s="27"/>
      <c r="AC387" s="249"/>
      <c r="AD387" s="27"/>
      <c r="AE387" s="249"/>
      <c r="AF387" s="27"/>
      <c r="AG387" s="249"/>
      <c r="AH387" s="27"/>
      <c r="AI387" s="27"/>
      <c r="AJ387" s="27"/>
      <c r="AK387" s="27"/>
      <c r="AL387" s="27"/>
      <c r="AM387" s="249"/>
      <c r="AN387" s="27"/>
      <c r="AO387" s="27"/>
      <c r="AP387" s="27"/>
      <c r="AQ387" s="27"/>
      <c r="AR387" s="27"/>
    </row>
    <row r="388" spans="10:44" x14ac:dyDescent="0.25">
      <c r="J388" s="27"/>
      <c r="K388" s="27"/>
      <c r="L388" s="27"/>
      <c r="M388" s="27"/>
      <c r="N388" s="27"/>
      <c r="O388" s="27"/>
      <c r="P388" s="27"/>
      <c r="Q388" s="27"/>
      <c r="R388" s="27"/>
      <c r="S388" s="249"/>
      <c r="T388" s="27"/>
      <c r="U388" s="27"/>
      <c r="V388" s="27"/>
      <c r="W388" s="27"/>
      <c r="X388" s="27"/>
      <c r="Y388" s="249"/>
      <c r="Z388" s="27"/>
      <c r="AA388" s="249"/>
      <c r="AB388" s="27"/>
      <c r="AC388" s="249"/>
      <c r="AD388" s="27"/>
      <c r="AE388" s="249"/>
      <c r="AF388" s="27"/>
      <c r="AG388" s="249"/>
      <c r="AH388" s="27"/>
      <c r="AI388" s="27"/>
      <c r="AJ388" s="27"/>
      <c r="AK388" s="27"/>
      <c r="AL388" s="27"/>
      <c r="AM388" s="249"/>
      <c r="AN388" s="27"/>
      <c r="AO388" s="27"/>
      <c r="AP388" s="27"/>
      <c r="AQ388" s="27"/>
      <c r="AR388" s="27"/>
    </row>
    <row r="389" spans="10:44" x14ac:dyDescent="0.25">
      <c r="J389" s="27"/>
      <c r="K389" s="27"/>
      <c r="L389" s="27"/>
      <c r="M389" s="27"/>
      <c r="N389" s="27"/>
      <c r="O389" s="27"/>
      <c r="P389" s="27"/>
      <c r="Q389" s="27"/>
      <c r="R389" s="27"/>
      <c r="S389" s="249"/>
      <c r="T389" s="27"/>
      <c r="U389" s="27"/>
      <c r="V389" s="27"/>
      <c r="W389" s="27"/>
      <c r="X389" s="27"/>
      <c r="Y389" s="249"/>
      <c r="Z389" s="27"/>
      <c r="AA389" s="249"/>
      <c r="AB389" s="27"/>
      <c r="AC389" s="249"/>
      <c r="AD389" s="27"/>
      <c r="AE389" s="249"/>
      <c r="AF389" s="27"/>
      <c r="AG389" s="249"/>
      <c r="AH389" s="27"/>
      <c r="AI389" s="27"/>
      <c r="AJ389" s="27"/>
      <c r="AK389" s="27"/>
      <c r="AL389" s="27"/>
      <c r="AM389" s="249"/>
      <c r="AN389" s="27"/>
      <c r="AO389" s="27"/>
      <c r="AP389" s="27"/>
      <c r="AQ389" s="27"/>
      <c r="AR389" s="27"/>
    </row>
    <row r="390" spans="10:44" x14ac:dyDescent="0.25">
      <c r="J390" s="27"/>
      <c r="K390" s="27"/>
      <c r="L390" s="27"/>
      <c r="M390" s="27"/>
      <c r="N390" s="27"/>
      <c r="O390" s="27"/>
      <c r="P390" s="27"/>
      <c r="Q390" s="27"/>
      <c r="R390" s="27"/>
      <c r="S390" s="249"/>
      <c r="T390" s="27"/>
      <c r="U390" s="27"/>
      <c r="V390" s="27"/>
      <c r="W390" s="27"/>
      <c r="X390" s="27"/>
      <c r="Y390" s="249"/>
      <c r="Z390" s="27"/>
      <c r="AA390" s="249"/>
      <c r="AB390" s="27"/>
      <c r="AC390" s="249"/>
      <c r="AD390" s="27"/>
      <c r="AE390" s="249"/>
      <c r="AF390" s="27"/>
      <c r="AG390" s="249"/>
      <c r="AH390" s="27"/>
      <c r="AI390" s="27"/>
      <c r="AJ390" s="27"/>
      <c r="AK390" s="27"/>
      <c r="AL390" s="27"/>
      <c r="AM390" s="249"/>
      <c r="AN390" s="27"/>
      <c r="AO390" s="27"/>
      <c r="AP390" s="27"/>
      <c r="AQ390" s="27"/>
      <c r="AR390" s="27"/>
    </row>
    <row r="391" spans="10:44" x14ac:dyDescent="0.25">
      <c r="J391" s="27"/>
      <c r="K391" s="27"/>
      <c r="L391" s="27"/>
      <c r="M391" s="27"/>
      <c r="N391" s="27"/>
      <c r="O391" s="27"/>
      <c r="P391" s="27"/>
      <c r="Q391" s="27"/>
      <c r="R391" s="27"/>
      <c r="S391" s="249"/>
      <c r="T391" s="27"/>
      <c r="U391" s="27"/>
      <c r="V391" s="27"/>
      <c r="W391" s="27"/>
      <c r="X391" s="27"/>
      <c r="Y391" s="249"/>
      <c r="Z391" s="27"/>
      <c r="AA391" s="249"/>
      <c r="AB391" s="27"/>
      <c r="AC391" s="249"/>
      <c r="AD391" s="27"/>
      <c r="AE391" s="249"/>
      <c r="AF391" s="27"/>
      <c r="AG391" s="249"/>
      <c r="AH391" s="27"/>
      <c r="AI391" s="27"/>
      <c r="AJ391" s="27"/>
      <c r="AK391" s="27"/>
      <c r="AL391" s="27"/>
      <c r="AM391" s="249"/>
      <c r="AN391" s="27"/>
      <c r="AO391" s="27"/>
      <c r="AP391" s="27"/>
      <c r="AQ391" s="27"/>
      <c r="AR391" s="27"/>
    </row>
    <row r="392" spans="10:44" x14ac:dyDescent="0.25">
      <c r="J392" s="27"/>
      <c r="K392" s="27"/>
      <c r="L392" s="27"/>
      <c r="M392" s="27"/>
      <c r="N392" s="27"/>
      <c r="O392" s="27"/>
      <c r="P392" s="27"/>
      <c r="Q392" s="27"/>
      <c r="R392" s="27"/>
      <c r="S392" s="249"/>
      <c r="T392" s="27"/>
      <c r="U392" s="27"/>
      <c r="V392" s="27"/>
      <c r="W392" s="27"/>
      <c r="X392" s="27"/>
      <c r="Y392" s="249"/>
      <c r="Z392" s="27"/>
      <c r="AA392" s="249"/>
      <c r="AB392" s="27"/>
      <c r="AC392" s="249"/>
      <c r="AD392" s="27"/>
      <c r="AE392" s="249"/>
      <c r="AF392" s="27"/>
      <c r="AG392" s="249"/>
      <c r="AH392" s="27"/>
      <c r="AI392" s="27"/>
      <c r="AJ392" s="27"/>
      <c r="AK392" s="27"/>
      <c r="AL392" s="27"/>
      <c r="AM392" s="249"/>
      <c r="AN392" s="27"/>
      <c r="AO392" s="27"/>
      <c r="AP392" s="27"/>
      <c r="AQ392" s="27"/>
      <c r="AR392" s="27"/>
    </row>
    <row r="393" spans="10:44" x14ac:dyDescent="0.25">
      <c r="J393" s="27"/>
      <c r="K393" s="27"/>
      <c r="L393" s="27"/>
      <c r="M393" s="27"/>
      <c r="N393" s="27"/>
      <c r="O393" s="27"/>
      <c r="P393" s="27"/>
      <c r="Q393" s="27"/>
      <c r="R393" s="27"/>
      <c r="S393" s="249"/>
      <c r="T393" s="27"/>
      <c r="U393" s="27"/>
      <c r="V393" s="27"/>
      <c r="W393" s="27"/>
      <c r="X393" s="27"/>
      <c r="Y393" s="249"/>
      <c r="Z393" s="27"/>
      <c r="AA393" s="249"/>
      <c r="AB393" s="27"/>
      <c r="AC393" s="249"/>
      <c r="AD393" s="27"/>
      <c r="AE393" s="249"/>
      <c r="AF393" s="27"/>
      <c r="AG393" s="249"/>
      <c r="AH393" s="27"/>
      <c r="AI393" s="27"/>
      <c r="AJ393" s="27"/>
      <c r="AK393" s="27"/>
      <c r="AL393" s="27"/>
      <c r="AM393" s="249"/>
      <c r="AN393" s="27"/>
      <c r="AO393" s="27"/>
      <c r="AP393" s="27"/>
      <c r="AQ393" s="27"/>
      <c r="AR393" s="27"/>
    </row>
    <row r="394" spans="10:44" x14ac:dyDescent="0.25">
      <c r="J394" s="27"/>
      <c r="K394" s="27"/>
      <c r="L394" s="27"/>
      <c r="M394" s="27"/>
      <c r="N394" s="27"/>
      <c r="O394" s="27"/>
      <c r="P394" s="27"/>
      <c r="Q394" s="27"/>
      <c r="R394" s="27"/>
      <c r="S394" s="249"/>
      <c r="T394" s="27"/>
      <c r="U394" s="27"/>
      <c r="V394" s="27"/>
      <c r="W394" s="27"/>
      <c r="X394" s="27"/>
      <c r="Y394" s="249"/>
      <c r="Z394" s="27"/>
      <c r="AA394" s="249"/>
      <c r="AB394" s="27"/>
      <c r="AC394" s="249"/>
      <c r="AD394" s="27"/>
      <c r="AE394" s="249"/>
      <c r="AF394" s="27"/>
      <c r="AG394" s="249"/>
      <c r="AH394" s="27"/>
      <c r="AI394" s="27"/>
      <c r="AJ394" s="27"/>
      <c r="AK394" s="27"/>
      <c r="AL394" s="27"/>
      <c r="AM394" s="249"/>
      <c r="AN394" s="27"/>
      <c r="AO394" s="27"/>
      <c r="AP394" s="27"/>
      <c r="AQ394" s="27"/>
      <c r="AR394" s="27"/>
    </row>
    <row r="395" spans="10:44" x14ac:dyDescent="0.25">
      <c r="J395" s="27"/>
      <c r="K395" s="27"/>
      <c r="L395" s="27"/>
      <c r="M395" s="27"/>
      <c r="N395" s="27"/>
      <c r="O395" s="27"/>
      <c r="P395" s="27"/>
      <c r="Q395" s="27"/>
      <c r="R395" s="27"/>
      <c r="S395" s="249"/>
      <c r="T395" s="27"/>
      <c r="U395" s="27"/>
      <c r="V395" s="27"/>
      <c r="W395" s="27"/>
      <c r="X395" s="27"/>
      <c r="Y395" s="249"/>
      <c r="Z395" s="27"/>
      <c r="AA395" s="249"/>
      <c r="AB395" s="27"/>
      <c r="AC395" s="249"/>
      <c r="AD395" s="27"/>
      <c r="AE395" s="249"/>
      <c r="AF395" s="27"/>
      <c r="AG395" s="249"/>
      <c r="AH395" s="27"/>
      <c r="AI395" s="27"/>
      <c r="AJ395" s="27"/>
      <c r="AK395" s="27"/>
      <c r="AL395" s="27"/>
      <c r="AM395" s="249"/>
      <c r="AN395" s="27"/>
      <c r="AO395" s="27"/>
      <c r="AP395" s="27"/>
      <c r="AQ395" s="27"/>
      <c r="AR395" s="27"/>
    </row>
    <row r="396" spans="10:44" x14ac:dyDescent="0.25">
      <c r="J396" s="27"/>
      <c r="K396" s="27"/>
      <c r="L396" s="27"/>
      <c r="M396" s="27"/>
      <c r="N396" s="27"/>
      <c r="O396" s="27"/>
      <c r="P396" s="27"/>
      <c r="Q396" s="27"/>
      <c r="R396" s="27"/>
      <c r="S396" s="249"/>
      <c r="T396" s="27"/>
      <c r="U396" s="27"/>
      <c r="V396" s="27"/>
      <c r="W396" s="27"/>
      <c r="X396" s="27"/>
      <c r="Y396" s="249"/>
      <c r="Z396" s="27"/>
      <c r="AA396" s="249"/>
      <c r="AB396" s="27"/>
      <c r="AC396" s="249"/>
      <c r="AD396" s="27"/>
      <c r="AE396" s="249"/>
      <c r="AF396" s="27"/>
      <c r="AG396" s="249"/>
      <c r="AH396" s="27"/>
      <c r="AI396" s="27"/>
      <c r="AJ396" s="27"/>
      <c r="AK396" s="27"/>
      <c r="AL396" s="27"/>
      <c r="AM396" s="249"/>
      <c r="AN396" s="27"/>
      <c r="AO396" s="27"/>
      <c r="AP396" s="27"/>
      <c r="AQ396" s="27"/>
      <c r="AR396" s="27"/>
    </row>
    <row r="397" spans="10:44" x14ac:dyDescent="0.25">
      <c r="J397" s="27"/>
      <c r="K397" s="27"/>
      <c r="L397" s="27"/>
      <c r="M397" s="27"/>
      <c r="N397" s="27"/>
      <c r="O397" s="27"/>
      <c r="P397" s="27"/>
      <c r="Q397" s="27"/>
      <c r="R397" s="27"/>
      <c r="S397" s="249"/>
      <c r="T397" s="27"/>
      <c r="U397" s="27"/>
      <c r="V397" s="27"/>
      <c r="W397" s="27"/>
      <c r="X397" s="27"/>
      <c r="Y397" s="249"/>
      <c r="Z397" s="27"/>
      <c r="AA397" s="249"/>
      <c r="AB397" s="27"/>
      <c r="AC397" s="249"/>
      <c r="AD397" s="27"/>
      <c r="AE397" s="249"/>
      <c r="AF397" s="27"/>
      <c r="AG397" s="249"/>
      <c r="AH397" s="27"/>
      <c r="AI397" s="27"/>
      <c r="AJ397" s="27"/>
      <c r="AK397" s="27"/>
      <c r="AL397" s="27"/>
      <c r="AM397" s="249"/>
      <c r="AN397" s="27"/>
      <c r="AO397" s="27"/>
      <c r="AP397" s="27"/>
      <c r="AQ397" s="27"/>
      <c r="AR397" s="27"/>
    </row>
    <row r="398" spans="10:44" x14ac:dyDescent="0.25">
      <c r="J398" s="27"/>
      <c r="K398" s="27"/>
      <c r="L398" s="27"/>
      <c r="M398" s="27"/>
      <c r="N398" s="27"/>
      <c r="O398" s="27"/>
      <c r="P398" s="27"/>
      <c r="Q398" s="27"/>
      <c r="R398" s="27"/>
      <c r="S398" s="249"/>
      <c r="T398" s="27"/>
      <c r="U398" s="27"/>
      <c r="V398" s="27"/>
      <c r="W398" s="27"/>
      <c r="X398" s="27"/>
      <c r="Y398" s="249"/>
      <c r="Z398" s="27"/>
      <c r="AA398" s="249"/>
      <c r="AB398" s="27"/>
      <c r="AC398" s="249"/>
      <c r="AD398" s="27"/>
      <c r="AE398" s="249"/>
      <c r="AF398" s="27"/>
      <c r="AG398" s="249"/>
      <c r="AH398" s="27"/>
      <c r="AI398" s="27"/>
      <c r="AJ398" s="27"/>
      <c r="AK398" s="27"/>
      <c r="AL398" s="27"/>
      <c r="AM398" s="249"/>
      <c r="AN398" s="27"/>
      <c r="AO398" s="27"/>
      <c r="AP398" s="27"/>
      <c r="AQ398" s="27"/>
      <c r="AR398" s="27"/>
    </row>
    <row r="399" spans="10:44" x14ac:dyDescent="0.25">
      <c r="J399" s="27"/>
      <c r="K399" s="27"/>
      <c r="L399" s="27"/>
      <c r="M399" s="27"/>
      <c r="N399" s="27"/>
      <c r="O399" s="27"/>
      <c r="P399" s="27"/>
      <c r="Q399" s="27"/>
      <c r="R399" s="27"/>
      <c r="S399" s="249"/>
      <c r="T399" s="27"/>
      <c r="U399" s="27"/>
      <c r="V399" s="27"/>
      <c r="W399" s="27"/>
      <c r="X399" s="27"/>
      <c r="Y399" s="249"/>
      <c r="Z399" s="27"/>
      <c r="AA399" s="249"/>
      <c r="AB399" s="27"/>
      <c r="AC399" s="249"/>
      <c r="AD399" s="27"/>
      <c r="AE399" s="249"/>
      <c r="AF399" s="27"/>
      <c r="AG399" s="249"/>
      <c r="AH399" s="27"/>
      <c r="AI399" s="27"/>
      <c r="AJ399" s="27"/>
      <c r="AK399" s="27"/>
      <c r="AL399" s="27"/>
      <c r="AM399" s="249"/>
      <c r="AN399" s="27"/>
      <c r="AO399" s="27"/>
      <c r="AP399" s="27"/>
      <c r="AQ399" s="27"/>
      <c r="AR399" s="27"/>
    </row>
    <row r="400" spans="10:44" x14ac:dyDescent="0.25">
      <c r="J400" s="27"/>
      <c r="K400" s="27"/>
      <c r="L400" s="27"/>
      <c r="M400" s="27"/>
      <c r="N400" s="27"/>
      <c r="O400" s="27"/>
      <c r="P400" s="27"/>
      <c r="Q400" s="27"/>
      <c r="R400" s="27"/>
      <c r="S400" s="249"/>
      <c r="T400" s="27"/>
      <c r="U400" s="27"/>
      <c r="V400" s="27"/>
      <c r="W400" s="27"/>
      <c r="X400" s="27"/>
      <c r="Y400" s="249"/>
      <c r="Z400" s="27"/>
      <c r="AA400" s="249"/>
      <c r="AB400" s="27"/>
      <c r="AC400" s="249"/>
      <c r="AD400" s="27"/>
      <c r="AE400" s="249"/>
      <c r="AF400" s="27"/>
      <c r="AG400" s="249"/>
      <c r="AH400" s="27"/>
      <c r="AI400" s="27"/>
      <c r="AJ400" s="27"/>
      <c r="AK400" s="27"/>
      <c r="AL400" s="27"/>
      <c r="AM400" s="249"/>
      <c r="AN400" s="27"/>
      <c r="AO400" s="27"/>
      <c r="AP400" s="27"/>
      <c r="AQ400" s="27"/>
      <c r="AR400" s="27"/>
    </row>
    <row r="401" spans="10:44" x14ac:dyDescent="0.25">
      <c r="J401" s="27"/>
      <c r="K401" s="27"/>
      <c r="L401" s="27"/>
      <c r="M401" s="27"/>
      <c r="N401" s="27"/>
      <c r="O401" s="27"/>
      <c r="P401" s="27"/>
      <c r="Q401" s="27"/>
      <c r="R401" s="27"/>
      <c r="S401" s="249"/>
      <c r="T401" s="27"/>
      <c r="U401" s="27"/>
      <c r="V401" s="27"/>
      <c r="W401" s="27"/>
      <c r="X401" s="27"/>
      <c r="Y401" s="249"/>
      <c r="Z401" s="27"/>
      <c r="AA401" s="249"/>
      <c r="AB401" s="27"/>
      <c r="AC401" s="249"/>
      <c r="AD401" s="27"/>
      <c r="AE401" s="249"/>
      <c r="AF401" s="27"/>
      <c r="AG401" s="249"/>
      <c r="AH401" s="27"/>
      <c r="AI401" s="27"/>
      <c r="AJ401" s="27"/>
      <c r="AK401" s="27"/>
      <c r="AL401" s="27"/>
      <c r="AM401" s="249"/>
      <c r="AN401" s="27"/>
      <c r="AO401" s="27"/>
      <c r="AP401" s="27"/>
      <c r="AQ401" s="27"/>
      <c r="AR401" s="27"/>
    </row>
    <row r="402" spans="10:44" x14ac:dyDescent="0.25">
      <c r="J402" s="27"/>
      <c r="K402" s="27"/>
      <c r="L402" s="27"/>
      <c r="M402" s="27"/>
      <c r="N402" s="27"/>
      <c r="O402" s="27"/>
      <c r="P402" s="27"/>
      <c r="Q402" s="27"/>
      <c r="R402" s="27"/>
      <c r="S402" s="249"/>
      <c r="T402" s="27"/>
      <c r="U402" s="27"/>
      <c r="V402" s="27"/>
      <c r="W402" s="27"/>
      <c r="X402" s="27"/>
      <c r="Y402" s="249"/>
      <c r="Z402" s="27"/>
      <c r="AA402" s="249"/>
      <c r="AB402" s="27"/>
      <c r="AC402" s="249"/>
      <c r="AD402" s="27"/>
      <c r="AE402" s="249"/>
      <c r="AF402" s="27"/>
      <c r="AG402" s="249"/>
      <c r="AH402" s="27"/>
      <c r="AI402" s="27"/>
      <c r="AJ402" s="27"/>
      <c r="AK402" s="27"/>
      <c r="AL402" s="27"/>
      <c r="AM402" s="249"/>
      <c r="AN402" s="27"/>
      <c r="AO402" s="27"/>
      <c r="AP402" s="27"/>
      <c r="AQ402" s="27"/>
      <c r="AR402" s="27"/>
    </row>
    <row r="403" spans="10:44" x14ac:dyDescent="0.25">
      <c r="J403" s="27"/>
      <c r="K403" s="27"/>
      <c r="L403" s="27"/>
      <c r="M403" s="27"/>
      <c r="N403" s="27"/>
      <c r="O403" s="27"/>
      <c r="P403" s="27"/>
      <c r="Q403" s="27"/>
      <c r="R403" s="27"/>
      <c r="S403" s="249"/>
      <c r="T403" s="27"/>
      <c r="U403" s="27"/>
      <c r="V403" s="27"/>
      <c r="W403" s="27"/>
      <c r="X403" s="27"/>
      <c r="Y403" s="249"/>
      <c r="Z403" s="27"/>
      <c r="AA403" s="249"/>
      <c r="AB403" s="27"/>
      <c r="AC403" s="249"/>
      <c r="AD403" s="27"/>
      <c r="AE403" s="249"/>
      <c r="AF403" s="27"/>
      <c r="AG403" s="249"/>
      <c r="AH403" s="27"/>
      <c r="AI403" s="27"/>
      <c r="AJ403" s="27"/>
      <c r="AK403" s="27"/>
      <c r="AL403" s="27"/>
      <c r="AM403" s="249"/>
      <c r="AN403" s="27"/>
      <c r="AO403" s="27"/>
      <c r="AP403" s="27"/>
      <c r="AQ403" s="27"/>
      <c r="AR403" s="27"/>
    </row>
    <row r="404" spans="10:44" x14ac:dyDescent="0.25">
      <c r="J404" s="27"/>
      <c r="K404" s="27"/>
      <c r="L404" s="27"/>
      <c r="M404" s="27"/>
      <c r="N404" s="27"/>
      <c r="O404" s="27"/>
      <c r="P404" s="27"/>
      <c r="Q404" s="27"/>
      <c r="R404" s="27"/>
      <c r="S404" s="249"/>
      <c r="T404" s="27"/>
      <c r="U404" s="27"/>
      <c r="V404" s="27"/>
      <c r="W404" s="27"/>
      <c r="X404" s="27"/>
      <c r="Y404" s="249"/>
      <c r="Z404" s="27"/>
      <c r="AA404" s="249"/>
      <c r="AB404" s="27"/>
      <c r="AC404" s="249"/>
      <c r="AD404" s="27"/>
      <c r="AE404" s="249"/>
      <c r="AF404" s="27"/>
      <c r="AG404" s="249"/>
      <c r="AH404" s="27"/>
      <c r="AI404" s="27"/>
      <c r="AJ404" s="27"/>
      <c r="AK404" s="27"/>
      <c r="AL404" s="27"/>
      <c r="AM404" s="249"/>
      <c r="AN404" s="27"/>
      <c r="AO404" s="27"/>
      <c r="AP404" s="27"/>
      <c r="AQ404" s="27"/>
      <c r="AR404" s="27"/>
    </row>
    <row r="405" spans="10:44" x14ac:dyDescent="0.25">
      <c r="J405" s="27"/>
      <c r="K405" s="27"/>
      <c r="L405" s="27"/>
      <c r="M405" s="27"/>
      <c r="N405" s="27"/>
      <c r="O405" s="27"/>
      <c r="P405" s="27"/>
      <c r="Q405" s="27"/>
      <c r="R405" s="27"/>
      <c r="S405" s="249"/>
      <c r="T405" s="27"/>
      <c r="U405" s="27"/>
      <c r="V405" s="27"/>
      <c r="W405" s="27"/>
      <c r="X405" s="27"/>
      <c r="Y405" s="249"/>
      <c r="Z405" s="27"/>
      <c r="AA405" s="249"/>
      <c r="AB405" s="27"/>
      <c r="AC405" s="249"/>
      <c r="AD405" s="27"/>
      <c r="AE405" s="249"/>
      <c r="AF405" s="27"/>
      <c r="AG405" s="249"/>
      <c r="AH405" s="27"/>
      <c r="AI405" s="27"/>
      <c r="AJ405" s="27"/>
      <c r="AK405" s="27"/>
      <c r="AL405" s="27"/>
      <c r="AM405" s="249"/>
      <c r="AN405" s="27"/>
      <c r="AO405" s="27"/>
      <c r="AP405" s="27"/>
      <c r="AQ405" s="27"/>
      <c r="AR405" s="27"/>
    </row>
    <row r="406" spans="10:44" x14ac:dyDescent="0.25">
      <c r="J406" s="27"/>
      <c r="K406" s="27"/>
      <c r="L406" s="27"/>
      <c r="M406" s="27"/>
      <c r="N406" s="27"/>
      <c r="O406" s="27"/>
      <c r="P406" s="27"/>
      <c r="Q406" s="27"/>
      <c r="R406" s="27"/>
      <c r="S406" s="249"/>
      <c r="T406" s="27"/>
      <c r="U406" s="27"/>
      <c r="V406" s="27"/>
      <c r="W406" s="27"/>
      <c r="X406" s="27"/>
      <c r="Y406" s="249"/>
      <c r="Z406" s="27"/>
      <c r="AA406" s="249"/>
      <c r="AB406" s="27"/>
      <c r="AC406" s="249"/>
      <c r="AD406" s="27"/>
      <c r="AE406" s="249"/>
      <c r="AF406" s="27"/>
      <c r="AG406" s="249"/>
      <c r="AH406" s="27"/>
      <c r="AI406" s="27"/>
      <c r="AJ406" s="27"/>
      <c r="AK406" s="27"/>
      <c r="AL406" s="27"/>
      <c r="AM406" s="249"/>
      <c r="AN406" s="27"/>
      <c r="AO406" s="27"/>
      <c r="AP406" s="27"/>
      <c r="AQ406" s="27"/>
      <c r="AR406" s="27"/>
    </row>
    <row r="407" spans="10:44" x14ac:dyDescent="0.25">
      <c r="J407" s="27"/>
      <c r="K407" s="27"/>
      <c r="L407" s="27"/>
      <c r="M407" s="27"/>
      <c r="N407" s="27"/>
      <c r="O407" s="27"/>
      <c r="P407" s="27"/>
      <c r="Q407" s="27"/>
      <c r="R407" s="27"/>
      <c r="S407" s="249"/>
      <c r="T407" s="27"/>
      <c r="U407" s="27"/>
      <c r="V407" s="27"/>
      <c r="W407" s="27"/>
      <c r="X407" s="27"/>
      <c r="Y407" s="249"/>
      <c r="Z407" s="27"/>
      <c r="AA407" s="249"/>
      <c r="AB407" s="27"/>
      <c r="AC407" s="249"/>
      <c r="AD407" s="27"/>
      <c r="AE407" s="249"/>
      <c r="AF407" s="27"/>
      <c r="AG407" s="249"/>
      <c r="AH407" s="27"/>
      <c r="AI407" s="27"/>
      <c r="AJ407" s="27"/>
      <c r="AK407" s="27"/>
      <c r="AL407" s="27"/>
      <c r="AM407" s="249"/>
      <c r="AN407" s="27"/>
      <c r="AO407" s="27"/>
      <c r="AP407" s="27"/>
      <c r="AQ407" s="27"/>
      <c r="AR407" s="27"/>
    </row>
    <row r="408" spans="10:44" x14ac:dyDescent="0.25">
      <c r="J408" s="27"/>
      <c r="K408" s="27"/>
      <c r="L408" s="27"/>
      <c r="M408" s="27"/>
      <c r="N408" s="27"/>
      <c r="O408" s="27"/>
      <c r="P408" s="27"/>
      <c r="Q408" s="27"/>
      <c r="R408" s="27"/>
      <c r="S408" s="249"/>
      <c r="T408" s="27"/>
      <c r="U408" s="27"/>
      <c r="V408" s="27"/>
      <c r="W408" s="27"/>
      <c r="X408" s="27"/>
      <c r="Y408" s="249"/>
      <c r="Z408" s="27"/>
      <c r="AA408" s="249"/>
      <c r="AB408" s="27"/>
      <c r="AC408" s="249"/>
      <c r="AD408" s="27"/>
      <c r="AE408" s="249"/>
      <c r="AF408" s="27"/>
      <c r="AG408" s="249"/>
      <c r="AH408" s="27"/>
      <c r="AI408" s="27"/>
      <c r="AJ408" s="27"/>
      <c r="AK408" s="27"/>
      <c r="AL408" s="27"/>
      <c r="AM408" s="249"/>
      <c r="AN408" s="27"/>
      <c r="AO408" s="27"/>
      <c r="AP408" s="27"/>
      <c r="AQ408" s="27"/>
      <c r="AR408" s="27"/>
    </row>
    <row r="409" spans="10:44" x14ac:dyDescent="0.25">
      <c r="J409" s="27"/>
      <c r="K409" s="27"/>
      <c r="L409" s="27"/>
      <c r="M409" s="27"/>
      <c r="N409" s="27"/>
      <c r="O409" s="27"/>
      <c r="P409" s="27"/>
      <c r="Q409" s="27"/>
      <c r="R409" s="27"/>
      <c r="S409" s="249"/>
      <c r="T409" s="27"/>
      <c r="U409" s="27"/>
      <c r="V409" s="27"/>
      <c r="W409" s="27"/>
      <c r="X409" s="27"/>
      <c r="Y409" s="249"/>
      <c r="Z409" s="27"/>
      <c r="AA409" s="249"/>
      <c r="AB409" s="27"/>
      <c r="AC409" s="249"/>
      <c r="AD409" s="27"/>
      <c r="AE409" s="249"/>
      <c r="AF409" s="27"/>
      <c r="AG409" s="249"/>
      <c r="AH409" s="27"/>
      <c r="AI409" s="27"/>
      <c r="AJ409" s="27"/>
      <c r="AK409" s="27"/>
      <c r="AL409" s="27"/>
      <c r="AM409" s="249"/>
      <c r="AN409" s="27"/>
      <c r="AO409" s="27"/>
      <c r="AP409" s="27"/>
      <c r="AQ409" s="27"/>
      <c r="AR409" s="27"/>
    </row>
    <row r="410" spans="10:44" x14ac:dyDescent="0.25">
      <c r="J410" s="27"/>
      <c r="K410" s="27"/>
      <c r="L410" s="27"/>
      <c r="M410" s="27"/>
      <c r="N410" s="27"/>
      <c r="O410" s="27"/>
      <c r="P410" s="27"/>
      <c r="Q410" s="27"/>
      <c r="R410" s="27"/>
      <c r="S410" s="249"/>
      <c r="T410" s="27"/>
      <c r="U410" s="27"/>
      <c r="V410" s="27"/>
      <c r="W410" s="27"/>
      <c r="X410" s="27"/>
      <c r="Y410" s="249"/>
      <c r="Z410" s="27"/>
      <c r="AA410" s="249"/>
      <c r="AB410" s="27"/>
      <c r="AC410" s="249"/>
      <c r="AD410" s="27"/>
      <c r="AE410" s="249"/>
      <c r="AF410" s="27"/>
      <c r="AG410" s="249"/>
      <c r="AH410" s="27"/>
      <c r="AI410" s="27"/>
      <c r="AJ410" s="27"/>
      <c r="AK410" s="27"/>
      <c r="AL410" s="27"/>
      <c r="AM410" s="249"/>
      <c r="AN410" s="27"/>
      <c r="AO410" s="27"/>
      <c r="AP410" s="27"/>
      <c r="AQ410" s="27"/>
      <c r="AR410" s="27"/>
    </row>
    <row r="411" spans="10:44" x14ac:dyDescent="0.25">
      <c r="J411" s="27"/>
      <c r="K411" s="27"/>
      <c r="L411" s="27"/>
      <c r="M411" s="27"/>
      <c r="N411" s="27"/>
      <c r="O411" s="27"/>
      <c r="P411" s="27"/>
      <c r="Q411" s="27"/>
      <c r="R411" s="27"/>
      <c r="S411" s="249"/>
      <c r="T411" s="27"/>
      <c r="U411" s="27"/>
      <c r="V411" s="27"/>
      <c r="W411" s="27"/>
      <c r="X411" s="27"/>
      <c r="Y411" s="249"/>
      <c r="Z411" s="27"/>
      <c r="AA411" s="249"/>
      <c r="AB411" s="27"/>
      <c r="AC411" s="249"/>
      <c r="AD411" s="27"/>
      <c r="AE411" s="249"/>
      <c r="AF411" s="27"/>
      <c r="AG411" s="249"/>
      <c r="AH411" s="27"/>
      <c r="AI411" s="27"/>
      <c r="AJ411" s="27"/>
      <c r="AK411" s="27"/>
      <c r="AL411" s="27"/>
      <c r="AM411" s="249"/>
      <c r="AN411" s="27"/>
      <c r="AO411" s="27"/>
      <c r="AP411" s="27"/>
      <c r="AQ411" s="27"/>
      <c r="AR411" s="27"/>
    </row>
    <row r="412" spans="10:44" x14ac:dyDescent="0.25">
      <c r="J412" s="27"/>
      <c r="K412" s="27"/>
      <c r="L412" s="27"/>
      <c r="M412" s="27"/>
      <c r="N412" s="27"/>
      <c r="O412" s="27"/>
      <c r="P412" s="27"/>
      <c r="Q412" s="27"/>
      <c r="R412" s="27"/>
      <c r="S412" s="249"/>
      <c r="T412" s="27"/>
      <c r="U412" s="27"/>
      <c r="V412" s="27"/>
      <c r="W412" s="27"/>
      <c r="X412" s="27"/>
      <c r="Y412" s="249"/>
      <c r="Z412" s="27"/>
      <c r="AA412" s="249"/>
      <c r="AB412" s="27"/>
      <c r="AC412" s="249"/>
      <c r="AD412" s="27"/>
      <c r="AE412" s="249"/>
      <c r="AF412" s="27"/>
      <c r="AG412" s="249"/>
      <c r="AH412" s="27"/>
      <c r="AI412" s="27"/>
      <c r="AJ412" s="27"/>
      <c r="AK412" s="27"/>
      <c r="AL412" s="27"/>
      <c r="AM412" s="249"/>
      <c r="AN412" s="27"/>
      <c r="AO412" s="27"/>
      <c r="AP412" s="27"/>
      <c r="AQ412" s="27"/>
      <c r="AR412" s="27"/>
    </row>
    <row r="413" spans="10:44" x14ac:dyDescent="0.25">
      <c r="J413" s="27"/>
      <c r="K413" s="27"/>
      <c r="L413" s="27"/>
      <c r="M413" s="27"/>
      <c r="N413" s="27"/>
      <c r="O413" s="27"/>
      <c r="P413" s="27"/>
      <c r="Q413" s="27"/>
      <c r="R413" s="27"/>
      <c r="S413" s="249"/>
      <c r="T413" s="27"/>
      <c r="U413" s="27"/>
      <c r="V413" s="27"/>
      <c r="W413" s="27"/>
      <c r="X413" s="27"/>
      <c r="Y413" s="249"/>
      <c r="Z413" s="27"/>
      <c r="AA413" s="249"/>
      <c r="AB413" s="27"/>
      <c r="AC413" s="249"/>
      <c r="AD413" s="27"/>
      <c r="AE413" s="249"/>
      <c r="AF413" s="27"/>
      <c r="AG413" s="249"/>
      <c r="AH413" s="27"/>
      <c r="AI413" s="27"/>
      <c r="AJ413" s="27"/>
      <c r="AK413" s="27"/>
      <c r="AL413" s="27"/>
      <c r="AM413" s="249"/>
      <c r="AN413" s="27"/>
      <c r="AO413" s="27"/>
      <c r="AP413" s="27"/>
      <c r="AQ413" s="27"/>
      <c r="AR413" s="27"/>
    </row>
    <row r="414" spans="10:44" x14ac:dyDescent="0.25">
      <c r="J414" s="27"/>
      <c r="K414" s="27"/>
      <c r="L414" s="27"/>
      <c r="M414" s="27"/>
      <c r="N414" s="27"/>
      <c r="O414" s="27"/>
      <c r="P414" s="27"/>
      <c r="Q414" s="27"/>
      <c r="R414" s="27"/>
      <c r="S414" s="249"/>
      <c r="T414" s="27"/>
      <c r="U414" s="27"/>
      <c r="V414" s="27"/>
      <c r="W414" s="27"/>
      <c r="X414" s="27"/>
      <c r="Y414" s="249"/>
      <c r="Z414" s="27"/>
      <c r="AA414" s="249"/>
      <c r="AB414" s="27"/>
      <c r="AC414" s="249"/>
      <c r="AD414" s="27"/>
      <c r="AE414" s="249"/>
      <c r="AF414" s="27"/>
      <c r="AG414" s="249"/>
      <c r="AH414" s="27"/>
      <c r="AI414" s="27"/>
      <c r="AJ414" s="27"/>
      <c r="AK414" s="27"/>
      <c r="AL414" s="27"/>
      <c r="AM414" s="249"/>
      <c r="AN414" s="27"/>
      <c r="AO414" s="27"/>
      <c r="AP414" s="27"/>
      <c r="AQ414" s="27"/>
      <c r="AR414" s="27"/>
    </row>
    <row r="415" spans="10:44" x14ac:dyDescent="0.25">
      <c r="J415" s="27"/>
      <c r="K415" s="27"/>
      <c r="L415" s="27"/>
      <c r="M415" s="27"/>
      <c r="N415" s="27"/>
      <c r="O415" s="27"/>
      <c r="P415" s="27"/>
      <c r="Q415" s="27"/>
      <c r="R415" s="27"/>
      <c r="S415" s="249"/>
      <c r="T415" s="27"/>
      <c r="U415" s="27"/>
      <c r="V415" s="27"/>
      <c r="W415" s="27"/>
      <c r="X415" s="27"/>
      <c r="Y415" s="249"/>
      <c r="Z415" s="27"/>
      <c r="AA415" s="249"/>
      <c r="AB415" s="27"/>
      <c r="AC415" s="249"/>
      <c r="AD415" s="27"/>
      <c r="AE415" s="249"/>
      <c r="AF415" s="27"/>
      <c r="AG415" s="249"/>
      <c r="AH415" s="27"/>
      <c r="AI415" s="27"/>
      <c r="AJ415" s="27"/>
      <c r="AK415" s="27"/>
      <c r="AL415" s="27"/>
      <c r="AM415" s="249"/>
      <c r="AN415" s="27"/>
      <c r="AO415" s="27"/>
      <c r="AP415" s="27"/>
      <c r="AQ415" s="27"/>
      <c r="AR415" s="27"/>
    </row>
    <row r="416" spans="10:44" x14ac:dyDescent="0.25">
      <c r="J416" s="27"/>
      <c r="K416" s="27"/>
      <c r="L416" s="27"/>
      <c r="M416" s="27"/>
      <c r="N416" s="27"/>
      <c r="O416" s="27"/>
      <c r="P416" s="27"/>
      <c r="Q416" s="27"/>
      <c r="R416" s="27"/>
      <c r="S416" s="249"/>
      <c r="T416" s="27"/>
      <c r="U416" s="27"/>
      <c r="V416" s="27"/>
      <c r="W416" s="27"/>
      <c r="X416" s="27"/>
      <c r="Y416" s="249"/>
      <c r="Z416" s="27"/>
      <c r="AA416" s="249"/>
      <c r="AB416" s="27"/>
      <c r="AC416" s="249"/>
      <c r="AD416" s="27"/>
      <c r="AE416" s="249"/>
      <c r="AF416" s="27"/>
      <c r="AG416" s="249"/>
      <c r="AH416" s="27"/>
      <c r="AI416" s="27"/>
      <c r="AJ416" s="27"/>
      <c r="AK416" s="27"/>
      <c r="AL416" s="27"/>
      <c r="AM416" s="249"/>
      <c r="AN416" s="27"/>
      <c r="AO416" s="27"/>
      <c r="AP416" s="27"/>
      <c r="AQ416" s="27"/>
      <c r="AR416" s="27"/>
    </row>
    <row r="417" spans="10:44" x14ac:dyDescent="0.25">
      <c r="J417" s="27"/>
      <c r="K417" s="27"/>
      <c r="L417" s="27"/>
      <c r="M417" s="27"/>
      <c r="N417" s="27"/>
      <c r="O417" s="27"/>
      <c r="P417" s="27"/>
      <c r="Q417" s="27"/>
      <c r="R417" s="27"/>
      <c r="S417" s="249"/>
      <c r="T417" s="27"/>
      <c r="U417" s="27"/>
      <c r="V417" s="27"/>
      <c r="W417" s="27"/>
      <c r="X417" s="27"/>
      <c r="Y417" s="249"/>
      <c r="Z417" s="27"/>
      <c r="AA417" s="249"/>
      <c r="AB417" s="27"/>
      <c r="AC417" s="249"/>
      <c r="AD417" s="27"/>
      <c r="AE417" s="249"/>
      <c r="AF417" s="27"/>
      <c r="AG417" s="249"/>
      <c r="AH417" s="27"/>
      <c r="AI417" s="27"/>
      <c r="AJ417" s="27"/>
      <c r="AK417" s="27"/>
      <c r="AL417" s="27"/>
      <c r="AM417" s="249"/>
      <c r="AN417" s="27"/>
      <c r="AO417" s="27"/>
      <c r="AP417" s="27"/>
      <c r="AQ417" s="27"/>
      <c r="AR417" s="27"/>
    </row>
    <row r="418" spans="10:44" x14ac:dyDescent="0.25">
      <c r="J418" s="27"/>
      <c r="K418" s="27"/>
      <c r="L418" s="27"/>
      <c r="M418" s="27"/>
      <c r="N418" s="27"/>
      <c r="O418" s="27"/>
      <c r="P418" s="27"/>
      <c r="Q418" s="27"/>
      <c r="R418" s="27"/>
      <c r="S418" s="249"/>
      <c r="T418" s="27"/>
      <c r="U418" s="27"/>
      <c r="V418" s="27"/>
      <c r="W418" s="27"/>
      <c r="X418" s="27"/>
      <c r="Y418" s="249"/>
      <c r="Z418" s="27"/>
      <c r="AA418" s="249"/>
      <c r="AB418" s="27"/>
      <c r="AC418" s="249"/>
      <c r="AD418" s="27"/>
      <c r="AE418" s="249"/>
      <c r="AF418" s="27"/>
      <c r="AG418" s="249"/>
      <c r="AH418" s="27"/>
      <c r="AI418" s="27"/>
      <c r="AJ418" s="27"/>
      <c r="AK418" s="27"/>
      <c r="AL418" s="27"/>
      <c r="AM418" s="249"/>
      <c r="AN418" s="27"/>
      <c r="AO418" s="27"/>
      <c r="AP418" s="27"/>
      <c r="AQ418" s="27"/>
      <c r="AR418" s="27"/>
    </row>
    <row r="419" spans="10:44" x14ac:dyDescent="0.25">
      <c r="J419" s="27"/>
      <c r="K419" s="27"/>
      <c r="L419" s="27"/>
      <c r="M419" s="27"/>
      <c r="N419" s="27"/>
      <c r="O419" s="27"/>
      <c r="P419" s="27"/>
      <c r="Q419" s="27"/>
      <c r="R419" s="27"/>
      <c r="S419" s="249"/>
      <c r="T419" s="27"/>
      <c r="U419" s="27"/>
      <c r="V419" s="27"/>
      <c r="W419" s="27"/>
      <c r="X419" s="27"/>
      <c r="Y419" s="249"/>
      <c r="Z419" s="27"/>
      <c r="AA419" s="249"/>
      <c r="AB419" s="27"/>
      <c r="AC419" s="249"/>
      <c r="AD419" s="27"/>
      <c r="AE419" s="249"/>
      <c r="AF419" s="27"/>
      <c r="AG419" s="249"/>
      <c r="AH419" s="27"/>
      <c r="AI419" s="27"/>
      <c r="AJ419" s="27"/>
      <c r="AK419" s="27"/>
      <c r="AL419" s="27"/>
      <c r="AM419" s="249"/>
      <c r="AN419" s="27"/>
      <c r="AO419" s="27"/>
      <c r="AP419" s="27"/>
      <c r="AQ419" s="27"/>
      <c r="AR419" s="27"/>
    </row>
    <row r="420" spans="10:44" x14ac:dyDescent="0.25">
      <c r="J420" s="27"/>
      <c r="K420" s="27"/>
      <c r="L420" s="27"/>
      <c r="M420" s="27"/>
      <c r="N420" s="27"/>
      <c r="O420" s="27"/>
      <c r="P420" s="27"/>
      <c r="Q420" s="27"/>
      <c r="R420" s="27"/>
      <c r="S420" s="249"/>
      <c r="T420" s="27"/>
      <c r="U420" s="27"/>
      <c r="V420" s="27"/>
      <c r="W420" s="27"/>
      <c r="X420" s="27"/>
      <c r="Y420" s="249"/>
      <c r="Z420" s="27"/>
      <c r="AA420" s="249"/>
      <c r="AB420" s="27"/>
      <c r="AC420" s="249"/>
      <c r="AD420" s="27"/>
      <c r="AE420" s="249"/>
      <c r="AF420" s="27"/>
      <c r="AG420" s="249"/>
      <c r="AH420" s="27"/>
      <c r="AI420" s="27"/>
      <c r="AJ420" s="27"/>
      <c r="AK420" s="27"/>
      <c r="AL420" s="27"/>
      <c r="AM420" s="249"/>
      <c r="AN420" s="27"/>
      <c r="AO420" s="27"/>
      <c r="AP420" s="27"/>
      <c r="AQ420" s="27"/>
      <c r="AR420" s="27"/>
    </row>
    <row r="421" spans="10:44" x14ac:dyDescent="0.25">
      <c r="J421" s="27"/>
      <c r="K421" s="27"/>
      <c r="L421" s="27"/>
      <c r="M421" s="27"/>
      <c r="N421" s="27"/>
      <c r="O421" s="27"/>
      <c r="P421" s="27"/>
      <c r="Q421" s="27"/>
      <c r="R421" s="27"/>
      <c r="S421" s="249"/>
      <c r="T421" s="27"/>
      <c r="U421" s="27"/>
      <c r="V421" s="27"/>
      <c r="W421" s="27"/>
      <c r="X421" s="27"/>
      <c r="Y421" s="249"/>
      <c r="Z421" s="27"/>
      <c r="AA421" s="249"/>
      <c r="AB421" s="27"/>
      <c r="AC421" s="249"/>
      <c r="AD421" s="27"/>
      <c r="AE421" s="249"/>
      <c r="AF421" s="27"/>
      <c r="AG421" s="249"/>
      <c r="AH421" s="27"/>
      <c r="AI421" s="27"/>
      <c r="AJ421" s="27"/>
      <c r="AK421" s="27"/>
      <c r="AL421" s="27"/>
      <c r="AM421" s="249"/>
      <c r="AN421" s="27"/>
      <c r="AO421" s="27"/>
      <c r="AP421" s="27"/>
      <c r="AQ421" s="27"/>
      <c r="AR421" s="27"/>
    </row>
    <row r="422" spans="10:44" x14ac:dyDescent="0.25">
      <c r="J422" s="27"/>
      <c r="K422" s="27"/>
      <c r="L422" s="27"/>
      <c r="M422" s="27"/>
      <c r="N422" s="27"/>
      <c r="O422" s="27"/>
      <c r="P422" s="27"/>
      <c r="Q422" s="27"/>
      <c r="R422" s="27"/>
      <c r="S422" s="249"/>
      <c r="T422" s="27"/>
      <c r="U422" s="27"/>
      <c r="V422" s="27"/>
      <c r="W422" s="27"/>
      <c r="X422" s="27"/>
      <c r="Y422" s="249"/>
      <c r="Z422" s="27"/>
      <c r="AA422" s="249"/>
      <c r="AB422" s="27"/>
      <c r="AC422" s="249"/>
      <c r="AD422" s="27"/>
      <c r="AE422" s="249"/>
      <c r="AF422" s="27"/>
      <c r="AG422" s="249"/>
      <c r="AH422" s="27"/>
      <c r="AI422" s="27"/>
      <c r="AJ422" s="27"/>
      <c r="AK422" s="27"/>
      <c r="AL422" s="27"/>
      <c r="AM422" s="249"/>
      <c r="AN422" s="27"/>
      <c r="AO422" s="27"/>
      <c r="AP422" s="27"/>
      <c r="AQ422" s="27"/>
      <c r="AR422" s="27"/>
    </row>
    <row r="423" spans="10:44" x14ac:dyDescent="0.25">
      <c r="J423" s="27"/>
      <c r="K423" s="27"/>
      <c r="L423" s="27"/>
      <c r="M423" s="27"/>
      <c r="N423" s="27"/>
      <c r="O423" s="27"/>
      <c r="P423" s="27"/>
      <c r="Q423" s="27"/>
      <c r="R423" s="27"/>
      <c r="S423" s="249"/>
      <c r="T423" s="27"/>
      <c r="U423" s="27"/>
      <c r="V423" s="27"/>
      <c r="W423" s="27"/>
      <c r="X423" s="27"/>
      <c r="Y423" s="249"/>
      <c r="Z423" s="27"/>
      <c r="AA423" s="249"/>
      <c r="AB423" s="27"/>
      <c r="AC423" s="249"/>
      <c r="AD423" s="27"/>
      <c r="AE423" s="249"/>
      <c r="AF423" s="27"/>
      <c r="AG423" s="249"/>
      <c r="AH423" s="27"/>
      <c r="AI423" s="27"/>
      <c r="AJ423" s="27"/>
      <c r="AK423" s="27"/>
      <c r="AL423" s="27"/>
      <c r="AM423" s="249"/>
      <c r="AN423" s="27"/>
      <c r="AO423" s="27"/>
      <c r="AP423" s="27"/>
      <c r="AQ423" s="27"/>
      <c r="AR423" s="27"/>
    </row>
    <row r="424" spans="10:44" x14ac:dyDescent="0.25">
      <c r="J424" s="27"/>
      <c r="K424" s="27"/>
      <c r="L424" s="27"/>
      <c r="M424" s="27"/>
      <c r="N424" s="27"/>
      <c r="O424" s="27"/>
      <c r="P424" s="27"/>
      <c r="Q424" s="27"/>
      <c r="R424" s="27"/>
      <c r="S424" s="249"/>
      <c r="T424" s="27"/>
      <c r="U424" s="27"/>
      <c r="V424" s="27"/>
      <c r="W424" s="27"/>
      <c r="X424" s="27"/>
      <c r="Y424" s="249"/>
      <c r="Z424" s="27"/>
      <c r="AA424" s="249"/>
      <c r="AB424" s="27"/>
      <c r="AC424" s="249"/>
      <c r="AD424" s="27"/>
      <c r="AE424" s="249"/>
      <c r="AF424" s="27"/>
      <c r="AG424" s="249"/>
      <c r="AH424" s="27"/>
      <c r="AI424" s="27"/>
      <c r="AJ424" s="27"/>
      <c r="AK424" s="27"/>
      <c r="AL424" s="27"/>
      <c r="AM424" s="249"/>
      <c r="AN424" s="27"/>
      <c r="AO424" s="27"/>
      <c r="AP424" s="27"/>
      <c r="AQ424" s="27"/>
      <c r="AR424" s="27"/>
    </row>
    <row r="425" spans="10:44" x14ac:dyDescent="0.25">
      <c r="J425" s="27"/>
      <c r="K425" s="27"/>
      <c r="L425" s="27"/>
      <c r="M425" s="27"/>
      <c r="N425" s="27"/>
      <c r="O425" s="27"/>
      <c r="P425" s="27"/>
      <c r="Q425" s="27"/>
      <c r="R425" s="27"/>
      <c r="S425" s="249"/>
      <c r="T425" s="27"/>
      <c r="U425" s="27"/>
      <c r="V425" s="27"/>
      <c r="W425" s="27"/>
      <c r="X425" s="27"/>
      <c r="Y425" s="249"/>
      <c r="Z425" s="27"/>
      <c r="AA425" s="249"/>
      <c r="AB425" s="27"/>
      <c r="AC425" s="249"/>
      <c r="AD425" s="27"/>
      <c r="AE425" s="249"/>
      <c r="AF425" s="27"/>
      <c r="AG425" s="249"/>
      <c r="AH425" s="27"/>
      <c r="AI425" s="27"/>
      <c r="AJ425" s="27"/>
      <c r="AK425" s="27"/>
      <c r="AL425" s="27"/>
      <c r="AM425" s="249"/>
      <c r="AN425" s="27"/>
      <c r="AO425" s="27"/>
      <c r="AP425" s="27"/>
      <c r="AQ425" s="27"/>
      <c r="AR425" s="27"/>
    </row>
    <row r="426" spans="10:44" x14ac:dyDescent="0.25">
      <c r="J426" s="27"/>
      <c r="K426" s="27"/>
      <c r="L426" s="27"/>
      <c r="M426" s="27"/>
      <c r="N426" s="27"/>
      <c r="O426" s="27"/>
      <c r="P426" s="27"/>
      <c r="Q426" s="27"/>
      <c r="R426" s="27"/>
      <c r="S426" s="249"/>
      <c r="T426" s="27"/>
      <c r="U426" s="27"/>
      <c r="V426" s="27"/>
      <c r="W426" s="27"/>
      <c r="X426" s="27"/>
      <c r="Y426" s="249"/>
      <c r="Z426" s="27"/>
      <c r="AA426" s="249"/>
      <c r="AB426" s="27"/>
      <c r="AC426" s="249"/>
      <c r="AD426" s="27"/>
      <c r="AE426" s="249"/>
      <c r="AF426" s="27"/>
      <c r="AG426" s="249"/>
      <c r="AH426" s="27"/>
      <c r="AI426" s="27"/>
      <c r="AJ426" s="27"/>
      <c r="AK426" s="27"/>
      <c r="AL426" s="27"/>
      <c r="AM426" s="249"/>
      <c r="AN426" s="27"/>
      <c r="AO426" s="27"/>
      <c r="AP426" s="27"/>
      <c r="AQ426" s="27"/>
      <c r="AR426" s="27"/>
    </row>
    <row r="427" spans="10:44" x14ac:dyDescent="0.25">
      <c r="J427" s="27"/>
      <c r="K427" s="27"/>
      <c r="L427" s="27"/>
      <c r="M427" s="27"/>
      <c r="N427" s="27"/>
      <c r="O427" s="27"/>
      <c r="P427" s="27"/>
      <c r="Q427" s="27"/>
      <c r="R427" s="27"/>
      <c r="S427" s="249"/>
      <c r="T427" s="27"/>
      <c r="U427" s="27"/>
      <c r="V427" s="27"/>
      <c r="W427" s="27"/>
      <c r="X427" s="27"/>
      <c r="Y427" s="249"/>
      <c r="Z427" s="27"/>
      <c r="AA427" s="249"/>
      <c r="AB427" s="27"/>
      <c r="AC427" s="249"/>
      <c r="AD427" s="27"/>
      <c r="AE427" s="249"/>
      <c r="AF427" s="27"/>
      <c r="AG427" s="249"/>
      <c r="AH427" s="27"/>
      <c r="AI427" s="27"/>
      <c r="AJ427" s="27"/>
      <c r="AK427" s="27"/>
      <c r="AL427" s="27"/>
      <c r="AM427" s="249"/>
      <c r="AN427" s="27"/>
      <c r="AO427" s="27"/>
      <c r="AP427" s="27"/>
      <c r="AQ427" s="27"/>
      <c r="AR427" s="27"/>
    </row>
    <row r="428" spans="10:44" x14ac:dyDescent="0.25">
      <c r="J428" s="27"/>
      <c r="K428" s="27"/>
      <c r="L428" s="27"/>
      <c r="M428" s="27"/>
      <c r="N428" s="27"/>
      <c r="O428" s="27"/>
      <c r="P428" s="27"/>
      <c r="Q428" s="27"/>
      <c r="R428" s="27"/>
      <c r="S428" s="249"/>
      <c r="T428" s="27"/>
      <c r="U428" s="27"/>
      <c r="V428" s="27"/>
      <c r="W428" s="27"/>
      <c r="X428" s="27"/>
      <c r="Y428" s="249"/>
      <c r="Z428" s="27"/>
      <c r="AA428" s="249"/>
      <c r="AB428" s="27"/>
      <c r="AC428" s="249"/>
      <c r="AD428" s="27"/>
      <c r="AE428" s="249"/>
      <c r="AF428" s="27"/>
      <c r="AG428" s="249"/>
      <c r="AH428" s="27"/>
      <c r="AI428" s="27"/>
      <c r="AJ428" s="27"/>
      <c r="AK428" s="27"/>
      <c r="AL428" s="27"/>
      <c r="AM428" s="249"/>
      <c r="AN428" s="27"/>
      <c r="AO428" s="27"/>
      <c r="AP428" s="27"/>
      <c r="AQ428" s="27"/>
      <c r="AR428" s="27"/>
    </row>
    <row r="429" spans="10:44" x14ac:dyDescent="0.25">
      <c r="J429" s="27"/>
      <c r="K429" s="27"/>
      <c r="L429" s="27"/>
      <c r="M429" s="27"/>
      <c r="N429" s="27"/>
      <c r="O429" s="27"/>
      <c r="P429" s="27"/>
      <c r="Q429" s="27"/>
      <c r="R429" s="27"/>
      <c r="S429" s="249"/>
      <c r="T429" s="27"/>
      <c r="U429" s="27"/>
      <c r="V429" s="27"/>
      <c r="W429" s="27"/>
      <c r="X429" s="27"/>
      <c r="Y429" s="249"/>
      <c r="Z429" s="27"/>
      <c r="AA429" s="249"/>
      <c r="AB429" s="27"/>
      <c r="AC429" s="249"/>
      <c r="AD429" s="27"/>
      <c r="AE429" s="249"/>
      <c r="AF429" s="27"/>
      <c r="AG429" s="249"/>
      <c r="AH429" s="27"/>
      <c r="AI429" s="27"/>
      <c r="AJ429" s="27"/>
      <c r="AK429" s="27"/>
      <c r="AL429" s="27"/>
      <c r="AM429" s="249"/>
      <c r="AN429" s="27"/>
      <c r="AO429" s="27"/>
      <c r="AP429" s="27"/>
      <c r="AQ429" s="27"/>
      <c r="AR429" s="27"/>
    </row>
    <row r="430" spans="10:44" x14ac:dyDescent="0.25">
      <c r="J430" s="27"/>
      <c r="K430" s="27"/>
      <c r="L430" s="27"/>
      <c r="M430" s="27"/>
      <c r="N430" s="27"/>
      <c r="O430" s="27"/>
      <c r="P430" s="27"/>
      <c r="Q430" s="27"/>
      <c r="R430" s="27"/>
      <c r="S430" s="249"/>
      <c r="T430" s="27"/>
      <c r="U430" s="27"/>
      <c r="V430" s="27"/>
      <c r="W430" s="27"/>
      <c r="X430" s="27"/>
      <c r="Y430" s="249"/>
      <c r="Z430" s="27"/>
      <c r="AA430" s="249"/>
      <c r="AB430" s="27"/>
      <c r="AC430" s="249"/>
      <c r="AD430" s="27"/>
      <c r="AE430" s="249"/>
      <c r="AF430" s="27"/>
      <c r="AG430" s="249"/>
      <c r="AH430" s="27"/>
      <c r="AI430" s="27"/>
      <c r="AJ430" s="27"/>
      <c r="AK430" s="27"/>
      <c r="AL430" s="27"/>
      <c r="AM430" s="249"/>
      <c r="AN430" s="27"/>
      <c r="AO430" s="27"/>
      <c r="AP430" s="27"/>
      <c r="AQ430" s="27"/>
      <c r="AR430" s="27"/>
    </row>
    <row r="431" spans="10:44" x14ac:dyDescent="0.25">
      <c r="J431" s="27"/>
      <c r="K431" s="27"/>
      <c r="L431" s="27"/>
      <c r="M431" s="27"/>
      <c r="N431" s="27"/>
      <c r="O431" s="27"/>
      <c r="P431" s="27"/>
      <c r="Q431" s="27"/>
      <c r="R431" s="27"/>
      <c r="S431" s="249"/>
      <c r="T431" s="27"/>
      <c r="U431" s="27"/>
      <c r="V431" s="27"/>
      <c r="W431" s="27"/>
      <c r="X431" s="27"/>
      <c r="Y431" s="249"/>
      <c r="Z431" s="27"/>
      <c r="AA431" s="249"/>
      <c r="AB431" s="27"/>
      <c r="AC431" s="249"/>
      <c r="AD431" s="27"/>
      <c r="AE431" s="249"/>
      <c r="AF431" s="27"/>
      <c r="AG431" s="249"/>
      <c r="AH431" s="27"/>
      <c r="AI431" s="27"/>
      <c r="AJ431" s="27"/>
      <c r="AK431" s="27"/>
      <c r="AL431" s="27"/>
      <c r="AM431" s="249"/>
      <c r="AN431" s="27"/>
      <c r="AO431" s="27"/>
      <c r="AP431" s="27"/>
      <c r="AQ431" s="27"/>
      <c r="AR431" s="27"/>
    </row>
    <row r="432" spans="10:44" x14ac:dyDescent="0.25">
      <c r="J432" s="27"/>
      <c r="K432" s="27"/>
      <c r="L432" s="27"/>
      <c r="M432" s="27"/>
      <c r="N432" s="27"/>
      <c r="O432" s="27"/>
      <c r="P432" s="27"/>
      <c r="Q432" s="27"/>
      <c r="R432" s="27"/>
      <c r="S432" s="249"/>
      <c r="T432" s="27"/>
      <c r="U432" s="27"/>
      <c r="V432" s="27"/>
      <c r="W432" s="27"/>
      <c r="X432" s="27"/>
      <c r="Y432" s="249"/>
      <c r="Z432" s="27"/>
      <c r="AA432" s="249"/>
      <c r="AB432" s="27"/>
      <c r="AC432" s="249"/>
      <c r="AD432" s="27"/>
      <c r="AE432" s="249"/>
      <c r="AF432" s="27"/>
      <c r="AG432" s="249"/>
      <c r="AH432" s="27"/>
      <c r="AI432" s="27"/>
      <c r="AJ432" s="27"/>
      <c r="AK432" s="27"/>
      <c r="AL432" s="27"/>
      <c r="AM432" s="249"/>
      <c r="AN432" s="27"/>
      <c r="AO432" s="27"/>
      <c r="AP432" s="27"/>
      <c r="AQ432" s="27"/>
      <c r="AR432" s="27"/>
    </row>
    <row r="433" spans="10:44" x14ac:dyDescent="0.25">
      <c r="J433" s="27"/>
      <c r="K433" s="27"/>
      <c r="L433" s="27"/>
      <c r="M433" s="27"/>
      <c r="N433" s="27"/>
      <c r="O433" s="27"/>
      <c r="P433" s="27"/>
      <c r="Q433" s="27"/>
      <c r="R433" s="27"/>
      <c r="S433" s="249"/>
      <c r="T433" s="27"/>
      <c r="U433" s="27"/>
      <c r="V433" s="27"/>
      <c r="W433" s="27"/>
      <c r="X433" s="27"/>
      <c r="Y433" s="249"/>
      <c r="Z433" s="27"/>
      <c r="AA433" s="249"/>
      <c r="AB433" s="27"/>
      <c r="AC433" s="249"/>
      <c r="AD433" s="27"/>
      <c r="AE433" s="249"/>
      <c r="AF433" s="27"/>
      <c r="AG433" s="249"/>
      <c r="AH433" s="27"/>
      <c r="AI433" s="27"/>
      <c r="AJ433" s="27"/>
      <c r="AK433" s="27"/>
      <c r="AL433" s="27"/>
      <c r="AM433" s="249"/>
      <c r="AN433" s="27"/>
      <c r="AO433" s="27"/>
      <c r="AP433" s="27"/>
      <c r="AQ433" s="27"/>
      <c r="AR433" s="27"/>
    </row>
    <row r="434" spans="10:44" x14ac:dyDescent="0.25">
      <c r="J434" s="27"/>
      <c r="K434" s="27"/>
      <c r="L434" s="27"/>
      <c r="M434" s="27"/>
      <c r="N434" s="27"/>
      <c r="O434" s="27"/>
      <c r="P434" s="27"/>
      <c r="Q434" s="27"/>
      <c r="R434" s="27"/>
      <c r="S434" s="249"/>
      <c r="T434" s="27"/>
      <c r="U434" s="27"/>
      <c r="V434" s="27"/>
      <c r="W434" s="27"/>
      <c r="X434" s="27"/>
      <c r="Y434" s="249"/>
      <c r="Z434" s="27"/>
      <c r="AA434" s="249"/>
      <c r="AB434" s="27"/>
      <c r="AC434" s="249"/>
      <c r="AD434" s="27"/>
      <c r="AE434" s="249"/>
      <c r="AF434" s="27"/>
      <c r="AG434" s="249"/>
      <c r="AH434" s="27"/>
      <c r="AI434" s="27"/>
      <c r="AJ434" s="27"/>
      <c r="AK434" s="27"/>
      <c r="AL434" s="27"/>
      <c r="AM434" s="249"/>
      <c r="AN434" s="27"/>
      <c r="AO434" s="27"/>
      <c r="AP434" s="27"/>
      <c r="AQ434" s="27"/>
      <c r="AR434" s="27"/>
    </row>
    <row r="435" spans="10:44" x14ac:dyDescent="0.25">
      <c r="J435" s="27"/>
      <c r="K435" s="27"/>
      <c r="L435" s="27"/>
      <c r="M435" s="27"/>
      <c r="N435" s="27"/>
      <c r="O435" s="27"/>
      <c r="P435" s="27"/>
      <c r="Q435" s="27"/>
      <c r="R435" s="27"/>
      <c r="S435" s="249"/>
      <c r="T435" s="27"/>
      <c r="U435" s="27"/>
      <c r="V435" s="27"/>
      <c r="W435" s="27"/>
      <c r="X435" s="27"/>
      <c r="Y435" s="249"/>
      <c r="Z435" s="27"/>
      <c r="AA435" s="249"/>
      <c r="AB435" s="27"/>
      <c r="AC435" s="249"/>
      <c r="AD435" s="27"/>
      <c r="AE435" s="249"/>
      <c r="AF435" s="27"/>
      <c r="AG435" s="249"/>
      <c r="AH435" s="27"/>
      <c r="AI435" s="27"/>
      <c r="AJ435" s="27"/>
      <c r="AK435" s="27"/>
      <c r="AL435" s="27"/>
      <c r="AM435" s="249"/>
      <c r="AN435" s="27"/>
      <c r="AO435" s="27"/>
      <c r="AP435" s="27"/>
      <c r="AQ435" s="27"/>
      <c r="AR435" s="27"/>
    </row>
    <row r="436" spans="10:44" x14ac:dyDescent="0.25">
      <c r="J436" s="27"/>
      <c r="K436" s="27"/>
      <c r="L436" s="27"/>
      <c r="M436" s="27"/>
      <c r="N436" s="27"/>
      <c r="O436" s="27"/>
      <c r="P436" s="27"/>
      <c r="Q436" s="27"/>
      <c r="R436" s="27"/>
      <c r="S436" s="249"/>
      <c r="T436" s="27"/>
      <c r="U436" s="27"/>
      <c r="V436" s="27"/>
      <c r="W436" s="27"/>
      <c r="X436" s="27"/>
      <c r="Y436" s="249"/>
      <c r="Z436" s="27"/>
      <c r="AA436" s="249"/>
      <c r="AB436" s="27"/>
      <c r="AC436" s="249"/>
      <c r="AD436" s="27"/>
      <c r="AE436" s="249"/>
      <c r="AF436" s="27"/>
      <c r="AG436" s="249"/>
      <c r="AH436" s="27"/>
      <c r="AI436" s="27"/>
      <c r="AJ436" s="27"/>
      <c r="AK436" s="27"/>
      <c r="AL436" s="27"/>
      <c r="AM436" s="249"/>
      <c r="AN436" s="27"/>
      <c r="AO436" s="27"/>
      <c r="AP436" s="27"/>
      <c r="AQ436" s="27"/>
      <c r="AR436" s="27"/>
    </row>
    <row r="437" spans="10:44" x14ac:dyDescent="0.25">
      <c r="J437" s="27"/>
      <c r="K437" s="27"/>
      <c r="L437" s="27"/>
      <c r="M437" s="27"/>
      <c r="N437" s="27"/>
      <c r="O437" s="27"/>
      <c r="P437" s="27"/>
      <c r="Q437" s="27"/>
      <c r="R437" s="27"/>
      <c r="S437" s="249"/>
      <c r="T437" s="27"/>
      <c r="U437" s="27"/>
      <c r="V437" s="27"/>
      <c r="W437" s="27"/>
      <c r="X437" s="27"/>
      <c r="Y437" s="249"/>
      <c r="Z437" s="27"/>
      <c r="AA437" s="249"/>
      <c r="AB437" s="27"/>
      <c r="AC437" s="249"/>
      <c r="AD437" s="27"/>
      <c r="AE437" s="249"/>
      <c r="AF437" s="27"/>
      <c r="AG437" s="249"/>
      <c r="AH437" s="27"/>
      <c r="AI437" s="27"/>
      <c r="AJ437" s="27"/>
      <c r="AK437" s="27"/>
      <c r="AL437" s="27"/>
      <c r="AM437" s="249"/>
      <c r="AN437" s="27"/>
      <c r="AO437" s="27"/>
      <c r="AP437" s="27"/>
      <c r="AQ437" s="27"/>
      <c r="AR437" s="27"/>
    </row>
    <row r="438" spans="10:44" x14ac:dyDescent="0.25">
      <c r="J438" s="27"/>
      <c r="K438" s="27"/>
      <c r="L438" s="27"/>
      <c r="M438" s="27"/>
      <c r="N438" s="27"/>
      <c r="O438" s="27"/>
      <c r="P438" s="27"/>
      <c r="Q438" s="27"/>
      <c r="R438" s="27"/>
      <c r="S438" s="249"/>
      <c r="T438" s="27"/>
      <c r="U438" s="27"/>
      <c r="V438" s="27"/>
      <c r="W438" s="27"/>
      <c r="X438" s="27"/>
      <c r="Y438" s="249"/>
      <c r="Z438" s="27"/>
      <c r="AA438" s="249"/>
      <c r="AB438" s="27"/>
      <c r="AC438" s="249"/>
      <c r="AD438" s="27"/>
      <c r="AE438" s="249"/>
      <c r="AF438" s="27"/>
      <c r="AG438" s="249"/>
      <c r="AH438" s="27"/>
      <c r="AI438" s="27"/>
      <c r="AJ438" s="27"/>
      <c r="AK438" s="27"/>
      <c r="AL438" s="27"/>
      <c r="AM438" s="249"/>
      <c r="AN438" s="27"/>
      <c r="AO438" s="27"/>
      <c r="AP438" s="27"/>
      <c r="AQ438" s="27"/>
      <c r="AR438" s="27"/>
    </row>
    <row r="439" spans="10:44" x14ac:dyDescent="0.25">
      <c r="J439" s="27"/>
      <c r="K439" s="27"/>
      <c r="L439" s="27"/>
      <c r="M439" s="27"/>
      <c r="N439" s="27"/>
      <c r="O439" s="27"/>
      <c r="P439" s="27"/>
      <c r="Q439" s="27"/>
      <c r="R439" s="27"/>
      <c r="S439" s="249"/>
      <c r="T439" s="27"/>
      <c r="U439" s="27"/>
      <c r="V439" s="27"/>
      <c r="W439" s="27"/>
      <c r="X439" s="27"/>
      <c r="Y439" s="249"/>
      <c r="Z439" s="27"/>
      <c r="AA439" s="249"/>
      <c r="AB439" s="27"/>
      <c r="AC439" s="249"/>
      <c r="AD439" s="27"/>
      <c r="AE439" s="249"/>
      <c r="AF439" s="27"/>
      <c r="AG439" s="249"/>
      <c r="AH439" s="27"/>
      <c r="AI439" s="27"/>
      <c r="AJ439" s="27"/>
      <c r="AK439" s="27"/>
      <c r="AL439" s="27"/>
      <c r="AM439" s="249"/>
      <c r="AN439" s="27"/>
      <c r="AO439" s="27"/>
      <c r="AP439" s="27"/>
      <c r="AQ439" s="27"/>
      <c r="AR439" s="27"/>
    </row>
    <row r="440" spans="10:44" x14ac:dyDescent="0.25">
      <c r="J440" s="27"/>
      <c r="K440" s="27"/>
      <c r="L440" s="27"/>
      <c r="M440" s="27"/>
      <c r="N440" s="27"/>
      <c r="O440" s="27"/>
      <c r="P440" s="27"/>
      <c r="Q440" s="27"/>
      <c r="R440" s="27"/>
      <c r="S440" s="249"/>
      <c r="T440" s="27"/>
      <c r="U440" s="27"/>
      <c r="V440" s="27"/>
      <c r="W440" s="27"/>
      <c r="X440" s="27"/>
      <c r="Y440" s="249"/>
      <c r="Z440" s="27"/>
      <c r="AA440" s="249"/>
      <c r="AB440" s="27"/>
      <c r="AC440" s="249"/>
      <c r="AD440" s="27"/>
      <c r="AE440" s="249"/>
      <c r="AF440" s="27"/>
      <c r="AG440" s="249"/>
      <c r="AH440" s="27"/>
      <c r="AI440" s="27"/>
      <c r="AJ440" s="27"/>
      <c r="AK440" s="27"/>
      <c r="AL440" s="27"/>
      <c r="AM440" s="249"/>
      <c r="AN440" s="27"/>
      <c r="AO440" s="27"/>
      <c r="AP440" s="27"/>
      <c r="AQ440" s="27"/>
      <c r="AR440" s="27"/>
    </row>
    <row r="441" spans="10:44" x14ac:dyDescent="0.25">
      <c r="J441" s="27"/>
      <c r="K441" s="27"/>
      <c r="L441" s="27"/>
      <c r="M441" s="27"/>
      <c r="N441" s="27"/>
      <c r="O441" s="27"/>
      <c r="P441" s="27"/>
      <c r="Q441" s="27"/>
      <c r="R441" s="27"/>
      <c r="S441" s="249"/>
      <c r="T441" s="27"/>
      <c r="U441" s="27"/>
      <c r="V441" s="27"/>
      <c r="W441" s="27"/>
      <c r="X441" s="27"/>
      <c r="Y441" s="249"/>
      <c r="Z441" s="27"/>
      <c r="AA441" s="249"/>
      <c r="AB441" s="27"/>
      <c r="AC441" s="249"/>
      <c r="AD441" s="27"/>
      <c r="AE441" s="249"/>
      <c r="AF441" s="27"/>
      <c r="AG441" s="249"/>
      <c r="AH441" s="27"/>
      <c r="AI441" s="27"/>
      <c r="AJ441" s="27"/>
      <c r="AK441" s="27"/>
      <c r="AL441" s="27"/>
      <c r="AM441" s="249"/>
      <c r="AN441" s="27"/>
      <c r="AO441" s="27"/>
      <c r="AP441" s="27"/>
      <c r="AQ441" s="27"/>
      <c r="AR441" s="27"/>
    </row>
    <row r="442" spans="10:44" x14ac:dyDescent="0.25">
      <c r="J442" s="27"/>
      <c r="K442" s="27"/>
      <c r="L442" s="27"/>
      <c r="M442" s="27"/>
      <c r="N442" s="27"/>
      <c r="O442" s="27"/>
      <c r="P442" s="27"/>
      <c r="Q442" s="27"/>
      <c r="R442" s="27"/>
      <c r="S442" s="249"/>
      <c r="T442" s="27"/>
      <c r="U442" s="27"/>
      <c r="V442" s="27"/>
      <c r="W442" s="27"/>
      <c r="X442" s="27"/>
      <c r="Y442" s="249"/>
      <c r="Z442" s="27"/>
      <c r="AA442" s="249"/>
      <c r="AB442" s="27"/>
      <c r="AC442" s="249"/>
      <c r="AD442" s="27"/>
      <c r="AE442" s="249"/>
      <c r="AF442" s="27"/>
      <c r="AG442" s="249"/>
      <c r="AH442" s="27"/>
      <c r="AI442" s="27"/>
      <c r="AJ442" s="27"/>
      <c r="AK442" s="27"/>
      <c r="AL442" s="27"/>
      <c r="AM442" s="249"/>
      <c r="AN442" s="27"/>
      <c r="AO442" s="27"/>
      <c r="AP442" s="27"/>
      <c r="AQ442" s="27"/>
      <c r="AR442" s="27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qualidade de bebida</vt:lpstr>
      <vt:lpstr>Limbo foliar </vt:lpstr>
      <vt:lpstr>Pecíolo</vt:lpstr>
      <vt:lpstr>Densidade de venação</vt:lpstr>
      <vt:lpstr>Densidade estomática </vt:lpstr>
      <vt:lpstr>Condutividade elétrica</vt:lpstr>
      <vt:lpstr>Área foliar</vt:lpstr>
      <vt:lpstr>Área foliar específica</vt:lpstr>
      <vt:lpstr>RESUMO DOS DADOS </vt:lpstr>
      <vt:lpstr>RESUMO DOS DADOS - FALHAS</vt:lpstr>
      <vt:lpstr>Planilha2</vt:lpstr>
      <vt:lpstr>Planilha3</vt:lpstr>
      <vt:lpstr>DADOS FINAIS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2019-05-24T09:45:59Z</dcterms:created>
  <dcterms:modified xsi:type="dcterms:W3CDTF">2019-05-26T22:56:55Z</dcterms:modified>
</cp:coreProperties>
</file>