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963531f601d4ae/Documents/GitHub/Jason/Crowdfunding Homework/"/>
    </mc:Choice>
  </mc:AlternateContent>
  <xr:revisionPtr revIDLastSave="25" documentId="8_{391592DC-45FB-44E4-A680-97EDBCFBEA1F}" xr6:coauthVersionLast="47" xr6:coauthVersionMax="47" xr10:uidLastSave="{9E6CB995-88BA-4921-87FB-85B460907A8A}"/>
  <bookViews>
    <workbookView xWindow="-108" yWindow="-108" windowWidth="23256" windowHeight="12456" xr2:uid="{00000000-000D-0000-FFFF-FFFF00000000}"/>
  </bookViews>
  <sheets>
    <sheet name="Data Table" sheetId="9" r:id="rId1"/>
    <sheet name="Campaign outcome" sheetId="8" r:id="rId2"/>
    <sheet name="Months " sheetId="7" r:id="rId3"/>
    <sheet name="Sub Category" sheetId="3" r:id="rId4"/>
    <sheet name="Parent Category" sheetId="2" r:id="rId5"/>
    <sheet name="Crowdfunding" sheetId="1" r:id="rId6"/>
  </sheets>
  <definedNames>
    <definedName name="_xlnm._FilterDatabase" localSheetId="5" hidden="1">Crowdfunding!$A$1:$T$1001</definedName>
    <definedName name="_xlchart.v1.0" hidden="1">'Data Table'!$A$2:$A$566</definedName>
    <definedName name="_xlchart.v1.1" hidden="1">'Data Table'!$B$1</definedName>
    <definedName name="_xlchart.v1.2" hidden="1">'Data Table'!$B$2:$B$566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9" l="1"/>
  <c r="E7" i="9"/>
  <c r="E6" i="9"/>
  <c r="G7" i="9"/>
  <c r="G5" i="9"/>
  <c r="G4" i="9"/>
  <c r="G3" i="9"/>
  <c r="G2" i="9"/>
  <c r="E2" i="9"/>
  <c r="E3" i="9"/>
  <c r="E5" i="9"/>
  <c r="E4" i="9"/>
  <c r="D12" i="8"/>
  <c r="D11" i="8"/>
  <c r="D10" i="8"/>
  <c r="D9" i="8"/>
  <c r="D8" i="8"/>
  <c r="D7" i="8"/>
  <c r="D6" i="8"/>
  <c r="D5" i="8"/>
  <c r="D4" i="8"/>
  <c r="D3" i="8"/>
  <c r="C12" i="8"/>
  <c r="C11" i="8"/>
  <c r="C10" i="8"/>
  <c r="C9" i="8"/>
  <c r="C8" i="8"/>
  <c r="C7" i="8"/>
  <c r="C6" i="8"/>
  <c r="C5" i="8"/>
  <c r="C4" i="8"/>
  <c r="C3" i="8"/>
  <c r="B12" i="8"/>
  <c r="B11" i="8"/>
  <c r="B10" i="8"/>
  <c r="B9" i="8"/>
  <c r="B8" i="8"/>
  <c r="B7" i="8"/>
  <c r="B6" i="8"/>
  <c r="B5" i="8"/>
  <c r="B4" i="8"/>
  <c r="B3" i="8"/>
  <c r="D13" i="8"/>
  <c r="C13" i="8"/>
  <c r="B13" i="8"/>
  <c r="E13" i="8" s="1"/>
  <c r="G13" i="8" s="1"/>
  <c r="D2" i="8"/>
  <c r="C2" i="8"/>
  <c r="B2" i="8"/>
  <c r="E2" i="8" s="1"/>
  <c r="G2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8" l="1"/>
  <c r="F13" i="8"/>
  <c r="F2" i="8"/>
  <c r="H2" i="8"/>
  <c r="E12" i="8"/>
  <c r="H12" i="8" s="1"/>
  <c r="E11" i="8"/>
  <c r="F11" i="8" s="1"/>
  <c r="E10" i="8"/>
  <c r="F10" i="8" s="1"/>
  <c r="E9" i="8"/>
  <c r="G9" i="8" s="1"/>
  <c r="E6" i="8"/>
  <c r="F6" i="8" s="1"/>
  <c r="E5" i="8"/>
  <c r="F5" i="8" s="1"/>
  <c r="E3" i="8"/>
  <c r="H3" i="8" s="1"/>
  <c r="E8" i="8"/>
  <c r="E7" i="8"/>
  <c r="E4" i="8"/>
  <c r="F4" i="8" s="1"/>
  <c r="H6" i="8" l="1"/>
  <c r="G6" i="8"/>
  <c r="G12" i="8"/>
  <c r="F12" i="8"/>
  <c r="H11" i="8"/>
  <c r="G11" i="8"/>
  <c r="H10" i="8"/>
  <c r="G10" i="8"/>
  <c r="F9" i="8"/>
  <c r="H9" i="8"/>
  <c r="H5" i="8"/>
  <c r="G5" i="8"/>
  <c r="G3" i="8"/>
  <c r="F3" i="8"/>
  <c r="H8" i="8"/>
  <c r="G8" i="8"/>
  <c r="F8" i="8"/>
  <c r="H7" i="8"/>
  <c r="G7" i="8"/>
  <c r="F7" i="8"/>
  <c r="H4" i="8"/>
  <c r="G4" i="8"/>
</calcChain>
</file>

<file path=xl/sharedStrings.xml><?xml version="1.0" encoding="utf-8"?>
<sst xmlns="http://schemas.openxmlformats.org/spreadsheetml/2006/main" count="9089" uniqueCount="2140">
  <si>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</si>
  <si>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</si>
  <si>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</si>
  <si>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</si>
  <si>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</si>
  <si>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</si>
  <si>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</si>
  <si>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</si>
  <si>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</si>
  <si>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</si>
  <si>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</si>
  <si>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</si>
  <si>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</si>
  <si>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</si>
  <si>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</si>
  <si>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</si>
  <si>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</si>
  <si>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</si>
  <si>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</si>
  <si>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</si>
  <si>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</si>
  <si>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</si>
  <si>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</si>
  <si>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</si>
  <si>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</si>
  <si>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</si>
  <si>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</si>
  <si>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</si>
  <si>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</si>
  <si>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</si>
  <si>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</si>
  <si>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</si>
  <si>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</si>
  <si>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</si>
  <si>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</si>
  <si>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</si>
  <si>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</si>
  <si>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</si>
  <si>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</si>
  <si>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</si>
  <si>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</si>
  <si>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</si>
  <si>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</si>
  <si>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</si>
  <si>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</si>
  <si>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</si>
  <si>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</si>
  <si>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</si>
  <si>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</si>
  <si>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</si>
  <si>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</si>
  <si>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</si>
  <si>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</si>
  <si>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</si>
  <si>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</si>
  <si>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</si>
  <si>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</si>
  <si>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</si>
  <si>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</si>
  <si>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</si>
  <si>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</si>
  <si>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</si>
  <si>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</si>
  <si>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</si>
  <si>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</si>
  <si>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</si>
  <si>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</si>
  <si>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</si>
  <si>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</si>
  <si>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</si>
  <si>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</si>
  <si>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</si>
  <si>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</si>
  <si>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</si>
  <si>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</si>
  <si>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</si>
  <si>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</si>
  <si>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</si>
  <si>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</si>
  <si>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</si>
  <si>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</si>
  <si>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</si>
  <si>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</si>
  <si>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</si>
  <si>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</si>
  <si>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</si>
  <si>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</si>
  <si>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</si>
  <si>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</si>
  <si>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</si>
  <si>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</si>
  <si>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</si>
  <si>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</si>
  <si>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</si>
  <si>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</si>
  <si>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</si>
  <si>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</si>
  <si>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</si>
  <si>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</si>
  <si>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</si>
  <si>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</si>
  <si>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</si>
  <si>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</si>
  <si>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</si>
  <si>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</si>
  <si>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</si>
  <si>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</si>
  <si>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</si>
  <si>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</si>
  <si>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</si>
  <si>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</si>
  <si>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</si>
  <si>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</si>
  <si>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</si>
  <si>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</si>
  <si>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</si>
  <si>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</si>
  <si>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</si>
  <si>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</si>
  <si>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</si>
  <si>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</si>
  <si>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</si>
  <si>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</si>
  <si>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</si>
  <si>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</si>
  <si>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</si>
  <si>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</si>
  <si>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</si>
  <si>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</si>
  <si>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</si>
  <si>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</si>
  <si>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</si>
  <si>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</si>
  <si>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</si>
  <si>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</si>
  <si>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</si>
  <si>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</si>
  <si>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</si>
  <si>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</si>
  <si>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</si>
  <si>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</si>
  <si>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</si>
  <si>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</si>
  <si>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</si>
  <si>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</si>
  <si>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</si>
  <si>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</si>
  <si>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</si>
  <si>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</si>
  <si>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</si>
  <si>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</si>
  <si>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</si>
  <si>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</si>
  <si>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</si>
  <si>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</si>
  <si>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</si>
  <si>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</si>
  <si>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</si>
  <si>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</si>
  <si>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</si>
  <si>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</si>
  <si>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</si>
  <si>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</si>
  <si>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</si>
  <si>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</si>
  <si>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</si>
  <si>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</si>
  <si>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</si>
  <si>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</si>
  <si>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</si>
  <si>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</si>
  <si>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</si>
  <si>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</si>
  <si>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</si>
  <si>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</si>
  <si>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</si>
  <si>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</si>
  <si>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</si>
  <si>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</si>
  <si>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</si>
  <si>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</si>
  <si>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</si>
  <si>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</si>
  <si>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</si>
  <si>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</si>
  <si>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</si>
  <si>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</si>
  <si>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</si>
  <si>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</si>
  <si>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</si>
  <si>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</si>
  <si>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</si>
  <si>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</si>
  <si>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</si>
  <si>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</si>
  <si>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</si>
  <si>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</si>
  <si>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</si>
  <si>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</si>
  <si>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</si>
  <si>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</si>
  <si>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</si>
  <si>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</si>
  <si>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</si>
  <si>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</si>
  <si>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</si>
  <si>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</si>
  <si>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</si>
  <si>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</si>
  <si>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</si>
  <si>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</si>
  <si>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</si>
  <si>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</si>
  <si>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</si>
  <si>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</si>
  <si>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</si>
  <si>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</si>
  <si>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</si>
  <si>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</si>
  <si>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</si>
  <si>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</si>
  <si>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</si>
  <si>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</si>
  <si>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</si>
  <si>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</si>
  <si>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</si>
  <si>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</si>
  <si>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</si>
  <si>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</si>
  <si>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</si>
  <si>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</si>
  <si>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</si>
  <si>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</si>
  <si>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</si>
  <si>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</si>
  <si>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</si>
  <si>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</si>
  <si>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</si>
  <si>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</si>
  <si>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</si>
  <si>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</si>
  <si>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</si>
  <si>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</si>
  <si>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</si>
  <si>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</si>
  <si>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</si>
  <si>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</si>
  <si>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</si>
  <si>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</si>
  <si>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</si>
  <si>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</si>
  <si>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</si>
  <si>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</si>
  <si>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</si>
  <si>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</si>
  <si>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</si>
  <si>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</si>
  <si>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</si>
  <si>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</si>
  <si>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</si>
  <si>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</si>
  <si>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</si>
  <si>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</si>
  <si>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</si>
  <si>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</si>
  <si>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</si>
  <si>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</si>
  <si>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</si>
  <si>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</si>
  <si>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</si>
  <si>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</si>
  <si>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</si>
  <si>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</si>
  <si>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</si>
  <si>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</si>
  <si>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</si>
  <si>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</si>
  <si>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</si>
  <si>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</si>
  <si>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</si>
  <si>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</si>
  <si>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</si>
  <si>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</si>
  <si>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</si>
  <si>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</si>
  <si>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</si>
  <si>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</si>
  <si>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</si>
  <si>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</si>
  <si>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</si>
  <si>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</si>
  <si>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</si>
  <si>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</si>
  <si>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</si>
  <si>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</si>
  <si>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</si>
  <si>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</si>
  <si>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</si>
  <si>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</si>
  <si>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</si>
  <si>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</si>
  <si>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</si>
  <si>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</si>
  <si>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</si>
  <si>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</si>
  <si>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</si>
  <si>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</si>
  <si>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</si>
  <si>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</si>
  <si>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</si>
  <si>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</si>
  <si>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</si>
  <si>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</si>
  <si>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</si>
  <si>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</si>
  <si>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</si>
  <si>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</si>
  <si>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</si>
  <si>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</si>
  <si>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</si>
  <si>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</si>
  <si>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</si>
  <si>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</si>
  <si>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</si>
  <si>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</si>
  <si>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</si>
  <si>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</si>
  <si>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</si>
  <si>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</si>
  <si>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</si>
  <si>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</si>
  <si>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</si>
  <si>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</si>
  <si>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</si>
  <si>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</si>
  <si>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</si>
  <si>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</si>
  <si>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</si>
  <si>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</si>
  <si>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</si>
  <si>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</si>
  <si>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</si>
  <si>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</si>
  <si>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</si>
  <si>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</si>
  <si>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</si>
  <si>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</si>
  <si>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</si>
  <si>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</si>
  <si>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</si>
  <si>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</si>
  <si>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</si>
  <si>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</si>
  <si>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</si>
  <si>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</si>
  <si>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</si>
  <si>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</si>
  <si>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</si>
  <si>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</si>
  <si>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</si>
  <si>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</si>
  <si>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</si>
  <si>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</si>
  <si>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</si>
  <si>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</si>
  <si>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</si>
  <si>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</si>
  <si>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</si>
  <si>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</si>
  <si>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</si>
  <si>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</si>
  <si>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</si>
  <si>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</si>
  <si>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</si>
  <si>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</si>
  <si>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</si>
  <si>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</si>
  <si>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</si>
  <si>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</si>
  <si>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</si>
  <si>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</si>
  <si>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</si>
  <si>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</si>
  <si>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</si>
  <si>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</si>
  <si>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</si>
  <si>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</si>
  <si>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</si>
  <si>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</si>
  <si>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</si>
  <si>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</si>
  <si>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</si>
  <si>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</si>
  <si>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</si>
  <si>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</si>
  <si>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</si>
  <si>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</si>
  <si>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</si>
  <si>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</si>
  <si>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</si>
  <si>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</si>
  <si>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</si>
  <si>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</si>
  <si>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</si>
  <si>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</si>
  <si>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</si>
  <si>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</si>
  <si>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</si>
  <si>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</si>
  <si>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</si>
  <si>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</si>
  <si>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</si>
  <si>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</si>
  <si>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</si>
  <si>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</si>
  <si>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</si>
  <si>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</si>
  <si>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</si>
  <si>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</si>
  <si>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</si>
  <si>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</si>
  <si>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</si>
  <si>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</si>
  <si>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</si>
  <si>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</si>
  <si>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</si>
  <si>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</si>
  <si>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</si>
  <si>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</si>
  <si>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</si>
  <si>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</si>
  <si>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</si>
  <si>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</si>
  <si>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</si>
  <si>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</si>
  <si>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</si>
  <si>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</si>
  <si>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</si>
  <si>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</si>
  <si>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</si>
  <si>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</si>
  <si>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</si>
  <si>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</si>
  <si>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</si>
  <si>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</si>
  <si>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</si>
  <si>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</si>
  <si>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</si>
  <si>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</si>
  <si>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</si>
  <si>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</si>
  <si>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</si>
  <si>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</si>
  <si>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</si>
  <si>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</si>
  <si>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</si>
  <si>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</si>
  <si>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</si>
  <si>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</si>
  <si>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</si>
  <si>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</si>
  <si>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</si>
  <si>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</si>
  <si>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</si>
  <si>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</si>
  <si>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</si>
  <si>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</si>
  <si>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</si>
  <si>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</si>
  <si>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</si>
  <si>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</si>
  <si>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</si>
  <si>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</si>
  <si>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</si>
  <si>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</si>
  <si>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</si>
  <si>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</si>
  <si>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</si>
  <si>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</si>
  <si>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</si>
  <si>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</si>
  <si>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</si>
  <si>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</si>
  <si>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</si>
  <si>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</si>
  <si>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</si>
  <si>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</si>
  <si>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</si>
  <si>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</si>
  <si>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</si>
  <si>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</si>
  <si>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</si>
  <si>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</si>
  <si>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</si>
  <si>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</si>
  <si>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</si>
  <si>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</si>
  <si>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</si>
  <si>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</si>
  <si>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</si>
  <si>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</si>
  <si>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</si>
  <si>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</si>
  <si>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</si>
  <si>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</si>
  <si>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</si>
  <si>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</si>
  <si>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</si>
  <si>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</si>
  <si>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</si>
  <si>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</si>
  <si>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</si>
  <si>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</si>
  <si>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</si>
  <si>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</si>
  <si>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</si>
  <si>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</si>
  <si>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</si>
  <si>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</si>
  <si>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</si>
  <si>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</si>
  <si>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</si>
  <si>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</si>
  <si>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</si>
  <si>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</si>
  <si>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</si>
  <si>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</si>
  <si>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</si>
  <si>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</si>
  <si>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</si>
  <si>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</si>
  <si>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</si>
  <si>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</si>
  <si>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</si>
  <si>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</si>
  <si>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</si>
  <si>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</si>
  <si>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</si>
  <si>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</si>
  <si>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</si>
  <si>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</si>
  <si>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</si>
  <si>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</si>
  <si>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</si>
  <si>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</si>
  <si>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</si>
  <si>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</si>
  <si>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</si>
  <si>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</si>
  <si>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</si>
  <si>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</si>
  <si>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</si>
  <si>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</si>
  <si>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</si>
  <si>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</si>
  <si>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</si>
  <si>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</si>
  <si>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</si>
  <si>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</si>
  <si>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</si>
  <si>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</si>
  <si>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</si>
  <si>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</si>
  <si>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</si>
  <si>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</si>
  <si>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</si>
  <si>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</si>
  <si>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</si>
  <si>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</si>
  <si>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</si>
  <si>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</si>
  <si>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</si>
  <si>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</si>
  <si>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</si>
  <si>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</si>
  <si>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</si>
  <si>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</si>
  <si>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</si>
  <si>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</si>
  <si>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</si>
  <si>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</si>
  <si>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</si>
  <si>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</si>
  <si>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</si>
  <si>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</si>
  <si>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</si>
  <si>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</si>
  <si>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</si>
  <si>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</si>
  <si>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</si>
  <si>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</si>
  <si>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</si>
  <si>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</si>
  <si>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</si>
  <si>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</si>
  <si>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</si>
  <si>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</si>
  <si>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</si>
  <si>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</si>
  <si>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</si>
  <si>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</si>
  <si>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</si>
  <si>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</si>
  <si>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</si>
  <si>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</si>
  <si>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</si>
  <si>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</si>
  <si>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</si>
  <si>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</si>
  <si>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</si>
  <si>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</si>
  <si>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</si>
  <si>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</si>
  <si>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</si>
  <si>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</si>
  <si>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</si>
  <si>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</si>
  <si>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</si>
  <si>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</si>
  <si>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</si>
  <si>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</si>
  <si>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</si>
  <si>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</si>
  <si>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</si>
  <si>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</si>
  <si>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</si>
  <si>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</si>
  <si>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</si>
  <si>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</si>
  <si>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</si>
  <si>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</si>
  <si>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</si>
  <si>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</si>
  <si>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</si>
  <si>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</si>
  <si>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</si>
  <si>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</si>
  <si>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</si>
  <si>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</si>
  <si>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</si>
  <si>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</si>
  <si>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</si>
  <si>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</si>
  <si>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</si>
  <si>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</si>
  <si>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</si>
  <si>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</si>
  <si>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</si>
  <si>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</si>
  <si>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</si>
  <si>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</si>
  <si>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</si>
  <si>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</si>
  <si>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</si>
  <si>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</si>
  <si>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</si>
  <si>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</si>
  <si>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</si>
  <si>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</si>
  <si>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</si>
  <si>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</si>
  <si>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</si>
  <si>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</si>
  <si>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</si>
  <si>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</si>
  <si>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</si>
  <si>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</si>
  <si>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</si>
  <si>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</si>
  <si>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</si>
  <si>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</si>
  <si>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</si>
  <si>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</si>
  <si>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</si>
  <si>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</si>
  <si>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</si>
  <si>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</si>
  <si>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</si>
  <si>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</si>
  <si>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</si>
  <si>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</si>
  <si>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</si>
  <si>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</si>
  <si>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</si>
  <si>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</si>
  <si>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</si>
  <si>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</si>
  <si>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</si>
  <si>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</si>
  <si>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</si>
  <si>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</si>
  <si>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</si>
  <si>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</si>
  <si>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</si>
  <si>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</si>
  <si>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</si>
  <si>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</si>
  <si>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</si>
  <si>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</si>
  <si>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</si>
  <si>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</si>
  <si>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</si>
  <si>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</si>
  <si>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</si>
  <si>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</si>
  <si>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</si>
  <si>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</si>
  <si>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</si>
  <si>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</si>
  <si>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</si>
  <si>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</si>
  <si>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</si>
  <si>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</si>
  <si>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</si>
  <si>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</si>
  <si>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</si>
  <si>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</si>
  <si>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</si>
  <si>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</si>
  <si>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</si>
  <si>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</si>
  <si>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</si>
  <si>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</si>
  <si>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</si>
  <si>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</si>
  <si>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</si>
  <si>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</si>
  <si>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</si>
  <si>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</si>
  <si>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</si>
  <si>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</si>
  <si>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</si>
  <si>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</si>
  <si>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</si>
  <si>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</si>
  <si>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</si>
  <si>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</si>
  <si>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</si>
  <si>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</si>
  <si>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</si>
  <si>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</si>
  <si>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</si>
  <si>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</si>
  <si>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</si>
  <si>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</si>
  <si>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</si>
  <si>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</si>
  <si>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</si>
  <si>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</si>
  <si>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</si>
  <si>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</si>
  <si>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</si>
  <si>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</si>
  <si>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</si>
  <si>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</si>
  <si>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</si>
  <si>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</si>
  <si>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</si>
  <si>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</si>
  <si>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</si>
  <si>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</si>
  <si>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</si>
  <si>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</si>
  <si>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</si>
  <si>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</si>
  <si>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</si>
  <si>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</si>
  <si>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</si>
  <si>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</si>
  <si>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</si>
  <si>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</si>
  <si>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</si>
  <si>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</si>
  <si>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</si>
  <si>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</si>
  <si>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</si>
  <si>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</si>
  <si>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</si>
  <si>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</si>
  <si>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</si>
  <si>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</si>
  <si>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</si>
  <si>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</si>
  <si>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</si>
  <si>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</si>
  <si>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</si>
  <si>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</si>
  <si>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</si>
  <si>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</si>
  <si>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</si>
  <si>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</si>
  <si>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</si>
  <si>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</si>
  <si>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</si>
  <si>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</si>
  <si>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</si>
  <si>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</si>
  <si>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</si>
  <si>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</si>
  <si>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</si>
  <si>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</si>
  <si>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</si>
  <si>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</si>
  <si>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</si>
  <si>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</si>
  <si>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</si>
  <si>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</si>
  <si>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</si>
  <si>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</si>
  <si>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</si>
  <si>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</si>
  <si>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</si>
  <si>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</si>
  <si>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</si>
  <si>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</si>
  <si>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</si>
  <si>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</si>
  <si>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</si>
  <si>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</si>
  <si>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</si>
  <si>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</si>
  <si>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</si>
  <si>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</si>
  <si>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</si>
  <si>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</si>
  <si>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</si>
  <si>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</si>
  <si>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</si>
  <si>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</si>
  <si>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</si>
  <si>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</si>
  <si>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</si>
  <si>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</si>
  <si>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</si>
  <si>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</si>
  <si>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</si>
  <si>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</si>
  <si>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</si>
  <si>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</si>
  <si>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</si>
  <si>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</si>
  <si>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</si>
  <si>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</si>
  <si>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</si>
  <si>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</si>
  <si>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</si>
  <si>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</si>
  <si>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</si>
  <si>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</si>
  <si>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</si>
  <si>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</si>
  <si>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</si>
  <si>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</si>
  <si>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</si>
  <si>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</si>
  <si>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</si>
  <si>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</si>
  <si>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</si>
  <si>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</si>
  <si>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</si>
  <si>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</si>
  <si>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</si>
  <si>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</si>
  <si>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</si>
  <si>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</si>
  <si>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</si>
  <si>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</si>
  <si>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</si>
  <si>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</si>
  <si>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</si>
  <si>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</si>
  <si>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</si>
  <si>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</si>
  <si>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</si>
  <si>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</si>
  <si>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</si>
  <si>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</si>
  <si>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</si>
  <si>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</si>
  <si>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</si>
  <si>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</si>
  <si>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</si>
  <si>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</si>
  <si>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</si>
  <si>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</si>
  <si>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</si>
  <si>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</si>
  <si>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</si>
  <si>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</si>
  <si>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</si>
  <si>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</si>
  <si>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</si>
  <si>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</si>
  <si>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</si>
  <si>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</si>
  <si>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</si>
  <si>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</si>
  <si>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</si>
  <si>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</si>
  <si>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</si>
  <si>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</si>
  <si>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</si>
  <si>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</si>
  <si>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</si>
  <si>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</si>
  <si>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</si>
  <si>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</si>
  <si>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</si>
  <si>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</si>
  <si>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</si>
  <si>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</si>
  <si>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</si>
  <si>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</si>
  <si>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</si>
  <si>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</si>
  <si>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</si>
  <si>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</si>
  <si>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</si>
  <si>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</si>
  <si>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</si>
  <si>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</si>
  <si>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</si>
  <si>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</si>
  <si>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</si>
  <si>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</si>
  <si>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</si>
  <si>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</si>
  <si>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</si>
  <si>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</si>
  <si>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</si>
  <si>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</si>
  <si>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</si>
  <si>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</si>
  <si>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</si>
  <si>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</si>
  <si>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</si>
  <si>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</si>
  <si>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</si>
  <si>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</si>
  <si>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</si>
  <si>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</si>
  <si>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</si>
  <si>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</si>
  <si>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</si>
  <si>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</si>
  <si>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</si>
  <si>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</si>
  <si>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</si>
  <si>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</si>
  <si>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</si>
  <si>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</si>
  <si>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</si>
  <si>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</si>
  <si>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</si>
  <si>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</si>
  <si>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</si>
  <si>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</si>
  <si>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</si>
  <si>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</si>
  <si>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</si>
  <si>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</si>
  <si>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</si>
  <si>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</si>
  <si>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</si>
  <si>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</si>
  <si>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</si>
  <si>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</si>
  <si>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</si>
  <si>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</si>
  <si>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</si>
  <si>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</si>
  <si>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</si>
  <si>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</si>
  <si>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</si>
  <si>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</si>
  <si>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</si>
  <si>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</si>
  <si>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</si>
  <si>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</si>
  <si>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</si>
  <si>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</si>
  <si>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</si>
  <si>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</si>
  <si>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</si>
  <si>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</si>
  <si>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</si>
  <si>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</si>
  <si>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</si>
  <si>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</si>
  <si>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</si>
  <si>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</si>
  <si>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</si>
  <si>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</si>
  <si>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</si>
  <si>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</si>
  <si>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</si>
  <si>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</si>
  <si>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</si>
  <si>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</si>
  <si>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</si>
  <si>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</si>
  <si>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</si>
  <si>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</si>
  <si>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</si>
  <si>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</si>
  <si>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</si>
  <si>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</si>
  <si>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</si>
  <si>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</si>
  <si>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</si>
  <si>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</si>
  <si>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</si>
  <si>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</si>
  <si>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</si>
  <si>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</si>
  <si>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</si>
  <si>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</si>
  <si>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</si>
  <si>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</si>
  <si>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</si>
  <si>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</si>
  <si>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</si>
  <si>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</si>
  <si>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</si>
  <si>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</si>
  <si>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</si>
  <si>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</si>
  <si>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</si>
  <si>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</si>
  <si>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</si>
  <si>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</si>
  <si>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</si>
  <si>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</si>
  <si>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</si>
  <si>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</si>
  <si>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</si>
  <si>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</si>
  <si>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</si>
  <si>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</si>
  <si>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</si>
  <si>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</si>
  <si>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</si>
  <si>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</si>
  <si>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</si>
  <si>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</si>
  <si>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</si>
  <si>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</si>
  <si>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</si>
  <si>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</si>
  <si>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</si>
  <si>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</si>
  <si>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</si>
  <si>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</si>
  <si>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</si>
  <si>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</si>
  <si>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</si>
  <si>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</si>
  <si>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</si>
  <si>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</si>
  <si>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</si>
  <si>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</si>
  <si>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</si>
  <si>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</si>
  <si>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</si>
  <si>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</si>
  <si>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</si>
  <si>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</si>
  <si>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</si>
  <si>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</si>
  <si>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</si>
  <si>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</si>
  <si>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</si>
  <si>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</si>
  <si>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</si>
  <si>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</si>
  <si>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</si>
  <si>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</si>
  <si>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</si>
  <si>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</si>
  <si>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</si>
  <si>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</si>
  <si>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</si>
  <si>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</si>
  <si>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</si>
  <si>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</si>
  <si>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</si>
  <si>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</si>
  <si>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</si>
  <si>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</si>
  <si>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</si>
  <si>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</si>
  <si>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</si>
  <si>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</si>
  <si>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</si>
  <si>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</si>
  <si>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</si>
  <si>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</si>
  <si>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</si>
  <si>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</si>
  <si>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</si>
  <si>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</si>
  <si>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</si>
  <si>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</si>
  <si>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</si>
  <si>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</si>
  <si>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</si>
  <si>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</si>
  <si>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</si>
  <si>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</si>
  <si>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</si>
  <si>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</si>
  <si>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</si>
  <si>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</si>
  <si>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</si>
  <si>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</si>
  <si>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</si>
  <si>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</si>
  <si>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</si>
  <si>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</si>
  <si>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</si>
  <si>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</si>
  <si>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</si>
  <si>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</si>
  <si>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</si>
  <si>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</si>
  <si>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</si>
  <si>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</si>
  <si>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</si>
  <si>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</si>
  <si>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</si>
  <si>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</si>
  <si>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</si>
  <si>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</si>
  <si>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</si>
  <si>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</si>
  <si>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</si>
  <si>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</si>
  <si>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</si>
  <si>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</si>
  <si>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</si>
  <si>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</si>
  <si>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</si>
  <si>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</si>
  <si>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</si>
  <si>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</si>
  <si>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</si>
  <si>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</si>
  <si>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</si>
  <si>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</si>
  <si>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</si>
  <si>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</si>
  <si>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</si>
  <si>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</si>
  <si>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</si>
  <si>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</si>
  <si>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</si>
  <si>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</si>
  <si>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</si>
  <si>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</si>
  <si>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</si>
  <si>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</si>
  <si>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</si>
  <si>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</si>
  <si>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</si>
  <si>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</si>
  <si>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</si>
  <si>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</si>
  <si>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</si>
  <si>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</si>
  <si>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</si>
  <si>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</si>
  <si>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</si>
  <si>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</si>
  <si>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</si>
  <si>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</si>
  <si>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</si>
  <si>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</si>
  <si>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</si>
  <si>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</si>
  <si>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</si>
  <si>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</si>
  <si>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</si>
  <si>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</si>
  <si>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</si>
  <si>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</si>
  <si>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</si>
  <si>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</si>
  <si>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</si>
  <si>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</si>
  <si>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</si>
  <si>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</si>
  <si>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</si>
  <si>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</si>
  <si>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</si>
  <si>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</si>
  <si>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</si>
  <si>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</si>
  <si>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</si>
  <si>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</si>
  <si>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</si>
  <si>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</si>
  <si>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</si>
  <si>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</si>
  <si>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</si>
  <si>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</si>
  <si>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</si>
  <si>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</si>
  <si>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</si>
  <si>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</si>
  <si>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</si>
  <si>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</si>
  <si>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</si>
  <si>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</si>
  <si>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</si>
  <si>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</si>
  <si>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</si>
  <si>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</si>
  <si>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</si>
  <si>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</si>
  <si>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</si>
  <si>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</si>
  <si>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</si>
  <si>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</si>
  <si>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</si>
  <si>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</si>
  <si>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</si>
  <si>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</si>
  <si>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</si>
  <si>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</si>
  <si>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</si>
  <si>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</si>
  <si>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</si>
  <si>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</si>
  <si>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</si>
  <si>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</si>
  <si>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</si>
  <si>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</si>
  <si>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</si>
  <si>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</si>
  <si>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</si>
  <si>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</si>
  <si>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</si>
  <si>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</si>
  <si>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</si>
  <si>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</si>
  <si>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</si>
  <si>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</si>
  <si>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</si>
  <si>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</si>
  <si>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</si>
  <si>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</si>
  <si>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</si>
  <si>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</si>
  <si>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</si>
  <si>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</si>
  <si>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</si>
  <si>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</si>
  <si>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</si>
  <si>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</si>
  <si>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</si>
  <si>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</si>
  <si>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</si>
  <si>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</si>
  <si>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</si>
  <si>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</si>
  <si>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</si>
  <si>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</si>
  <si>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</si>
  <si>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</si>
  <si>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</si>
  <si>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</si>
  <si>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</si>
  <si>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</si>
  <si>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</si>
  <si>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</si>
  <si>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</si>
  <si>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</si>
  <si>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</si>
  <si>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</si>
  <si>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</si>
  <si>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</si>
  <si>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</si>
  <si>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</si>
  <si>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</si>
  <si>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</si>
  <si>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</si>
  <si>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</si>
  <si>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</si>
  <si>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</si>
  <si>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</si>
  <si>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</si>
  <si>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</si>
  <si>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</si>
  <si>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</si>
  <si>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</si>
  <si>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</si>
  <si>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</si>
  <si>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</si>
  <si>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</si>
  <si>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</si>
  <si>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</si>
  <si>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</si>
  <si>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</si>
  <si>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</si>
  <si>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</si>
  <si>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</si>
  <si>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</si>
  <si>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</si>
  <si>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</si>
  <si>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</si>
  <si>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</si>
  <si>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</si>
  <si>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</si>
  <si>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</si>
  <si>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</si>
  <si>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</si>
  <si>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</si>
  <si>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</si>
  <si>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</si>
  <si>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</si>
  <si>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</si>
  <si>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</si>
  <si>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</si>
  <si>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</si>
  <si>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</si>
  <si>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</si>
  <si>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</si>
  <si>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</si>
  <si>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</si>
  <si>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</si>
  <si>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</si>
  <si>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</si>
  <si>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</si>
  <si>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</si>
  <si>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</si>
  <si>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</si>
  <si>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</si>
  <si>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</si>
  <si>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</si>
  <si>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</si>
  <si>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</si>
  <si>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</si>
  <si>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</si>
  <si>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</si>
  <si>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</si>
  <si>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</si>
  <si>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</si>
  <si>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</si>
  <si>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</si>
  <si>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</si>
  <si>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</si>
  <si>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</si>
  <si>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</si>
  <si>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</si>
  <si>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</si>
  <si>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</si>
  <si>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</si>
  <si>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</si>
  <si>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</si>
  <si>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</si>
  <si>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</si>
  <si>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</si>
  <si>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</si>
  <si>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</si>
  <si>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</si>
  <si>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</si>
  <si>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</si>
  <si>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</si>
  <si>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</si>
  <si>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</si>
  <si>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</si>
  <si>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</si>
  <si>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</si>
  <si>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</si>
  <si>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</si>
  <si>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</si>
  <si>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</si>
  <si>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</si>
  <si>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</si>
  <si>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</si>
  <si>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</si>
  <si>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</si>
  <si>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</si>
  <si>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</si>
  <si>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</si>
  <si>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</si>
  <si>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</si>
  <si>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</si>
  <si>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</si>
  <si>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</si>
  <si>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</si>
  <si>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</si>
  <si>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</si>
  <si>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</si>
  <si>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</si>
  <si>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</si>
  <si>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</si>
  <si>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</si>
  <si>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</si>
  <si>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</si>
  <si>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</si>
  <si>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</si>
  <si>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</si>
  <si>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</si>
  <si>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</si>
  <si>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</si>
  <si>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</si>
  <si>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</si>
  <si>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</si>
  <si>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</si>
  <si>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</si>
  <si>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</si>
  <si>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</si>
  <si>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</si>
  <si>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</si>
  <si>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</si>
  <si>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</si>
  <si>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</si>
  <si>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</si>
  <si>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</si>
  <si>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</si>
  <si>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</si>
  <si>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</si>
  <si>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</si>
  <si>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</si>
  <si>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</si>
  <si>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</si>
  <si>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</si>
  <si>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</si>
  <si>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</si>
  <si>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</si>
  <si>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</si>
  <si>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</si>
  <si>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</si>
  <si>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</si>
  <si>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</si>
  <si>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</si>
  <si>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</si>
  <si>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</si>
  <si>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</si>
  <si>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</si>
  <si>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</si>
  <si>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</si>
  <si>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</si>
  <si>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</si>
  <si>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</si>
  <si>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</si>
  <si>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</si>
  <si>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</si>
  <si>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</si>
  <si>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</si>
  <si>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</si>
  <si>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</si>
  <si>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</si>
  <si>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</si>
  <si>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</si>
  <si>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</si>
  <si>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</si>
  <si>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</si>
  <si>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</si>
  <si>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</si>
  <si>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</si>
  <si>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</si>
  <si>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</si>
  <si>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</si>
  <si>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</si>
  <si>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</si>
  <si>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</si>
  <si>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</si>
  <si>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</si>
  <si>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</si>
  <si>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</si>
  <si>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</si>
  <si>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</si>
  <si>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</si>
  <si>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</si>
  <si>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</si>
  <si>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</si>
  <si>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</si>
  <si>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</si>
  <si>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</si>
  <si>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</si>
  <si>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</si>
  <si>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</si>
  <si>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</si>
  <si>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</si>
  <si>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</si>
  <si>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</si>
  <si>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</si>
  <si>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</si>
  <si>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</si>
  <si>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</si>
  <si>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</si>
  <si>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</si>
  <si>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</si>
  <si>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</si>
  <si>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</si>
  <si>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</si>
  <si>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</si>
  <si>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</si>
  <si>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</si>
  <si>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</si>
  <si>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</si>
  <si>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</si>
  <si>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</si>
  <si>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</si>
  <si>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</si>
  <si>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</si>
  <si>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</si>
  <si>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</si>
  <si>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</si>
  <si>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</si>
  <si>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</si>
  <si>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</si>
  <si>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</si>
  <si>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</si>
  <si>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</si>
  <si>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</si>
  <si>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</si>
  <si>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</si>
  <si>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</si>
  <si>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</si>
  <si>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</si>
  <si>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</si>
  <si>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</si>
  <si>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</si>
  <si>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</si>
  <si>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</si>
  <si>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</si>
  <si>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</si>
  <si>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</si>
  <si>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</si>
  <si>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</si>
  <si>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</si>
  <si>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</si>
  <si>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</si>
  <si>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</si>
  <si>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</si>
  <si>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</si>
  <si>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</si>
  <si>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</si>
  <si>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</si>
  <si>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</si>
  <si>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</si>
  <si>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</si>
  <si>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</si>
  <si>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</si>
  <si>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</si>
  <si>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</si>
  <si>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</si>
  <si>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</si>
  <si>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</si>
  <si>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</si>
  <si>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</si>
  <si>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</si>
  <si>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</si>
  <si>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</si>
  <si>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</si>
  <si>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</si>
  <si>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</si>
  <si>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</si>
  <si>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</si>
  <si>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</si>
  <si>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</si>
  <si>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</si>
  <si>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</si>
  <si>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</si>
  <si>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</si>
  <si>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</si>
  <si>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</si>
  <si>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</si>
  <si>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</si>
  <si>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</si>
  <si>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</si>
  <si>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</si>
  <si>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</si>
  <si>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</si>
  <si>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</si>
  <si>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</si>
  <si>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</si>
  <si>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</si>
  <si>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</si>
  <si>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</si>
  <si>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</si>
  <si>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</si>
  <si>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</si>
  <si>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</si>
  <si>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</si>
  <si>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</si>
  <si>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</si>
  <si>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</si>
  <si>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</si>
  <si>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</si>
  <si>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</si>
  <si>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</si>
  <si>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</si>
  <si>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</si>
  <si>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</si>
  <si>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</si>
  <si>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</si>
  <si>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</si>
  <si>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</si>
  <si>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</si>
  <si>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</si>
  <si>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</si>
  <si>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</si>
  <si>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</si>
  <si>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</si>
  <si>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</si>
  <si>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</si>
  <si>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</si>
  <si>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</si>
  <si>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</si>
  <si>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</si>
  <si>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</si>
  <si>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</si>
  <si>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</si>
  <si>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</si>
  <si>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</si>
  <si>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</si>
  <si>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</si>
  <si>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</si>
  <si>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</si>
  <si>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</si>
  <si>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</si>
  <si>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</si>
  <si>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</si>
  <si>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</si>
  <si>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</si>
  <si>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</si>
  <si>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</si>
  <si>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</si>
  <si>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</si>
  <si>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</si>
  <si>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</si>
  <si>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</si>
  <si>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</si>
  <si>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</si>
  <si>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</si>
  <si>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</si>
  <si>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</si>
  <si>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</si>
  <si>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</si>
  <si>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</si>
  <si>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</si>
  <si>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</si>
  <si>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</si>
  <si>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</si>
  <si>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</si>
  <si>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</si>
  <si>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</si>
  <si>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</si>
  <si>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</si>
  <si>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</si>
  <si>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</si>
  <si>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</si>
  <si>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</si>
  <si>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</si>
  <si>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</si>
  <si>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</si>
  <si>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</si>
  <si>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</si>
  <si>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</si>
  <si>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</si>
  <si>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</si>
  <si>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</si>
  <si>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</si>
  <si>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</si>
  <si>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</si>
  <si>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</si>
  <si>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</si>
  <si>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</si>
  <si>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</si>
  <si>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</si>
  <si>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</si>
  <si>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</si>
  <si>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</si>
  <si>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</si>
  <si>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</si>
  <si>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</si>
  <si>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</si>
  <si>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</si>
  <si>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</si>
  <si>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</si>
  <si>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</si>
  <si>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</si>
  <si>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</si>
  <si>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</si>
  <si>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</si>
  <si>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</si>
  <si>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</si>
  <si>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</si>
  <si>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</si>
  <si>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</si>
  <si>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</si>
  <si>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</si>
  <si>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</si>
  <si>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</si>
  <si>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</si>
  <si>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</si>
  <si>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</si>
  <si>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</si>
  <si>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</si>
  <si>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</si>
  <si>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</si>
  <si>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</si>
  <si>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</si>
  <si>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</si>
  <si>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</si>
  <si>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</si>
  <si>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</si>
  <si>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</si>
  <si>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</si>
  <si>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</si>
  <si>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</si>
  <si>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</si>
  <si>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</si>
  <si>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</si>
  <si>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</si>
  <si>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</si>
  <si>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</si>
  <si>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</si>
  <si>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</si>
  <si>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</si>
  <si>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</si>
  <si>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</si>
  <si>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</si>
  <si>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</si>
  <si>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</si>
  <si>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</si>
  <si>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</si>
  <si>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</si>
  <si>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</si>
  <si>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</si>
  <si>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</si>
  <si>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</si>
  <si>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</si>
  <si>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</si>
  <si>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</si>
  <si>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</si>
  <si>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</si>
  <si>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</si>
  <si>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</si>
  <si>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</si>
  <si>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</si>
  <si>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</si>
  <si>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</si>
  <si>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</si>
  <si>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</si>
  <si>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</si>
  <si>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</si>
  <si>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</si>
  <si>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</si>
  <si>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</si>
  <si>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</si>
  <si>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</si>
  <si>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</si>
  <si>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</si>
  <si>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</si>
  <si>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</si>
  <si>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</si>
  <si>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</si>
  <si>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</si>
  <si>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</si>
  <si>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</si>
  <si>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</si>
  <si>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</si>
  <si>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</si>
  <si>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</si>
  <si>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</si>
  <si>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</si>
  <si>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</si>
  <si>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</si>
  <si>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</si>
  <si>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</si>
  <si>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</si>
  <si>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</si>
  <si>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</si>
  <si>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</si>
  <si>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</si>
  <si>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</si>
  <si>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</si>
  <si>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</si>
  <si>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</si>
  <si>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</si>
  <si>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</si>
  <si>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</si>
  <si>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</si>
  <si>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</si>
  <si>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</si>
  <si>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</si>
  <si>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</si>
  <si>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</si>
  <si>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</si>
  <si>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</si>
  <si>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</si>
  <si>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</si>
  <si>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</si>
  <si>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</si>
  <si>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</si>
  <si>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</si>
  <si>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</si>
  <si>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</si>
  <si>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</si>
  <si>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</si>
  <si>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</si>
  <si>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</si>
  <si>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</si>
  <si>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</si>
  <si>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</si>
  <si>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</si>
  <si>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</si>
  <si>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</si>
  <si>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</si>
  <si>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</si>
  <si>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</si>
  <si>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</si>
  <si>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</si>
  <si>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</si>
  <si>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</si>
  <si>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</si>
  <si>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</si>
  <si>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</si>
  <si>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</si>
  <si>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</si>
  <si>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</si>
  <si>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</si>
  <si>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</si>
  <si>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</si>
  <si>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</si>
  <si>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</si>
  <si>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</si>
  <si>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</si>
  <si>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</si>
  <si>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</si>
  <si>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</si>
  <si>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</si>
  <si>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</si>
  <si>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</si>
  <si>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</si>
  <si>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</si>
  <si>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</si>
  <si>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</si>
  <si>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</si>
  <si>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</si>
  <si>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</si>
  <si>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</si>
  <si>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</si>
  <si>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</si>
  <si>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</si>
  <si>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</si>
  <si>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</si>
  <si>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</si>
  <si>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</si>
  <si>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</si>
  <si>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</si>
  <si>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</si>
  <si>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</si>
  <si>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</si>
  <si>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</si>
  <si>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</si>
  <si>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</si>
  <si>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</si>
  <si>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</si>
  <si>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</si>
  <si>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</si>
  <si>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</si>
  <si>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</si>
  <si>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</si>
  <si>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</si>
  <si>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</si>
  <si>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</si>
  <si>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</si>
  <si>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</si>
  <si>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</si>
  <si>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</si>
  <si>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</si>
  <si>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</si>
  <si>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</si>
  <si>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</si>
  <si>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</si>
  <si>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</si>
  <si>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</si>
  <si>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</si>
  <si>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</si>
  <si>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</si>
  <si>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</si>
  <si>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</si>
  <si>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</si>
  <si>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</si>
  <si>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</si>
  <si>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</si>
  <si>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</si>
  <si>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</si>
  <si>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</si>
  <si>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</si>
  <si>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</si>
  <si>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</si>
  <si>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</si>
  <si>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</si>
  <si>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</si>
  <si>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</si>
  <si>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</si>
  <si>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</si>
  <si>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</si>
  <si>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</si>
  <si>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</si>
  <si>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</si>
  <si>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</si>
  <si>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</si>
  <si>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</si>
  <si>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</si>
  <si>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</si>
  <si>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</si>
  <si>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</si>
  <si>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</si>
  <si>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</si>
  <si>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</si>
  <si>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</si>
  <si>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</si>
  <si>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</si>
  <si>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</si>
  <si>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</si>
  <si>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</si>
  <si>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</si>
  <si>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</si>
  <si>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</si>
  <si>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</si>
  <si>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</si>
  <si>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</si>
  <si>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</si>
  <si>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</si>
  <si>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</si>
  <si>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</si>
  <si>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</si>
  <si>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</si>
  <si>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</si>
  <si>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</si>
  <si>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</si>
  <si>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</si>
  <si>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</si>
  <si>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</si>
  <si>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</si>
  <si>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</si>
  <si>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</si>
  <si>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</si>
  <si>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</si>
  <si>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</si>
  <si>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</si>
  <si>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</si>
  <si>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</si>
  <si>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</si>
  <si>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</si>
  <si>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</si>
  <si>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</si>
  <si>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</si>
  <si>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</si>
  <si>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</si>
  <si>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</si>
  <si>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</si>
  <si>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</si>
  <si>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</si>
  <si>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</si>
  <si>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</si>
  <si>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</si>
  <si>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</si>
  <si>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</si>
  <si>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</si>
  <si>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</si>
  <si>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</si>
  <si>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</si>
  <si>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</si>
  <si>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</si>
  <si>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</si>
  <si>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</si>
  <si>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</si>
  <si>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</si>
  <si>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</si>
  <si>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</si>
  <si>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</si>
  <si>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</si>
  <si>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</si>
  <si>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</si>
  <si>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</si>
  <si>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</si>
  <si>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</si>
  <si>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</si>
  <si>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</si>
  <si>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</si>
  <si>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</si>
  <si>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</si>
  <si>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</si>
  <si>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</si>
  <si>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</si>
  <si>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</si>
  <si>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</si>
  <si>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</si>
  <si>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</si>
  <si>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</si>
  <si>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</si>
  <si>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</si>
  <si>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</si>
  <si>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</si>
  <si>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</si>
  <si>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</si>
  <si>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</si>
  <si>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</si>
  <si>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</si>
  <si>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</si>
  <si>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</si>
  <si>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</si>
  <si>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</si>
  <si>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</si>
  <si>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</si>
  <si>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</si>
  <si>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</si>
  <si>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</si>
  <si>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</si>
  <si>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</si>
  <si>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</si>
  <si>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</si>
  <si>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</si>
  <si>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</si>
  <si>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</si>
  <si>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</si>
  <si>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</si>
  <si>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</si>
  <si>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</si>
  <si>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</si>
  <si>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</si>
  <si>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</si>
  <si>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</si>
  <si>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</si>
  <si>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</si>
  <si>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</si>
  <si>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</si>
  <si>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</si>
  <si>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</si>
  <si>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</si>
  <si>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</si>
  <si>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</si>
  <si>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</si>
  <si>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</si>
  <si>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</si>
  <si>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</si>
  <si>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</si>
  <si>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</si>
  <si>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</si>
  <si>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</si>
  <si>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</si>
  <si>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</si>
  <si>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</si>
  <si>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</si>
  <si>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</si>
  <si>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</si>
  <si>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</si>
  <si>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</si>
  <si>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</si>
  <si>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</si>
  <si>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</si>
  <si>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</si>
  <si>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and Sub-Category </t>
  </si>
  <si>
    <t>Parent Category</t>
  </si>
  <si>
    <t>Sub-Category</t>
  </si>
  <si>
    <t>Percent Funded</t>
  </si>
  <si>
    <t>Average Donation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</si>
  <si>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</si>
  <si>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</si>
  <si>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</si>
  <si>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</si>
  <si>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</si>
  <si>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</si>
  <si>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</si>
  <si>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</si>
  <si>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</si>
  <si>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</si>
  <si>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</si>
  <si>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</si>
  <si>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</si>
  <si>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</si>
  <si>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</si>
  <si>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</si>
  <si>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</si>
  <si>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</si>
  <si>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</si>
  <si>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</si>
  <si>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</si>
  <si>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</si>
  <si>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</si>
  <si>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</si>
  <si>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</si>
  <si>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</si>
  <si>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</si>
  <si>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</si>
  <si>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</si>
  <si>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</si>
  <si>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</si>
  <si>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</si>
  <si>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</si>
  <si>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</si>
  <si>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</si>
  <si>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</si>
  <si>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</si>
  <si>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</si>
  <si>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</si>
  <si>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</si>
  <si>
    <t>Outcome</t>
  </si>
  <si>
    <t>Backer Count</t>
  </si>
  <si>
    <t>Mean</t>
  </si>
  <si>
    <t>Median</t>
  </si>
  <si>
    <t>Minimum</t>
  </si>
  <si>
    <t>Maximum</t>
  </si>
  <si>
    <t>Successful Campaigns</t>
  </si>
  <si>
    <t>Unsuccessful Campaigns</t>
  </si>
  <si>
    <t>Mean - 851.1469</t>
  </si>
  <si>
    <t>Median - 201</t>
  </si>
  <si>
    <t>Minimum - 16</t>
  </si>
  <si>
    <t>Maximum - 7295</t>
  </si>
  <si>
    <t>Standard Deviation - 1266.244</t>
  </si>
  <si>
    <t>std dev</t>
  </si>
  <si>
    <t>Variance - 1603374</t>
  </si>
  <si>
    <t>Mean - 585.6154</t>
  </si>
  <si>
    <t>Median -  114.5</t>
  </si>
  <si>
    <t>Minimum - 0</t>
  </si>
  <si>
    <t>Maximum - 6080</t>
  </si>
  <si>
    <t>Variance - 921574.7</t>
  </si>
  <si>
    <t>Standard Deviation - 959.9868</t>
  </si>
  <si>
    <t>Variance</t>
  </si>
  <si>
    <t>Standard Deviation</t>
  </si>
  <si>
    <t>The median would be a better measure to use because we have outliers in our data.</t>
  </si>
  <si>
    <t>On the successful campaigns, the outlier of 7,295 is heavily skewing the mean. The</t>
  </si>
  <si>
    <t>same can be said for the outlier of 6,080 on the unsuccessful campaigns.</t>
  </si>
  <si>
    <t>Outcome2</t>
  </si>
  <si>
    <t>Backer Count3</t>
  </si>
  <si>
    <t>There is more variability in Successful campaigns.  I believe this is to be expected because</t>
  </si>
  <si>
    <t xml:space="preserve">unsuccessful campaigns were more likely to have a fewer amount of backers.  There is also </t>
  </si>
  <si>
    <t>more variability in successful campaigns because there is no set amount of backers that makes</t>
  </si>
  <si>
    <t>a campaign "Successful".  You can receive 2 donations and reach your goal (successful campaign)</t>
  </si>
  <si>
    <t xml:space="preserve">or it could take 2000 donations to reach your goal. We also have higher outliers in the successful  </t>
  </si>
  <si>
    <t>campaigns data which would skew variance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</si>
</sst>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'Campaign 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'Campaign outcome'!$F$2:$F$13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4-49CE-A556-68B0B3810AD0}"/>
            </c:ext>
          </c:extLst>
        </c:ser>
        <c:ser>
          <c:idx val="5"/>
          <c:order val="5"/>
          <c:tx>
            <c:strRef>
              <c:f>'Campaign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'Campaign outcome'!$G$2:$G$13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4-49CE-A556-68B0B3810AD0}"/>
            </c:ext>
          </c:extLst>
        </c:ser>
        <c:ser>
          <c:idx val="6"/>
          <c:order val="6"/>
          <c:tx>
            <c:strRef>
              <c:f>'Campaign 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'Campaign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'Campaign outcome'!$H$2:$H$13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F4-49CE-A556-68B0B381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69007"/>
        <c:axId val="879773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'Campaign outcome'!$B$1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'Campaign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'Campaign outcome'!$B$2:$B$13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F4-49CE-A556-68B0B3810A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'Campaign outcome'!$C$1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'Campaign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'Campaign outcome'!$C$2:$C$13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F4-49CE-A556-68B0B3810A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'Campaign outcome'!$D$1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'Campaign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'Campaign outcome'!$D$2:$D$13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F4-49CE-A556-68B0B3810A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'Campaign outcome'!$E$1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'Campaign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'Campaign outcome'!$E$2:$E$13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F4-49CE-A556-68B0B3810AD0}"/>
                  </c:ext>
                </c:extLst>
              </c15:ser>
            </c15:filteredLineSeries>
          </c:ext>
        </c:extLst>
      </c:lineChart>
      <c:catAx>
        <c:axId val="8797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73327"/>
        <c:crosses val="autoZero"/>
        <c:auto val="1"/>
        <c:lblAlgn val="ctr"/>
        <c:lblOffset val="100"/>
        <c:noMultiLvlLbl val="0"/>
      </c:catAx>
      <c:valAx>
        <c:axId val="8797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[Jason Hinshaw Crowdfunding Data (excel).xlsx]Months 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'Months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'Months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0-423A-8325-FDDBF7543897}"/>
            </c:ext>
          </c:extLst>
        </c:ser>
        <c:ser>
          <c:idx val="1"/>
          <c:order val="1"/>
          <c:tx>
            <c:strRef>
              <c:f>'Months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'Months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0-423A-8325-FDDBF7543897}"/>
            </c:ext>
          </c:extLst>
        </c:ser>
        <c:ser>
          <c:idx val="2"/>
          <c:order val="2"/>
          <c:tx>
            <c:strRef>
              <c:f>'Months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'Months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0-423A-8325-FDDBF754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73103"/>
        <c:axId val="753972143"/>
      </c:lineChart>
      <c:catAx>
        <c:axId val="7539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72143"/>
        <c:crosses val="autoZero"/>
        <c:auto val="1"/>
        <c:lblAlgn val="ctr"/>
        <c:lblOffset val="100"/>
        <c:noMultiLvlLbl val="0"/>
      </c:catAx>
      <c:valAx>
        <c:axId val="7539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7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[Jason Hinshaw Crowdfunding Data (excel).xlsx]Sub Category!PivotTable2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F0D-BC10-CD1FAAD9CF1E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5-4F0D-BC10-CD1FAAD9CF1E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5-4F0D-BC10-CD1FAAD9CF1E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5-4F0D-BC10-CD1FAAD9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997423"/>
        <c:axId val="831998383"/>
      </c:barChart>
      <c:catAx>
        <c:axId val="83199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98383"/>
        <c:crosses val="autoZero"/>
        <c:auto val="1"/>
        <c:lblAlgn val="ctr"/>
        <c:lblOffset val="100"/>
        <c:noMultiLvlLbl val="0"/>
      </c:catAx>
      <c:valAx>
        <c:axId val="8319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[Jason Hinshaw Crowdfunding Data (excel).xlsx]Parent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E-4D86-A3E8-5ACFF474009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D-4E8F-A715-A7BA60D54878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D-4E8F-A715-A7BA60D54878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D-4E8F-A715-A7BA60D5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741791"/>
        <c:axId val="644735551"/>
      </c:barChart>
      <c:catAx>
        <c:axId val="6447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5551"/>
        <c:crosses val="autoZero"/>
        <c:auto val="1"/>
        <c:lblAlgn val="ctr"/>
        <c:lblOffset val="100"/>
        <c:noMultiLvlLbl val="0"/>
      </c:catAx>
      <c:valAx>
        <c:axId val="6447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4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AA3732AD-5089-4F99-AE59-8CBD4F69798E}">
          <cx:tx>
            <cx:txData>
              <cx:f>_xlchart.v1.1</cx:f>
              <cx:v>Backer 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546</xdr:row>
      <xdr:rowOff>140970</xdr:rowOff>
    </xdr:from>
    <xdr:to>
      <xdr:col>10</xdr:col>
      <xdr:colOff>643890</xdr:colOff>
      <xdr:row>560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05B101B-C6C2-EAA7-EA5E-C780E54E6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108314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377190</xdr:colOff>
      <xdr:row>13</xdr:row>
      <xdr:rowOff>74295</xdr:rowOff>
    </xdr:from>
    <xdr:to>
      <xdr:col>6</xdr:col>
      <xdr:colOff>716280</xdr:colOff>
      <xdr:row>27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18E43-E369-43F1-5BB8-94A7524EE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299085</xdr:colOff>
      <xdr:row>3</xdr:row>
      <xdr:rowOff>102870</xdr:rowOff>
    </xdr:from>
    <xdr:to>
      <xdr:col>11</xdr:col>
      <xdr:colOff>451485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777F4-2077-C1CB-F1F0-85B19AB3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687705</xdr:colOff>
      <xdr:row>1</xdr:row>
      <xdr:rowOff>163830</xdr:rowOff>
    </xdr:from>
    <xdr:to>
      <xdr:col>14</xdr:col>
      <xdr:colOff>160020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0CAC8-09A2-84BB-8F00-95FFCFF96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1</xdr:row>
      <xdr:rowOff>169545</xdr:rowOff>
    </xdr:from>
    <xdr:to>
      <xdr:col>13</xdr:col>
      <xdr:colOff>203835</xdr:colOff>
      <xdr:row>15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7D338-B72C-AC99-CA9E-1E39D2A8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Hinshaw" refreshedDate="45382.985450810185" createdVersion="8" refreshedVersion="8" minRefreshableVersion="3" recordCount="1001" xr:uid="{755991D5-E8EC-408C-A39C-FE0044CF6EB6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and Sub-Category 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B69F6-810C-43CD-A31D-4FF472C1D78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B40D6-D3D5-46BE-86C9-C4D113290A3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E6E38-E636-413C-8002-10606708C9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1B32F2-B850-46B7-A381-9E7A5CEE0C48}" name="Table1" displayName="Table1" ref="A1:D566" totalsRowShown="0">
  <autoFilter ref="A1:D566" xr:uid="{961B32F2-B850-46B7-A381-9E7A5CEE0C48}"/>
  <tableColumns count="4">
    <tableColumn id="1" xr3:uid="{638AFA4B-88AD-4A81-8790-55325E0558E1}" name="Outcome"/>
    <tableColumn id="2" xr3:uid="{E47057A3-4C8F-4FE5-B2F0-A578CCD96561}" name="Backer Count"/>
    <tableColumn id="3" xr3:uid="{EEF0EC44-7AB0-45FF-A438-07178E195385}" name="Outcome2"/>
    <tableColumn id="4" xr3:uid="{3DDEA2A5-70AC-4DCB-800E-01AF52C707AA}" name="Backer Coun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8068-0D4A-46F3-85C3-5A7ED6E7E361}">
  <dimension ref="A1:M566"/>
  <sheetViews>
    <sheetView tabSelected="1" workbookViewId="0">
      <selection activeCell="J20" sqref="J20"/>
    </sheetView>
  </sheetViews>
  <sheetFormatPr defaultRowHeight="15.6" x14ac:dyDescent="0.3"/>
  <cols>
    <col min="1" max="1" width="10.296875" customWidth="1"/>
    <col min="2" max="2" width="13.796875" customWidth="1"/>
    <col min="3" max="3" width="11.296875" customWidth="1"/>
    <col min="4" max="4" width="14.796875" customWidth="1"/>
    <col min="8" max="9" width="13.09765625" customWidth="1"/>
    <col min="10" max="10" width="26.59765625" customWidth="1"/>
    <col min="11" max="11" width="26.5" bestFit="1" customWidth="1"/>
  </cols>
  <sheetData>
    <row r="1" spans="1:13" x14ac:dyDescent="0.3">
      <c r="A1" t="s">
        <v>2106</v>
      </c>
      <c r="B1" t="s">
        <v>2107</v>
      </c>
      <c r="C1" t="s">
        <v>2132</v>
      </c>
      <c r="D1" t="s">
        <v>2133</v>
      </c>
    </row>
    <row r="2" spans="1:13" x14ac:dyDescent="0.3">
      <c r="A2" t="s">
        <v>20</v>
      </c>
      <c r="B2">
        <v>158</v>
      </c>
      <c r="C2" t="s">
        <v>14</v>
      </c>
      <c r="D2">
        <v>0</v>
      </c>
      <c r="E2">
        <f>AVERAGE(B:B)</f>
        <v>851.14690265486729</v>
      </c>
      <c r="F2" t="s">
        <v>2108</v>
      </c>
      <c r="G2">
        <f>AVERAGE(D:D)</f>
        <v>585.61538461538464</v>
      </c>
      <c r="H2" t="s">
        <v>2108</v>
      </c>
    </row>
    <row r="3" spans="1:13" x14ac:dyDescent="0.3">
      <c r="A3" t="s">
        <v>20</v>
      </c>
      <c r="B3">
        <v>1425</v>
      </c>
      <c r="C3" t="s">
        <v>14</v>
      </c>
      <c r="D3">
        <v>24</v>
      </c>
      <c r="E3">
        <f>MEDIAN(B:B)</f>
        <v>201</v>
      </c>
      <c r="F3" t="s">
        <v>2109</v>
      </c>
      <c r="G3">
        <f>MEDIAN(D:D)</f>
        <v>114.5</v>
      </c>
      <c r="H3" t="s">
        <v>2109</v>
      </c>
      <c r="J3" s="7" t="s">
        <v>2112</v>
      </c>
      <c r="K3" s="7" t="s">
        <v>2113</v>
      </c>
    </row>
    <row r="4" spans="1:13" x14ac:dyDescent="0.3">
      <c r="A4" t="s">
        <v>20</v>
      </c>
      <c r="B4">
        <v>174</v>
      </c>
      <c r="C4" t="s">
        <v>14</v>
      </c>
      <c r="D4">
        <v>53</v>
      </c>
      <c r="E4">
        <f>MIN(B:B)</f>
        <v>16</v>
      </c>
      <c r="F4" t="s">
        <v>2110</v>
      </c>
      <c r="G4">
        <f>MIN(D:D)</f>
        <v>0</v>
      </c>
      <c r="H4" t="s">
        <v>2110</v>
      </c>
      <c r="J4" t="s">
        <v>2114</v>
      </c>
      <c r="K4" t="s">
        <v>2121</v>
      </c>
    </row>
    <row r="5" spans="1:13" x14ac:dyDescent="0.3">
      <c r="A5" t="s">
        <v>20</v>
      </c>
      <c r="B5">
        <v>227</v>
      </c>
      <c r="C5" t="s">
        <v>14</v>
      </c>
      <c r="D5">
        <v>18</v>
      </c>
      <c r="E5">
        <f>MAX(B:B)</f>
        <v>7295</v>
      </c>
      <c r="F5" t="s">
        <v>2111</v>
      </c>
      <c r="G5">
        <f>MAX(D:D)</f>
        <v>6080</v>
      </c>
      <c r="H5" t="s">
        <v>2111</v>
      </c>
      <c r="J5" t="s">
        <v>2115</v>
      </c>
      <c r="K5" t="s">
        <v>2122</v>
      </c>
    </row>
    <row r="6" spans="1:13" x14ac:dyDescent="0.3">
      <c r="A6" t="s">
        <v>20</v>
      </c>
      <c r="B6">
        <v>220</v>
      </c>
      <c r="C6" t="s">
        <v>14</v>
      </c>
      <c r="D6">
        <v>44</v>
      </c>
      <c r="E6">
        <f>_xlfn.STDEV.P(B:B)</f>
        <v>1266.2439466397898</v>
      </c>
      <c r="F6" t="s">
        <v>2119</v>
      </c>
      <c r="G6">
        <f>_xlfn.VAR.P(D1:D365)</f>
        <v>921574.68174133555</v>
      </c>
      <c r="H6" t="s">
        <v>2127</v>
      </c>
      <c r="J6" t="s">
        <v>2116</v>
      </c>
      <c r="K6" t="s">
        <v>2123</v>
      </c>
    </row>
    <row r="7" spans="1:13" x14ac:dyDescent="0.3">
      <c r="A7" t="s">
        <v>20</v>
      </c>
      <c r="B7">
        <v>98</v>
      </c>
      <c r="C7" t="s">
        <v>14</v>
      </c>
      <c r="D7">
        <v>27</v>
      </c>
      <c r="E7">
        <f>_xlfn.VAR.P(B:B)</f>
        <v>1603373.7324019109</v>
      </c>
      <c r="F7" t="s">
        <v>2127</v>
      </c>
      <c r="G7">
        <f>_xlfn.STDEV.P(D:D)</f>
        <v>959.98681331637863</v>
      </c>
      <c r="H7" t="s">
        <v>2128</v>
      </c>
      <c r="J7" t="s">
        <v>2117</v>
      </c>
      <c r="K7" t="s">
        <v>2124</v>
      </c>
    </row>
    <row r="8" spans="1:13" x14ac:dyDescent="0.3">
      <c r="A8" t="s">
        <v>20</v>
      </c>
      <c r="B8">
        <v>100</v>
      </c>
      <c r="C8" t="s">
        <v>14</v>
      </c>
      <c r="D8">
        <v>55</v>
      </c>
      <c r="J8" t="s">
        <v>2120</v>
      </c>
      <c r="K8" t="s">
        <v>2125</v>
      </c>
    </row>
    <row r="9" spans="1:13" x14ac:dyDescent="0.3">
      <c r="A9" t="s">
        <v>20</v>
      </c>
      <c r="B9">
        <v>1249</v>
      </c>
      <c r="C9" t="s">
        <v>14</v>
      </c>
      <c r="D9">
        <v>200</v>
      </c>
      <c r="J9" t="s">
        <v>2118</v>
      </c>
      <c r="K9" t="s">
        <v>2126</v>
      </c>
    </row>
    <row r="10" spans="1:13" x14ac:dyDescent="0.3">
      <c r="A10" t="s">
        <v>20</v>
      </c>
      <c r="B10">
        <v>1396</v>
      </c>
      <c r="C10" t="s">
        <v>14</v>
      </c>
      <c r="D10">
        <v>452</v>
      </c>
      <c r="J10" s="7" t="s">
        <v>2129</v>
      </c>
      <c r="K10" s="7"/>
      <c r="L10" s="7"/>
      <c r="M10" s="7"/>
    </row>
    <row r="11" spans="1:13" x14ac:dyDescent="0.3">
      <c r="A11" t="s">
        <v>20</v>
      </c>
      <c r="B11">
        <v>890</v>
      </c>
      <c r="C11" t="s">
        <v>14</v>
      </c>
      <c r="D11">
        <v>674</v>
      </c>
      <c r="J11" s="7" t="s">
        <v>2130</v>
      </c>
      <c r="K11" s="7"/>
      <c r="L11" s="7"/>
      <c r="M11" s="7"/>
    </row>
    <row r="12" spans="1:13" x14ac:dyDescent="0.3">
      <c r="A12" t="s">
        <v>20</v>
      </c>
      <c r="B12">
        <v>142</v>
      </c>
      <c r="C12" t="s">
        <v>14</v>
      </c>
      <c r="D12">
        <v>558</v>
      </c>
      <c r="J12" s="7" t="s">
        <v>2131</v>
      </c>
      <c r="K12" s="7"/>
      <c r="L12" s="7"/>
      <c r="M12" s="7"/>
    </row>
    <row r="13" spans="1:13" x14ac:dyDescent="0.3">
      <c r="A13" t="s">
        <v>20</v>
      </c>
      <c r="B13">
        <v>2673</v>
      </c>
      <c r="C13" t="s">
        <v>14</v>
      </c>
      <c r="D13">
        <v>15</v>
      </c>
    </row>
    <row r="14" spans="1:13" x14ac:dyDescent="0.3">
      <c r="A14" t="s">
        <v>20</v>
      </c>
      <c r="B14">
        <v>163</v>
      </c>
      <c r="C14" t="s">
        <v>14</v>
      </c>
      <c r="D14">
        <v>2307</v>
      </c>
      <c r="J14" s="7" t="s">
        <v>2134</v>
      </c>
    </row>
    <row r="15" spans="1:13" x14ac:dyDescent="0.3">
      <c r="A15" t="s">
        <v>20</v>
      </c>
      <c r="B15">
        <v>2220</v>
      </c>
      <c r="C15" t="s">
        <v>14</v>
      </c>
      <c r="D15">
        <v>88</v>
      </c>
      <c r="J15" s="7" t="s">
        <v>2135</v>
      </c>
    </row>
    <row r="16" spans="1:13" x14ac:dyDescent="0.3">
      <c r="A16" t="s">
        <v>20</v>
      </c>
      <c r="B16">
        <v>1606</v>
      </c>
      <c r="C16" t="s">
        <v>14</v>
      </c>
      <c r="D16">
        <v>48</v>
      </c>
      <c r="J16" s="7" t="s">
        <v>2136</v>
      </c>
    </row>
    <row r="17" spans="1:10" x14ac:dyDescent="0.3">
      <c r="A17" t="s">
        <v>20</v>
      </c>
      <c r="B17">
        <v>129</v>
      </c>
      <c r="C17" t="s">
        <v>14</v>
      </c>
      <c r="D17">
        <v>1</v>
      </c>
      <c r="J17" s="7" t="s">
        <v>2137</v>
      </c>
    </row>
    <row r="18" spans="1:10" x14ac:dyDescent="0.3">
      <c r="A18" t="s">
        <v>20</v>
      </c>
      <c r="B18">
        <v>226</v>
      </c>
      <c r="C18" t="s">
        <v>14</v>
      </c>
      <c r="D18">
        <v>1467</v>
      </c>
      <c r="J18" s="7" t="s">
        <v>2138</v>
      </c>
    </row>
    <row r="19" spans="1:10" x14ac:dyDescent="0.3">
      <c r="A19" t="s">
        <v>20</v>
      </c>
      <c r="B19">
        <v>5419</v>
      </c>
      <c r="C19" t="s">
        <v>14</v>
      </c>
      <c r="D19">
        <v>75</v>
      </c>
      <c r="J19" s="7" t="s">
        <v>2139</v>
      </c>
    </row>
    <row r="20" spans="1:10" x14ac:dyDescent="0.3">
      <c r="A20" t="s">
        <v>20</v>
      </c>
      <c r="B20">
        <v>165</v>
      </c>
      <c r="C20" t="s">
        <v>14</v>
      </c>
      <c r="D20">
        <v>120</v>
      </c>
    </row>
    <row r="21" spans="1:10" x14ac:dyDescent="0.3">
      <c r="A21" t="s">
        <v>20</v>
      </c>
      <c r="B21">
        <v>1965</v>
      </c>
      <c r="C21" t="s">
        <v>14</v>
      </c>
      <c r="D21">
        <v>2253</v>
      </c>
    </row>
    <row r="22" spans="1:10" x14ac:dyDescent="0.3">
      <c r="A22" t="s">
        <v>20</v>
      </c>
      <c r="B22">
        <v>16</v>
      </c>
      <c r="C22" t="s">
        <v>14</v>
      </c>
      <c r="D22">
        <v>5</v>
      </c>
    </row>
    <row r="23" spans="1:10" x14ac:dyDescent="0.3">
      <c r="A23" t="s">
        <v>20</v>
      </c>
      <c r="B23">
        <v>107</v>
      </c>
      <c r="C23" t="s">
        <v>14</v>
      </c>
      <c r="D23">
        <v>38</v>
      </c>
    </row>
    <row r="24" spans="1:10" x14ac:dyDescent="0.3">
      <c r="A24" t="s">
        <v>20</v>
      </c>
      <c r="B24">
        <v>134</v>
      </c>
      <c r="C24" t="s">
        <v>14</v>
      </c>
      <c r="D24">
        <v>12</v>
      </c>
    </row>
    <row r="25" spans="1:10" x14ac:dyDescent="0.3">
      <c r="A25" t="s">
        <v>20</v>
      </c>
      <c r="B25">
        <v>198</v>
      </c>
      <c r="C25" t="s">
        <v>14</v>
      </c>
      <c r="D25">
        <v>1684</v>
      </c>
    </row>
    <row r="26" spans="1:10" x14ac:dyDescent="0.3">
      <c r="A26" t="s">
        <v>20</v>
      </c>
      <c r="B26">
        <v>111</v>
      </c>
      <c r="C26" t="s">
        <v>14</v>
      </c>
      <c r="D26">
        <v>56</v>
      </c>
    </row>
    <row r="27" spans="1:10" x14ac:dyDescent="0.3">
      <c r="A27" t="s">
        <v>20</v>
      </c>
      <c r="B27">
        <v>222</v>
      </c>
      <c r="C27" t="s">
        <v>14</v>
      </c>
      <c r="D27">
        <v>838</v>
      </c>
    </row>
    <row r="28" spans="1:10" x14ac:dyDescent="0.3">
      <c r="A28" t="s">
        <v>20</v>
      </c>
      <c r="B28">
        <v>6212</v>
      </c>
      <c r="C28" t="s">
        <v>14</v>
      </c>
      <c r="D28">
        <v>1000</v>
      </c>
    </row>
    <row r="29" spans="1:10" x14ac:dyDescent="0.3">
      <c r="A29" t="s">
        <v>20</v>
      </c>
      <c r="B29">
        <v>98</v>
      </c>
      <c r="C29" t="s">
        <v>14</v>
      </c>
      <c r="D29">
        <v>1482</v>
      </c>
    </row>
    <row r="30" spans="1:10" x14ac:dyDescent="0.3">
      <c r="A30" t="s">
        <v>20</v>
      </c>
      <c r="B30">
        <v>92</v>
      </c>
      <c r="C30" t="s">
        <v>14</v>
      </c>
      <c r="D30">
        <v>106</v>
      </c>
    </row>
    <row r="31" spans="1:10" x14ac:dyDescent="0.3">
      <c r="A31" t="s">
        <v>20</v>
      </c>
      <c r="B31">
        <v>149</v>
      </c>
      <c r="C31" t="s">
        <v>14</v>
      </c>
      <c r="D31">
        <v>679</v>
      </c>
    </row>
    <row r="32" spans="1:10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11" priority="5" operator="equal">
      <formula>"Canceled"</formula>
    </cfRule>
    <cfRule type="cellIs" dxfId="10" priority="6" operator="equal">
      <formula>"Successful"</formula>
    </cfRule>
    <cfRule type="cellIs" dxfId="9" priority="7" operator="equal">
      <formula>"Failed"</formula>
    </cfRule>
    <cfRule type="cellIs" dxfId="8" priority="8" operator="equal">
      <formula>"Live"</formula>
    </cfRule>
  </conditionalFormatting>
  <conditionalFormatting sqref="C2:C365">
    <cfRule type="cellIs" dxfId="7" priority="1" operator="equal">
      <formula>"Canceled"</formula>
    </cfRule>
    <cfRule type="cellIs" dxfId="6" priority="2" operator="equal">
      <formula>"Successful"</formula>
    </cfRule>
    <cfRule type="cellIs" dxfId="5" priority="3" operator="equal">
      <formula>"Failed"</formula>
    </cfRule>
    <cfRule type="cellIs" dxfId="4" priority="4" operator="equal">
      <formula>"Live"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D77A-E89A-4D5E-A85D-0C18AA0C797F}">
  <dimension ref="A1:H13"/>
  <sheetViews>
    <sheetView workbookViewId="0">
      <selection activeCell="K14" sqref="K1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10" width="13.8984375" bestFit="1" customWidth="1"/>
    <col min="11" max="11" width="11.69921875" bestFit="1" customWidth="1"/>
    <col min="12" max="12" width="17.59765625" bestFit="1" customWidth="1"/>
    <col min="13" max="13" width="13.3984375" bestFit="1" customWidth="1"/>
    <col min="14" max="14" width="11" bestFit="1" customWidth="1"/>
  </cols>
  <sheetData>
    <row r="1" spans="1:8" x14ac:dyDescent="0.3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3">
      <c r="A2" t="s">
        <v>2105</v>
      </c>
      <c r="B2">
        <f>COUNTIFS(Crowdfunding!G:G,"=Successful",Crowdfunding!D:D,"&lt;1000")</f>
        <v>30</v>
      </c>
      <c r="C2">
        <f>COUNTIFS(Crowdfunding!G:G,"failed",Crowdfunding!D:D,"&lt;1000")</f>
        <v>20</v>
      </c>
      <c r="D2">
        <f>COUNTIFS(Crowdfunding!G:G, "Canceled",Crowdfunding!D:D,"&lt;1000")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">
      <c r="A3" t="s">
        <v>2094</v>
      </c>
      <c r="B3">
        <f>COUNTIFS(Crowdfunding!G:G,"=successful",Crowdfunding!D:D,"&gt;=1000", Crowdfunding!D:D,"&lt;=4999")</f>
        <v>191</v>
      </c>
      <c r="C3">
        <f>COUNTIFS(Crowdfunding!G:G,"=failed",Crowdfunding!D:D,"&gt;=1000", Crowdfunding!D:D,"&lt;=4999")</f>
        <v>38</v>
      </c>
      <c r="D3">
        <f>COUNTIFS(Crowdfunding!G:G,"=canceled",Crowdfunding!D:D,"&gt;=1000", Crowdfunding!D:D,"&lt;=4999")</f>
        <v>2</v>
      </c>
      <c r="E3">
        <f t="shared" ref="E3:E13" si="0">B3+C3+D3</f>
        <v>231</v>
      </c>
      <c r="F3" s="8">
        <f t="shared" ref="F3:F12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3">
      <c r="A4" t="s">
        <v>2095</v>
      </c>
      <c r="B4">
        <f>COUNTIFS(Crowdfunding!G:G,"=successful",Crowdfunding!D:D,"&gt;=5000", Crowdfunding!D:D,"&lt;=9999")</f>
        <v>164</v>
      </c>
      <c r="C4">
        <f>COUNTIFS(Crowdfunding!G:G,"=failed",Crowdfunding!D:D,"&gt;=5000", Crowdfunding!D:D,"&lt;=9999")</f>
        <v>126</v>
      </c>
      <c r="D4">
        <f>COUNTIFS(Crowdfunding!G:G,"=canceled",Crowdfunding!D:D,"&gt;=5000", Crowdfunding!D:D,"&lt;=9999")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3">
      <c r="A5" t="s">
        <v>2096</v>
      </c>
      <c r="B5">
        <f>COUNTIFS(Crowdfunding!G:G,"=successful",Crowdfunding!D:D,"&gt;=10000", Crowdfunding!D:D,"&lt;=14999")</f>
        <v>4</v>
      </c>
      <c r="C5">
        <f>COUNTIFS(Crowdfunding!G:G,"=failed",Crowdfunding!D:D,"&gt;=10000", Crowdfunding!D:D,"&lt;=14999")</f>
        <v>5</v>
      </c>
      <c r="D5">
        <f>COUNTIFS(Crowdfunding!G:G,"=canceled",Crowdfunding!D:D,"&gt;=10000", Crowdfunding!D:D,"&lt;=14999")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3">
      <c r="A6" t="s">
        <v>2097</v>
      </c>
      <c r="B6">
        <f>COUNTIFS(Crowdfunding!G:G,"=successful",Crowdfunding!D:D,"&gt;=15000", Crowdfunding!D:D,"&lt;=19999")</f>
        <v>10</v>
      </c>
      <c r="C6">
        <f>COUNTIFS(Crowdfunding!G:G,"=failed",Crowdfunding!D:D,"&gt;=15000", Crowdfunding!D:D,"&lt;=19999")</f>
        <v>0</v>
      </c>
      <c r="D6">
        <f>COUNTIFS(Crowdfunding!G:G,"=canceled",Crowdfunding!D:D,"&gt;=15000", Crowdfunding!D:D,"&lt;=19999")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">
      <c r="A7" t="s">
        <v>2098</v>
      </c>
      <c r="B7">
        <f>COUNTIFS(Crowdfunding!G:G,"=successful",Crowdfunding!D:D,"&gt;=20000", Crowdfunding!D:D,"&lt;=24999")</f>
        <v>7</v>
      </c>
      <c r="C7">
        <f>COUNTIFS(Crowdfunding!G:G,"=failed",Crowdfunding!D:D,"&gt;=20000", Crowdfunding!D:D,"&lt;=24999")</f>
        <v>0</v>
      </c>
      <c r="D7">
        <f>COUNTIFS(Crowdfunding!G:G,"=canceled",Crowdfunding!D:D,"&gt;=20000", Crowdfunding!D:D,"&lt;=24999")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">
      <c r="A8" t="s">
        <v>2099</v>
      </c>
      <c r="B8">
        <f>COUNTIFS(Crowdfunding!G:G,"=successful",Crowdfunding!D:D,"&gt;=25000", Crowdfunding!D:D,"&lt;=29999")</f>
        <v>11</v>
      </c>
      <c r="C8">
        <f>COUNTIFS(Crowdfunding!G:G,"=failed",Crowdfunding!D:D,"&gt;=25000", Crowdfunding!D:D,"&lt;=29999")</f>
        <v>3</v>
      </c>
      <c r="D8">
        <f>COUNTIFS(Crowdfunding!G:G,"=canceled",Crowdfunding!D:D,"&gt;=25000", Crowdfunding!D:D,"&lt;=29999")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3">
      <c r="A9" t="s">
        <v>2100</v>
      </c>
      <c r="B9">
        <f>COUNTIFS(Crowdfunding!G:G,"=successful",Crowdfunding!D:D,"&gt;=30000", Crowdfunding!D:D,"&lt;=34999")</f>
        <v>7</v>
      </c>
      <c r="C9">
        <f>COUNTIFS(Crowdfunding!G:G,"=failed",Crowdfunding!D:D,"&gt;=30000", Crowdfunding!D:D,"&lt;=34999")</f>
        <v>0</v>
      </c>
      <c r="D9">
        <f>COUNTIFS(Crowdfunding!G:G,"=canceled",Crowdfunding!D:D,"&gt;=30000", Crowdfunding!D:D,"&lt;=34999")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">
      <c r="A10" t="s">
        <v>2101</v>
      </c>
      <c r="B10">
        <f>COUNTIFS(Crowdfunding!G:G,"=successful",Crowdfunding!D:D,"&gt;=35000", Crowdfunding!D:D,"&lt;=39999")</f>
        <v>8</v>
      </c>
      <c r="C10">
        <f>COUNTIFS(Crowdfunding!G:G,"=failed",Crowdfunding!D:D,"&gt;=35000", Crowdfunding!D:D,"&lt;=39999")</f>
        <v>3</v>
      </c>
      <c r="D10">
        <f>COUNTIFS(Crowdfunding!G:G,"=canceled",Crowdfunding!D:D,"&gt;=35000", Crowdfunding!D:D,"&lt;=39999")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3">
      <c r="A11" t="s">
        <v>2102</v>
      </c>
      <c r="B11">
        <f>COUNTIFS(Crowdfunding!G:G,"=successful",Crowdfunding!D:D,"&gt;=40000", Crowdfunding!D:D,"&lt;=44999")</f>
        <v>11</v>
      </c>
      <c r="C11">
        <f>COUNTIFS(Crowdfunding!G:G,"=failed",Crowdfunding!D:D,"&gt;=40000", Crowdfunding!D:D,"&lt;=44999")</f>
        <v>3</v>
      </c>
      <c r="D11">
        <f>COUNTIFS(Crowdfunding!G:G,"=canceled",Crowdfunding!D:D,"&gt;=40000", Crowdfunding!D:D,"&lt;=44999")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">
      <c r="A12" t="s">
        <v>2103</v>
      </c>
      <c r="B12">
        <f>COUNTIFS(Crowdfunding!G:G,"=successful",Crowdfunding!D:D,"&gt;=45000", Crowdfunding!D:D,"&lt;=49999")</f>
        <v>8</v>
      </c>
      <c r="C12">
        <f>COUNTIFS(Crowdfunding!G:G,"=failed",Crowdfunding!D:D,"&gt;=45000", Crowdfunding!D:D,"&lt;=49999")</f>
        <v>3</v>
      </c>
      <c r="D12">
        <f>COUNTIFS(Crowdfunding!G:G,"=canceled",Crowdfunding!D:D,"&gt;=45000", Crowdfunding!D:D,"&lt;=49999")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3">
      <c r="A13" t="s">
        <v>2104</v>
      </c>
      <c r="B13">
        <f>COUNTIFS(Crowdfunding!G:G,"=successful",Crowdfunding!D:D,"&gt;50000")</f>
        <v>114</v>
      </c>
      <c r="C13">
        <f>COUNTIFS(Crowdfunding!G:G,"=Failed",Crowdfunding!D:D,"&gt;50000")</f>
        <v>163</v>
      </c>
      <c r="D13">
        <f>COUNTIFS(Crowdfunding!G:G,"=canceled",Crowdfunding!D:D,"&gt;50000")</f>
        <v>28</v>
      </c>
      <c r="E13">
        <f t="shared" si="0"/>
        <v>305</v>
      </c>
      <c r="F13" s="8">
        <f>B13/E13</f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A0C6-2D46-42A7-9BBF-F8DD3B986E21}">
  <dimension ref="A1:E18"/>
  <sheetViews>
    <sheetView workbookViewId="0">
      <selection activeCell="A13" sqref="A13:XFD13"/>
    </sheetView>
  </sheetViews>
  <sheetFormatPr defaultRowHeight="15.6" x14ac:dyDescent="0.3"/>
  <cols>
    <col min="1" max="1" width="27.796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7" width="11" bestFit="1" customWidth="1"/>
  </cols>
  <sheetData>
    <row r="1" spans="1:5" x14ac:dyDescent="0.3">
      <c r="A1" s="4" t="s">
        <v>2062</v>
      </c>
      <c r="B1" t="s">
        <v>2070</v>
      </c>
    </row>
    <row r="2" spans="1:5" x14ac:dyDescent="0.3">
      <c r="A2" s="4" t="s">
        <v>2085</v>
      </c>
      <c r="B2" t="s">
        <v>2070</v>
      </c>
    </row>
    <row r="4" spans="1:5" x14ac:dyDescent="0.3">
      <c r="A4" s="4" t="s">
        <v>2068</v>
      </c>
      <c r="B4" s="4" t="s">
        <v>2069</v>
      </c>
    </row>
    <row r="5" spans="1:5" x14ac:dyDescent="0.3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634C-8E29-4BBC-85EA-6FC94ADBBCC8}">
  <dimension ref="A1:F30"/>
  <sheetViews>
    <sheetView topLeftCell="A4" workbookViewId="0">
      <selection activeCell="A12" sqref="A12:XFD1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4" t="s">
        <v>6</v>
      </c>
      <c r="B1" t="s">
        <v>2070</v>
      </c>
    </row>
    <row r="2" spans="1:6" x14ac:dyDescent="0.3">
      <c r="A2" s="4" t="s">
        <v>2062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2060</v>
      </c>
      <c r="E7">
        <v>4</v>
      </c>
      <c r="F7">
        <v>4</v>
      </c>
    </row>
    <row r="8" spans="1:6" x14ac:dyDescent="0.3">
      <c r="A8" s="5" t="s">
        <v>2037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2038</v>
      </c>
      <c r="C10">
        <v>8</v>
      </c>
      <c r="E10">
        <v>10</v>
      </c>
      <c r="F10">
        <v>18</v>
      </c>
    </row>
    <row r="11" spans="1:6" x14ac:dyDescent="0.3">
      <c r="A11" s="5" t="s">
        <v>2048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2029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2052</v>
      </c>
      <c r="C15">
        <v>3</v>
      </c>
      <c r="E15">
        <v>4</v>
      </c>
      <c r="F15">
        <v>7</v>
      </c>
    </row>
    <row r="16" spans="1:6" x14ac:dyDescent="0.3">
      <c r="A16" s="5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2035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2051</v>
      </c>
      <c r="C20">
        <v>4</v>
      </c>
      <c r="E20">
        <v>4</v>
      </c>
      <c r="F20">
        <v>8</v>
      </c>
    </row>
    <row r="21" spans="1:6" x14ac:dyDescent="0.3">
      <c r="A21" s="5" t="s">
        <v>2031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2058</v>
      </c>
      <c r="C22">
        <v>9</v>
      </c>
      <c r="E22">
        <v>5</v>
      </c>
      <c r="F22">
        <v>14</v>
      </c>
    </row>
    <row r="23" spans="1:6" x14ac:dyDescent="0.3">
      <c r="A23" s="5" t="s">
        <v>2047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2054</v>
      </c>
      <c r="C25">
        <v>7</v>
      </c>
      <c r="E25">
        <v>14</v>
      </c>
      <c r="F25">
        <v>21</v>
      </c>
    </row>
    <row r="26" spans="1:6" x14ac:dyDescent="0.3">
      <c r="A26" s="5" t="s">
        <v>2046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2057</v>
      </c>
      <c r="E29">
        <v>3</v>
      </c>
      <c r="F29">
        <v>3</v>
      </c>
    </row>
    <row r="30" spans="1:6" x14ac:dyDescent="0.3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7936-C872-4D8C-904D-8003CF2B98E3}">
  <dimension ref="A1:F14"/>
  <sheetViews>
    <sheetView workbookViewId="0">
      <selection activeCell="F14" sqref="A3:F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2068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2028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2045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2059</v>
      </c>
      <c r="E8">
        <v>4</v>
      </c>
      <c r="F8">
        <v>4</v>
      </c>
    </row>
    <row r="9" spans="1:6" x14ac:dyDescent="0.3">
      <c r="A9" s="5" t="s">
        <v>2030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2049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I1" sqref="I1:I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19921875" bestFit="1" customWidth="1"/>
    <col min="8" max="8" width="13" bestFit="1" customWidth="1"/>
    <col min="9" max="9" width="20.09765625" bestFit="1" customWidth="1"/>
    <col min="12" max="13" width="11.19921875" bestFit="1" customWidth="1"/>
    <col min="14" max="14" width="25.59765625" bestFit="1" customWidth="1"/>
    <col min="15" max="15" width="24.5" bestFit="1" customWidth="1"/>
    <col min="18" max="18" width="28" bestFit="1" customWidth="1"/>
    <col min="19" max="19" width="14.8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2061</v>
      </c>
      <c r="S1" s="1" t="s">
        <v>2062</v>
      </c>
      <c r="T1" s="1" t="s">
        <v>2063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(L2/60)/60/24+DATE(1970,1,1)</f>
        <v>42336.25</v>
      </c>
      <c r="O2" s="6">
        <f>(M2/60)/60/24+DATE(1970,1,1)</f>
        <v>42353.25</v>
      </c>
      <c r="P2" t="b">
        <v>0</v>
      </c>
      <c r="Q2" t="b">
        <v>0</v>
      </c>
      <c r="R2" t="s">
        <v>17</v>
      </c>
      <c r="S2" t="s">
        <v>2028</v>
      </c>
      <c r="T2" t="s">
        <v>2029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(L3/60)/60/24+DATE(1970,1,1)</f>
        <v>41870.208333333336</v>
      </c>
      <c r="O3" s="6">
        <f t="shared" ref="O3:O66" si="3">(M3/60)/60/24+DATE(1970,1,1)</f>
        <v>41872.208333333336</v>
      </c>
      <c r="P3" t="b">
        <v>0</v>
      </c>
      <c r="Q3" t="b">
        <v>1</v>
      </c>
      <c r="R3" t="s">
        <v>23</v>
      </c>
      <c r="S3" t="s">
        <v>2030</v>
      </c>
      <c r="T3" t="s">
        <v>2031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2032</v>
      </c>
      <c r="T4" t="s">
        <v>2033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2030</v>
      </c>
      <c r="T5" t="s">
        <v>2031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2034</v>
      </c>
      <c r="T6" t="s">
        <v>2035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2034</v>
      </c>
      <c r="T7" t="s">
        <v>2035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2036</v>
      </c>
      <c r="T8" t="s">
        <v>2037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2034</v>
      </c>
      <c r="T9" t="s">
        <v>2035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2034</v>
      </c>
      <c r="T10" t="s">
        <v>2035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2030</v>
      </c>
      <c r="T11" t="s">
        <v>2038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2036</v>
      </c>
      <c r="T12" t="s">
        <v>2039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2034</v>
      </c>
      <c r="T13" t="s">
        <v>2035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2036</v>
      </c>
      <c r="T14" t="s">
        <v>2039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2030</v>
      </c>
      <c r="T15" t="s">
        <v>2040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2030</v>
      </c>
      <c r="T16" t="s">
        <v>2040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2032</v>
      </c>
      <c r="T17" t="s">
        <v>2041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2042</v>
      </c>
      <c r="T18" t="s">
        <v>2043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2036</v>
      </c>
      <c r="T19" t="s">
        <v>2044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2034</v>
      </c>
      <c r="T20" t="s">
        <v>2035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2034</v>
      </c>
      <c r="T21" t="s">
        <v>2035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2036</v>
      </c>
      <c r="T22" t="s">
        <v>2039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2034</v>
      </c>
      <c r="T23" t="s">
        <v>2035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2034</v>
      </c>
      <c r="T24" t="s">
        <v>2035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2036</v>
      </c>
      <c r="T25" t="s">
        <v>2037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2032</v>
      </c>
      <c r="T26" t="s">
        <v>2041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2045</v>
      </c>
      <c r="T27" t="s">
        <v>2046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2034</v>
      </c>
      <c r="T28" t="s">
        <v>2035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2030</v>
      </c>
      <c r="T29" t="s">
        <v>2031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2034</v>
      </c>
      <c r="T30" t="s">
        <v>2035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2036</v>
      </c>
      <c r="T31" t="s">
        <v>2047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2036</v>
      </c>
      <c r="T32" t="s">
        <v>2044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2045</v>
      </c>
      <c r="T33" t="s">
        <v>2046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2036</v>
      </c>
      <c r="T34" t="s">
        <v>2037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2034</v>
      </c>
      <c r="T35" t="s">
        <v>2035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2036</v>
      </c>
      <c r="T36" t="s">
        <v>2037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2036</v>
      </c>
      <c r="T37" t="s">
        <v>2039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2034</v>
      </c>
      <c r="T38" t="s">
        <v>2035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2042</v>
      </c>
      <c r="T39" t="s">
        <v>2048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2049</v>
      </c>
      <c r="T40" t="s">
        <v>2050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2034</v>
      </c>
      <c r="T41" t="s">
        <v>2035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2032</v>
      </c>
      <c r="T42" t="s">
        <v>2041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2030</v>
      </c>
      <c r="T43" t="s">
        <v>2031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2028</v>
      </c>
      <c r="T44" t="s">
        <v>2029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2042</v>
      </c>
      <c r="T45" t="s">
        <v>2051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2042</v>
      </c>
      <c r="T46" t="s">
        <v>2048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2034</v>
      </c>
      <c r="T47" t="s">
        <v>2035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2030</v>
      </c>
      <c r="T48" t="s">
        <v>2031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2034</v>
      </c>
      <c r="T49" t="s">
        <v>2035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2034</v>
      </c>
      <c r="T50" t="s">
        <v>2035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2030</v>
      </c>
      <c r="T51" t="s">
        <v>2031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2030</v>
      </c>
      <c r="T52" t="s">
        <v>2052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2032</v>
      </c>
      <c r="T53" t="s">
        <v>2041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2034</v>
      </c>
      <c r="T54" t="s">
        <v>2035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2036</v>
      </c>
      <c r="T55" t="s">
        <v>2039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2032</v>
      </c>
      <c r="T56" t="s">
        <v>2041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2030</v>
      </c>
      <c r="T57" t="s">
        <v>2053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2032</v>
      </c>
      <c r="T58" t="s">
        <v>2041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2045</v>
      </c>
      <c r="T59" t="s">
        <v>2046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2034</v>
      </c>
      <c r="T60" t="s">
        <v>2035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2034</v>
      </c>
      <c r="T61" t="s">
        <v>2035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2034</v>
      </c>
      <c r="T62" t="s">
        <v>2035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2034</v>
      </c>
      <c r="T63" t="s">
        <v>2035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2032</v>
      </c>
      <c r="T64" t="s">
        <v>2033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2034</v>
      </c>
      <c r="T65" t="s">
        <v>2035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2032</v>
      </c>
      <c r="T66" t="s">
        <v>2033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(L67/60)/60/24+DATE(1970,1,1)</f>
        <v>40570.25</v>
      </c>
      <c r="O67" s="6">
        <f t="shared" ref="O67:O130" si="7">(M67/60)/60/24+DATE(1970,1,1)</f>
        <v>40577.25</v>
      </c>
      <c r="P67" t="b">
        <v>0</v>
      </c>
      <c r="Q67" t="b">
        <v>0</v>
      </c>
      <c r="R67" t="s">
        <v>33</v>
      </c>
      <c r="S67" t="s">
        <v>2034</v>
      </c>
      <c r="T67" t="s">
        <v>2035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2034</v>
      </c>
      <c r="T68" t="s">
        <v>2035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2032</v>
      </c>
      <c r="T69" t="s">
        <v>2041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2034</v>
      </c>
      <c r="T70" t="s">
        <v>2035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2034</v>
      </c>
      <c r="T71" t="s">
        <v>2035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2034</v>
      </c>
      <c r="T72" t="s">
        <v>2035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2034</v>
      </c>
      <c r="T73" t="s">
        <v>2035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2036</v>
      </c>
      <c r="T74" t="s">
        <v>2044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2030</v>
      </c>
      <c r="T75" t="s">
        <v>2053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2030</v>
      </c>
      <c r="T76" t="s">
        <v>2052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2049</v>
      </c>
      <c r="T77" t="s">
        <v>2050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2034</v>
      </c>
      <c r="T78" t="s">
        <v>2035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2036</v>
      </c>
      <c r="T79" t="s">
        <v>2044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2042</v>
      </c>
      <c r="T80" t="s">
        <v>2054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2034</v>
      </c>
      <c r="T81" t="s">
        <v>2035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2045</v>
      </c>
      <c r="T82" t="s">
        <v>2046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2030</v>
      </c>
      <c r="T83" t="s">
        <v>2031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2045</v>
      </c>
      <c r="T84" t="s">
        <v>2046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2030</v>
      </c>
      <c r="T85" t="s">
        <v>2038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2032</v>
      </c>
      <c r="T86" t="s">
        <v>2041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2030</v>
      </c>
      <c r="T87" t="s">
        <v>2040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2034</v>
      </c>
      <c r="T88" t="s">
        <v>2035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2030</v>
      </c>
      <c r="T89" t="s">
        <v>2031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2042</v>
      </c>
      <c r="T90" t="s">
        <v>2054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2034</v>
      </c>
      <c r="T91" t="s">
        <v>2035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2034</v>
      </c>
      <c r="T92" t="s">
        <v>2035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2042</v>
      </c>
      <c r="T93" t="s">
        <v>2054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2045</v>
      </c>
      <c r="T94" t="s">
        <v>2046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2034</v>
      </c>
      <c r="T95" t="s">
        <v>2035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2032</v>
      </c>
      <c r="T96" t="s">
        <v>2033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2036</v>
      </c>
      <c r="T97" t="s">
        <v>2037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2034</v>
      </c>
      <c r="T98" t="s">
        <v>2035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2028</v>
      </c>
      <c r="T99" t="s">
        <v>2029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2045</v>
      </c>
      <c r="T100" t="s">
        <v>2046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2034</v>
      </c>
      <c r="T101" t="s">
        <v>2035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2034</v>
      </c>
      <c r="T102" t="s">
        <v>2035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2030</v>
      </c>
      <c r="T103" t="s">
        <v>2038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2032</v>
      </c>
      <c r="T104" t="s">
        <v>2041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2030</v>
      </c>
      <c r="T105" t="s">
        <v>2038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2030</v>
      </c>
      <c r="T106" t="s">
        <v>2040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2032</v>
      </c>
      <c r="T107" t="s">
        <v>2033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2034</v>
      </c>
      <c r="T108" t="s">
        <v>2035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2034</v>
      </c>
      <c r="T109" t="s">
        <v>2035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2036</v>
      </c>
      <c r="T110" t="s">
        <v>2037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2036</v>
      </c>
      <c r="T111" t="s">
        <v>2055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2028</v>
      </c>
      <c r="T112" t="s">
        <v>2029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2042</v>
      </c>
      <c r="T113" t="s">
        <v>2051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2032</v>
      </c>
      <c r="T114" t="s">
        <v>2033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2028</v>
      </c>
      <c r="T115" t="s">
        <v>2029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2032</v>
      </c>
      <c r="T116" t="s">
        <v>2041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2042</v>
      </c>
      <c r="T117" t="s">
        <v>2048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2034</v>
      </c>
      <c r="T118" t="s">
        <v>2035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2036</v>
      </c>
      <c r="T119" t="s">
        <v>2055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2049</v>
      </c>
      <c r="T120" t="s">
        <v>2050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2036</v>
      </c>
      <c r="T121" t="s">
        <v>2037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2045</v>
      </c>
      <c r="T122" t="s">
        <v>2056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2045</v>
      </c>
      <c r="T123" t="s">
        <v>2046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2042</v>
      </c>
      <c r="T124" t="s">
        <v>2048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2034</v>
      </c>
      <c r="T125" t="s">
        <v>2035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2049</v>
      </c>
      <c r="T126" t="s">
        <v>2050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2034</v>
      </c>
      <c r="T127" t="s">
        <v>2035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2034</v>
      </c>
      <c r="T128" t="s">
        <v>2035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2034</v>
      </c>
      <c r="T129" t="s">
        <v>2035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2030</v>
      </c>
      <c r="T130" t="s">
        <v>2031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(L131/60)/60/24+DATE(1970,1,1)</f>
        <v>42038.25</v>
      </c>
      <c r="O131" s="6">
        <f t="shared" ref="O131:O194" si="11">(M131/60)/60/24+DATE(1970,1,1)</f>
        <v>42063.25</v>
      </c>
      <c r="P131" t="b">
        <v>0</v>
      </c>
      <c r="Q131" t="b">
        <v>0</v>
      </c>
      <c r="R131" t="s">
        <v>17</v>
      </c>
      <c r="S131" t="s">
        <v>2028</v>
      </c>
      <c r="T131" t="s">
        <v>2029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2036</v>
      </c>
      <c r="T132" t="s">
        <v>2039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2032</v>
      </c>
      <c r="T133" t="s">
        <v>2033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2034</v>
      </c>
      <c r="T134" t="s">
        <v>2035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2030</v>
      </c>
      <c r="T135" t="s">
        <v>2057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2036</v>
      </c>
      <c r="T136" t="s">
        <v>2037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2034</v>
      </c>
      <c r="T137" t="s">
        <v>2035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2036</v>
      </c>
      <c r="T138" t="s">
        <v>2039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2042</v>
      </c>
      <c r="T139" t="s">
        <v>2043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2045</v>
      </c>
      <c r="T140" t="s">
        <v>2056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2032</v>
      </c>
      <c r="T141" t="s">
        <v>2041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2036</v>
      </c>
      <c r="T142" t="s">
        <v>2037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2032</v>
      </c>
      <c r="T143" t="s">
        <v>2033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2032</v>
      </c>
      <c r="T144" t="s">
        <v>2033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2030</v>
      </c>
      <c r="T145" t="s">
        <v>2040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2034</v>
      </c>
      <c r="T146" t="s">
        <v>2035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2032</v>
      </c>
      <c r="T147" t="s">
        <v>2041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2034</v>
      </c>
      <c r="T148" t="s">
        <v>2035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2034</v>
      </c>
      <c r="T149" t="s">
        <v>2035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2032</v>
      </c>
      <c r="T150" t="s">
        <v>2041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2030</v>
      </c>
      <c r="T151" t="s">
        <v>2040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2030</v>
      </c>
      <c r="T152" t="s">
        <v>2031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2030</v>
      </c>
      <c r="T153" t="s">
        <v>2038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2030</v>
      </c>
      <c r="T154" t="s">
        <v>2040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2034</v>
      </c>
      <c r="T155" t="s">
        <v>2035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2030</v>
      </c>
      <c r="T156" t="s">
        <v>2040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2034</v>
      </c>
      <c r="T157" t="s">
        <v>2035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2030</v>
      </c>
      <c r="T158" t="s">
        <v>2031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2049</v>
      </c>
      <c r="T159" t="s">
        <v>2050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2030</v>
      </c>
      <c r="T160" t="s">
        <v>2031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2034</v>
      </c>
      <c r="T161" t="s">
        <v>2035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2032</v>
      </c>
      <c r="T162" t="s">
        <v>2041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2032</v>
      </c>
      <c r="T163" t="s">
        <v>2033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2030</v>
      </c>
      <c r="T164" t="s">
        <v>2031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2049</v>
      </c>
      <c r="T165" t="s">
        <v>2050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2034</v>
      </c>
      <c r="T166" t="s">
        <v>2035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2032</v>
      </c>
      <c r="T167" t="s">
        <v>2033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2049</v>
      </c>
      <c r="T168" t="s">
        <v>2050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2034</v>
      </c>
      <c r="T169" t="s">
        <v>2035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2030</v>
      </c>
      <c r="T170" t="s">
        <v>2040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2036</v>
      </c>
      <c r="T171" t="s">
        <v>2047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2030</v>
      </c>
      <c r="T172" t="s">
        <v>2040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2042</v>
      </c>
      <c r="T173" t="s">
        <v>2054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2036</v>
      </c>
      <c r="T174" t="s">
        <v>2037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2034</v>
      </c>
      <c r="T175" t="s">
        <v>2035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2032</v>
      </c>
      <c r="T176" t="s">
        <v>2041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2034</v>
      </c>
      <c r="T177" t="s">
        <v>2035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2034</v>
      </c>
      <c r="T178" t="s">
        <v>2035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2034</v>
      </c>
      <c r="T179" t="s">
        <v>2035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2028</v>
      </c>
      <c r="T180" t="s">
        <v>2029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2034</v>
      </c>
      <c r="T181" t="s">
        <v>2035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2032</v>
      </c>
      <c r="T182" t="s">
        <v>2041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2032</v>
      </c>
      <c r="T183" t="s">
        <v>2033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2034</v>
      </c>
      <c r="T184" t="s">
        <v>2035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2030</v>
      </c>
      <c r="T185" t="s">
        <v>2031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2034</v>
      </c>
      <c r="T186" t="s">
        <v>2035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2036</v>
      </c>
      <c r="T187" t="s">
        <v>2055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2034</v>
      </c>
      <c r="T188" t="s">
        <v>2035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2036</v>
      </c>
      <c r="T189" t="s">
        <v>2047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2034</v>
      </c>
      <c r="T190" t="s">
        <v>2035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2034</v>
      </c>
      <c r="T191" t="s">
        <v>2035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2034</v>
      </c>
      <c r="T192" t="s">
        <v>2035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2034</v>
      </c>
      <c r="T193" t="s">
        <v>2035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2030</v>
      </c>
      <c r="T194" t="s">
        <v>2031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(L195/60)/60/24+DATE(1970,1,1)</f>
        <v>43198.208333333328</v>
      </c>
      <c r="O195" s="6">
        <f t="shared" ref="O195:O258" si="15">(M195/60)/60/24+DATE(1970,1,1)</f>
        <v>43202.208333333328</v>
      </c>
      <c r="P195" t="b">
        <v>1</v>
      </c>
      <c r="Q195" t="b">
        <v>0</v>
      </c>
      <c r="R195" t="s">
        <v>60</v>
      </c>
      <c r="S195" t="s">
        <v>2030</v>
      </c>
      <c r="T195" t="s">
        <v>2040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2030</v>
      </c>
      <c r="T196" t="s">
        <v>2052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2030</v>
      </c>
      <c r="T197" t="s">
        <v>2038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2032</v>
      </c>
      <c r="T198" t="s">
        <v>2041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2036</v>
      </c>
      <c r="T199" t="s">
        <v>2039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2030</v>
      </c>
      <c r="T200" t="s">
        <v>2038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2030</v>
      </c>
      <c r="T201" t="s">
        <v>2031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2034</v>
      </c>
      <c r="T202" t="s">
        <v>2035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2032</v>
      </c>
      <c r="T203" t="s">
        <v>2033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2028</v>
      </c>
      <c r="T204" t="s">
        <v>2029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2034</v>
      </c>
      <c r="T205" t="s">
        <v>2035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2030</v>
      </c>
      <c r="T206" t="s">
        <v>2053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2034</v>
      </c>
      <c r="T207" t="s">
        <v>2035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2042</v>
      </c>
      <c r="T208" t="s">
        <v>2048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2030</v>
      </c>
      <c r="T209" t="s">
        <v>2031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2036</v>
      </c>
      <c r="T210" t="s">
        <v>2037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2036</v>
      </c>
      <c r="T211" t="s">
        <v>2037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2036</v>
      </c>
      <c r="T212" t="s">
        <v>2058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2034</v>
      </c>
      <c r="T213" t="s">
        <v>2035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2034</v>
      </c>
      <c r="T214" t="s">
        <v>2035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2030</v>
      </c>
      <c r="T215" t="s">
        <v>2040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2030</v>
      </c>
      <c r="T216" t="s">
        <v>2031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2034</v>
      </c>
      <c r="T217" t="s">
        <v>2035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2034</v>
      </c>
      <c r="T218" t="s">
        <v>2035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2036</v>
      </c>
      <c r="T219" t="s">
        <v>2058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2036</v>
      </c>
      <c r="T220" t="s">
        <v>2047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2036</v>
      </c>
      <c r="T221" t="s">
        <v>2044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2034</v>
      </c>
      <c r="T222" t="s">
        <v>2035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2028</v>
      </c>
      <c r="T223" t="s">
        <v>2029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2049</v>
      </c>
      <c r="T224" t="s">
        <v>2050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2034</v>
      </c>
      <c r="T225" t="s">
        <v>2035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2036</v>
      </c>
      <c r="T226" t="s">
        <v>2058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2030</v>
      </c>
      <c r="T227" t="s">
        <v>2031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2049</v>
      </c>
      <c r="T228" t="s">
        <v>2050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2045</v>
      </c>
      <c r="T229" t="s">
        <v>2056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2036</v>
      </c>
      <c r="T230" t="s">
        <v>2044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2045</v>
      </c>
      <c r="T231" t="s">
        <v>2056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2045</v>
      </c>
      <c r="T232" t="s">
        <v>2046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2034</v>
      </c>
      <c r="T233" t="s">
        <v>2035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2034</v>
      </c>
      <c r="T234" t="s">
        <v>2035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2036</v>
      </c>
      <c r="T235" t="s">
        <v>2044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2045</v>
      </c>
      <c r="T236" t="s">
        <v>2046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2036</v>
      </c>
      <c r="T237" t="s">
        <v>2044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2030</v>
      </c>
      <c r="T238" t="s">
        <v>2031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2036</v>
      </c>
      <c r="T239" t="s">
        <v>2044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2034</v>
      </c>
      <c r="T240" t="s">
        <v>2035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2032</v>
      </c>
      <c r="T241" t="s">
        <v>2041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2034</v>
      </c>
      <c r="T242" t="s">
        <v>2035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2042</v>
      </c>
      <c r="T243" t="s">
        <v>2043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2030</v>
      </c>
      <c r="T244" t="s">
        <v>2031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2034</v>
      </c>
      <c r="T245" t="s">
        <v>2035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2034</v>
      </c>
      <c r="T246" t="s">
        <v>2035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2034</v>
      </c>
      <c r="T247" t="s">
        <v>2035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2032</v>
      </c>
      <c r="T248" t="s">
        <v>2033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2042</v>
      </c>
      <c r="T249" t="s">
        <v>2048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2045</v>
      </c>
      <c r="T250" t="s">
        <v>2056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2042</v>
      </c>
      <c r="T251" t="s">
        <v>2054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2030</v>
      </c>
      <c r="T252" t="s">
        <v>2031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2034</v>
      </c>
      <c r="T253" t="s">
        <v>2035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2034</v>
      </c>
      <c r="T254" t="s">
        <v>2035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2036</v>
      </c>
      <c r="T255" t="s">
        <v>2039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2042</v>
      </c>
      <c r="T256" t="s">
        <v>2043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2030</v>
      </c>
      <c r="T257" t="s">
        <v>2031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2030</v>
      </c>
      <c r="T258" t="s">
        <v>2031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(L259/60)/60/24+DATE(1970,1,1)</f>
        <v>41338.25</v>
      </c>
      <c r="O259" s="6">
        <f t="shared" ref="O259:O322" si="19">(M259/60)/60/24+DATE(1970,1,1)</f>
        <v>41352.208333333336</v>
      </c>
      <c r="P259" t="b">
        <v>0</v>
      </c>
      <c r="Q259" t="b">
        <v>0</v>
      </c>
      <c r="R259" t="s">
        <v>33</v>
      </c>
      <c r="S259" t="s">
        <v>2034</v>
      </c>
      <c r="T259" t="s">
        <v>2035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2034</v>
      </c>
      <c r="T260" t="s">
        <v>2035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2049</v>
      </c>
      <c r="T261" t="s">
        <v>2050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2030</v>
      </c>
      <c r="T262" t="s">
        <v>2031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2030</v>
      </c>
      <c r="T263" t="s">
        <v>2031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2030</v>
      </c>
      <c r="T264" t="s">
        <v>2040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2049</v>
      </c>
      <c r="T265" t="s">
        <v>2050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2034</v>
      </c>
      <c r="T266" t="s">
        <v>2035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2034</v>
      </c>
      <c r="T267" t="s">
        <v>2035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2030</v>
      </c>
      <c r="T268" t="s">
        <v>2053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2034</v>
      </c>
      <c r="T269" t="s">
        <v>2035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2036</v>
      </c>
      <c r="T270" t="s">
        <v>2037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2036</v>
      </c>
      <c r="T271" t="s">
        <v>2055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2045</v>
      </c>
      <c r="T272" t="s">
        <v>2046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2049</v>
      </c>
      <c r="T273" t="s">
        <v>2050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2034</v>
      </c>
      <c r="T274" t="s">
        <v>2035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2034</v>
      </c>
      <c r="T275" t="s">
        <v>2035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2034</v>
      </c>
      <c r="T276" t="s">
        <v>2035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2042</v>
      </c>
      <c r="T277" t="s">
        <v>2054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2045</v>
      </c>
      <c r="T278" t="s">
        <v>2046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2034</v>
      </c>
      <c r="T279" t="s">
        <v>2035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2032</v>
      </c>
      <c r="T280" t="s">
        <v>2033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2034</v>
      </c>
      <c r="T281" t="s">
        <v>2035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2036</v>
      </c>
      <c r="T282" t="s">
        <v>2044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2034</v>
      </c>
      <c r="T283" t="s">
        <v>2035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2036</v>
      </c>
      <c r="T284" t="s">
        <v>2055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2030</v>
      </c>
      <c r="T285" t="s">
        <v>2031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2032</v>
      </c>
      <c r="T286" t="s">
        <v>2033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2034</v>
      </c>
      <c r="T287" t="s">
        <v>2035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2034</v>
      </c>
      <c r="T288" t="s">
        <v>2035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2030</v>
      </c>
      <c r="T289" t="s">
        <v>2038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2030</v>
      </c>
      <c r="T290" t="s">
        <v>2052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2034</v>
      </c>
      <c r="T291" t="s">
        <v>2035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2036</v>
      </c>
      <c r="T292" t="s">
        <v>2037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2032</v>
      </c>
      <c r="T293" t="s">
        <v>2033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2028</v>
      </c>
      <c r="T294" t="s">
        <v>2029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2034</v>
      </c>
      <c r="T295" t="s">
        <v>2035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2034</v>
      </c>
      <c r="T296" t="s">
        <v>2035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2034</v>
      </c>
      <c r="T297" t="s">
        <v>2035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2034</v>
      </c>
      <c r="T298" t="s">
        <v>2035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2034</v>
      </c>
      <c r="T299" t="s">
        <v>2035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2030</v>
      </c>
      <c r="T300" t="s">
        <v>2031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2028</v>
      </c>
      <c r="T301" t="s">
        <v>2029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2042</v>
      </c>
      <c r="T302" t="s">
        <v>2043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2036</v>
      </c>
      <c r="T303" t="s">
        <v>2037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2034</v>
      </c>
      <c r="T304" t="s">
        <v>2035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2030</v>
      </c>
      <c r="T305" t="s">
        <v>2040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2036</v>
      </c>
      <c r="T306" t="s">
        <v>2037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2034</v>
      </c>
      <c r="T307" t="s">
        <v>2035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2034</v>
      </c>
      <c r="T308" t="s">
        <v>2035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2042</v>
      </c>
      <c r="T309" t="s">
        <v>2048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2034</v>
      </c>
      <c r="T310" t="s">
        <v>2035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2030</v>
      </c>
      <c r="T311" t="s">
        <v>2040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2045</v>
      </c>
      <c r="T312" t="s">
        <v>2046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2034</v>
      </c>
      <c r="T313" t="s">
        <v>2035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2034</v>
      </c>
      <c r="T314" t="s">
        <v>2035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2030</v>
      </c>
      <c r="T315" t="s">
        <v>2031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2036</v>
      </c>
      <c r="T316" t="s">
        <v>2037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2034</v>
      </c>
      <c r="T317" t="s">
        <v>2035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2028</v>
      </c>
      <c r="T318" t="s">
        <v>2029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2034</v>
      </c>
      <c r="T319" t="s">
        <v>2035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2030</v>
      </c>
      <c r="T320" t="s">
        <v>2031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2032</v>
      </c>
      <c r="T321" t="s">
        <v>2033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2042</v>
      </c>
      <c r="T322" t="s">
        <v>2048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(L323/60)/60/24+DATE(1970,1,1)</f>
        <v>40634.208333333336</v>
      </c>
      <c r="O323" s="6">
        <f t="shared" ref="O323:O386" si="23">(M323/60)/60/24+DATE(1970,1,1)</f>
        <v>40642.208333333336</v>
      </c>
      <c r="P323" t="b">
        <v>0</v>
      </c>
      <c r="Q323" t="b">
        <v>0</v>
      </c>
      <c r="R323" t="s">
        <v>100</v>
      </c>
      <c r="S323" t="s">
        <v>2036</v>
      </c>
      <c r="T323" t="s">
        <v>2047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2034</v>
      </c>
      <c r="T324" t="s">
        <v>2035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2036</v>
      </c>
      <c r="T325" t="s">
        <v>2037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2034</v>
      </c>
      <c r="T326" t="s">
        <v>2035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2034</v>
      </c>
      <c r="T327" t="s">
        <v>2035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2036</v>
      </c>
      <c r="T328" t="s">
        <v>2044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2034</v>
      </c>
      <c r="T329" t="s">
        <v>2035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2030</v>
      </c>
      <c r="T330" t="s">
        <v>2031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2045</v>
      </c>
      <c r="T331" t="s">
        <v>2046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2036</v>
      </c>
      <c r="T332" t="s">
        <v>2037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2028</v>
      </c>
      <c r="T333" t="s">
        <v>2029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2032</v>
      </c>
      <c r="T334" t="s">
        <v>2041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2034</v>
      </c>
      <c r="T335" t="s">
        <v>2035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2030</v>
      </c>
      <c r="T336" t="s">
        <v>2031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2030</v>
      </c>
      <c r="T337" t="s">
        <v>2031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2030</v>
      </c>
      <c r="T338" t="s">
        <v>2031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2034</v>
      </c>
      <c r="T339" t="s">
        <v>2035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2034</v>
      </c>
      <c r="T340" t="s">
        <v>2035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2034</v>
      </c>
      <c r="T341" t="s">
        <v>2035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2049</v>
      </c>
      <c r="T342" t="s">
        <v>2050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2030</v>
      </c>
      <c r="T343" t="s">
        <v>2040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2034</v>
      </c>
      <c r="T344" t="s">
        <v>2035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2034</v>
      </c>
      <c r="T345" t="s">
        <v>2035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2045</v>
      </c>
      <c r="T346" t="s">
        <v>2046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2036</v>
      </c>
      <c r="T347" t="s">
        <v>2039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2030</v>
      </c>
      <c r="T348" t="s">
        <v>2040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2032</v>
      </c>
      <c r="T349" t="s">
        <v>2033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2028</v>
      </c>
      <c r="T350" t="s">
        <v>2029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2034</v>
      </c>
      <c r="T351" t="s">
        <v>2035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2030</v>
      </c>
      <c r="T352" t="s">
        <v>2053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2030</v>
      </c>
      <c r="T353" t="s">
        <v>2031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2034</v>
      </c>
      <c r="T354" t="s">
        <v>2035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2034</v>
      </c>
      <c r="T355" t="s">
        <v>2035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2036</v>
      </c>
      <c r="T356" t="s">
        <v>2037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2032</v>
      </c>
      <c r="T357" t="s">
        <v>2041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2034</v>
      </c>
      <c r="T358" t="s">
        <v>2035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2045</v>
      </c>
      <c r="T359" t="s">
        <v>2046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2049</v>
      </c>
      <c r="T360" t="s">
        <v>2050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2036</v>
      </c>
      <c r="T361" t="s">
        <v>2044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2034</v>
      </c>
      <c r="T362" t="s">
        <v>2035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2034</v>
      </c>
      <c r="T363" t="s">
        <v>2035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2030</v>
      </c>
      <c r="T364" t="s">
        <v>2031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2030</v>
      </c>
      <c r="T365" t="s">
        <v>2031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2030</v>
      </c>
      <c r="T366" t="s">
        <v>2040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2034</v>
      </c>
      <c r="T367" t="s">
        <v>2035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2034</v>
      </c>
      <c r="T368" t="s">
        <v>2035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2034</v>
      </c>
      <c r="T369" t="s">
        <v>2035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2036</v>
      </c>
      <c r="T370" t="s">
        <v>2037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2036</v>
      </c>
      <c r="T371" t="s">
        <v>2055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2034</v>
      </c>
      <c r="T372" t="s">
        <v>2035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2034</v>
      </c>
      <c r="T373" t="s">
        <v>2035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2036</v>
      </c>
      <c r="T374" t="s">
        <v>2037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2034</v>
      </c>
      <c r="T375" t="s">
        <v>2035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2036</v>
      </c>
      <c r="T376" t="s">
        <v>2037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2030</v>
      </c>
      <c r="T377" t="s">
        <v>2040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2030</v>
      </c>
      <c r="T378" t="s">
        <v>2031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2034</v>
      </c>
      <c r="T379" t="s">
        <v>2035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2036</v>
      </c>
      <c r="T380" t="s">
        <v>2037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2034</v>
      </c>
      <c r="T381" t="s">
        <v>2035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2034</v>
      </c>
      <c r="T382" t="s">
        <v>2035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2034</v>
      </c>
      <c r="T383" t="s">
        <v>2035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2049</v>
      </c>
      <c r="T384" t="s">
        <v>2050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2028</v>
      </c>
      <c r="T385" t="s">
        <v>2029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2036</v>
      </c>
      <c r="T386" t="s">
        <v>2037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(L387/60)/60/24+DATE(1970,1,1)</f>
        <v>43553.208333333328</v>
      </c>
      <c r="O387" s="6">
        <f t="shared" ref="O387:O450" si="27">(M387/60)/60/24+DATE(1970,1,1)</f>
        <v>43585.208333333328</v>
      </c>
      <c r="P387" t="b">
        <v>0</v>
      </c>
      <c r="Q387" t="b">
        <v>0</v>
      </c>
      <c r="R387" t="s">
        <v>68</v>
      </c>
      <c r="S387" t="s">
        <v>2042</v>
      </c>
      <c r="T387" t="s">
        <v>2043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2034</v>
      </c>
      <c r="T388" t="s">
        <v>2035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2032</v>
      </c>
      <c r="T389" t="s">
        <v>2041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2030</v>
      </c>
      <c r="T390" t="s">
        <v>2040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2034</v>
      </c>
      <c r="T391" t="s">
        <v>2035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2049</v>
      </c>
      <c r="T392" t="s">
        <v>2050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2042</v>
      </c>
      <c r="T393" t="s">
        <v>2043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2032</v>
      </c>
      <c r="T394" t="s">
        <v>2041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2030</v>
      </c>
      <c r="T395" t="s">
        <v>2053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2036</v>
      </c>
      <c r="T396" t="s">
        <v>2037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2034</v>
      </c>
      <c r="T397" t="s">
        <v>2035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2036</v>
      </c>
      <c r="T398" t="s">
        <v>2039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2030</v>
      </c>
      <c r="T399" t="s">
        <v>2031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2036</v>
      </c>
      <c r="T400" t="s">
        <v>2044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2030</v>
      </c>
      <c r="T401" t="s">
        <v>2040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2049</v>
      </c>
      <c r="T402" t="s">
        <v>2050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2034</v>
      </c>
      <c r="T403" t="s">
        <v>2035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2036</v>
      </c>
      <c r="T404" t="s">
        <v>2047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2034</v>
      </c>
      <c r="T405" t="s">
        <v>2035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2034</v>
      </c>
      <c r="T406" t="s">
        <v>2035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2034</v>
      </c>
      <c r="T407" t="s">
        <v>2035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2036</v>
      </c>
      <c r="T408" t="s">
        <v>2037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2034</v>
      </c>
      <c r="T409" t="s">
        <v>2035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2036</v>
      </c>
      <c r="T410" t="s">
        <v>2037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2030</v>
      </c>
      <c r="T411" t="s">
        <v>2031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2045</v>
      </c>
      <c r="T412" t="s">
        <v>2056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2034</v>
      </c>
      <c r="T413" t="s">
        <v>2035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2042</v>
      </c>
      <c r="T414" t="s">
        <v>2048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2036</v>
      </c>
      <c r="T415" t="s">
        <v>2044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2028</v>
      </c>
      <c r="T416" t="s">
        <v>2029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2034</v>
      </c>
      <c r="T417" t="s">
        <v>2035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2036</v>
      </c>
      <c r="T418" t="s">
        <v>2037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2034</v>
      </c>
      <c r="T419" t="s">
        <v>2035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2036</v>
      </c>
      <c r="T420" t="s">
        <v>2037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2032</v>
      </c>
      <c r="T421" t="s">
        <v>2033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2034</v>
      </c>
      <c r="T422" t="s">
        <v>2035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2032</v>
      </c>
      <c r="T423" t="s">
        <v>2041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2034</v>
      </c>
      <c r="T424" t="s">
        <v>2035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2028</v>
      </c>
      <c r="T425" t="s">
        <v>2029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2030</v>
      </c>
      <c r="T426" t="s">
        <v>2040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2049</v>
      </c>
      <c r="T427" t="s">
        <v>2050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2034</v>
      </c>
      <c r="T428" t="s">
        <v>2035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2034</v>
      </c>
      <c r="T429" t="s">
        <v>2035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2036</v>
      </c>
      <c r="T430" t="s">
        <v>2044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2049</v>
      </c>
      <c r="T431" t="s">
        <v>2050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2034</v>
      </c>
      <c r="T432" t="s">
        <v>2035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2034</v>
      </c>
      <c r="T433" t="s">
        <v>2035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2034</v>
      </c>
      <c r="T434" t="s">
        <v>2035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2036</v>
      </c>
      <c r="T435" t="s">
        <v>2037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2034</v>
      </c>
      <c r="T436" t="s">
        <v>2035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2034</v>
      </c>
      <c r="T437" t="s">
        <v>2035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2030</v>
      </c>
      <c r="T438" t="s">
        <v>2053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2036</v>
      </c>
      <c r="T439" t="s">
        <v>2044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2034</v>
      </c>
      <c r="T440" t="s">
        <v>2035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2036</v>
      </c>
      <c r="T441" t="s">
        <v>2058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2036</v>
      </c>
      <c r="T442" t="s">
        <v>2055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2032</v>
      </c>
      <c r="T443" t="s">
        <v>2041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2034</v>
      </c>
      <c r="T444" t="s">
        <v>2035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2034</v>
      </c>
      <c r="T445" t="s">
        <v>2035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2030</v>
      </c>
      <c r="T446" t="s">
        <v>2040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2034</v>
      </c>
      <c r="T447" t="s">
        <v>2035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2032</v>
      </c>
      <c r="T448" t="s">
        <v>2041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2036</v>
      </c>
      <c r="T449" t="s">
        <v>2055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2045</v>
      </c>
      <c r="T450" t="s">
        <v>2046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(L451/60)/60/24+DATE(1970,1,1)</f>
        <v>43530.25</v>
      </c>
      <c r="O451" s="6">
        <f t="shared" ref="O451:O514" si="31">(M451/60)/60/24+DATE(1970,1,1)</f>
        <v>43547.208333333328</v>
      </c>
      <c r="P451" t="b">
        <v>0</v>
      </c>
      <c r="Q451" t="b">
        <v>0</v>
      </c>
      <c r="R451" t="s">
        <v>89</v>
      </c>
      <c r="S451" t="s">
        <v>2045</v>
      </c>
      <c r="T451" t="s">
        <v>2046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2036</v>
      </c>
      <c r="T452" t="s">
        <v>2044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2030</v>
      </c>
      <c r="T453" t="s">
        <v>2031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2036</v>
      </c>
      <c r="T454" t="s">
        <v>2039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2036</v>
      </c>
      <c r="T455" t="s">
        <v>2058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2036</v>
      </c>
      <c r="T456" t="s">
        <v>2039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2034</v>
      </c>
      <c r="T457" t="s">
        <v>2035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2030</v>
      </c>
      <c r="T458" t="s">
        <v>2040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2034</v>
      </c>
      <c r="T459" t="s">
        <v>2035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2034</v>
      </c>
      <c r="T460" t="s">
        <v>2035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2036</v>
      </c>
      <c r="T461" t="s">
        <v>2037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2034</v>
      </c>
      <c r="T462" t="s">
        <v>2035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2036</v>
      </c>
      <c r="T463" t="s">
        <v>2039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2045</v>
      </c>
      <c r="T464" t="s">
        <v>2056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2036</v>
      </c>
      <c r="T465" t="s">
        <v>2044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2034</v>
      </c>
      <c r="T466" t="s">
        <v>2035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2042</v>
      </c>
      <c r="T467" t="s">
        <v>2054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2032</v>
      </c>
      <c r="T468" t="s">
        <v>2041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2032</v>
      </c>
      <c r="T469" t="s">
        <v>2033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2034</v>
      </c>
      <c r="T470" t="s">
        <v>2035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2036</v>
      </c>
      <c r="T471" t="s">
        <v>2039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2032</v>
      </c>
      <c r="T472" t="s">
        <v>2041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2028</v>
      </c>
      <c r="T473" t="s">
        <v>2029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2030</v>
      </c>
      <c r="T474" t="s">
        <v>2031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2030</v>
      </c>
      <c r="T475" t="s">
        <v>2038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2036</v>
      </c>
      <c r="T476" t="s">
        <v>2055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2042</v>
      </c>
      <c r="T477" t="s">
        <v>2054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2042</v>
      </c>
      <c r="T478" t="s">
        <v>2048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2036</v>
      </c>
      <c r="T479" t="s">
        <v>2058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2032</v>
      </c>
      <c r="T480" t="s">
        <v>2041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2028</v>
      </c>
      <c r="T481" t="s">
        <v>2029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2049</v>
      </c>
      <c r="T482" t="s">
        <v>2050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2034</v>
      </c>
      <c r="T483" t="s">
        <v>2035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2042</v>
      </c>
      <c r="T484" t="s">
        <v>2048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2034</v>
      </c>
      <c r="T485" t="s">
        <v>2035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2028</v>
      </c>
      <c r="T486" t="s">
        <v>2029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2034</v>
      </c>
      <c r="T487" t="s">
        <v>2035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2042</v>
      </c>
      <c r="T488" t="s">
        <v>2054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2034</v>
      </c>
      <c r="T489" t="s">
        <v>2035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2034</v>
      </c>
      <c r="T490" t="s">
        <v>2035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2032</v>
      </c>
      <c r="T491" t="s">
        <v>2041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2059</v>
      </c>
      <c r="T492" t="s">
        <v>2060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2028</v>
      </c>
      <c r="T493" t="s">
        <v>2029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2036</v>
      </c>
      <c r="T494" t="s">
        <v>2047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2049</v>
      </c>
      <c r="T495" t="s">
        <v>2050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2032</v>
      </c>
      <c r="T496" t="s">
        <v>2041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2034</v>
      </c>
      <c r="T497" t="s">
        <v>2035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2036</v>
      </c>
      <c r="T498" t="s">
        <v>2044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2032</v>
      </c>
      <c r="T499" t="s">
        <v>2041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2032</v>
      </c>
      <c r="T500" t="s">
        <v>2033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2036</v>
      </c>
      <c r="T501" t="s">
        <v>2037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2034</v>
      </c>
      <c r="T502" t="s">
        <v>2035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2036</v>
      </c>
      <c r="T503" t="s">
        <v>2037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2045</v>
      </c>
      <c r="T504" t="s">
        <v>2046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2036</v>
      </c>
      <c r="T505" t="s">
        <v>2039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2030</v>
      </c>
      <c r="T506" t="s">
        <v>2031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2042</v>
      </c>
      <c r="T507" t="s">
        <v>2051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2034</v>
      </c>
      <c r="T508" t="s">
        <v>2035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2032</v>
      </c>
      <c r="T509" t="s">
        <v>2033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2034</v>
      </c>
      <c r="T510" t="s">
        <v>2035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2034</v>
      </c>
      <c r="T511" t="s">
        <v>2035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2036</v>
      </c>
      <c r="T512" t="s">
        <v>2039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2034</v>
      </c>
      <c r="T513" t="s">
        <v>2035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2045</v>
      </c>
      <c r="T514" t="s">
        <v>2046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(L515/60)/60/24+DATE(1970,1,1)</f>
        <v>40430.208333333336</v>
      </c>
      <c r="O515" s="6">
        <f t="shared" ref="O515:O578" si="35">(M515/60)/60/24+DATE(1970,1,1)</f>
        <v>40432.208333333336</v>
      </c>
      <c r="P515" t="b">
        <v>0</v>
      </c>
      <c r="Q515" t="b">
        <v>0</v>
      </c>
      <c r="R515" t="s">
        <v>269</v>
      </c>
      <c r="S515" t="s">
        <v>2036</v>
      </c>
      <c r="T515" t="s">
        <v>2055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2030</v>
      </c>
      <c r="T516" t="s">
        <v>2031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2034</v>
      </c>
      <c r="T517" t="s">
        <v>2035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2042</v>
      </c>
      <c r="T518" t="s">
        <v>2043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2028</v>
      </c>
      <c r="T519" t="s">
        <v>2029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2036</v>
      </c>
      <c r="T520" t="s">
        <v>2044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2030</v>
      </c>
      <c r="T521" t="s">
        <v>2031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2034</v>
      </c>
      <c r="T522" t="s">
        <v>2035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2036</v>
      </c>
      <c r="T523" t="s">
        <v>2039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2036</v>
      </c>
      <c r="T524" t="s">
        <v>2047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2036</v>
      </c>
      <c r="T525" t="s">
        <v>2047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2034</v>
      </c>
      <c r="T526" t="s">
        <v>2035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2032</v>
      </c>
      <c r="T527" t="s">
        <v>2041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2034</v>
      </c>
      <c r="T528" t="s">
        <v>2035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2036</v>
      </c>
      <c r="T529" t="s">
        <v>2044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2030</v>
      </c>
      <c r="T530" t="s">
        <v>2040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2045</v>
      </c>
      <c r="T531" t="s">
        <v>2046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2042</v>
      </c>
      <c r="T532" t="s">
        <v>2048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2045</v>
      </c>
      <c r="T533" t="s">
        <v>2046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2034</v>
      </c>
      <c r="T534" t="s">
        <v>2035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2030</v>
      </c>
      <c r="T535" t="s">
        <v>2040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2036</v>
      </c>
      <c r="T536" t="s">
        <v>2039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2034</v>
      </c>
      <c r="T537" t="s">
        <v>2035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2042</v>
      </c>
      <c r="T538" t="s">
        <v>2048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2036</v>
      </c>
      <c r="T539" t="s">
        <v>2037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2045</v>
      </c>
      <c r="T540" t="s">
        <v>2056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2028</v>
      </c>
      <c r="T541" t="s">
        <v>2029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2049</v>
      </c>
      <c r="T542" t="s">
        <v>2050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2045</v>
      </c>
      <c r="T543" t="s">
        <v>2056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2030</v>
      </c>
      <c r="T544" t="s">
        <v>2040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2045</v>
      </c>
      <c r="T545" t="s">
        <v>2046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2030</v>
      </c>
      <c r="T546" t="s">
        <v>2031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2034</v>
      </c>
      <c r="T547" t="s">
        <v>2035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2034</v>
      </c>
      <c r="T548" t="s">
        <v>2035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2036</v>
      </c>
      <c r="T549" t="s">
        <v>2039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2034</v>
      </c>
      <c r="T550" t="s">
        <v>2035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2032</v>
      </c>
      <c r="T551" t="s">
        <v>2041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2030</v>
      </c>
      <c r="T552" t="s">
        <v>2040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2032</v>
      </c>
      <c r="T553" t="s">
        <v>2033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2034</v>
      </c>
      <c r="T554" t="s">
        <v>2035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2030</v>
      </c>
      <c r="T555" t="s">
        <v>2031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2030</v>
      </c>
      <c r="T556" t="s">
        <v>2040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2030</v>
      </c>
      <c r="T557" t="s">
        <v>2031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2042</v>
      </c>
      <c r="T558" t="s">
        <v>2054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2036</v>
      </c>
      <c r="T559" t="s">
        <v>2058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2034</v>
      </c>
      <c r="T560" t="s">
        <v>2035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2034</v>
      </c>
      <c r="T561" t="s">
        <v>2035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2036</v>
      </c>
      <c r="T562" t="s">
        <v>2044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2034</v>
      </c>
      <c r="T563" t="s">
        <v>2035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2030</v>
      </c>
      <c r="T564" t="s">
        <v>2031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2036</v>
      </c>
      <c r="T565" t="s">
        <v>2037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2034</v>
      </c>
      <c r="T566" t="s">
        <v>2035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2034</v>
      </c>
      <c r="T567" t="s">
        <v>2035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2030</v>
      </c>
      <c r="T568" t="s">
        <v>2038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2030</v>
      </c>
      <c r="T569" t="s">
        <v>2031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2034</v>
      </c>
      <c r="T570" t="s">
        <v>2035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2036</v>
      </c>
      <c r="T571" t="s">
        <v>2044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2030</v>
      </c>
      <c r="T572" t="s">
        <v>2031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2036</v>
      </c>
      <c r="T573" t="s">
        <v>2047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2030</v>
      </c>
      <c r="T574" t="s">
        <v>2031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2059</v>
      </c>
      <c r="T575" t="s">
        <v>2060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2028</v>
      </c>
      <c r="T576" t="s">
        <v>2029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2034</v>
      </c>
      <c r="T577" t="s">
        <v>2035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2034</v>
      </c>
      <c r="T578" t="s">
        <v>2035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(L579/60)/60/24+DATE(1970,1,1)</f>
        <v>40613.25</v>
      </c>
      <c r="O579" s="6">
        <f t="shared" ref="O579:O642" si="39">(M579/60)/60/24+DATE(1970,1,1)</f>
        <v>40639.208333333336</v>
      </c>
      <c r="P579" t="b">
        <v>0</v>
      </c>
      <c r="Q579" t="b">
        <v>0</v>
      </c>
      <c r="R579" t="s">
        <v>159</v>
      </c>
      <c r="S579" t="s">
        <v>2030</v>
      </c>
      <c r="T579" t="s">
        <v>2053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2036</v>
      </c>
      <c r="T580" t="s">
        <v>2058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2030</v>
      </c>
      <c r="T581" t="s">
        <v>2053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2034</v>
      </c>
      <c r="T582" t="s">
        <v>2035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2032</v>
      </c>
      <c r="T583" t="s">
        <v>2033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2045</v>
      </c>
      <c r="T584" t="s">
        <v>2046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2036</v>
      </c>
      <c r="T585" t="s">
        <v>2037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2032</v>
      </c>
      <c r="T586" t="s">
        <v>2033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2042</v>
      </c>
      <c r="T587" t="s">
        <v>2054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2030</v>
      </c>
      <c r="T588" t="s">
        <v>2031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2028</v>
      </c>
      <c r="T589" t="s">
        <v>2029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2034</v>
      </c>
      <c r="T590" t="s">
        <v>2035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2036</v>
      </c>
      <c r="T591" t="s">
        <v>2037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2042</v>
      </c>
      <c r="T592" t="s">
        <v>2051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2045</v>
      </c>
      <c r="T593" t="s">
        <v>2046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2034</v>
      </c>
      <c r="T594" t="s">
        <v>2035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2036</v>
      </c>
      <c r="T595" t="s">
        <v>2044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2034</v>
      </c>
      <c r="T596" t="s">
        <v>2035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2034</v>
      </c>
      <c r="T597" t="s">
        <v>2035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2036</v>
      </c>
      <c r="T598" t="s">
        <v>2039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2034</v>
      </c>
      <c r="T599" t="s">
        <v>2035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2030</v>
      </c>
      <c r="T600" t="s">
        <v>2031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2036</v>
      </c>
      <c r="T601" t="s">
        <v>2037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2028</v>
      </c>
      <c r="T602" t="s">
        <v>2029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2032</v>
      </c>
      <c r="T603" t="s">
        <v>2041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2034</v>
      </c>
      <c r="T604" t="s">
        <v>2035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2034</v>
      </c>
      <c r="T605" t="s">
        <v>2035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2034</v>
      </c>
      <c r="T606" t="s">
        <v>2035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2042</v>
      </c>
      <c r="T607" t="s">
        <v>2043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2030</v>
      </c>
      <c r="T608" t="s">
        <v>2031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2028</v>
      </c>
      <c r="T609" t="s">
        <v>2029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2030</v>
      </c>
      <c r="T610" t="s">
        <v>2053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2036</v>
      </c>
      <c r="T611" t="s">
        <v>2058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2034</v>
      </c>
      <c r="T612" t="s">
        <v>2035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2034</v>
      </c>
      <c r="T613" t="s">
        <v>2035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2030</v>
      </c>
      <c r="T614" t="s">
        <v>2038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2034</v>
      </c>
      <c r="T615" t="s">
        <v>2035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2034</v>
      </c>
      <c r="T616" t="s">
        <v>2035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2034</v>
      </c>
      <c r="T617" t="s">
        <v>2035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2030</v>
      </c>
      <c r="T618" t="s">
        <v>2040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2034</v>
      </c>
      <c r="T619" t="s">
        <v>2035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2042</v>
      </c>
      <c r="T620" t="s">
        <v>2043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2034</v>
      </c>
      <c r="T621" t="s">
        <v>2035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2049</v>
      </c>
      <c r="T622" t="s">
        <v>2050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2034</v>
      </c>
      <c r="T623" t="s">
        <v>2035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2030</v>
      </c>
      <c r="T624" t="s">
        <v>2040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2034</v>
      </c>
      <c r="T625" t="s">
        <v>2035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2049</v>
      </c>
      <c r="T626" t="s">
        <v>2050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2034</v>
      </c>
      <c r="T627" t="s">
        <v>2035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2034</v>
      </c>
      <c r="T628" t="s">
        <v>2035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2028</v>
      </c>
      <c r="T629" t="s">
        <v>2029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2030</v>
      </c>
      <c r="T630" t="s">
        <v>2040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2034</v>
      </c>
      <c r="T631" t="s">
        <v>2035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2034</v>
      </c>
      <c r="T632" t="s">
        <v>2035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2034</v>
      </c>
      <c r="T633" t="s">
        <v>2035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2034</v>
      </c>
      <c r="T634" t="s">
        <v>2035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2036</v>
      </c>
      <c r="T635" t="s">
        <v>2044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2036</v>
      </c>
      <c r="T636" t="s">
        <v>2055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2036</v>
      </c>
      <c r="T637" t="s">
        <v>2055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2036</v>
      </c>
      <c r="T638" t="s">
        <v>2044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2034</v>
      </c>
      <c r="T639" t="s">
        <v>2035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2034</v>
      </c>
      <c r="T640" t="s">
        <v>2035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2036</v>
      </c>
      <c r="T641" t="s">
        <v>2039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2034</v>
      </c>
      <c r="T642" t="s">
        <v>2035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(L643/60)/60/24+DATE(1970,1,1)</f>
        <v>42786.25</v>
      </c>
      <c r="O643" s="6">
        <f t="shared" ref="O643:O706" si="43">(M643/60)/60/24+DATE(1970,1,1)</f>
        <v>42814.208333333328</v>
      </c>
      <c r="P643" t="b">
        <v>0</v>
      </c>
      <c r="Q643" t="b">
        <v>0</v>
      </c>
      <c r="R643" t="s">
        <v>33</v>
      </c>
      <c r="S643" t="s">
        <v>2034</v>
      </c>
      <c r="T643" t="s">
        <v>2035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2032</v>
      </c>
      <c r="T644" t="s">
        <v>2041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2034</v>
      </c>
      <c r="T645" t="s">
        <v>2035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2034</v>
      </c>
      <c r="T646" t="s">
        <v>2035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2030</v>
      </c>
      <c r="T647" t="s">
        <v>2031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2045</v>
      </c>
      <c r="T648" t="s">
        <v>2046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2042</v>
      </c>
      <c r="T649" t="s">
        <v>2054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2028</v>
      </c>
      <c r="T650" t="s">
        <v>2029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2034</v>
      </c>
      <c r="T651" t="s">
        <v>2035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2030</v>
      </c>
      <c r="T652" t="s">
        <v>2053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2036</v>
      </c>
      <c r="T653" t="s">
        <v>2047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2032</v>
      </c>
      <c r="T654" t="s">
        <v>2033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2032</v>
      </c>
      <c r="T655" t="s">
        <v>2033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2030</v>
      </c>
      <c r="T656" t="s">
        <v>2052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2049</v>
      </c>
      <c r="T657" t="s">
        <v>2050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2028</v>
      </c>
      <c r="T658" t="s">
        <v>2029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2036</v>
      </c>
      <c r="T659" t="s">
        <v>2058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2030</v>
      </c>
      <c r="T660" t="s">
        <v>2031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2036</v>
      </c>
      <c r="T661" t="s">
        <v>2037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2034</v>
      </c>
      <c r="T662" t="s">
        <v>2035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2030</v>
      </c>
      <c r="T663" t="s">
        <v>2053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2034</v>
      </c>
      <c r="T664" t="s">
        <v>2035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2034</v>
      </c>
      <c r="T665" t="s">
        <v>2035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2030</v>
      </c>
      <c r="T666" t="s">
        <v>2053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2036</v>
      </c>
      <c r="T667" t="s">
        <v>2037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2034</v>
      </c>
      <c r="T668" t="s">
        <v>2035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2059</v>
      </c>
      <c r="T669" t="s">
        <v>2060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2034</v>
      </c>
      <c r="T670" t="s">
        <v>2035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2034</v>
      </c>
      <c r="T671" t="s">
        <v>2035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2030</v>
      </c>
      <c r="T672" t="s">
        <v>2040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2034</v>
      </c>
      <c r="T673" t="s">
        <v>2035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2034</v>
      </c>
      <c r="T674" t="s">
        <v>2035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2030</v>
      </c>
      <c r="T675" t="s">
        <v>2040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2049</v>
      </c>
      <c r="T676" t="s">
        <v>2050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2059</v>
      </c>
      <c r="T677" t="s">
        <v>2060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2049</v>
      </c>
      <c r="T678" t="s">
        <v>2050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2042</v>
      </c>
      <c r="T679" t="s">
        <v>2048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2036</v>
      </c>
      <c r="T680" t="s">
        <v>2039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2028</v>
      </c>
      <c r="T681" t="s">
        <v>2029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2045</v>
      </c>
      <c r="T682" t="s">
        <v>2056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2034</v>
      </c>
      <c r="T683" t="s">
        <v>2035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2034</v>
      </c>
      <c r="T684" t="s">
        <v>2035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2034</v>
      </c>
      <c r="T685" t="s">
        <v>2035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2042</v>
      </c>
      <c r="T686" t="s">
        <v>2043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2034</v>
      </c>
      <c r="T687" t="s">
        <v>2035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2032</v>
      </c>
      <c r="T688" t="s">
        <v>2041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2034</v>
      </c>
      <c r="T689" t="s">
        <v>2035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2036</v>
      </c>
      <c r="T690" t="s">
        <v>2055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2032</v>
      </c>
      <c r="T691" t="s">
        <v>2033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2036</v>
      </c>
      <c r="T692" t="s">
        <v>2037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2036</v>
      </c>
      <c r="T693" t="s">
        <v>2037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2030</v>
      </c>
      <c r="T694" t="s">
        <v>2031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2034</v>
      </c>
      <c r="T695" t="s">
        <v>2035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2034</v>
      </c>
      <c r="T696" t="s">
        <v>2035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2030</v>
      </c>
      <c r="T697" t="s">
        <v>2031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2034</v>
      </c>
      <c r="T698" t="s">
        <v>2035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2030</v>
      </c>
      <c r="T699" t="s">
        <v>2038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2032</v>
      </c>
      <c r="T700" t="s">
        <v>2041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2036</v>
      </c>
      <c r="T701" t="s">
        <v>2039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2032</v>
      </c>
      <c r="T702" t="s">
        <v>2041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2034</v>
      </c>
      <c r="T703" t="s">
        <v>2035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2032</v>
      </c>
      <c r="T704" t="s">
        <v>2041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2042</v>
      </c>
      <c r="T705" t="s">
        <v>2054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2036</v>
      </c>
      <c r="T706" t="s">
        <v>2044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(L707/60)/60/24+DATE(1970,1,1)</f>
        <v>41619.25</v>
      </c>
      <c r="O707" s="6">
        <f t="shared" ref="O707:O770" si="47">(M707/60)/60/24+DATE(1970,1,1)</f>
        <v>41623.25</v>
      </c>
      <c r="P707" t="b">
        <v>0</v>
      </c>
      <c r="Q707" t="b">
        <v>0</v>
      </c>
      <c r="R707" t="s">
        <v>68</v>
      </c>
      <c r="S707" t="s">
        <v>2042</v>
      </c>
      <c r="T707" t="s">
        <v>2043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2032</v>
      </c>
      <c r="T708" t="s">
        <v>2033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2036</v>
      </c>
      <c r="T709" t="s">
        <v>2039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2034</v>
      </c>
      <c r="T710" t="s">
        <v>2035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2034</v>
      </c>
      <c r="T711" t="s">
        <v>2035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2034</v>
      </c>
      <c r="T712" t="s">
        <v>2035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2034</v>
      </c>
      <c r="T713" t="s">
        <v>2035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2034</v>
      </c>
      <c r="T714" t="s">
        <v>2035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2042</v>
      </c>
      <c r="T715" t="s">
        <v>2051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2030</v>
      </c>
      <c r="T716" t="s">
        <v>2031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2045</v>
      </c>
      <c r="T717" t="s">
        <v>2056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2034</v>
      </c>
      <c r="T718" t="s">
        <v>2035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2036</v>
      </c>
      <c r="T719" t="s">
        <v>2037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2032</v>
      </c>
      <c r="T720" t="s">
        <v>2041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2042</v>
      </c>
      <c r="T721" t="s">
        <v>2048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2034</v>
      </c>
      <c r="T722" t="s">
        <v>2035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2030</v>
      </c>
      <c r="T723" t="s">
        <v>2031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2036</v>
      </c>
      <c r="T724" t="s">
        <v>2037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2034</v>
      </c>
      <c r="T725" t="s">
        <v>2035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2034</v>
      </c>
      <c r="T726" t="s">
        <v>2035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2045</v>
      </c>
      <c r="T727" t="s">
        <v>2056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2034</v>
      </c>
      <c r="T728" t="s">
        <v>2035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2032</v>
      </c>
      <c r="T729" t="s">
        <v>2033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2034</v>
      </c>
      <c r="T730" t="s">
        <v>2035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2036</v>
      </c>
      <c r="T731" t="s">
        <v>2039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2032</v>
      </c>
      <c r="T732" t="s">
        <v>2041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2032</v>
      </c>
      <c r="T733" t="s">
        <v>2033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2030</v>
      </c>
      <c r="T734" t="s">
        <v>2031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2030</v>
      </c>
      <c r="T735" t="s">
        <v>2052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2034</v>
      </c>
      <c r="T736" t="s">
        <v>2035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2049</v>
      </c>
      <c r="T737" t="s">
        <v>2050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2042</v>
      </c>
      <c r="T738" t="s">
        <v>2043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2030</v>
      </c>
      <c r="T739" t="s">
        <v>2040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2034</v>
      </c>
      <c r="T740" t="s">
        <v>2035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2030</v>
      </c>
      <c r="T741" t="s">
        <v>2040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2034</v>
      </c>
      <c r="T742" t="s">
        <v>2035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2034</v>
      </c>
      <c r="T743" t="s">
        <v>2035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2030</v>
      </c>
      <c r="T744" t="s">
        <v>2038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2034</v>
      </c>
      <c r="T745" t="s">
        <v>2035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2034</v>
      </c>
      <c r="T746" t="s">
        <v>2035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2032</v>
      </c>
      <c r="T747" t="s">
        <v>2041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2032</v>
      </c>
      <c r="T748" t="s">
        <v>2033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2034</v>
      </c>
      <c r="T749" t="s">
        <v>2035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2036</v>
      </c>
      <c r="T750" t="s">
        <v>2044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2032</v>
      </c>
      <c r="T751" t="s">
        <v>2041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2030</v>
      </c>
      <c r="T752" t="s">
        <v>2038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2042</v>
      </c>
      <c r="T753" t="s">
        <v>2043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2034</v>
      </c>
      <c r="T754" t="s">
        <v>2035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2049</v>
      </c>
      <c r="T755" t="s">
        <v>2050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2034</v>
      </c>
      <c r="T756" t="s">
        <v>2035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2034</v>
      </c>
      <c r="T757" t="s">
        <v>2035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2034</v>
      </c>
      <c r="T758" t="s">
        <v>2035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2036</v>
      </c>
      <c r="T759" t="s">
        <v>2039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2030</v>
      </c>
      <c r="T760" t="s">
        <v>2031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2030</v>
      </c>
      <c r="T761" t="s">
        <v>2038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2045</v>
      </c>
      <c r="T762" t="s">
        <v>2046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2030</v>
      </c>
      <c r="T763" t="s">
        <v>2031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2030</v>
      </c>
      <c r="T764" t="s">
        <v>2053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2034</v>
      </c>
      <c r="T765" t="s">
        <v>2035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2030</v>
      </c>
      <c r="T766" t="s">
        <v>2031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2030</v>
      </c>
      <c r="T767" t="s">
        <v>2040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2036</v>
      </c>
      <c r="T768" t="s">
        <v>2058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2042</v>
      </c>
      <c r="T769" t="s">
        <v>2054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2034</v>
      </c>
      <c r="T770" t="s">
        <v>2035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(L771/60)/60/24+DATE(1970,1,1)</f>
        <v>41501.208333333336</v>
      </c>
      <c r="O771" s="6">
        <f t="shared" ref="O771:O834" si="51">(M771/60)/60/24+DATE(1970,1,1)</f>
        <v>41527.208333333336</v>
      </c>
      <c r="P771" t="b">
        <v>0</v>
      </c>
      <c r="Q771" t="b">
        <v>0</v>
      </c>
      <c r="R771" t="s">
        <v>89</v>
      </c>
      <c r="S771" t="s">
        <v>2045</v>
      </c>
      <c r="T771" t="s">
        <v>2046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2034</v>
      </c>
      <c r="T772" t="s">
        <v>2035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2034</v>
      </c>
      <c r="T773" t="s">
        <v>2035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2030</v>
      </c>
      <c r="T774" t="s">
        <v>2040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2034</v>
      </c>
      <c r="T775" t="s">
        <v>2035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2032</v>
      </c>
      <c r="T776" t="s">
        <v>2033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2030</v>
      </c>
      <c r="T777" t="s">
        <v>2031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2034</v>
      </c>
      <c r="T778" t="s">
        <v>2035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2034</v>
      </c>
      <c r="T779" t="s">
        <v>2035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2036</v>
      </c>
      <c r="T780" t="s">
        <v>2044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2034</v>
      </c>
      <c r="T781" t="s">
        <v>2035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2036</v>
      </c>
      <c r="T782" t="s">
        <v>2039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2034</v>
      </c>
      <c r="T783" t="s">
        <v>2035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2036</v>
      </c>
      <c r="T784" t="s">
        <v>2044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2030</v>
      </c>
      <c r="T785" t="s">
        <v>2031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2032</v>
      </c>
      <c r="T786" t="s">
        <v>2033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2036</v>
      </c>
      <c r="T787" t="s">
        <v>2044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2030</v>
      </c>
      <c r="T788" t="s">
        <v>2053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2030</v>
      </c>
      <c r="T789" t="s">
        <v>2031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2036</v>
      </c>
      <c r="T790" t="s">
        <v>2044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2034</v>
      </c>
      <c r="T791" t="s">
        <v>2035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2034</v>
      </c>
      <c r="T792" t="s">
        <v>2035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2028</v>
      </c>
      <c r="T793" t="s">
        <v>2029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2034</v>
      </c>
      <c r="T794" t="s">
        <v>2035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2042</v>
      </c>
      <c r="T795" t="s">
        <v>2043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2030</v>
      </c>
      <c r="T796" t="s">
        <v>2031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2036</v>
      </c>
      <c r="T797" t="s">
        <v>2039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2045</v>
      </c>
      <c r="T798" t="s">
        <v>2056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2032</v>
      </c>
      <c r="T799" t="s">
        <v>2033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2034</v>
      </c>
      <c r="T800" t="s">
        <v>2035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2034</v>
      </c>
      <c r="T801" t="s">
        <v>2035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2030</v>
      </c>
      <c r="T802" t="s">
        <v>2031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2049</v>
      </c>
      <c r="T803" t="s">
        <v>2050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2049</v>
      </c>
      <c r="T804" t="s">
        <v>2050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2034</v>
      </c>
      <c r="T805" t="s">
        <v>2035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2030</v>
      </c>
      <c r="T806" t="s">
        <v>2031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2036</v>
      </c>
      <c r="T807" t="s">
        <v>2037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2036</v>
      </c>
      <c r="T808" t="s">
        <v>2039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2034</v>
      </c>
      <c r="T809" t="s">
        <v>2035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2028</v>
      </c>
      <c r="T810" t="s">
        <v>2029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2036</v>
      </c>
      <c r="T811" t="s">
        <v>2037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2034</v>
      </c>
      <c r="T812" t="s">
        <v>2035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2045</v>
      </c>
      <c r="T813" t="s">
        <v>2046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2042</v>
      </c>
      <c r="T814" t="s">
        <v>2043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2045</v>
      </c>
      <c r="T815" t="s">
        <v>2046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2030</v>
      </c>
      <c r="T816" t="s">
        <v>2031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2030</v>
      </c>
      <c r="T817" t="s">
        <v>2031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2034</v>
      </c>
      <c r="T818" t="s">
        <v>2035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2042</v>
      </c>
      <c r="T819" t="s">
        <v>2043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2034</v>
      </c>
      <c r="T820" t="s">
        <v>2035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2045</v>
      </c>
      <c r="T821" t="s">
        <v>2046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2030</v>
      </c>
      <c r="T822" t="s">
        <v>2031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2036</v>
      </c>
      <c r="T823" t="s">
        <v>2037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2030</v>
      </c>
      <c r="T824" t="s">
        <v>2031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2030</v>
      </c>
      <c r="T825" t="s">
        <v>2031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2042</v>
      </c>
      <c r="T826" t="s">
        <v>2043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2036</v>
      </c>
      <c r="T827" t="s">
        <v>2047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2034</v>
      </c>
      <c r="T828" t="s">
        <v>2035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2036</v>
      </c>
      <c r="T829" t="s">
        <v>2039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2034</v>
      </c>
      <c r="T830" t="s">
        <v>2035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2034</v>
      </c>
      <c r="T831" t="s">
        <v>2035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2034</v>
      </c>
      <c r="T832" t="s">
        <v>2035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2049</v>
      </c>
      <c r="T833" t="s">
        <v>2050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2042</v>
      </c>
      <c r="T834" t="s">
        <v>2054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(L835/60)/60/24+DATE(1970,1,1)</f>
        <v>40588.25</v>
      </c>
      <c r="O835" s="6">
        <f t="shared" ref="O835:O898" si="55">(M835/60)/60/24+DATE(1970,1,1)</f>
        <v>40599.25</v>
      </c>
      <c r="P835" t="b">
        <v>0</v>
      </c>
      <c r="Q835" t="b">
        <v>0</v>
      </c>
      <c r="R835" t="s">
        <v>206</v>
      </c>
      <c r="S835" t="s">
        <v>2042</v>
      </c>
      <c r="T835" t="s">
        <v>2054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2034</v>
      </c>
      <c r="T836" t="s">
        <v>2035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2032</v>
      </c>
      <c r="T837" t="s">
        <v>2033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2030</v>
      </c>
      <c r="T838" t="s">
        <v>2040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2030</v>
      </c>
      <c r="T839" t="s">
        <v>2053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2034</v>
      </c>
      <c r="T840" t="s">
        <v>2035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2036</v>
      </c>
      <c r="T841" t="s">
        <v>2037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2034</v>
      </c>
      <c r="T842" t="s">
        <v>2035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2032</v>
      </c>
      <c r="T843" t="s">
        <v>2033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2032</v>
      </c>
      <c r="T844" t="s">
        <v>2041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2049</v>
      </c>
      <c r="T845" t="s">
        <v>2050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2036</v>
      </c>
      <c r="T846" t="s">
        <v>2037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2032</v>
      </c>
      <c r="T847" t="s">
        <v>2033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2032</v>
      </c>
      <c r="T848" t="s">
        <v>2033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2028</v>
      </c>
      <c r="T849" t="s">
        <v>2029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2036</v>
      </c>
      <c r="T850" t="s">
        <v>2039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2030</v>
      </c>
      <c r="T851" t="s">
        <v>2040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2030</v>
      </c>
      <c r="T852" t="s">
        <v>2031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2030</v>
      </c>
      <c r="T853" t="s">
        <v>2038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2045</v>
      </c>
      <c r="T854" t="s">
        <v>2046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2030</v>
      </c>
      <c r="T855" t="s">
        <v>2040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2042</v>
      </c>
      <c r="T856" t="s">
        <v>2048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2034</v>
      </c>
      <c r="T857" t="s">
        <v>2035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2028</v>
      </c>
      <c r="T858" t="s">
        <v>2029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2036</v>
      </c>
      <c r="T859" t="s">
        <v>2047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2028</v>
      </c>
      <c r="T860" t="s">
        <v>2029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2034</v>
      </c>
      <c r="T861" t="s">
        <v>2035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2032</v>
      </c>
      <c r="T862" t="s">
        <v>2041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2034</v>
      </c>
      <c r="T863" t="s">
        <v>2035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2034</v>
      </c>
      <c r="T864" t="s">
        <v>2035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2036</v>
      </c>
      <c r="T865" t="s">
        <v>2055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2036</v>
      </c>
      <c r="T866" t="s">
        <v>2047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2034</v>
      </c>
      <c r="T867" t="s">
        <v>2035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2049</v>
      </c>
      <c r="T868" t="s">
        <v>2050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2028</v>
      </c>
      <c r="T869" t="s">
        <v>2029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2034</v>
      </c>
      <c r="T870" t="s">
        <v>2035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2036</v>
      </c>
      <c r="T871" t="s">
        <v>2039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2034</v>
      </c>
      <c r="T872" t="s">
        <v>2035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2034</v>
      </c>
      <c r="T873" t="s">
        <v>2035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2036</v>
      </c>
      <c r="T874" t="s">
        <v>2058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2049</v>
      </c>
      <c r="T875" t="s">
        <v>2050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2049</v>
      </c>
      <c r="T876" t="s">
        <v>2050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2030</v>
      </c>
      <c r="T877" t="s">
        <v>2031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2049</v>
      </c>
      <c r="T878" t="s">
        <v>2050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2028</v>
      </c>
      <c r="T879" t="s">
        <v>2029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2030</v>
      </c>
      <c r="T880" t="s">
        <v>2052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2042</v>
      </c>
      <c r="T881" t="s">
        <v>2043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2030</v>
      </c>
      <c r="T882" t="s">
        <v>2038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2034</v>
      </c>
      <c r="T883" t="s">
        <v>2035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2034</v>
      </c>
      <c r="T884" t="s">
        <v>2035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2036</v>
      </c>
      <c r="T885" t="s">
        <v>2047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2034</v>
      </c>
      <c r="T886" t="s">
        <v>2035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2034</v>
      </c>
      <c r="T887" t="s">
        <v>2035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2030</v>
      </c>
      <c r="T888" t="s">
        <v>2040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2034</v>
      </c>
      <c r="T889" t="s">
        <v>2035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2034</v>
      </c>
      <c r="T890" t="s">
        <v>2035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2030</v>
      </c>
      <c r="T891" t="s">
        <v>2038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2030</v>
      </c>
      <c r="T892" t="s">
        <v>2040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2036</v>
      </c>
      <c r="T893" t="s">
        <v>2037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2042</v>
      </c>
      <c r="T894" t="s">
        <v>2054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2036</v>
      </c>
      <c r="T895" t="s">
        <v>2037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2036</v>
      </c>
      <c r="T896" t="s">
        <v>2055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2034</v>
      </c>
      <c r="T897" t="s">
        <v>2035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2028</v>
      </c>
      <c r="T898" t="s">
        <v>2029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(L899/60)/60/24+DATE(1970,1,1)</f>
        <v>43583.208333333328</v>
      </c>
      <c r="O899" s="6">
        <f t="shared" ref="O899:O962" si="59">(M899/60)/60/24+DATE(1970,1,1)</f>
        <v>43585.208333333328</v>
      </c>
      <c r="P899" t="b">
        <v>0</v>
      </c>
      <c r="Q899" t="b">
        <v>0</v>
      </c>
      <c r="R899" t="s">
        <v>33</v>
      </c>
      <c r="S899" t="s">
        <v>2034</v>
      </c>
      <c r="T899" t="s">
        <v>2035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2036</v>
      </c>
      <c r="T900" t="s">
        <v>2037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2030</v>
      </c>
      <c r="T901" t="s">
        <v>2053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2032</v>
      </c>
      <c r="T902" t="s">
        <v>2033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2030</v>
      </c>
      <c r="T903" t="s">
        <v>2031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2032</v>
      </c>
      <c r="T904" t="s">
        <v>2033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2042</v>
      </c>
      <c r="T905" t="s">
        <v>2043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2042</v>
      </c>
      <c r="T906" t="s">
        <v>2051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2034</v>
      </c>
      <c r="T907" t="s">
        <v>2035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2036</v>
      </c>
      <c r="T908" t="s">
        <v>2037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2034</v>
      </c>
      <c r="T909" t="s">
        <v>2035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2045</v>
      </c>
      <c r="T910" t="s">
        <v>2046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2034</v>
      </c>
      <c r="T911" t="s">
        <v>2035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2034</v>
      </c>
      <c r="T912" t="s">
        <v>2035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2032</v>
      </c>
      <c r="T913" t="s">
        <v>2033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2036</v>
      </c>
      <c r="T914" t="s">
        <v>2039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2036</v>
      </c>
      <c r="T915" t="s">
        <v>2039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2034</v>
      </c>
      <c r="T916" t="s">
        <v>2035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2036</v>
      </c>
      <c r="T917" t="s">
        <v>2055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2049</v>
      </c>
      <c r="T918" t="s">
        <v>2050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2036</v>
      </c>
      <c r="T919" t="s">
        <v>2047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2042</v>
      </c>
      <c r="T920" t="s">
        <v>2051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2034</v>
      </c>
      <c r="T921" t="s">
        <v>2035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2036</v>
      </c>
      <c r="T922" t="s">
        <v>2044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2032</v>
      </c>
      <c r="T923" t="s">
        <v>2033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2030</v>
      </c>
      <c r="T924" t="s">
        <v>2057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2034</v>
      </c>
      <c r="T925" t="s">
        <v>2035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2034</v>
      </c>
      <c r="T926" t="s">
        <v>2035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2034</v>
      </c>
      <c r="T927" t="s">
        <v>2035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2028</v>
      </c>
      <c r="T928" t="s">
        <v>2029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2034</v>
      </c>
      <c r="T929" t="s">
        <v>2035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2032</v>
      </c>
      <c r="T930" t="s">
        <v>2033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2034</v>
      </c>
      <c r="T931" t="s">
        <v>2035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2034</v>
      </c>
      <c r="T932" t="s">
        <v>2035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2034</v>
      </c>
      <c r="T933" t="s">
        <v>2035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2030</v>
      </c>
      <c r="T934" t="s">
        <v>2031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2034</v>
      </c>
      <c r="T935" t="s">
        <v>2035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2034</v>
      </c>
      <c r="T936" t="s">
        <v>2035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2034</v>
      </c>
      <c r="T937" t="s">
        <v>2035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2034</v>
      </c>
      <c r="T938" t="s">
        <v>2035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2036</v>
      </c>
      <c r="T939" t="s">
        <v>2037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2042</v>
      </c>
      <c r="T940" t="s">
        <v>2048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2045</v>
      </c>
      <c r="T941" t="s">
        <v>2046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2032</v>
      </c>
      <c r="T942" t="s">
        <v>2033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2034</v>
      </c>
      <c r="T943" t="s">
        <v>2035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2034</v>
      </c>
      <c r="T944" t="s">
        <v>2035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2028</v>
      </c>
      <c r="T945" t="s">
        <v>2029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2049</v>
      </c>
      <c r="T946" t="s">
        <v>2050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2049</v>
      </c>
      <c r="T947" t="s">
        <v>2050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2034</v>
      </c>
      <c r="T948" t="s">
        <v>2035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2034</v>
      </c>
      <c r="T949" t="s">
        <v>2035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2036</v>
      </c>
      <c r="T950" t="s">
        <v>2037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2032</v>
      </c>
      <c r="T951" t="s">
        <v>2033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2034</v>
      </c>
      <c r="T952" t="s">
        <v>2035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2030</v>
      </c>
      <c r="T953" t="s">
        <v>2031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2036</v>
      </c>
      <c r="T954" t="s">
        <v>2037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2036</v>
      </c>
      <c r="T955" t="s">
        <v>2058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2032</v>
      </c>
      <c r="T956" t="s">
        <v>2033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2034</v>
      </c>
      <c r="T957" t="s">
        <v>2035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2036</v>
      </c>
      <c r="T958" t="s">
        <v>2058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2034</v>
      </c>
      <c r="T959" t="s">
        <v>2035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2036</v>
      </c>
      <c r="T960" t="s">
        <v>2044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2042</v>
      </c>
      <c r="T961" t="s">
        <v>2054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2032</v>
      </c>
      <c r="T962" t="s">
        <v>2033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(L963/60)/60/24+DATE(1970,1,1)</f>
        <v>40591.25</v>
      </c>
      <c r="O963" s="6">
        <f t="shared" ref="O963:O1001" si="63">(M963/60)/60/24+DATE(1970,1,1)</f>
        <v>40595.25</v>
      </c>
      <c r="P963" t="b">
        <v>0</v>
      </c>
      <c r="Q963" t="b">
        <v>0</v>
      </c>
      <c r="R963" t="s">
        <v>206</v>
      </c>
      <c r="S963" t="s">
        <v>2042</v>
      </c>
      <c r="T963" t="s">
        <v>2054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2028</v>
      </c>
      <c r="T964" t="s">
        <v>2029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2049</v>
      </c>
      <c r="T965" t="s">
        <v>2050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2034</v>
      </c>
      <c r="T966" t="s">
        <v>2035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2030</v>
      </c>
      <c r="T967" t="s">
        <v>2031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2034</v>
      </c>
      <c r="T968" t="s">
        <v>2035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2030</v>
      </c>
      <c r="T969" t="s">
        <v>2057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2028</v>
      </c>
      <c r="T970" t="s">
        <v>2029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2034</v>
      </c>
      <c r="T971" t="s">
        <v>2035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2034</v>
      </c>
      <c r="T972" t="s">
        <v>2035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2036</v>
      </c>
      <c r="T973" t="s">
        <v>2055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2032</v>
      </c>
      <c r="T974" t="s">
        <v>2033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2034</v>
      </c>
      <c r="T975" t="s">
        <v>2035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2030</v>
      </c>
      <c r="T976" t="s">
        <v>2040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2034</v>
      </c>
      <c r="T977" t="s">
        <v>2035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2034</v>
      </c>
      <c r="T978" t="s">
        <v>2035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2028</v>
      </c>
      <c r="T979" t="s">
        <v>2029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2045</v>
      </c>
      <c r="T980" t="s">
        <v>2046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2034</v>
      </c>
      <c r="T981" t="s">
        <v>2035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2042</v>
      </c>
      <c r="T982" t="s">
        <v>2043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2032</v>
      </c>
      <c r="T983" t="s">
        <v>2033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2036</v>
      </c>
      <c r="T984" t="s">
        <v>2037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2036</v>
      </c>
      <c r="T985" t="s">
        <v>2037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2034</v>
      </c>
      <c r="T986" t="s">
        <v>2035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2030</v>
      </c>
      <c r="T987" t="s">
        <v>2031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2030</v>
      </c>
      <c r="T988" t="s">
        <v>2031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2036</v>
      </c>
      <c r="T989" t="s">
        <v>2037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2042</v>
      </c>
      <c r="T990" t="s">
        <v>2051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2042</v>
      </c>
      <c r="T991" t="s">
        <v>2054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2036</v>
      </c>
      <c r="T992" t="s">
        <v>2039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2030</v>
      </c>
      <c r="T993" t="s">
        <v>2031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2036</v>
      </c>
      <c r="T994" t="s">
        <v>2039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2049</v>
      </c>
      <c r="T995" t="s">
        <v>2050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2042</v>
      </c>
      <c r="T996" t="s">
        <v>2054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2028</v>
      </c>
      <c r="T997" t="s">
        <v>2029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2034</v>
      </c>
      <c r="T998" t="s">
        <v>2035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2034</v>
      </c>
      <c r="T999" t="s">
        <v>2035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2030</v>
      </c>
      <c r="T1000" t="s">
        <v>2040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2028</v>
      </c>
      <c r="T1001" t="s">
        <v>2029</v>
      </c>
    </row>
  </sheetData>
  <autoFilter ref="A1:T1001" xr:uid="{00000000-0001-0000-0000-000000000000}"/>
  <conditionalFormatting sqref="F1:F1048576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</conditionalFormatting>
  <conditionalFormatting sqref="G1:G1048576"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"Failed"</formula>
    </cfRule>
    <cfRule type="cellIs" dxfId="0" priority="5" operator="equal">
      <formula>"Live"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Table</vt:lpstr>
      <vt:lpstr>Campaign outcome</vt:lpstr>
      <vt:lpstr>Months </vt:lpstr>
      <vt:lpstr>Sub Category</vt:lpstr>
      <vt:lpstr>Parent 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Hinshaw</cp:lastModifiedBy>
  <dcterms:created xsi:type="dcterms:W3CDTF">2021-09-29T18:52:28Z</dcterms:created>
  <dcterms:modified xsi:type="dcterms:W3CDTF">2024-04-04T17:10:34Z</dcterms:modified>
</cp:coreProperties>
</file>