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Original" sheetId="4" r:id="rId1"/>
    <sheet name="Optimized1" sheetId="1" r:id="rId2"/>
    <sheet name="Optimized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3" l="1"/>
  <c r="H15" i="3"/>
  <c r="G15" i="3"/>
  <c r="F15" i="3"/>
  <c r="H22" i="1"/>
  <c r="G22" i="1"/>
  <c r="F22" i="1"/>
  <c r="H20" i="1"/>
  <c r="G20" i="1"/>
  <c r="F20" i="1"/>
  <c r="F21" i="1"/>
  <c r="G19" i="3" l="1"/>
  <c r="F19" i="3"/>
  <c r="H14" i="3"/>
  <c r="H13" i="3"/>
  <c r="H12" i="3"/>
  <c r="G14" i="3"/>
  <c r="G13" i="3"/>
  <c r="F14" i="3"/>
  <c r="F13" i="3"/>
  <c r="F12" i="3"/>
  <c r="G12" i="3"/>
  <c r="H21" i="1"/>
  <c r="G21" i="1"/>
  <c r="H17" i="1"/>
  <c r="G17" i="1"/>
  <c r="G18" i="1"/>
  <c r="H18" i="1"/>
  <c r="F18" i="1"/>
  <c r="F17" i="1"/>
  <c r="H19" i="1"/>
  <c r="G19" i="1"/>
  <c r="F19" i="1"/>
  <c r="I5" i="3"/>
  <c r="H23" i="1" l="1"/>
  <c r="H15" i="1"/>
  <c r="H14" i="1"/>
  <c r="H13" i="1"/>
  <c r="H12" i="1"/>
  <c r="H11" i="1"/>
  <c r="H10" i="1"/>
  <c r="H9" i="1"/>
  <c r="I3" i="1" l="1"/>
  <c r="I4" i="1"/>
  <c r="H4" i="1"/>
  <c r="H5" i="4" l="1"/>
  <c r="G5" i="4"/>
  <c r="F5" i="4"/>
  <c r="H4" i="4"/>
  <c r="G4" i="4"/>
  <c r="F4" i="4"/>
  <c r="H3" i="4"/>
  <c r="G3" i="4"/>
  <c r="F3" i="4"/>
  <c r="H5" i="3"/>
  <c r="G5" i="3"/>
  <c r="F5" i="3"/>
  <c r="H4" i="3"/>
  <c r="G4" i="3"/>
  <c r="F4" i="3"/>
  <c r="H3" i="3"/>
  <c r="G3" i="3"/>
  <c r="F3" i="3"/>
  <c r="G23" i="1"/>
  <c r="F23" i="1"/>
  <c r="F15" i="1"/>
  <c r="G15" i="1"/>
  <c r="F14" i="1"/>
  <c r="G14" i="1"/>
  <c r="G13" i="1"/>
  <c r="F13" i="1"/>
  <c r="G12" i="1"/>
  <c r="F12" i="1"/>
  <c r="G11" i="1"/>
  <c r="F11" i="1"/>
  <c r="G10" i="1"/>
  <c r="F10" i="1"/>
  <c r="G9" i="1"/>
  <c r="F9" i="1"/>
  <c r="H5" i="1"/>
  <c r="H6" i="1" s="1"/>
  <c r="H3" i="1"/>
  <c r="G5" i="1"/>
  <c r="F5" i="1"/>
  <c r="H6" i="3" l="1"/>
  <c r="H6" i="4"/>
  <c r="G4" i="1"/>
  <c r="F4" i="1"/>
  <c r="G3" i="1" l="1"/>
  <c r="F3" i="1"/>
</calcChain>
</file>

<file path=xl/sharedStrings.xml><?xml version="1.0" encoding="utf-8"?>
<sst xmlns="http://schemas.openxmlformats.org/spreadsheetml/2006/main" count="96" uniqueCount="37">
  <si>
    <t>Name</t>
  </si>
  <si>
    <t>Time (us)</t>
  </si>
  <si>
    <t>Time (ms)</t>
  </si>
  <si>
    <t>Time (s)</t>
  </si>
  <si>
    <t>First measure</t>
  </si>
  <si>
    <t>Function</t>
  </si>
  <si>
    <t>Harris</t>
  </si>
  <si>
    <t>Ticks</t>
  </si>
  <si>
    <t>OrderStatisticFilteringSpecialized</t>
  </si>
  <si>
    <t>Convolution2D</t>
  </si>
  <si>
    <t>Percentage</t>
  </si>
  <si>
    <t>Total</t>
  </si>
  <si>
    <t>_OPTIMIZATION_CONVOLUTION_000</t>
  </si>
  <si>
    <t>_OPTIMIZATION_CONVOLUTION_010</t>
  </si>
  <si>
    <t>_OPTIMIZATION_CONVOLUTION_011</t>
  </si>
  <si>
    <t>_OPTIMIZATION_CONVOLUTION_012</t>
  </si>
  <si>
    <t>_OPTIMIZATION_CONVOLUTION_020</t>
  </si>
  <si>
    <t>_OPTIMIZATION_CONVOLUTION_021</t>
  </si>
  <si>
    <t>_OPTIMIZATION_CONVOLUTION_000_010_021</t>
  </si>
  <si>
    <t>_OPTIMIZATION_GET</t>
  </si>
  <si>
    <t>_OPTIMIZATION_GET_CONVOLUTION_000_010_021</t>
  </si>
  <si>
    <t>Optimized 1</t>
  </si>
  <si>
    <t>OrderStatisticFiltering</t>
  </si>
  <si>
    <t>Performance Gain</t>
  </si>
  <si>
    <t>Speedup</t>
  </si>
  <si>
    <t>TODO</t>
  </si>
  <si>
    <t>_OPTIMIZATION_ORDER_STATISTIC_FILTERING_SPECIALIZED_001</t>
  </si>
  <si>
    <t>_OPTIMIZATION_ORDER_STATISTIC_FILTERING_SPECIALIZED_000</t>
  </si>
  <si>
    <t>_OPTIMIZATION_CONVOLUTION_022</t>
  </si>
  <si>
    <t>_OPTIMIZATION_CONVOLUTION_001</t>
  </si>
  <si>
    <t>_OPTIMIZATION_CONVOLUTION_002</t>
  </si>
  <si>
    <t>_OPTIMIZATION_ORDER_STATISTIC_FILTERING_SPECIALIZED</t>
  </si>
  <si>
    <t>_OPTIMIZATION_CONVOLUTION_030</t>
  </si>
  <si>
    <t>_OPTIMIZATION_CONVOLUTION_001_010_022_030</t>
  </si>
  <si>
    <t>_OPTIMIZATION_CONVOLUTION_001_010_022_030_GET</t>
  </si>
  <si>
    <t>_OPTIMIZATION_ORDER_STATISTIC_FILTERING_SPECIALIZED_001_GET</t>
  </si>
  <si>
    <t>Best of all (001_010_022_030, Specialized1, 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</si>
</sst>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9" fontId="0" fillId="0" borderId="0" xfId="0" applyNumberFormat="1"/>
    <xf numFmtId="2" fontId="0" fillId="0" borderId="0" xfId="1" applyNumberFormat="1" applyFont="1"/>
    <xf numFmtId="2" fontId="0" fillId="0" borderId="0" xfId="0" applyNumberForma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6"/>
  <sheetViews>
    <sheetView workbookViewId="0">
      <selection activeCell="D5" sqref="D5"/>
    </sheetView>
  </sheetViews>
  <sheetFormatPr defaultRowHeight="15" x14ac:dyDescent="0.25"/>
  <cols>
    <col min="2" max="2" width="45.7109375" customWidth="1"/>
    <col min="3" max="3" width="34" customWidth="1"/>
    <col min="4" max="4" width="14.140625" customWidth="1"/>
    <col min="5" max="5" width="13.5703125" customWidth="1"/>
    <col min="6" max="6" width="13.7109375" customWidth="1"/>
  </cols>
  <sheetData>
    <row r="2" spans="2:8" x14ac:dyDescent="0.25">
      <c r="B2" t="s">
        <v>0</v>
      </c>
      <c r="C2" t="s">
        <v>5</v>
      </c>
      <c r="D2" t="s">
        <v>7</v>
      </c>
      <c r="E2" t="s">
        <v>1</v>
      </c>
      <c r="F2" t="s">
        <v>2</v>
      </c>
      <c r="G2" t="s">
        <v>3</v>
      </c>
      <c r="H2" t="s">
        <v>10</v>
      </c>
    </row>
    <row r="3" spans="2:8" x14ac:dyDescent="0.25">
      <c r="B3" t="s">
        <v>4</v>
      </c>
      <c r="C3" t="s">
        <v>6</v>
      </c>
      <c r="D3">
        <v>91237641</v>
      </c>
      <c r="E3">
        <v>10943045</v>
      </c>
      <c r="F3">
        <f>E3/10^3</f>
        <v>10943.045</v>
      </c>
      <c r="G3">
        <f>E3/10^6</f>
        <v>10.943045</v>
      </c>
      <c r="H3" s="1">
        <f>D3/$D$3</f>
        <v>1</v>
      </c>
    </row>
    <row r="4" spans="2:8" x14ac:dyDescent="0.25">
      <c r="B4" t="s">
        <v>4</v>
      </c>
      <c r="C4" t="s">
        <v>22</v>
      </c>
      <c r="D4">
        <v>50700022</v>
      </c>
      <c r="E4">
        <v>6080962.5</v>
      </c>
      <c r="F4">
        <f>E4/10^3</f>
        <v>6080.9624999999996</v>
      </c>
      <c r="G4">
        <f>E4/10^6</f>
        <v>6.0809625</v>
      </c>
      <c r="H4" s="1">
        <f>D4/$D$3</f>
        <v>0.55569194297778923</v>
      </c>
    </row>
    <row r="5" spans="2:8" x14ac:dyDescent="0.25">
      <c r="B5" t="s">
        <v>4</v>
      </c>
      <c r="C5" t="s">
        <v>9</v>
      </c>
      <c r="D5">
        <v>39498861</v>
      </c>
      <c r="E5">
        <v>4737494.5</v>
      </c>
      <c r="F5">
        <f>E5/10^3</f>
        <v>4737.4944999999998</v>
      </c>
      <c r="G5">
        <f>E5/10^6</f>
        <v>4.7374945000000004</v>
      </c>
      <c r="H5" s="1">
        <f>D5/$D$3</f>
        <v>0.43292286568435062</v>
      </c>
    </row>
    <row r="6" spans="2:8" x14ac:dyDescent="0.25">
      <c r="B6" t="s">
        <v>11</v>
      </c>
      <c r="H6" s="2">
        <f>SUM(H4:H5)</f>
        <v>0.9886148086621398</v>
      </c>
    </row>
    <row r="9" spans="2:8" x14ac:dyDescent="0.25">
      <c r="H9" s="1"/>
    </row>
    <row r="10" spans="2:8" x14ac:dyDescent="0.25">
      <c r="H10" s="1"/>
    </row>
    <row r="11" spans="2:8" x14ac:dyDescent="0.25">
      <c r="H11" s="1"/>
    </row>
    <row r="12" spans="2:8" x14ac:dyDescent="0.25">
      <c r="H12" s="1"/>
    </row>
    <row r="13" spans="2:8" x14ac:dyDescent="0.25">
      <c r="H13" s="1"/>
    </row>
    <row r="14" spans="2:8" x14ac:dyDescent="0.25">
      <c r="H14" s="1"/>
    </row>
    <row r="15" spans="2:8" x14ac:dyDescent="0.25">
      <c r="H15" s="1"/>
    </row>
    <row r="16" spans="2:8" x14ac:dyDescent="0.25">
      <c r="H16" s="1"/>
    </row>
    <row r="19" spans="8:8" x14ac:dyDescent="0.25">
      <c r="H19" s="1"/>
    </row>
    <row r="20" spans="8:8" x14ac:dyDescent="0.25">
      <c r="H20" s="1"/>
    </row>
    <row r="21" spans="8:8" x14ac:dyDescent="0.25">
      <c r="H21" s="1"/>
    </row>
    <row r="22" spans="8:8" x14ac:dyDescent="0.25">
      <c r="H22" s="1"/>
    </row>
    <row r="23" spans="8:8" x14ac:dyDescent="0.25">
      <c r="H23" s="1"/>
    </row>
    <row r="24" spans="8:8" x14ac:dyDescent="0.25">
      <c r="H24" s="1"/>
    </row>
    <row r="25" spans="8:8" x14ac:dyDescent="0.25">
      <c r="H25" s="1"/>
    </row>
    <row r="26" spans="8:8" x14ac:dyDescent="0.25">
      <c r="H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8"/>
  <sheetViews>
    <sheetView topLeftCell="A7" workbookViewId="0">
      <selection activeCell="B22" sqref="B22"/>
    </sheetView>
  </sheetViews>
  <sheetFormatPr defaultRowHeight="15" x14ac:dyDescent="0.25"/>
  <cols>
    <col min="2" max="2" width="51.7109375" customWidth="1"/>
    <col min="3" max="3" width="34" customWidth="1"/>
    <col min="4" max="4" width="14.140625" customWidth="1"/>
    <col min="5" max="5" width="13.5703125" customWidth="1"/>
    <col min="6" max="6" width="13.7109375" customWidth="1"/>
    <col min="8" max="8" width="9.5703125" bestFit="1" customWidth="1"/>
  </cols>
  <sheetData>
    <row r="2" spans="2:9" x14ac:dyDescent="0.25">
      <c r="B2" t="s">
        <v>0</v>
      </c>
      <c r="C2" t="s">
        <v>5</v>
      </c>
      <c r="D2" t="s">
        <v>7</v>
      </c>
      <c r="E2" t="s">
        <v>1</v>
      </c>
      <c r="F2" t="s">
        <v>2</v>
      </c>
      <c r="G2" t="s">
        <v>3</v>
      </c>
      <c r="H2" t="s">
        <v>10</v>
      </c>
      <c r="I2" t="s">
        <v>23</v>
      </c>
    </row>
    <row r="3" spans="2:9" x14ac:dyDescent="0.25">
      <c r="B3" t="s">
        <v>21</v>
      </c>
      <c r="C3" t="s">
        <v>6</v>
      </c>
      <c r="D3">
        <v>47639862</v>
      </c>
      <c r="E3">
        <v>5713926.5</v>
      </c>
      <c r="F3">
        <f>E3/10^3</f>
        <v>5713.9264999999996</v>
      </c>
      <c r="G3">
        <f>E3/10^6</f>
        <v>5.7139265000000004</v>
      </c>
      <c r="H3" s="1">
        <f>D3/$D$3</f>
        <v>1</v>
      </c>
      <c r="I3">
        <f>(Original!D3-D3)/Original!D3</f>
        <v>0.47784859979008004</v>
      </c>
    </row>
    <row r="4" spans="2:9" x14ac:dyDescent="0.25">
      <c r="B4" t="s">
        <v>21</v>
      </c>
      <c r="C4" t="s">
        <v>8</v>
      </c>
      <c r="D4">
        <v>6083310</v>
      </c>
      <c r="E4">
        <v>729632.375</v>
      </c>
      <c r="F4">
        <f>E4/10^3</f>
        <v>729.63237500000002</v>
      </c>
      <c r="G4">
        <f>E4/10^6</f>
        <v>0.729632375</v>
      </c>
      <c r="H4" s="1">
        <f>D4/$D$3</f>
        <v>0.12769369483060217</v>
      </c>
      <c r="I4">
        <f>(Original!D4-D4)/Original!D4</f>
        <v>0.88001366153253346</v>
      </c>
    </row>
    <row r="5" spans="2:9" x14ac:dyDescent="0.25">
      <c r="B5" t="s">
        <v>21</v>
      </c>
      <c r="C5" t="s">
        <v>9</v>
      </c>
      <c r="D5">
        <v>39541560</v>
      </c>
      <c r="E5">
        <v>4742616</v>
      </c>
      <c r="F5">
        <f>E5/10^3</f>
        <v>4742.616</v>
      </c>
      <c r="G5">
        <f>E5/10^6</f>
        <v>4.7426159999999999</v>
      </c>
      <c r="H5" s="1">
        <f>D5/$D$3</f>
        <v>0.83000996098603308</v>
      </c>
    </row>
    <row r="6" spans="2:9" x14ac:dyDescent="0.25">
      <c r="B6" t="s">
        <v>11</v>
      </c>
      <c r="H6" s="2">
        <f>SUM(H4:H5)</f>
        <v>0.95770365581663519</v>
      </c>
    </row>
    <row r="8" spans="2:9" x14ac:dyDescent="0.25">
      <c r="B8" t="s">
        <v>0</v>
      </c>
      <c r="C8" t="s">
        <v>5</v>
      </c>
      <c r="D8" t="s">
        <v>7</v>
      </c>
      <c r="E8" t="s">
        <v>1</v>
      </c>
      <c r="F8" t="s">
        <v>2</v>
      </c>
      <c r="G8" t="s">
        <v>3</v>
      </c>
      <c r="H8" t="s">
        <v>24</v>
      </c>
    </row>
    <row r="9" spans="2:9" x14ac:dyDescent="0.25">
      <c r="B9" t="s">
        <v>12</v>
      </c>
      <c r="C9" t="s">
        <v>9</v>
      </c>
      <c r="D9">
        <v>38959051</v>
      </c>
      <c r="E9" s="4">
        <v>4672750</v>
      </c>
      <c r="F9" s="4">
        <f t="shared" ref="F9" si="0">E9/10^3</f>
        <v>4672.75</v>
      </c>
      <c r="G9" s="4">
        <f t="shared" ref="G9" si="1">E9/10^6</f>
        <v>4.6727499999999997</v>
      </c>
      <c r="H9" s="3">
        <f t="shared" ref="H9" si="2">($D$5/$D9)</f>
        <v>1.0149518272403504</v>
      </c>
    </row>
    <row r="10" spans="2:9" x14ac:dyDescent="0.25">
      <c r="B10" t="s">
        <v>13</v>
      </c>
      <c r="C10" t="s">
        <v>9</v>
      </c>
      <c r="D10">
        <v>37416826</v>
      </c>
      <c r="E10" s="4">
        <v>4487775</v>
      </c>
      <c r="F10" s="4">
        <f t="shared" ref="F10:F15" si="3">E10/10^3</f>
        <v>4487.7749999999996</v>
      </c>
      <c r="G10" s="4">
        <f t="shared" ref="G10:G15" si="4">E10/10^6</f>
        <v>4.4877750000000001</v>
      </c>
      <c r="H10" s="3">
        <f t="shared" ref="H10:H15" si="5">($D$5/$D10)</f>
        <v>1.0567855221070863</v>
      </c>
    </row>
    <row r="11" spans="2:9" x14ac:dyDescent="0.25">
      <c r="B11" t="s">
        <v>14</v>
      </c>
      <c r="C11" t="s">
        <v>9</v>
      </c>
      <c r="D11">
        <v>45925322</v>
      </c>
      <c r="E11" s="4">
        <v>5508284.5</v>
      </c>
      <c r="F11" s="4">
        <f t="shared" si="3"/>
        <v>5508.2844999999998</v>
      </c>
      <c r="G11" s="4">
        <f t="shared" si="4"/>
        <v>5.5082845000000002</v>
      </c>
      <c r="H11" s="3">
        <f t="shared" si="5"/>
        <v>0.86099690275443252</v>
      </c>
    </row>
    <row r="12" spans="2:9" x14ac:dyDescent="0.25">
      <c r="B12" t="s">
        <v>15</v>
      </c>
      <c r="C12" t="s">
        <v>9</v>
      </c>
      <c r="D12">
        <v>38376743</v>
      </c>
      <c r="E12" s="4">
        <v>4602908</v>
      </c>
      <c r="F12" s="4">
        <f t="shared" si="3"/>
        <v>4602.9080000000004</v>
      </c>
      <c r="G12" s="4">
        <f t="shared" si="4"/>
        <v>4.6029080000000002</v>
      </c>
      <c r="H12" s="3">
        <f t="shared" si="5"/>
        <v>1.030352158858296</v>
      </c>
    </row>
    <row r="13" spans="2:9" x14ac:dyDescent="0.25">
      <c r="B13" t="s">
        <v>16</v>
      </c>
      <c r="C13" t="s">
        <v>9</v>
      </c>
      <c r="D13">
        <v>12458283</v>
      </c>
      <c r="E13" s="4">
        <v>1494246.875</v>
      </c>
      <c r="F13" s="4">
        <f t="shared" si="3"/>
        <v>1494.246875</v>
      </c>
      <c r="G13" s="4">
        <f t="shared" si="4"/>
        <v>1.494246875</v>
      </c>
      <c r="H13" s="3">
        <f t="shared" si="5"/>
        <v>3.1739173046558662</v>
      </c>
    </row>
    <row r="14" spans="2:9" x14ac:dyDescent="0.25">
      <c r="B14" t="s">
        <v>17</v>
      </c>
      <c r="C14" t="s">
        <v>9</v>
      </c>
      <c r="D14">
        <v>11039037</v>
      </c>
      <c r="E14" s="4">
        <v>1324022.375</v>
      </c>
      <c r="F14" s="4">
        <f t="shared" si="3"/>
        <v>1324.022375</v>
      </c>
      <c r="G14" s="4">
        <f t="shared" si="4"/>
        <v>1.324022375</v>
      </c>
      <c r="H14" s="3">
        <f t="shared" si="5"/>
        <v>3.5819754929709902</v>
      </c>
    </row>
    <row r="15" spans="2:9" x14ac:dyDescent="0.25">
      <c r="B15" t="s">
        <v>18</v>
      </c>
      <c r="C15" t="s">
        <v>9</v>
      </c>
      <c r="D15">
        <v>10238561</v>
      </c>
      <c r="E15" s="4">
        <v>1228013.375</v>
      </c>
      <c r="F15" s="4">
        <f t="shared" si="3"/>
        <v>1228.013375</v>
      </c>
      <c r="G15" s="4">
        <f t="shared" si="4"/>
        <v>1.228013375</v>
      </c>
      <c r="H15" s="3">
        <f t="shared" si="5"/>
        <v>3.8620231886101961</v>
      </c>
    </row>
    <row r="17" spans="2:8" x14ac:dyDescent="0.25">
      <c r="B17" t="s">
        <v>29</v>
      </c>
      <c r="C17" t="s">
        <v>9</v>
      </c>
      <c r="D17">
        <v>37972374</v>
      </c>
      <c r="E17" s="4">
        <v>4554408</v>
      </c>
      <c r="F17" s="4">
        <f>E17/10^3</f>
        <v>4554.4080000000004</v>
      </c>
      <c r="G17" s="4">
        <f>E17/10^6</f>
        <v>4.5544079999999996</v>
      </c>
      <c r="H17" s="3">
        <f>($D$5/$D17)</f>
        <v>1.0413244112680444</v>
      </c>
    </row>
    <row r="18" spans="2:8" x14ac:dyDescent="0.25">
      <c r="B18" t="s">
        <v>30</v>
      </c>
      <c r="C18" t="s">
        <v>9</v>
      </c>
      <c r="D18">
        <v>38956935</v>
      </c>
      <c r="E18" s="4">
        <v>4672496</v>
      </c>
      <c r="F18" s="4">
        <f>E18/10^3</f>
        <v>4672.4960000000001</v>
      </c>
      <c r="G18" s="4">
        <f>E18/10^6</f>
        <v>4.6724959999999998</v>
      </c>
      <c r="H18" s="3">
        <f>($D$5/$D18)</f>
        <v>1.0150069557576846</v>
      </c>
    </row>
    <row r="19" spans="2:8" x14ac:dyDescent="0.25">
      <c r="B19" t="s">
        <v>28</v>
      </c>
      <c r="C19" t="s">
        <v>9</v>
      </c>
      <c r="D19">
        <v>10528736</v>
      </c>
      <c r="E19" s="4">
        <v>1262816.875</v>
      </c>
      <c r="F19" s="4">
        <f>E19/10^3</f>
        <v>1262.816875</v>
      </c>
      <c r="G19" s="4">
        <f>E19/10^6</f>
        <v>1.2628168749999999</v>
      </c>
      <c r="H19" s="3">
        <f>($D$5/$D19)</f>
        <v>3.7555847159621059</v>
      </c>
    </row>
    <row r="20" spans="2:8" x14ac:dyDescent="0.25">
      <c r="B20" t="s">
        <v>32</v>
      </c>
      <c r="C20" t="s">
        <v>9</v>
      </c>
      <c r="D20">
        <v>39540788</v>
      </c>
      <c r="E20" s="4">
        <v>4742523.5</v>
      </c>
      <c r="F20" s="4">
        <f>E20/10^3</f>
        <v>4742.5235000000002</v>
      </c>
      <c r="G20" s="4">
        <f>E20/10^6</f>
        <v>4.7425234999999999</v>
      </c>
      <c r="H20" s="3">
        <f>($D$5/$D20)</f>
        <v>1.0000195241430192</v>
      </c>
    </row>
    <row r="21" spans="2:8" x14ac:dyDescent="0.25">
      <c r="B21" t="s">
        <v>33</v>
      </c>
      <c r="C21" t="s">
        <v>9</v>
      </c>
      <c r="D21">
        <v>9112712</v>
      </c>
      <c r="E21" s="4">
        <v>1092979</v>
      </c>
      <c r="F21" s="4">
        <f>E21/10^3</f>
        <v>1092.979</v>
      </c>
      <c r="G21" s="4">
        <f>E21/10^6</f>
        <v>1.0929789999999999</v>
      </c>
      <c r="H21" s="3">
        <f>($D$5/$D21)</f>
        <v>4.339164894051299</v>
      </c>
    </row>
    <row r="22" spans="2:8" x14ac:dyDescent="0.25">
      <c r="B22" t="s">
        <v>34</v>
      </c>
      <c r="C22" t="s">
        <v>9</v>
      </c>
      <c r="D22">
        <v>9114010</v>
      </c>
      <c r="E22" s="4">
        <v>1093134.625</v>
      </c>
      <c r="F22" s="4">
        <f>E22/10^3</f>
        <v>1093.1346249999999</v>
      </c>
      <c r="G22" s="4">
        <f>E22/10^6</f>
        <v>1.093134625</v>
      </c>
      <c r="H22" s="3">
        <f>($D$5/$D22)</f>
        <v>4.3385469184255889</v>
      </c>
    </row>
    <row r="23" spans="2:8" x14ac:dyDescent="0.25">
      <c r="B23" t="s">
        <v>19</v>
      </c>
      <c r="C23" t="s">
        <v>9</v>
      </c>
      <c r="D23" s="5">
        <v>13864507</v>
      </c>
      <c r="E23" s="4">
        <v>1662909.375</v>
      </c>
      <c r="F23">
        <f>E23/10^3</f>
        <v>1662.909375</v>
      </c>
      <c r="G23">
        <f>E23/10^6</f>
        <v>1.6629093749999999</v>
      </c>
      <c r="H23" s="3">
        <f>($D$5/$D23)</f>
        <v>2.8519989928239062</v>
      </c>
    </row>
    <row r="25" spans="2:8" x14ac:dyDescent="0.25">
      <c r="H25" s="3"/>
    </row>
    <row r="27" spans="2:8" x14ac:dyDescent="0.25">
      <c r="H27" s="1"/>
    </row>
    <row r="28" spans="2:8" x14ac:dyDescent="0.25">
      <c r="H2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tabSelected="1" topLeftCell="B1" workbookViewId="0">
      <selection activeCell="I20" sqref="I20"/>
    </sheetView>
  </sheetViews>
  <sheetFormatPr defaultRowHeight="15" x14ac:dyDescent="0.25"/>
  <cols>
    <col min="2" max="2" width="64.42578125" customWidth="1"/>
    <col min="3" max="3" width="34" customWidth="1"/>
    <col min="4" max="4" width="14.140625" customWidth="1"/>
    <col min="5" max="5" width="13.5703125" customWidth="1"/>
    <col min="6" max="6" width="13.7109375" customWidth="1"/>
  </cols>
  <sheetData>
    <row r="2" spans="2:9" x14ac:dyDescent="0.25">
      <c r="B2" t="s">
        <v>0</v>
      </c>
      <c r="C2" t="s">
        <v>5</v>
      </c>
      <c r="D2" t="s">
        <v>7</v>
      </c>
      <c r="E2" t="s">
        <v>1</v>
      </c>
      <c r="F2" t="s">
        <v>2</v>
      </c>
      <c r="G2" t="s">
        <v>3</v>
      </c>
      <c r="H2" t="s">
        <v>10</v>
      </c>
    </row>
    <row r="3" spans="2:9" x14ac:dyDescent="0.25">
      <c r="B3" t="s">
        <v>20</v>
      </c>
      <c r="C3" t="s">
        <v>6</v>
      </c>
      <c r="D3">
        <v>18340253</v>
      </c>
      <c r="E3">
        <v>2199730.25</v>
      </c>
      <c r="F3">
        <f>E3/10^3</f>
        <v>2199.7302500000001</v>
      </c>
      <c r="G3">
        <f>E3/10^6</f>
        <v>2.19973025</v>
      </c>
      <c r="H3" s="1">
        <f>D3/$D$3</f>
        <v>1</v>
      </c>
    </row>
    <row r="4" spans="2:9" x14ac:dyDescent="0.25">
      <c r="B4" t="s">
        <v>20</v>
      </c>
      <c r="C4" t="s">
        <v>8</v>
      </c>
      <c r="D4">
        <v>5991334</v>
      </c>
      <c r="E4">
        <v>718600.75</v>
      </c>
      <c r="F4">
        <f>E4/10^3</f>
        <v>718.60074999999995</v>
      </c>
      <c r="G4">
        <f>E4/10^6</f>
        <v>0.71860075000000001</v>
      </c>
      <c r="H4" s="1">
        <f>D4/$D$3</f>
        <v>0.32667673668405772</v>
      </c>
    </row>
    <row r="5" spans="2:9" x14ac:dyDescent="0.25">
      <c r="B5" t="s">
        <v>20</v>
      </c>
      <c r="C5" t="s">
        <v>9</v>
      </c>
      <c r="D5">
        <v>9304177</v>
      </c>
      <c r="E5">
        <v>1115943.25</v>
      </c>
      <c r="F5">
        <f>E5/10^3</f>
        <v>1115.94325</v>
      </c>
      <c r="G5">
        <f>E5/10^6</f>
        <v>1.1159432499999999</v>
      </c>
      <c r="H5" s="1">
        <f>D5/$D$3</f>
        <v>0.50730908673942499</v>
      </c>
      <c r="I5" s="3">
        <f>(Optimized1!$D$5/$D5)</f>
        <v>4.2498718586286568</v>
      </c>
    </row>
    <row r="6" spans="2:9" x14ac:dyDescent="0.25">
      <c r="B6" t="s">
        <v>11</v>
      </c>
      <c r="H6" s="2">
        <f>SUM(H4:H5)</f>
        <v>0.83398582342348271</v>
      </c>
    </row>
    <row r="9" spans="2:9" x14ac:dyDescent="0.25">
      <c r="H9" s="1"/>
    </row>
    <row r="10" spans="2:9" x14ac:dyDescent="0.25">
      <c r="B10" t="s">
        <v>25</v>
      </c>
      <c r="H10" s="1"/>
    </row>
    <row r="11" spans="2:9" x14ac:dyDescent="0.25">
      <c r="B11" t="s">
        <v>0</v>
      </c>
      <c r="C11" t="s">
        <v>5</v>
      </c>
      <c r="D11" t="s">
        <v>7</v>
      </c>
      <c r="E11" t="s">
        <v>1</v>
      </c>
      <c r="F11" t="s">
        <v>2</v>
      </c>
      <c r="G11" t="s">
        <v>3</v>
      </c>
      <c r="H11" t="s">
        <v>24</v>
      </c>
    </row>
    <row r="12" spans="2:9" x14ac:dyDescent="0.25">
      <c r="B12" t="s">
        <v>31</v>
      </c>
      <c r="C12" t="s">
        <v>8</v>
      </c>
      <c r="D12">
        <v>6083310</v>
      </c>
      <c r="E12" s="4">
        <v>729632.375</v>
      </c>
      <c r="F12" s="4">
        <f>E12/10^3</f>
        <v>729.63237500000002</v>
      </c>
      <c r="G12" s="4">
        <f>E12/10^6</f>
        <v>0.729632375</v>
      </c>
      <c r="H12" s="3">
        <f>$D12/D12</f>
        <v>1</v>
      </c>
    </row>
    <row r="13" spans="2:9" x14ac:dyDescent="0.25">
      <c r="B13" t="s">
        <v>27</v>
      </c>
      <c r="C13" t="s">
        <v>8</v>
      </c>
      <c r="D13">
        <v>4678845</v>
      </c>
      <c r="E13" s="4">
        <v>561180.8125</v>
      </c>
      <c r="F13" s="4">
        <f>E13/10^3</f>
        <v>561.1808125</v>
      </c>
      <c r="G13" s="4">
        <f>E13/10^6</f>
        <v>0.56118081249999996</v>
      </c>
      <c r="H13" s="3">
        <f>$D$12/D13</f>
        <v>1.3001734402400593</v>
      </c>
    </row>
    <row r="14" spans="2:9" x14ac:dyDescent="0.25">
      <c r="B14" t="s">
        <v>26</v>
      </c>
      <c r="C14" t="s">
        <v>8</v>
      </c>
      <c r="D14">
        <v>3603191</v>
      </c>
      <c r="E14" s="4">
        <v>432166.84375</v>
      </c>
      <c r="F14" s="4">
        <f>E14/10^3</f>
        <v>432.16684375</v>
      </c>
      <c r="G14" s="4">
        <f>E14/10^6</f>
        <v>0.43216684374999997</v>
      </c>
      <c r="H14" s="3">
        <f>$D$12/D14</f>
        <v>1.6883118324840398</v>
      </c>
    </row>
    <row r="15" spans="2:9" x14ac:dyDescent="0.25">
      <c r="B15" t="s">
        <v>35</v>
      </c>
      <c r="C15" t="s">
        <v>8</v>
      </c>
      <c r="D15">
        <v>3602934</v>
      </c>
      <c r="E15" s="4">
        <v>432136</v>
      </c>
      <c r="F15" s="4">
        <f>E15/10^3</f>
        <v>432.13600000000002</v>
      </c>
      <c r="G15" s="4">
        <f>E15/10^6</f>
        <v>0.43213600000000002</v>
      </c>
      <c r="H15" s="3">
        <f>$D$12/D15</f>
        <v>1.6884322610405853</v>
      </c>
    </row>
    <row r="16" spans="2:9" x14ac:dyDescent="0.25">
      <c r="H16" s="1"/>
    </row>
    <row r="19" spans="2:8" x14ac:dyDescent="0.25">
      <c r="B19" t="s">
        <v>36</v>
      </c>
      <c r="C19" t="s">
        <v>6</v>
      </c>
      <c r="D19">
        <v>14820134</v>
      </c>
      <c r="E19" s="4">
        <v>1777527.375</v>
      </c>
      <c r="F19">
        <f>E19/10^3</f>
        <v>1777.5273749999999</v>
      </c>
      <c r="G19">
        <f>E19/10^6</f>
        <v>1.777527375</v>
      </c>
      <c r="H19" s="3">
        <f>Original!$D$3/D19</f>
        <v>6.1563303678630703</v>
      </c>
    </row>
    <row r="20" spans="2:8" x14ac:dyDescent="0.25">
      <c r="H20" s="1"/>
    </row>
    <row r="21" spans="2:8" x14ac:dyDescent="0.25">
      <c r="H21" s="1"/>
    </row>
    <row r="22" spans="2:8" x14ac:dyDescent="0.25">
      <c r="H22" s="1"/>
    </row>
    <row r="23" spans="2:8" x14ac:dyDescent="0.25">
      <c r="H23" s="1"/>
    </row>
    <row r="24" spans="2:8" x14ac:dyDescent="0.25">
      <c r="H24" s="1"/>
    </row>
    <row r="25" spans="2:8" x14ac:dyDescent="0.25">
      <c r="H25" s="1"/>
    </row>
    <row r="26" spans="2:8" x14ac:dyDescent="0.25">
      <c r="H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Optimized1</vt:lpstr>
      <vt:lpstr>Optimized2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2016-07-18T18:11:12Z</dcterms:modified>
</cp:coreProperties>
</file>