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psie\Documents\Rpackages\JPSiegMetaboMetaloRNA\Figures\Figure_2_Table_3_SI_table_5_helix_stability\"/>
    </mc:Choice>
  </mc:AlternateContent>
  <xr:revisionPtr revIDLastSave="0" documentId="13_ncr:40009_{14799506-704B-4CAC-90E0-F638F299B202}" xr6:coauthVersionLast="47" xr6:coauthVersionMax="47" xr10:uidLastSave="{00000000-0000-0000-0000-000000000000}"/>
  <bookViews>
    <workbookView xWindow="-120" yWindow="-120" windowWidth="20730" windowHeight="11160"/>
  </bookViews>
  <sheets>
    <sheet name="Sheet1" sheetId="1" r:id="rId1"/>
  </sheets>
  <calcPr calcId="191029" fullCalcOnLoad="1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23" i="1" l="1"/>
  <c r="Q23" i="1"/>
  <c r="Q4" i="1"/>
  <c r="S28" i="1"/>
  <c r="S29" i="1"/>
  <c r="S18" i="1"/>
  <c r="S22" i="1"/>
  <c r="S20" i="1"/>
  <c r="S16" i="1"/>
  <c r="R28" i="1"/>
  <c r="R29" i="1"/>
  <c r="R27" i="1"/>
  <c r="R20" i="1"/>
  <c r="R21" i="1"/>
  <c r="S21" i="1"/>
  <c r="R22" i="1"/>
  <c r="R19" i="1"/>
  <c r="R16" i="1"/>
  <c r="R17" i="1"/>
  <c r="S17" i="1"/>
  <c r="R18" i="1"/>
  <c r="R15" i="1"/>
  <c r="R12" i="1"/>
  <c r="S12" i="1"/>
  <c r="R13" i="1"/>
  <c r="S13" i="1"/>
  <c r="R14" i="1"/>
  <c r="S14" i="1"/>
  <c r="R11" i="1"/>
  <c r="R8" i="1"/>
  <c r="S8" i="1"/>
  <c r="R9" i="1"/>
  <c r="S9" i="1"/>
  <c r="R10" i="1"/>
  <c r="S10" i="1"/>
  <c r="R7" i="1"/>
  <c r="S4" i="1"/>
  <c r="S27" i="1" s="1"/>
  <c r="S5" i="1"/>
  <c r="S6" i="1"/>
  <c r="R6" i="1"/>
  <c r="R4" i="1"/>
  <c r="R5" i="1"/>
  <c r="R3" i="1"/>
  <c r="P4" i="1"/>
  <c r="P5" i="1"/>
  <c r="Q5" i="1"/>
  <c r="P6" i="1"/>
  <c r="Q6" i="1"/>
  <c r="P7" i="1"/>
  <c r="Q7" i="1"/>
  <c r="P8" i="1"/>
  <c r="Q8" i="1"/>
  <c r="P9" i="1"/>
  <c r="Q9" i="1"/>
  <c r="P10" i="1"/>
  <c r="Q10" i="1"/>
  <c r="P11" i="1"/>
  <c r="Q11" i="1"/>
  <c r="P12" i="1"/>
  <c r="Q12" i="1"/>
  <c r="P13" i="1"/>
  <c r="Q13" i="1"/>
  <c r="P14" i="1"/>
  <c r="Q14" i="1"/>
  <c r="P15" i="1"/>
  <c r="Q15" i="1"/>
  <c r="P16" i="1"/>
  <c r="Q16" i="1"/>
  <c r="P17" i="1"/>
  <c r="Q17" i="1"/>
  <c r="P18" i="1"/>
  <c r="Q18" i="1"/>
  <c r="P19" i="1"/>
  <c r="Q19" i="1"/>
  <c r="P20" i="1"/>
  <c r="Q20" i="1"/>
  <c r="P21" i="1"/>
  <c r="Q21" i="1"/>
  <c r="P22" i="1"/>
  <c r="Q22" i="1"/>
  <c r="Q3" i="1"/>
  <c r="P3" i="1"/>
  <c r="N23" i="1"/>
  <c r="O23" i="1"/>
  <c r="M23" i="1"/>
  <c r="N3" i="1"/>
  <c r="O3" i="1"/>
  <c r="N4" i="1"/>
  <c r="O4" i="1"/>
  <c r="N5" i="1"/>
  <c r="O5" i="1"/>
  <c r="N6" i="1"/>
  <c r="O6" i="1"/>
  <c r="N7" i="1"/>
  <c r="O7" i="1"/>
  <c r="N8" i="1"/>
  <c r="O8" i="1"/>
  <c r="N9" i="1"/>
  <c r="O9" i="1"/>
  <c r="N10" i="1"/>
  <c r="O10" i="1"/>
  <c r="N11" i="1"/>
  <c r="O11" i="1"/>
  <c r="N12" i="1"/>
  <c r="O12" i="1"/>
  <c r="N13" i="1"/>
  <c r="O13" i="1"/>
  <c r="N14" i="1"/>
  <c r="O14" i="1"/>
  <c r="N15" i="1"/>
  <c r="O15" i="1"/>
  <c r="N16" i="1"/>
  <c r="O16" i="1"/>
  <c r="N17" i="1"/>
  <c r="O17" i="1"/>
  <c r="N18" i="1"/>
  <c r="O18" i="1"/>
  <c r="N19" i="1"/>
  <c r="O19" i="1"/>
  <c r="N20" i="1"/>
  <c r="O20" i="1"/>
  <c r="N21" i="1"/>
  <c r="O21" i="1"/>
  <c r="N22" i="1"/>
  <c r="O22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3" i="1"/>
  <c r="H48" i="1"/>
  <c r="I48" i="1"/>
  <c r="J48" i="1"/>
  <c r="K48" i="1"/>
  <c r="L48" i="1"/>
  <c r="H49" i="1"/>
  <c r="I49" i="1"/>
  <c r="J49" i="1"/>
  <c r="K49" i="1"/>
  <c r="L49" i="1"/>
  <c r="H50" i="1"/>
  <c r="I50" i="1"/>
  <c r="J50" i="1"/>
  <c r="K50" i="1"/>
  <c r="L50" i="1"/>
  <c r="H51" i="1"/>
  <c r="I51" i="1"/>
  <c r="J51" i="1"/>
  <c r="K51" i="1"/>
  <c r="L51" i="1"/>
  <c r="H52" i="1"/>
  <c r="I52" i="1"/>
  <c r="J52" i="1"/>
  <c r="K52" i="1"/>
  <c r="L52" i="1"/>
  <c r="H53" i="1"/>
  <c r="I53" i="1"/>
  <c r="J53" i="1"/>
  <c r="K53" i="1"/>
  <c r="L53" i="1"/>
  <c r="H54" i="1"/>
  <c r="I54" i="1"/>
  <c r="J54" i="1"/>
  <c r="K54" i="1"/>
  <c r="L54" i="1"/>
  <c r="H55" i="1"/>
  <c r="I55" i="1"/>
  <c r="J55" i="1"/>
  <c r="K55" i="1"/>
  <c r="L55" i="1"/>
  <c r="H56" i="1"/>
  <c r="I56" i="1"/>
  <c r="J56" i="1"/>
  <c r="K56" i="1"/>
  <c r="L56" i="1"/>
  <c r="H57" i="1"/>
  <c r="I57" i="1"/>
  <c r="J57" i="1"/>
  <c r="K57" i="1"/>
  <c r="L57" i="1"/>
  <c r="H58" i="1"/>
  <c r="I58" i="1"/>
  <c r="J58" i="1"/>
  <c r="K58" i="1"/>
  <c r="L58" i="1"/>
  <c r="H59" i="1"/>
  <c r="I59" i="1"/>
  <c r="J59" i="1"/>
  <c r="K59" i="1"/>
  <c r="L59" i="1"/>
  <c r="H60" i="1"/>
  <c r="I60" i="1"/>
  <c r="J60" i="1"/>
  <c r="K60" i="1"/>
  <c r="L60" i="1"/>
  <c r="H61" i="1"/>
  <c r="I61" i="1"/>
  <c r="J61" i="1"/>
  <c r="K61" i="1"/>
  <c r="L61" i="1"/>
  <c r="H62" i="1"/>
  <c r="I62" i="1"/>
  <c r="J62" i="1"/>
  <c r="K62" i="1"/>
  <c r="K68" i="1" s="1"/>
  <c r="L62" i="1"/>
  <c r="H63" i="1"/>
  <c r="I63" i="1"/>
  <c r="J63" i="1"/>
  <c r="K63" i="1"/>
  <c r="L63" i="1"/>
  <c r="H64" i="1"/>
  <c r="I64" i="1"/>
  <c r="J64" i="1"/>
  <c r="K64" i="1"/>
  <c r="L64" i="1"/>
  <c r="H65" i="1"/>
  <c r="I65" i="1"/>
  <c r="J65" i="1"/>
  <c r="K65" i="1"/>
  <c r="L65" i="1"/>
  <c r="H66" i="1"/>
  <c r="I66" i="1"/>
  <c r="J66" i="1"/>
  <c r="K66" i="1"/>
  <c r="L66" i="1"/>
  <c r="H67" i="1"/>
  <c r="I67" i="1"/>
  <c r="J67" i="1"/>
  <c r="K67" i="1"/>
  <c r="L67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48" i="1"/>
  <c r="G68" i="1" l="1"/>
  <c r="H68" i="1"/>
  <c r="I68" i="1"/>
  <c r="L68" i="1"/>
  <c r="J68" i="1"/>
</calcChain>
</file>

<file path=xl/sharedStrings.xml><?xml version="1.0" encoding="utf-8"?>
<sst xmlns="http://schemas.openxmlformats.org/spreadsheetml/2006/main" count="269" uniqueCount="42">
  <si>
    <r>
      <t>Condition</t>
    </r>
    <r>
      <rPr>
        <vertAlign val="superscript"/>
        <sz val="12"/>
        <color rgb="FF000000"/>
        <rFont val="Arial"/>
        <family val="2"/>
      </rPr>
      <t>b</t>
    </r>
  </si>
  <si>
    <r>
      <t>X</t>
    </r>
    <r>
      <rPr>
        <vertAlign val="superscript"/>
        <sz val="12"/>
        <color rgb="FF000000"/>
        <rFont val="Arial"/>
        <family val="2"/>
      </rPr>
      <t>e</t>
    </r>
  </si>
  <si>
    <t>Method 1VH plot
ΔH kcal/mol</t>
  </si>
  <si>
    <t>Method 1VH plot
ΔS cal/mol/K</t>
  </si>
  <si>
    <t>Method 1VH plot
ΔG kcal/mol</t>
  </si>
  <si>
    <t>Method 2Global fit
ΔH kcal/mol</t>
  </si>
  <si>
    <t>Method 2Global fit
ΔS cal/mol/K</t>
  </si>
  <si>
    <t>Method 2 Global fit ΔG kcal/mol</t>
  </si>
  <si>
    <t>%Diff.
ΔG</t>
  </si>
  <si>
    <t>%Diff.
ΔS</t>
  </si>
  <si>
    <t>dG</t>
  </si>
  <si>
    <t>uncertainty</t>
  </si>
  <si>
    <t>ddG</t>
  </si>
  <si>
    <t>2 mM free</t>
  </si>
  <si>
    <t>NTPCM</t>
  </si>
  <si>
    <t>WMCM</t>
  </si>
  <si>
    <t>Ecoli80</t>
  </si>
  <si>
    <t>Mean</t>
  </si>
  <si>
    <t>Eco80</t>
  </si>
  <si>
    <t>Helix</t>
  </si>
  <si>
    <t>F</t>
  </si>
  <si>
    <t>G</t>
  </si>
  <si>
    <t>H</t>
  </si>
  <si>
    <t>I</t>
  </si>
  <si>
    <t>J</t>
  </si>
  <si>
    <t xml:space="preserve"> </t>
  </si>
  <si>
    <t>R</t>
  </si>
  <si>
    <t>Thermo param</t>
  </si>
  <si>
    <t>Fit error</t>
  </si>
  <si>
    <t>%Fit error</t>
  </si>
  <si>
    <t>CGCAUCCU</t>
  </si>
  <si>
    <t>AGGAUGCG</t>
  </si>
  <si>
    <t>UGAUAUGG</t>
  </si>
  <si>
    <t>CCAUAUCA</t>
  </si>
  <si>
    <t>UAAUAUGG</t>
  </si>
  <si>
    <t>CCAUAUUA</t>
  </si>
  <si>
    <t>CGGAUGGC</t>
  </si>
  <si>
    <t>GCCAUCCG</t>
  </si>
  <si>
    <t>CGUAUGUA</t>
  </si>
  <si>
    <t>UACAUACG</t>
  </si>
  <si>
    <t>Mean ddG</t>
  </si>
  <si>
    <t>%Diff.
ΔH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</si>
</sst>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7">
    <font>
      <sz val="11"/>
      <color rgb="FF000000"/>
      <name val="Liberation Sans"/>
    </font>
    <font>
      <sz val="11"/>
      <color rgb="FF000000"/>
      <name val="Liberation Sans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CC0000"/>
      <name val="Liberation Sans"/>
    </font>
    <font>
      <b/>
      <sz val="10"/>
      <color rgb="FFFFFFFF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sz val="18"/>
      <color rgb="FF000000"/>
      <name val="Liberation Sans"/>
    </font>
    <font>
      <sz val="12"/>
      <color rgb="FF000000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  <font>
      <b/>
      <i/>
      <u/>
      <sz val="10"/>
      <color rgb="FF000000"/>
      <name val="Liberation Sans"/>
    </font>
    <font>
      <vertAlign val="superscript"/>
      <sz val="12"/>
      <color rgb="FF000000"/>
      <name val="Arial"/>
      <family val="2"/>
    </font>
    <font>
      <sz val="12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</fills>
  <borders count="16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9">
    <xf numFmtId="0" fontId="0" fillId="0" borderId="0"/>
    <xf numFmtId="0" fontId="9" fillId="0" borderId="0" applyNumberFormat="0" applyBorder="0" applyProtection="0"/>
    <xf numFmtId="0" fontId="10" fillId="0" borderId="0" applyNumberFormat="0" applyBorder="0" applyProtection="0"/>
    <xf numFmtId="0" fontId="7" fillId="7" borderId="0" applyNumberFormat="0" applyBorder="0" applyProtection="0"/>
    <xf numFmtId="0" fontId="4" fillId="5" borderId="0" applyNumberFormat="0" applyBorder="0" applyProtection="0"/>
    <xf numFmtId="0" fontId="12" fillId="8" borderId="0" applyNumberFormat="0" applyBorder="0" applyProtection="0"/>
    <xf numFmtId="0" fontId="13" fillId="8" borderId="1" applyNumberFormat="0" applyProtection="0"/>
    <xf numFmtId="0" fontId="2" fillId="0" borderId="0" applyNumberFormat="0" applyBorder="0" applyProtection="0"/>
    <xf numFmtId="0" fontId="3" fillId="2" borderId="0" applyNumberFormat="0" applyBorder="0" applyProtection="0"/>
    <xf numFmtId="0" fontId="3" fillId="3" borderId="0" applyNumberFormat="0" applyBorder="0" applyProtection="0"/>
    <xf numFmtId="0" fontId="2" fillId="4" borderId="0" applyNumberFormat="0" applyBorder="0" applyProtection="0"/>
    <xf numFmtId="0" fontId="5" fillId="6" borderId="0" applyNumberFormat="0" applyBorder="0" applyProtection="0"/>
    <xf numFmtId="0" fontId="6" fillId="0" borderId="0" applyNumberFormat="0" applyBorder="0" applyProtection="0"/>
    <xf numFmtId="0" fontId="8" fillId="0" borderId="0" applyNumberFormat="0" applyBorder="0" applyProtection="0"/>
    <xf numFmtId="0" fontId="11" fillId="0" borderId="0" applyNumberFormat="0" applyBorder="0" applyProtection="0"/>
    <xf numFmtId="0" fontId="14" fillId="0" borderId="0" applyNumberForma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4" fillId="0" borderId="0" applyNumberFormat="0" applyBorder="0" applyProtection="0"/>
  </cellStyleXfs>
  <cellXfs count="26">
    <xf numFmtId="0" fontId="0" fillId="0" borderId="0" xfId="0"/>
    <xf numFmtId="0" fontId="16" fillId="0" borderId="0" xfId="0" applyFont="1" applyFill="1" applyBorder="1" applyAlignment="1">
      <alignment horizontal="center"/>
    </xf>
    <xf numFmtId="0" fontId="0" fillId="0" borderId="0" xfId="0" applyBorder="1"/>
    <xf numFmtId="0" fontId="16" fillId="0" borderId="0" xfId="0" applyFont="1" applyBorder="1" applyAlignment="1">
      <alignment horizontal="center"/>
    </xf>
    <xf numFmtId="164" fontId="0" fillId="0" borderId="0" xfId="0" applyNumberFormat="1" applyBorder="1"/>
    <xf numFmtId="0" fontId="0" fillId="0" borderId="0" xfId="0" applyFill="1" applyBorder="1"/>
    <xf numFmtId="0" fontId="0" fillId="0" borderId="0" xfId="0" applyBorder="1" applyAlignment="1">
      <alignment horizontal="right"/>
    </xf>
    <xf numFmtId="0" fontId="0" fillId="0" borderId="2" xfId="0" applyBorder="1"/>
    <xf numFmtId="0" fontId="16" fillId="0" borderId="2" xfId="0" applyFont="1" applyBorder="1" applyAlignment="1">
      <alignment horizontal="center"/>
    </xf>
    <xf numFmtId="0" fontId="0" fillId="0" borderId="3" xfId="0" applyBorder="1"/>
    <xf numFmtId="0" fontId="16" fillId="0" borderId="3" xfId="0" applyFont="1" applyBorder="1" applyAlignment="1">
      <alignment horizontal="center" wrapText="1"/>
    </xf>
    <xf numFmtId="0" fontId="16" fillId="0" borderId="4" xfId="0" applyFont="1" applyBorder="1" applyAlignment="1">
      <alignment horizontal="center" wrapText="1"/>
    </xf>
    <xf numFmtId="0" fontId="0" fillId="0" borderId="5" xfId="0" applyBorder="1"/>
    <xf numFmtId="0" fontId="0" fillId="0" borderId="6" xfId="0" applyBorder="1"/>
    <xf numFmtId="0" fontId="0" fillId="0" borderId="9" xfId="0" applyBorder="1"/>
    <xf numFmtId="0" fontId="0" fillId="0" borderId="10" xfId="0" applyBorder="1"/>
    <xf numFmtId="0" fontId="0" fillId="0" borderId="3" xfId="0" applyBorder="1" applyAlignment="1">
      <alignment wrapText="1"/>
    </xf>
    <xf numFmtId="0" fontId="0" fillId="0" borderId="3" xfId="0" applyBorder="1" applyAlignment="1">
      <alignment horizontal="center" wrapText="1"/>
    </xf>
    <xf numFmtId="0" fontId="16" fillId="0" borderId="8" xfId="0" applyFont="1" applyBorder="1" applyAlignment="1">
      <alignment horizontal="center" wrapText="1"/>
    </xf>
    <xf numFmtId="0" fontId="0" fillId="0" borderId="11" xfId="0" applyBorder="1"/>
    <xf numFmtId="0" fontId="16" fillId="0" borderId="11" xfId="0" applyFont="1" applyBorder="1" applyAlignment="1">
      <alignment horizontal="center"/>
    </xf>
    <xf numFmtId="0" fontId="0" fillId="0" borderId="12" xfId="0" applyBorder="1"/>
    <xf numFmtId="0" fontId="0" fillId="0" borderId="13" xfId="0" applyBorder="1"/>
    <xf numFmtId="0" fontId="0" fillId="0" borderId="14" xfId="0" applyFill="1" applyBorder="1"/>
    <xf numFmtId="0" fontId="0" fillId="0" borderId="15" xfId="0" applyFill="1" applyBorder="1"/>
    <xf numFmtId="0" fontId="0" fillId="0" borderId="7" xfId="0" applyFill="1" applyBorder="1"/>
  </cellXfs>
  <cellStyles count="19">
    <cellStyle name="Accent" xfId="7"/>
    <cellStyle name="Accent 1" xfId="8"/>
    <cellStyle name="Accent 2" xfId="9"/>
    <cellStyle name="Accent 3" xfId="10"/>
    <cellStyle name="Bad" xfId="4" builtinId="27" customBuiltin="1"/>
    <cellStyle name="Error" xfId="11"/>
    <cellStyle name="Footnote" xfId="12"/>
    <cellStyle name="Good" xfId="3" builtinId="26" customBuiltin="1"/>
    <cellStyle name="Heading" xfId="13"/>
    <cellStyle name="Heading 1" xfId="1" builtinId="16" customBuiltin="1"/>
    <cellStyle name="Heading 2" xfId="2" builtinId="17" customBuiltin="1"/>
    <cellStyle name="Hyperlink" xfId="14"/>
    <cellStyle name="Neutral" xfId="5" builtinId="28" customBuiltin="1"/>
    <cellStyle name="Normal" xfId="0" builtinId="0" customBuiltin="1"/>
    <cellStyle name="Note" xfId="6" builtinId="10" customBuiltin="1"/>
    <cellStyle name="Result" xfId="15"/>
    <cellStyle name="Status" xfId="16"/>
    <cellStyle name="Text" xfId="17"/>
    <cellStyle name="Warning" xfId="1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3"/>
  <sheetViews>
    <sheetView tabSelected="1" zoomScale="55" zoomScaleNormal="55" workbookViewId="0">
      <selection activeCell="G24" sqref="G24"/>
    </sheetView>
  </sheetViews>
  <sheetFormatPr defaultRowHeight="14.25"/>
  <cols>
    <col min="2" max="2" width="11.375" bestFit="1" customWidth="1"/>
    <col min="3" max="3" width="11.25" bestFit="1" customWidth="1"/>
    <col min="5" max="6" width="10.625" customWidth="1"/>
    <col min="7" max="7" width="26.5" bestFit="1" customWidth="1"/>
    <col min="8" max="8" width="27.375" bestFit="1" customWidth="1"/>
    <col min="9" max="9" width="26.625" bestFit="1" customWidth="1"/>
    <col min="10" max="10" width="27.75" bestFit="1" customWidth="1"/>
    <col min="11" max="11" width="28.625" bestFit="1" customWidth="1"/>
    <col min="12" max="12" width="28.875" bestFit="1" customWidth="1"/>
    <col min="13" max="19" width="10.625" customWidth="1"/>
    <col min="20" max="20" width="9" customWidth="1"/>
  </cols>
  <sheetData>
    <row r="1" spans="1:25">
      <c r="A1" t="s">
        <v>27</v>
      </c>
    </row>
    <row r="2" spans="1:25" ht="30">
      <c r="A2" s="16" t="s">
        <v>19</v>
      </c>
      <c r="B2" s="16" t="s">
        <v>20</v>
      </c>
      <c r="C2" s="16" t="s">
        <v>26</v>
      </c>
      <c r="D2" s="16" t="s">
        <v>19</v>
      </c>
      <c r="E2" s="17" t="s">
        <v>0</v>
      </c>
      <c r="F2" s="17" t="s">
        <v>1</v>
      </c>
      <c r="G2" s="11" t="s">
        <v>2</v>
      </c>
      <c r="H2" s="10" t="s">
        <v>3</v>
      </c>
      <c r="I2" s="18" t="s">
        <v>4</v>
      </c>
      <c r="J2" s="10" t="s">
        <v>5</v>
      </c>
      <c r="K2" s="10" t="s">
        <v>6</v>
      </c>
      <c r="L2" s="10" t="s">
        <v>7</v>
      </c>
      <c r="M2" s="11" t="s">
        <v>41</v>
      </c>
      <c r="N2" s="10" t="s">
        <v>9</v>
      </c>
      <c r="O2" s="18" t="s">
        <v>8</v>
      </c>
      <c r="P2" s="16" t="s">
        <v>10</v>
      </c>
      <c r="Q2" s="16" t="s">
        <v>11</v>
      </c>
      <c r="R2" s="16" t="s">
        <v>12</v>
      </c>
      <c r="S2" s="16" t="s">
        <v>11</v>
      </c>
      <c r="T2" s="2"/>
      <c r="U2" s="2"/>
      <c r="V2" s="2"/>
      <c r="W2" s="2"/>
      <c r="X2" s="2"/>
      <c r="Y2" s="2"/>
    </row>
    <row r="3" spans="1:25" ht="15">
      <c r="A3" s="2">
        <v>1</v>
      </c>
      <c r="B3" s="2" t="s">
        <v>36</v>
      </c>
      <c r="C3" s="2" t="s">
        <v>37</v>
      </c>
      <c r="D3" s="2" t="s">
        <v>23</v>
      </c>
      <c r="E3" s="3" t="s">
        <v>13</v>
      </c>
      <c r="F3" s="2">
        <v>1.0492960092579</v>
      </c>
      <c r="G3" s="12">
        <v>-71.129038809941804</v>
      </c>
      <c r="H3" s="2">
        <v>-179.02500362560301</v>
      </c>
      <c r="I3" s="14">
        <v>-15.604433935461101</v>
      </c>
      <c r="J3" s="2">
        <v>-71.326061711516402</v>
      </c>
      <c r="K3" s="2">
        <v>-179.61007019004001</v>
      </c>
      <c r="L3" s="2">
        <v>-15.6199984420755</v>
      </c>
      <c r="M3" s="12">
        <f>ABS(G3-J3)/ABS(AVERAGE(G3,J3))</f>
        <v>2.7661052619863298E-3</v>
      </c>
      <c r="N3" s="2">
        <f t="shared" ref="N3:O18" si="0">ABS(H3-K3)/ABS(AVERAGE(H3,K3))</f>
        <v>3.2627403572789101E-3</v>
      </c>
      <c r="O3" s="14">
        <f t="shared" si="0"/>
        <v>9.9694408700265447E-4</v>
      </c>
      <c r="P3" s="2">
        <f>I3</f>
        <v>-15.604433935461101</v>
      </c>
      <c r="Q3" s="2">
        <f>ABS(P3*0.015)</f>
        <v>0.2340665090319165</v>
      </c>
      <c r="R3" s="2">
        <f>P3-P$3</f>
        <v>0</v>
      </c>
      <c r="S3" s="2"/>
      <c r="T3" s="2"/>
      <c r="U3" s="2"/>
      <c r="V3" s="2"/>
      <c r="W3" s="2"/>
      <c r="X3" s="2"/>
      <c r="Y3" s="2"/>
    </row>
    <row r="4" spans="1:25" ht="15">
      <c r="A4" s="2">
        <v>1</v>
      </c>
      <c r="B4" s="2" t="s">
        <v>36</v>
      </c>
      <c r="C4" s="2" t="s">
        <v>37</v>
      </c>
      <c r="D4" s="2" t="s">
        <v>23</v>
      </c>
      <c r="E4" s="3" t="s">
        <v>16</v>
      </c>
      <c r="F4" s="2">
        <v>1.05444831709598</v>
      </c>
      <c r="G4" s="12">
        <v>-69.651474944977494</v>
      </c>
      <c r="H4" s="2">
        <v>-176.23245831660699</v>
      </c>
      <c r="I4" s="14">
        <v>-14.9929779980818</v>
      </c>
      <c r="J4" s="2">
        <v>-69.681409148273303</v>
      </c>
      <c r="K4" s="2">
        <v>-176.316907419785</v>
      </c>
      <c r="L4" s="2">
        <v>-14.9967203120269</v>
      </c>
      <c r="M4" s="12">
        <f t="shared" ref="M4:M23" si="1">ABS(G4-J4)/ABS(AVERAGE(G4,J4))</f>
        <v>4.2967894464562248E-4</v>
      </c>
      <c r="N4" s="2">
        <f t="shared" si="0"/>
        <v>4.7907675568559433E-4</v>
      </c>
      <c r="O4" s="14">
        <f t="shared" si="0"/>
        <v>2.4957329723044398E-4</v>
      </c>
      <c r="P4" s="2">
        <f t="shared" ref="P4:P23" si="2">I4</f>
        <v>-14.9929779980818</v>
      </c>
      <c r="Q4" s="2">
        <f>ABS(P4*0.015)</f>
        <v>0.22489466997122698</v>
      </c>
      <c r="R4" s="2">
        <f t="shared" ref="R4:R5" si="3">P4-P$3</f>
        <v>0.61145593737930071</v>
      </c>
      <c r="S4" s="2">
        <f t="shared" ref="S4:S6" si="4">SQRT(Q4^2 + Q$3^2)</f>
        <v>0.32459935802748496</v>
      </c>
      <c r="T4" s="2"/>
      <c r="U4" s="2"/>
      <c r="V4" s="2"/>
      <c r="W4" s="2"/>
      <c r="X4" s="2"/>
      <c r="Y4" s="2"/>
    </row>
    <row r="5" spans="1:25" ht="15">
      <c r="A5" s="2">
        <v>1</v>
      </c>
      <c r="B5" s="2" t="s">
        <v>36</v>
      </c>
      <c r="C5" s="2" t="s">
        <v>37</v>
      </c>
      <c r="D5" s="2" t="s">
        <v>23</v>
      </c>
      <c r="E5" s="3" t="s">
        <v>14</v>
      </c>
      <c r="F5" s="2">
        <v>1.05217856009165</v>
      </c>
      <c r="G5" s="12">
        <v>-70.372978402574105</v>
      </c>
      <c r="H5" s="2">
        <v>-177.63066033617801</v>
      </c>
      <c r="I5" s="14">
        <v>-15.2808290993085</v>
      </c>
      <c r="J5" s="2">
        <v>-70.487841377809403</v>
      </c>
      <c r="K5" s="2">
        <v>-177.97323003567101</v>
      </c>
      <c r="L5" s="2">
        <v>-15.289444082246201</v>
      </c>
      <c r="M5" s="12">
        <f t="shared" si="1"/>
        <v>1.6308718835284447E-3</v>
      </c>
      <c r="N5" s="2">
        <f t="shared" si="0"/>
        <v>1.9266926418312154E-3</v>
      </c>
      <c r="O5" s="14">
        <f t="shared" si="0"/>
        <v>5.6361831551435021E-4</v>
      </c>
      <c r="P5" s="2">
        <f t="shared" si="2"/>
        <v>-15.2808290993085</v>
      </c>
      <c r="Q5" s="2">
        <f t="shared" ref="Q4:Q23" si="5">ABS(P5*0.015)</f>
        <v>0.2292124364896275</v>
      </c>
      <c r="R5" s="2">
        <f t="shared" si="3"/>
        <v>0.32360483615260094</v>
      </c>
      <c r="S5" s="2">
        <f t="shared" si="4"/>
        <v>0.32760566492644744</v>
      </c>
      <c r="T5" s="2"/>
      <c r="U5" s="2"/>
      <c r="V5" s="2"/>
      <c r="W5" s="2"/>
      <c r="X5" s="2"/>
      <c r="Y5" s="2"/>
    </row>
    <row r="6" spans="1:25" ht="15">
      <c r="A6" s="2">
        <v>1</v>
      </c>
      <c r="B6" s="2" t="s">
        <v>36</v>
      </c>
      <c r="C6" s="2" t="s">
        <v>37</v>
      </c>
      <c r="D6" s="2" t="s">
        <v>23</v>
      </c>
      <c r="E6" s="3" t="s">
        <v>15</v>
      </c>
      <c r="F6" s="2">
        <v>1.16575841422765</v>
      </c>
      <c r="G6" s="12">
        <v>-65.506724807578706</v>
      </c>
      <c r="H6" s="2">
        <v>-162.09390204907399</v>
      </c>
      <c r="I6" s="14">
        <v>-15.2333010870582</v>
      </c>
      <c r="J6" s="2">
        <v>-65.353452777750405</v>
      </c>
      <c r="K6" s="2">
        <v>-161.62096843998799</v>
      </c>
      <c r="L6" s="2">
        <v>-15.2267094160882</v>
      </c>
      <c r="M6" s="12">
        <f t="shared" si="1"/>
        <v>2.3425312827251511E-3</v>
      </c>
      <c r="N6" s="2">
        <f t="shared" si="0"/>
        <v>2.9219146366152417E-3</v>
      </c>
      <c r="O6" s="14">
        <f t="shared" si="0"/>
        <v>4.3280818759526709E-4</v>
      </c>
      <c r="P6" s="2">
        <f t="shared" si="2"/>
        <v>-15.2333010870582</v>
      </c>
      <c r="Q6" s="2">
        <f t="shared" si="5"/>
        <v>0.22849951630587298</v>
      </c>
      <c r="R6" s="2">
        <f>P6-P$3</f>
        <v>0.37113284840290106</v>
      </c>
      <c r="S6" s="2">
        <f t="shared" si="4"/>
        <v>0.32710726008819518</v>
      </c>
      <c r="T6" s="2"/>
      <c r="U6" s="2"/>
      <c r="V6" s="2"/>
      <c r="W6" s="2"/>
      <c r="X6" s="2"/>
      <c r="Y6" s="2"/>
    </row>
    <row r="7" spans="1:25" ht="15">
      <c r="A7" s="2">
        <v>2</v>
      </c>
      <c r="B7" s="2" t="s">
        <v>30</v>
      </c>
      <c r="C7" s="2" t="s">
        <v>31</v>
      </c>
      <c r="D7" s="2" t="s">
        <v>20</v>
      </c>
      <c r="E7" s="3" t="s">
        <v>13</v>
      </c>
      <c r="F7" s="2">
        <v>1.3470043434387799</v>
      </c>
      <c r="G7" s="12">
        <v>-56.251605686668697</v>
      </c>
      <c r="H7" s="2">
        <v>-136.747971299748</v>
      </c>
      <c r="I7" s="14">
        <v>-13.8392223880517</v>
      </c>
      <c r="J7" s="2">
        <v>-56.235930790770901</v>
      </c>
      <c r="K7" s="2">
        <v>-136.70033767820701</v>
      </c>
      <c r="L7" s="2">
        <v>-13.838321059874801</v>
      </c>
      <c r="M7" s="12">
        <f t="shared" si="1"/>
        <v>2.7869569178340815E-4</v>
      </c>
      <c r="N7" s="2">
        <f t="shared" si="0"/>
        <v>3.4839214562366134E-4</v>
      </c>
      <c r="O7" s="14">
        <f t="shared" si="0"/>
        <v>6.5130648505383896E-5</v>
      </c>
      <c r="P7" s="2">
        <f t="shared" si="2"/>
        <v>-13.8392223880517</v>
      </c>
      <c r="Q7" s="2">
        <f t="shared" si="5"/>
        <v>0.20758833582077549</v>
      </c>
      <c r="R7" s="2">
        <f>P7-P$7</f>
        <v>0</v>
      </c>
      <c r="S7" s="2"/>
      <c r="T7" s="2"/>
      <c r="U7" s="2"/>
      <c r="V7" s="2"/>
      <c r="W7" s="2"/>
      <c r="X7" s="2"/>
      <c r="Y7" s="2"/>
    </row>
    <row r="8" spans="1:25" ht="15">
      <c r="A8" s="2">
        <v>2</v>
      </c>
      <c r="B8" s="2" t="s">
        <v>30</v>
      </c>
      <c r="C8" s="2" t="s">
        <v>31</v>
      </c>
      <c r="D8" s="2" t="s">
        <v>20</v>
      </c>
      <c r="E8" s="3" t="s">
        <v>16</v>
      </c>
      <c r="F8" s="2">
        <v>1.46998772034618</v>
      </c>
      <c r="G8" s="12">
        <v>-43.781011500329903</v>
      </c>
      <c r="H8" s="2">
        <v>-100.31275341094501</v>
      </c>
      <c r="I8" s="14">
        <v>-12.669011029925199</v>
      </c>
      <c r="J8" s="2">
        <v>-43.780066893074299</v>
      </c>
      <c r="K8" s="2">
        <v>-100.30606608936</v>
      </c>
      <c r="L8" s="2">
        <v>-12.6701404954593</v>
      </c>
      <c r="M8" s="12">
        <f t="shared" si="1"/>
        <v>2.1575962126927827E-5</v>
      </c>
      <c r="N8" s="2">
        <f t="shared" si="0"/>
        <v>6.6666941831895421E-5</v>
      </c>
      <c r="O8" s="14">
        <f t="shared" si="0"/>
        <v>8.9147857454443405E-5</v>
      </c>
      <c r="P8" s="2">
        <f t="shared" si="2"/>
        <v>-12.669011029925199</v>
      </c>
      <c r="Q8" s="2">
        <f t="shared" si="5"/>
        <v>0.190035165448878</v>
      </c>
      <c r="R8" s="2">
        <f t="shared" ref="R8:R10" si="6">P8-P$7</f>
        <v>1.170211358126501</v>
      </c>
      <c r="S8" s="2">
        <f t="shared" ref="S8:S10" si="7">SQRT(Q8^2 + Q$7^2)</f>
        <v>0.28143610513937528</v>
      </c>
      <c r="T8" s="2"/>
      <c r="U8" s="2"/>
      <c r="V8" s="2"/>
      <c r="W8" s="2"/>
      <c r="X8" s="2"/>
      <c r="Y8" s="2"/>
    </row>
    <row r="9" spans="1:25" ht="15">
      <c r="A9" s="2">
        <v>2</v>
      </c>
      <c r="B9" s="2" t="s">
        <v>30</v>
      </c>
      <c r="C9" s="2" t="s">
        <v>31</v>
      </c>
      <c r="D9" s="2" t="s">
        <v>20</v>
      </c>
      <c r="E9" s="3" t="s">
        <v>14</v>
      </c>
      <c r="F9" s="2">
        <v>2.1893156441091199</v>
      </c>
      <c r="G9" s="12">
        <v>-52.175093420918103</v>
      </c>
      <c r="H9" s="2">
        <v>-124.956159843824</v>
      </c>
      <c r="I9" s="14">
        <v>-13.419940445356</v>
      </c>
      <c r="J9" s="2">
        <v>-52.391686757570099</v>
      </c>
      <c r="K9" s="2">
        <v>-125.616886007424</v>
      </c>
      <c r="L9" s="2">
        <v>-13.4316095623675</v>
      </c>
      <c r="M9" s="12">
        <f t="shared" si="1"/>
        <v>4.1426796594919877E-3</v>
      </c>
      <c r="N9" s="2">
        <f t="shared" si="0"/>
        <v>5.2737209731029211E-3</v>
      </c>
      <c r="O9" s="14">
        <f t="shared" si="0"/>
        <v>8.691577959666349E-4</v>
      </c>
      <c r="P9" s="2">
        <f t="shared" si="2"/>
        <v>-13.419940445356</v>
      </c>
      <c r="Q9" s="2">
        <f t="shared" si="5"/>
        <v>0.20129910668033998</v>
      </c>
      <c r="R9" s="2">
        <f t="shared" si="6"/>
        <v>0.41928194269570085</v>
      </c>
      <c r="S9" s="2">
        <f t="shared" si="7"/>
        <v>0.28916128288403681</v>
      </c>
      <c r="T9" s="2"/>
      <c r="U9" s="2"/>
      <c r="V9" s="2"/>
      <c r="W9" s="2"/>
      <c r="X9" s="2"/>
      <c r="Y9" s="2"/>
    </row>
    <row r="10" spans="1:25" ht="15">
      <c r="A10" s="2">
        <v>2</v>
      </c>
      <c r="B10" s="2" t="s">
        <v>30</v>
      </c>
      <c r="C10" s="2" t="s">
        <v>31</v>
      </c>
      <c r="D10" s="2" t="s">
        <v>20</v>
      </c>
      <c r="E10" s="3" t="s">
        <v>15</v>
      </c>
      <c r="F10" s="2">
        <v>1.0247949165699799</v>
      </c>
      <c r="G10" s="12">
        <v>-61.390084214319899</v>
      </c>
      <c r="H10" s="2">
        <v>-152.072160179322</v>
      </c>
      <c r="I10" s="14">
        <v>-14.2249037347031</v>
      </c>
      <c r="J10" s="2">
        <v>-61.118775522012001</v>
      </c>
      <c r="K10" s="2">
        <v>-151.24737993085199</v>
      </c>
      <c r="L10" s="2">
        <v>-14.209400636458399</v>
      </c>
      <c r="M10" s="12">
        <f t="shared" si="1"/>
        <v>4.4292093305221868E-3</v>
      </c>
      <c r="N10" s="2">
        <f t="shared" si="0"/>
        <v>5.4383588223193479E-3</v>
      </c>
      <c r="O10" s="14">
        <f t="shared" si="0"/>
        <v>1.0904503266430301E-3</v>
      </c>
      <c r="P10" s="2">
        <f t="shared" si="2"/>
        <v>-14.2249037347031</v>
      </c>
      <c r="Q10" s="2">
        <f t="shared" si="5"/>
        <v>0.21337355602054647</v>
      </c>
      <c r="R10" s="2">
        <f t="shared" si="6"/>
        <v>-0.38568134665139908</v>
      </c>
      <c r="S10" s="2">
        <f t="shared" si="7"/>
        <v>0.29769311644324653</v>
      </c>
      <c r="T10" s="2"/>
      <c r="U10" s="2"/>
      <c r="V10" s="2"/>
      <c r="W10" s="2"/>
      <c r="X10" s="2"/>
      <c r="Y10" s="2"/>
    </row>
    <row r="11" spans="1:25" ht="15">
      <c r="A11" s="2">
        <v>3</v>
      </c>
      <c r="B11" s="2" t="s">
        <v>38</v>
      </c>
      <c r="C11" s="2" t="s">
        <v>39</v>
      </c>
      <c r="D11" s="2" t="s">
        <v>24</v>
      </c>
      <c r="E11" s="3" t="s">
        <v>13</v>
      </c>
      <c r="F11" s="2">
        <v>0.96936609652070105</v>
      </c>
      <c r="G11" s="12">
        <v>-63.246289205767603</v>
      </c>
      <c r="H11" s="2">
        <v>-168.938247233092</v>
      </c>
      <c r="I11" s="14">
        <v>-10.850091826424199</v>
      </c>
      <c r="J11" s="2">
        <v>-62.275983282677203</v>
      </c>
      <c r="K11" s="2">
        <v>-165.85427138132599</v>
      </c>
      <c r="L11" s="2">
        <v>-10.8362810137591</v>
      </c>
      <c r="M11" s="12">
        <f t="shared" si="1"/>
        <v>1.5460298859387265E-2</v>
      </c>
      <c r="N11" s="2">
        <f t="shared" si="0"/>
        <v>1.8423206495350879E-2</v>
      </c>
      <c r="O11" s="14">
        <f t="shared" si="0"/>
        <v>1.2736858087682274E-3</v>
      </c>
      <c r="P11" s="2">
        <f t="shared" si="2"/>
        <v>-10.850091826424199</v>
      </c>
      <c r="Q11" s="2">
        <f t="shared" si="5"/>
        <v>0.16275137739636297</v>
      </c>
      <c r="R11" s="2">
        <f>P11-P$11</f>
        <v>0</v>
      </c>
      <c r="S11" s="2"/>
      <c r="T11" s="2"/>
      <c r="U11" s="2"/>
      <c r="V11" s="2"/>
      <c r="W11" s="2"/>
      <c r="X11" s="2"/>
      <c r="Y11" s="2"/>
    </row>
    <row r="12" spans="1:25" ht="15">
      <c r="A12" s="2">
        <v>3</v>
      </c>
      <c r="B12" s="2" t="s">
        <v>38</v>
      </c>
      <c r="C12" s="2" t="s">
        <v>39</v>
      </c>
      <c r="D12" s="2" t="s">
        <v>24</v>
      </c>
      <c r="E12" s="3" t="s">
        <v>16</v>
      </c>
      <c r="F12" s="2">
        <v>0.98351999711046401</v>
      </c>
      <c r="G12" s="12">
        <v>-61.256395133212798</v>
      </c>
      <c r="H12" s="2">
        <v>-163.93235611561801</v>
      </c>
      <c r="I12" s="14">
        <v>-10.412774883953899</v>
      </c>
      <c r="J12" s="2">
        <v>-60.949829911092898</v>
      </c>
      <c r="K12" s="2">
        <v>-162.92425738962999</v>
      </c>
      <c r="L12" s="2">
        <v>-10.418871481699</v>
      </c>
      <c r="M12" s="12">
        <f t="shared" si="1"/>
        <v>5.0171784949376418E-3</v>
      </c>
      <c r="N12" s="2">
        <f t="shared" si="0"/>
        <v>6.1684462503423347E-3</v>
      </c>
      <c r="O12" s="14">
        <f t="shared" si="0"/>
        <v>5.8532077955709603E-4</v>
      </c>
      <c r="P12" s="2">
        <f t="shared" si="2"/>
        <v>-10.412774883953899</v>
      </c>
      <c r="Q12" s="2">
        <f t="shared" si="5"/>
        <v>0.15619162325930849</v>
      </c>
      <c r="R12" s="2">
        <f t="shared" ref="R12:R14" si="8">P12-P$11</f>
        <v>0.43731694247030006</v>
      </c>
      <c r="S12" s="2">
        <f t="shared" ref="S12:S14" si="9">SQRT(Q12^2 + Q$11^2)</f>
        <v>0.22557445338688314</v>
      </c>
      <c r="T12" s="2"/>
      <c r="U12" s="2"/>
      <c r="V12" s="2"/>
      <c r="W12" s="2"/>
      <c r="X12" s="2"/>
      <c r="Y12" s="2"/>
    </row>
    <row r="13" spans="1:25" ht="15">
      <c r="A13" s="2">
        <v>3</v>
      </c>
      <c r="B13" s="2" t="s">
        <v>38</v>
      </c>
      <c r="C13" s="2" t="s">
        <v>39</v>
      </c>
      <c r="D13" s="2" t="s">
        <v>24</v>
      </c>
      <c r="E13" s="3" t="s">
        <v>14</v>
      </c>
      <c r="F13" s="2">
        <v>0.77976170572917003</v>
      </c>
      <c r="G13" s="12">
        <v>-59.024113064072097</v>
      </c>
      <c r="H13" s="2">
        <v>-157.11057650943701</v>
      </c>
      <c r="I13" s="14">
        <v>-10.2962677596701</v>
      </c>
      <c r="J13" s="2">
        <v>-58.518204216625001</v>
      </c>
      <c r="K13" s="2">
        <v>-155.484823922506</v>
      </c>
      <c r="L13" s="2">
        <v>-10.2945860770599</v>
      </c>
      <c r="M13" s="12">
        <f t="shared" si="1"/>
        <v>8.6081142375125912E-3</v>
      </c>
      <c r="N13" s="2">
        <f t="shared" si="0"/>
        <v>1.0401641128977306E-2</v>
      </c>
      <c r="O13" s="14">
        <f t="shared" si="0"/>
        <v>1.6334267860221391E-4</v>
      </c>
      <c r="P13" s="2">
        <f t="shared" si="2"/>
        <v>-10.2962677596701</v>
      </c>
      <c r="Q13" s="2">
        <f t="shared" si="5"/>
        <v>0.15444401639505148</v>
      </c>
      <c r="R13" s="2">
        <f t="shared" si="8"/>
        <v>0.55382406675409968</v>
      </c>
      <c r="S13" s="2">
        <f t="shared" si="9"/>
        <v>0.22436792338622805</v>
      </c>
      <c r="T13" s="2"/>
      <c r="U13" s="2"/>
      <c r="V13" s="2"/>
      <c r="W13" s="2"/>
      <c r="X13" s="2"/>
      <c r="Y13" s="2"/>
    </row>
    <row r="14" spans="1:25" ht="15">
      <c r="A14" s="2">
        <v>3</v>
      </c>
      <c r="B14" s="2" t="s">
        <v>38</v>
      </c>
      <c r="C14" s="2" t="s">
        <v>39</v>
      </c>
      <c r="D14" s="2" t="s">
        <v>24</v>
      </c>
      <c r="E14" s="3" t="s">
        <v>15</v>
      </c>
      <c r="F14" s="2">
        <v>0.858618162449026</v>
      </c>
      <c r="G14" s="12">
        <v>-66.977590256394706</v>
      </c>
      <c r="H14" s="2">
        <v>-180.964033129835</v>
      </c>
      <c r="I14" s="14">
        <v>-10.8515953811764</v>
      </c>
      <c r="J14" s="2">
        <v>-66.078482308756506</v>
      </c>
      <c r="K14" s="2">
        <v>-178.11340368198299</v>
      </c>
      <c r="L14" s="2">
        <v>-10.8366101567896</v>
      </c>
      <c r="M14" s="12">
        <f t="shared" si="1"/>
        <v>1.3514722482101664E-2</v>
      </c>
      <c r="N14" s="2">
        <f t="shared" si="0"/>
        <v>1.5877519195648858E-2</v>
      </c>
      <c r="O14" s="14">
        <f t="shared" si="0"/>
        <v>1.3818777547610264E-3</v>
      </c>
      <c r="P14" s="2">
        <f t="shared" si="2"/>
        <v>-10.8515953811764</v>
      </c>
      <c r="Q14" s="2">
        <f t="shared" si="5"/>
        <v>0.16277393071764601</v>
      </c>
      <c r="R14" s="2">
        <f t="shared" si="8"/>
        <v>-1.5035547522010972E-3</v>
      </c>
      <c r="S14" s="2">
        <f t="shared" si="9"/>
        <v>0.23018115336770381</v>
      </c>
      <c r="T14" s="2"/>
      <c r="U14" s="2"/>
      <c r="V14" s="2"/>
      <c r="W14" s="2"/>
      <c r="X14" s="2"/>
      <c r="Y14" s="2"/>
    </row>
    <row r="15" spans="1:25" ht="15">
      <c r="A15" s="2">
        <v>4</v>
      </c>
      <c r="B15" s="2" t="s">
        <v>33</v>
      </c>
      <c r="C15" s="2" t="s">
        <v>32</v>
      </c>
      <c r="D15" s="2" t="s">
        <v>21</v>
      </c>
      <c r="E15" s="3" t="s">
        <v>13</v>
      </c>
      <c r="F15" s="2">
        <v>0.88462260390039404</v>
      </c>
      <c r="G15" s="12">
        <v>-53.397613755822</v>
      </c>
      <c r="H15" s="2">
        <v>-133.38713667224101</v>
      </c>
      <c r="I15" s="14">
        <v>-12.027593316926399</v>
      </c>
      <c r="J15" s="2">
        <v>-52.279541102535802</v>
      </c>
      <c r="K15" s="2">
        <v>-129.91676218699399</v>
      </c>
      <c r="L15" s="2">
        <v>-11.9858573102396</v>
      </c>
      <c r="M15" s="12">
        <f t="shared" si="1"/>
        <v>2.1160158120925643E-2</v>
      </c>
      <c r="N15" s="2">
        <f t="shared" si="0"/>
        <v>2.6360221024317752E-2</v>
      </c>
      <c r="O15" s="14">
        <f t="shared" si="0"/>
        <v>3.4760524286820875E-3</v>
      </c>
      <c r="P15" s="2">
        <f t="shared" si="2"/>
        <v>-12.027593316926399</v>
      </c>
      <c r="Q15" s="2">
        <f t="shared" si="5"/>
        <v>0.18041389975389599</v>
      </c>
      <c r="R15" s="2">
        <f>P15-P$15</f>
        <v>0</v>
      </c>
      <c r="S15" s="2"/>
      <c r="T15" s="2"/>
      <c r="U15" s="2"/>
      <c r="V15" s="2"/>
      <c r="W15" s="2"/>
      <c r="X15" s="2"/>
      <c r="Y15" s="2"/>
    </row>
    <row r="16" spans="1:25" ht="15">
      <c r="A16" s="2">
        <v>4</v>
      </c>
      <c r="B16" s="2" t="s">
        <v>33</v>
      </c>
      <c r="C16" s="2" t="s">
        <v>32</v>
      </c>
      <c r="D16" s="2" t="s">
        <v>21</v>
      </c>
      <c r="E16" s="3" t="s">
        <v>16</v>
      </c>
      <c r="F16" s="2">
        <v>0.89786984222218602</v>
      </c>
      <c r="G16" s="12">
        <v>-56.776893965598298</v>
      </c>
      <c r="H16" s="2">
        <v>-146.35513719689999</v>
      </c>
      <c r="I16" s="14">
        <v>-11.3848481639798</v>
      </c>
      <c r="J16" s="2">
        <v>-54.025099104915803</v>
      </c>
      <c r="K16" s="2">
        <v>-137.741037022493</v>
      </c>
      <c r="L16" s="2">
        <v>-11.3047164723897</v>
      </c>
      <c r="M16" s="12">
        <f t="shared" si="1"/>
        <v>4.9670493904044835E-2</v>
      </c>
      <c r="N16" s="2">
        <f t="shared" si="0"/>
        <v>6.0642141331722091E-2</v>
      </c>
      <c r="O16" s="14">
        <f t="shared" si="0"/>
        <v>7.0633079897580745E-3</v>
      </c>
      <c r="P16" s="2">
        <f t="shared" si="2"/>
        <v>-11.3848481639798</v>
      </c>
      <c r="Q16" s="2">
        <f t="shared" si="5"/>
        <v>0.17077272245969699</v>
      </c>
      <c r="R16" s="2">
        <f t="shared" ref="R16:R18" si="10">P16-P$15</f>
        <v>0.64274515294659906</v>
      </c>
      <c r="S16" s="2">
        <f>SQRT(Q16^2 + Q$15^2)</f>
        <v>0.24842000314126383</v>
      </c>
      <c r="T16" s="2"/>
      <c r="U16" s="2"/>
      <c r="V16" s="2"/>
      <c r="W16" s="2"/>
      <c r="X16" s="2"/>
      <c r="Y16" s="2"/>
    </row>
    <row r="17" spans="1:25" ht="15">
      <c r="A17" s="2">
        <v>4</v>
      </c>
      <c r="B17" s="2" t="s">
        <v>33</v>
      </c>
      <c r="C17" s="2" t="s">
        <v>32</v>
      </c>
      <c r="D17" s="2" t="s">
        <v>21</v>
      </c>
      <c r="E17" s="3" t="s">
        <v>14</v>
      </c>
      <c r="F17" s="2">
        <v>1.03119431771842</v>
      </c>
      <c r="G17" s="12">
        <v>-42.925193293714997</v>
      </c>
      <c r="H17" s="2">
        <v>-101.312265229617</v>
      </c>
      <c r="I17" s="14">
        <v>-11.5031942327492</v>
      </c>
      <c r="J17" s="2">
        <v>-42.385053564983103</v>
      </c>
      <c r="K17" s="2">
        <v>-99.637779478942093</v>
      </c>
      <c r="L17" s="2">
        <v>-11.482396259589301</v>
      </c>
      <c r="M17" s="12">
        <f t="shared" si="1"/>
        <v>1.2662950785420745E-2</v>
      </c>
      <c r="N17" s="2">
        <f t="shared" si="0"/>
        <v>1.6665691745462775E-2</v>
      </c>
      <c r="O17" s="14">
        <f t="shared" si="0"/>
        <v>1.8096531535121199E-3</v>
      </c>
      <c r="P17" s="2">
        <f t="shared" si="2"/>
        <v>-11.5031942327492</v>
      </c>
      <c r="Q17" s="2">
        <f t="shared" si="5"/>
        <v>0.17254791349123799</v>
      </c>
      <c r="R17" s="2">
        <f t="shared" si="10"/>
        <v>0.52439908417719927</v>
      </c>
      <c r="S17" s="2">
        <f t="shared" ref="S16:S19" si="11">SQRT(Q17^2 + Q$15^2)</f>
        <v>0.24964366139477401</v>
      </c>
      <c r="T17" s="2"/>
      <c r="U17" s="2"/>
      <c r="V17" s="2"/>
      <c r="W17" s="2"/>
      <c r="X17" s="2"/>
      <c r="Y17" s="2"/>
    </row>
    <row r="18" spans="1:25" ht="15">
      <c r="A18" s="2">
        <v>4</v>
      </c>
      <c r="B18" s="2" t="s">
        <v>33</v>
      </c>
      <c r="C18" s="2" t="s">
        <v>32</v>
      </c>
      <c r="D18" s="2" t="s">
        <v>21</v>
      </c>
      <c r="E18" s="3" t="s">
        <v>15</v>
      </c>
      <c r="F18" s="2">
        <v>0.953786331333073</v>
      </c>
      <c r="G18" s="12">
        <v>-42.991469272039303</v>
      </c>
      <c r="H18" s="2">
        <v>-101.44355700178301</v>
      </c>
      <c r="I18" s="14">
        <v>-11.528750067936199</v>
      </c>
      <c r="J18" s="2">
        <v>-42.802802305378101</v>
      </c>
      <c r="K18" s="2">
        <v>-100.860055648727</v>
      </c>
      <c r="L18" s="2">
        <v>-11.5210560459255</v>
      </c>
      <c r="M18" s="12">
        <f t="shared" si="1"/>
        <v>4.3981250307826552E-3</v>
      </c>
      <c r="N18" s="2">
        <f t="shared" si="0"/>
        <v>5.7685707675822527E-3</v>
      </c>
      <c r="O18" s="14">
        <f t="shared" si="0"/>
        <v>6.6759971625728889E-4</v>
      </c>
      <c r="P18" s="2">
        <f t="shared" si="2"/>
        <v>-11.528750067936199</v>
      </c>
      <c r="Q18" s="2">
        <f t="shared" si="5"/>
        <v>0.172931251019043</v>
      </c>
      <c r="R18" s="2">
        <f t="shared" si="10"/>
        <v>0.49884324899019994</v>
      </c>
      <c r="S18" s="2">
        <f>SQRT(Q18^2 + Q$15^2)</f>
        <v>0.2499087689606351</v>
      </c>
      <c r="T18" s="2"/>
      <c r="U18" s="2"/>
      <c r="V18" s="2"/>
      <c r="W18" s="2"/>
      <c r="X18" s="2"/>
      <c r="Y18" s="2"/>
    </row>
    <row r="19" spans="1:25" ht="15">
      <c r="A19" s="2">
        <v>5</v>
      </c>
      <c r="B19" s="2" t="s">
        <v>35</v>
      </c>
      <c r="C19" s="2" t="s">
        <v>34</v>
      </c>
      <c r="D19" s="2" t="s">
        <v>22</v>
      </c>
      <c r="E19" s="3" t="s">
        <v>13</v>
      </c>
      <c r="F19" s="2">
        <v>0.85935748542926604</v>
      </c>
      <c r="G19" s="12">
        <v>-53.455076753397101</v>
      </c>
      <c r="H19" s="2">
        <v>-137.65321382769099</v>
      </c>
      <c r="I19" s="14">
        <v>-10.7619324847389</v>
      </c>
      <c r="J19" s="2">
        <v>-53.165932084608002</v>
      </c>
      <c r="K19" s="2">
        <v>-136.727545146398</v>
      </c>
      <c r="L19" s="2">
        <v>-10.759883957452701</v>
      </c>
      <c r="M19" s="12">
        <f t="shared" si="1"/>
        <v>5.4237841479892902E-3</v>
      </c>
      <c r="N19" s="2">
        <f t="shared" ref="N19:N22" si="12">ABS(H19-K19)/ABS(AVERAGE(H19,K19))</f>
        <v>6.7473294027909957E-3</v>
      </c>
      <c r="O19" s="14">
        <f t="shared" ref="O19:O22" si="13">ABS(I19-L19)/ABS(AVERAGE(I19,L19))</f>
        <v>1.9036750840259196E-4</v>
      </c>
      <c r="P19" s="2">
        <f t="shared" si="2"/>
        <v>-10.7619324847389</v>
      </c>
      <c r="Q19" s="2">
        <f t="shared" si="5"/>
        <v>0.16142898727108349</v>
      </c>
      <c r="R19" s="2">
        <f>P19-P$19</f>
        <v>0</v>
      </c>
      <c r="S19" s="2"/>
      <c r="T19" s="2"/>
      <c r="U19" s="2"/>
      <c r="V19" s="2"/>
      <c r="W19" s="2"/>
      <c r="X19" s="2"/>
      <c r="Y19" s="2"/>
    </row>
    <row r="20" spans="1:25" ht="15">
      <c r="A20" s="2">
        <v>5</v>
      </c>
      <c r="B20" s="2" t="s">
        <v>35</v>
      </c>
      <c r="C20" s="2" t="s">
        <v>34</v>
      </c>
      <c r="D20" s="2" t="s">
        <v>22</v>
      </c>
      <c r="E20" s="3" t="s">
        <v>16</v>
      </c>
      <c r="F20" s="2">
        <v>1.01322352931365</v>
      </c>
      <c r="G20" s="12">
        <v>-41.139616888640802</v>
      </c>
      <c r="H20" s="2">
        <v>-99.912800344962903</v>
      </c>
      <c r="I20" s="14">
        <v>-10.151661861650499</v>
      </c>
      <c r="J20" s="2">
        <v>-41.049709192562901</v>
      </c>
      <c r="K20" s="2">
        <v>-99.623821647761801</v>
      </c>
      <c r="L20" s="2">
        <v>-10.1513809085096</v>
      </c>
      <c r="M20" s="12">
        <f t="shared" si="1"/>
        <v>2.1878192793324956E-3</v>
      </c>
      <c r="N20" s="2">
        <f t="shared" si="12"/>
        <v>2.8964978389945766E-3</v>
      </c>
      <c r="O20" s="14">
        <f t="shared" si="13"/>
        <v>2.7675964049341613E-5</v>
      </c>
      <c r="P20" s="2">
        <f t="shared" si="2"/>
        <v>-10.151661861650499</v>
      </c>
      <c r="Q20" s="2">
        <f t="shared" si="5"/>
        <v>0.15227492792475747</v>
      </c>
      <c r="R20" s="2">
        <f t="shared" ref="R20:R22" si="14">P20-P$19</f>
        <v>0.6102706230884003</v>
      </c>
      <c r="S20" s="2">
        <f>SQRT(Q20^2 + Q$19^2)</f>
        <v>0.22191658704535294</v>
      </c>
      <c r="T20" s="2"/>
      <c r="U20" s="2"/>
      <c r="V20" s="2"/>
      <c r="W20" s="2"/>
      <c r="X20" s="2"/>
      <c r="Y20" s="2"/>
    </row>
    <row r="21" spans="1:25" ht="15">
      <c r="A21" s="2">
        <v>5</v>
      </c>
      <c r="B21" s="2" t="s">
        <v>35</v>
      </c>
      <c r="C21" s="2" t="s">
        <v>34</v>
      </c>
      <c r="D21" s="2" t="s">
        <v>22</v>
      </c>
      <c r="E21" s="3" t="s">
        <v>14</v>
      </c>
      <c r="F21" s="2">
        <v>0.98603054696352099</v>
      </c>
      <c r="G21" s="12">
        <v>-45.205788519401203</v>
      </c>
      <c r="H21" s="2">
        <v>-113.00004629326099</v>
      </c>
      <c r="I21" s="14">
        <v>-10.1588241615461</v>
      </c>
      <c r="J21" s="2">
        <v>-45.081557596475001</v>
      </c>
      <c r="K21" s="2">
        <v>-112.600507262961</v>
      </c>
      <c r="L21" s="2">
        <v>-10.1585102688676</v>
      </c>
      <c r="M21" s="12">
        <f t="shared" si="1"/>
        <v>2.7519010862665527E-3</v>
      </c>
      <c r="N21" s="2">
        <f t="shared" si="12"/>
        <v>3.542003988925688E-3</v>
      </c>
      <c r="O21" s="14">
        <f t="shared" si="13"/>
        <v>3.0899001990178567E-5</v>
      </c>
      <c r="P21" s="2">
        <f t="shared" si="2"/>
        <v>-10.1588241615461</v>
      </c>
      <c r="Q21" s="2">
        <f t="shared" si="5"/>
        <v>0.1523823624231915</v>
      </c>
      <c r="R21" s="2">
        <f t="shared" si="14"/>
        <v>0.60310832319279939</v>
      </c>
      <c r="S21" s="2">
        <f t="shared" ref="S20:S22" si="15">SQRT(Q21^2 + Q$19^2)</f>
        <v>0.22199032030482888</v>
      </c>
      <c r="T21" s="2"/>
      <c r="U21" s="2"/>
      <c r="V21" s="2"/>
      <c r="W21" s="2"/>
      <c r="X21" s="2"/>
      <c r="Y21" s="2"/>
    </row>
    <row r="22" spans="1:25" ht="15">
      <c r="A22" s="7">
        <v>5</v>
      </c>
      <c r="B22" s="7" t="s">
        <v>35</v>
      </c>
      <c r="C22" s="7" t="s">
        <v>34</v>
      </c>
      <c r="D22" s="7" t="s">
        <v>22</v>
      </c>
      <c r="E22" s="8" t="s">
        <v>15</v>
      </c>
      <c r="F22" s="7">
        <v>0.80550385149978199</v>
      </c>
      <c r="G22" s="13">
        <v>-43.1587184753432</v>
      </c>
      <c r="H22" s="7">
        <v>-107.043433934627</v>
      </c>
      <c r="I22" s="15">
        <v>-9.9591974405186399</v>
      </c>
      <c r="J22" s="7">
        <v>-40.458583167316</v>
      </c>
      <c r="K22" s="7">
        <v>-98.406919507345705</v>
      </c>
      <c r="L22" s="7">
        <v>-9.93767708211276</v>
      </c>
      <c r="M22" s="13">
        <f t="shared" si="1"/>
        <v>6.4583172500980737E-2</v>
      </c>
      <c r="N22" s="7">
        <f t="shared" si="12"/>
        <v>8.4073979748305383E-2</v>
      </c>
      <c r="O22" s="15">
        <f t="shared" si="13"/>
        <v>2.1631898398315613E-3</v>
      </c>
      <c r="P22" s="7">
        <f t="shared" si="2"/>
        <v>-9.9591974405186399</v>
      </c>
      <c r="Q22" s="7">
        <f t="shared" si="5"/>
        <v>0.14938796160777959</v>
      </c>
      <c r="R22" s="7">
        <f t="shared" si="14"/>
        <v>0.80273504422025965</v>
      </c>
      <c r="S22" s="7">
        <f>SQRT(Q22^2 + Q$19^2)</f>
        <v>0.21994563192910893</v>
      </c>
      <c r="T22" s="2"/>
      <c r="U22" s="2"/>
      <c r="V22" s="2"/>
      <c r="W22" s="2"/>
      <c r="X22" s="2"/>
      <c r="Y22" s="2"/>
    </row>
    <row r="23" spans="1: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6" t="s">
        <v>17</v>
      </c>
      <c r="M23" s="5">
        <f>AVERAGE(M3:M22)</f>
        <v>1.1074003347324609E-2</v>
      </c>
      <c r="N23" s="5">
        <f t="shared" ref="N23:S23" si="16">AVERAGE(N3:N22)</f>
        <v>1.3864240609635481E-2</v>
      </c>
      <c r="O23" s="5">
        <f t="shared" si="16"/>
        <v>1.1594901570042009E-3</v>
      </c>
      <c r="P23" s="2"/>
      <c r="Q23" s="5">
        <f t="shared" si="16"/>
        <v>0.18386351347441193</v>
      </c>
      <c r="R23" s="2"/>
      <c r="S23" s="5">
        <f t="shared" si="16"/>
        <v>0.26263675269503767</v>
      </c>
      <c r="T23" s="2"/>
      <c r="U23" s="2"/>
      <c r="V23" s="2"/>
      <c r="W23" s="2"/>
      <c r="X23" s="2"/>
      <c r="Y23" s="2"/>
    </row>
    <row r="24" spans="1:25" ht="15">
      <c r="A24" s="2" t="s">
        <v>28</v>
      </c>
      <c r="B24" s="2"/>
      <c r="C24" s="2"/>
      <c r="D24" s="2"/>
      <c r="E24" s="1" t="s">
        <v>25</v>
      </c>
      <c r="F24" s="2"/>
      <c r="G24" s="2"/>
      <c r="H24" s="2"/>
      <c r="I24" s="2"/>
      <c r="J24" s="2"/>
      <c r="K24" s="2"/>
      <c r="M24" s="4"/>
      <c r="N24" s="4"/>
      <c r="O24" s="4"/>
      <c r="T24" s="2"/>
      <c r="U24" s="2"/>
      <c r="V24" s="2"/>
      <c r="W24" s="2"/>
      <c r="X24" s="2"/>
      <c r="Y24" s="2"/>
    </row>
    <row r="25" spans="1:25" ht="15">
      <c r="A25" s="19">
        <v>1</v>
      </c>
      <c r="B25" s="19" t="s">
        <v>36</v>
      </c>
      <c r="C25" s="19" t="s">
        <v>37</v>
      </c>
      <c r="D25" s="19" t="s">
        <v>23</v>
      </c>
      <c r="E25" s="20" t="s">
        <v>13</v>
      </c>
      <c r="F25" s="19">
        <v>1.0492960092579</v>
      </c>
      <c r="G25" s="21">
        <v>0.79132223993380502</v>
      </c>
      <c r="H25" s="19">
        <v>2.3585473882199501</v>
      </c>
      <c r="I25" s="19">
        <v>5.9933216630246602E-2</v>
      </c>
      <c r="J25" s="21">
        <v>11.4131602713097</v>
      </c>
      <c r="K25" s="19">
        <v>46.618416319809299</v>
      </c>
      <c r="L25" s="19">
        <v>1.1895079910144299</v>
      </c>
      <c r="M25" s="2"/>
      <c r="N25" s="2"/>
      <c r="O25" s="2"/>
      <c r="T25" s="2"/>
      <c r="U25" s="2"/>
      <c r="V25" s="2"/>
      <c r="W25" s="2"/>
      <c r="X25" s="2"/>
      <c r="Y25" s="2"/>
    </row>
    <row r="26" spans="1:25" ht="15">
      <c r="A26" s="2">
        <v>1</v>
      </c>
      <c r="B26" s="2" t="s">
        <v>36</v>
      </c>
      <c r="C26" s="2" t="s">
        <v>37</v>
      </c>
      <c r="D26" s="2" t="s">
        <v>23</v>
      </c>
      <c r="E26" s="3" t="s">
        <v>16</v>
      </c>
      <c r="F26" s="2">
        <v>1.05444831709598</v>
      </c>
      <c r="G26" s="12">
        <v>0.848180998898863</v>
      </c>
      <c r="H26" s="2">
        <v>2.54420543562961</v>
      </c>
      <c r="I26" s="2">
        <v>5.9307989705997897E-2</v>
      </c>
      <c r="J26" s="12">
        <v>12.2156068801891</v>
      </c>
      <c r="K26" s="2">
        <v>34.224077036106799</v>
      </c>
      <c r="L26" s="2">
        <v>0.80113936544699305</v>
      </c>
      <c r="M26" s="2"/>
      <c r="N26" s="2"/>
      <c r="O26" s="2"/>
      <c r="T26" s="2"/>
      <c r="U26" s="2"/>
      <c r="V26" s="2"/>
      <c r="W26" s="2"/>
      <c r="X26" s="2"/>
      <c r="Y26" s="2"/>
    </row>
    <row r="27" spans="1:25" ht="15">
      <c r="A27" s="2">
        <v>1</v>
      </c>
      <c r="B27" s="2" t="s">
        <v>36</v>
      </c>
      <c r="C27" s="2" t="s">
        <v>37</v>
      </c>
      <c r="D27" s="2" t="s">
        <v>23</v>
      </c>
      <c r="E27" s="3" t="s">
        <v>14</v>
      </c>
      <c r="F27" s="2">
        <v>1.05217856009165</v>
      </c>
      <c r="G27" s="12">
        <v>0.64924845290827504</v>
      </c>
      <c r="H27" s="2">
        <v>1.9446750722159301</v>
      </c>
      <c r="I27" s="2">
        <v>4.61925731939377E-2</v>
      </c>
      <c r="J27" s="12">
        <v>15.646090596754</v>
      </c>
      <c r="K27" s="2">
        <v>45.227641593158403</v>
      </c>
      <c r="L27" s="2">
        <v>1.0800216311787401</v>
      </c>
      <c r="M27" s="2"/>
      <c r="N27" s="2"/>
      <c r="O27" s="2"/>
      <c r="P27" s="2" t="s">
        <v>40</v>
      </c>
      <c r="Q27" s="19" t="s">
        <v>18</v>
      </c>
      <c r="R27" s="24">
        <f>AVERAGE(R4,R8,R12,R16,R20)</f>
        <v>0.69440000280222025</v>
      </c>
      <c r="S27" s="19">
        <f>SQRT(S4^2 + S8^2 + S12^2 + S16^2 +S20^2)/5</f>
        <v>0.11771394617380411</v>
      </c>
      <c r="T27" s="2"/>
      <c r="U27" s="2"/>
      <c r="V27" s="2"/>
      <c r="W27" s="2"/>
      <c r="X27" s="2"/>
      <c r="Y27" s="2"/>
    </row>
    <row r="28" spans="1:25" ht="15">
      <c r="A28" s="2">
        <v>1</v>
      </c>
      <c r="B28" s="2" t="s">
        <v>36</v>
      </c>
      <c r="C28" s="2" t="s">
        <v>37</v>
      </c>
      <c r="D28" s="2" t="s">
        <v>23</v>
      </c>
      <c r="E28" s="3" t="s">
        <v>15</v>
      </c>
      <c r="F28" s="2">
        <v>1.16575841422765</v>
      </c>
      <c r="G28" s="12">
        <v>2.41000584944981</v>
      </c>
      <c r="H28" s="2">
        <v>7.1882586948611298</v>
      </c>
      <c r="I28" s="2">
        <v>0.181119159236168</v>
      </c>
      <c r="J28" s="12">
        <v>15.1055086003441</v>
      </c>
      <c r="K28" s="2">
        <v>36.426349866828502</v>
      </c>
      <c r="L28" s="2">
        <v>0.92050366518598203</v>
      </c>
      <c r="M28" s="2"/>
      <c r="N28" s="2"/>
      <c r="O28" s="2"/>
      <c r="P28" s="2"/>
      <c r="Q28" s="9" t="s">
        <v>14</v>
      </c>
      <c r="R28" s="25">
        <f>AVERAGE(R5,R9,R13,R17,R21)</f>
        <v>0.48484365059448004</v>
      </c>
      <c r="S28" s="9">
        <f>SQRT(S5^2 + S9^2 + S13^2 + S17^2 +S21^2)/5</f>
        <v>0.11880780180431234</v>
      </c>
      <c r="T28" s="2"/>
      <c r="U28" s="2"/>
      <c r="V28" s="2"/>
      <c r="W28" s="2"/>
      <c r="X28" s="2"/>
      <c r="Y28" s="2"/>
    </row>
    <row r="29" spans="1:25" ht="15">
      <c r="A29" s="2">
        <v>2</v>
      </c>
      <c r="B29" s="2" t="s">
        <v>30</v>
      </c>
      <c r="C29" s="2" t="s">
        <v>31</v>
      </c>
      <c r="D29" s="2" t="s">
        <v>20</v>
      </c>
      <c r="E29" s="3" t="s">
        <v>13</v>
      </c>
      <c r="F29" s="2">
        <v>1.3470043434387799</v>
      </c>
      <c r="G29" s="12">
        <v>0.34222071555011702</v>
      </c>
      <c r="H29" s="2">
        <v>1.0405118226276699</v>
      </c>
      <c r="I29" s="2">
        <v>1.9554177787700199E-2</v>
      </c>
      <c r="J29" s="12">
        <v>18.324979132932899</v>
      </c>
      <c r="K29" s="2">
        <v>55.694646061059203</v>
      </c>
      <c r="L29" s="2">
        <v>1.0537592419975499</v>
      </c>
      <c r="M29" s="2"/>
      <c r="N29" s="2"/>
      <c r="O29" s="2"/>
      <c r="P29" s="2"/>
      <c r="Q29" s="7" t="s">
        <v>15</v>
      </c>
      <c r="R29" s="23">
        <f>AVERAGE(R6,R10,R14,R18,R22)</f>
        <v>0.25710524804195212</v>
      </c>
      <c r="S29" s="7">
        <f>SQRT(S6^2 + S10^2 + S14^2 + S18^2 +S22^2)/5</f>
        <v>0.11990566097626917</v>
      </c>
      <c r="T29" s="2"/>
      <c r="U29" s="2"/>
      <c r="V29" s="2"/>
      <c r="W29" s="2"/>
      <c r="X29" s="2"/>
      <c r="Y29" s="2"/>
    </row>
    <row r="30" spans="1:25" ht="15">
      <c r="A30" s="2">
        <v>2</v>
      </c>
      <c r="B30" s="2" t="s">
        <v>30</v>
      </c>
      <c r="C30" s="2" t="s">
        <v>31</v>
      </c>
      <c r="D30" s="2" t="s">
        <v>20</v>
      </c>
      <c r="E30" s="3" t="s">
        <v>16</v>
      </c>
      <c r="F30" s="2">
        <v>1.46998772034618</v>
      </c>
      <c r="G30" s="12">
        <v>0.65401715335237398</v>
      </c>
      <c r="H30" s="2">
        <v>2.0030046569861999</v>
      </c>
      <c r="I30" s="2">
        <v>3.30601665527736E-2</v>
      </c>
      <c r="J30" s="12">
        <v>8.1605222867193401</v>
      </c>
      <c r="K30" s="2">
        <v>24.985391216718298</v>
      </c>
      <c r="L30" s="2">
        <v>0.41448018073892801</v>
      </c>
      <c r="M30" s="2"/>
      <c r="N30" s="2"/>
      <c r="O30" s="2"/>
      <c r="P30" s="2"/>
      <c r="R30" s="2"/>
      <c r="S30" s="2"/>
      <c r="T30" s="2"/>
      <c r="U30" s="2"/>
      <c r="V30" s="2"/>
      <c r="W30" s="2"/>
      <c r="X30" s="2"/>
      <c r="Y30" s="2"/>
    </row>
    <row r="31" spans="1:25" ht="15">
      <c r="A31" s="2">
        <v>2</v>
      </c>
      <c r="B31" s="2" t="s">
        <v>30</v>
      </c>
      <c r="C31" s="2" t="s">
        <v>31</v>
      </c>
      <c r="D31" s="2" t="s">
        <v>20</v>
      </c>
      <c r="E31" s="3" t="s">
        <v>14</v>
      </c>
      <c r="F31" s="2">
        <v>2.1893156441091199</v>
      </c>
      <c r="G31" s="12">
        <v>0.37056615736583698</v>
      </c>
      <c r="H31" s="2">
        <v>1.1349027090733801</v>
      </c>
      <c r="I31" s="2">
        <v>1.8731943217550898E-2</v>
      </c>
      <c r="J31" s="12">
        <v>7.5822063814830001</v>
      </c>
      <c r="K31" s="2">
        <v>23.186694820036902</v>
      </c>
      <c r="L31" s="2">
        <v>0.39365205841867801</v>
      </c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ht="15">
      <c r="A32" s="2">
        <v>2</v>
      </c>
      <c r="B32" s="2" t="s">
        <v>30</v>
      </c>
      <c r="C32" s="2" t="s">
        <v>31</v>
      </c>
      <c r="D32" s="2" t="s">
        <v>20</v>
      </c>
      <c r="E32" s="3" t="s">
        <v>15</v>
      </c>
      <c r="F32" s="2">
        <v>1.0247949165699799</v>
      </c>
      <c r="G32" s="12">
        <v>0.76024004205143103</v>
      </c>
      <c r="H32" s="2">
        <v>2.2934644234497501</v>
      </c>
      <c r="I32" s="2">
        <v>4.9191361649040199E-2</v>
      </c>
      <c r="J32" s="12">
        <v>14.090172464102301</v>
      </c>
      <c r="K32" s="2">
        <v>42.532568217416603</v>
      </c>
      <c r="L32" s="2">
        <v>0.90322929351827597</v>
      </c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1:25" ht="15">
      <c r="A33" s="2">
        <v>3</v>
      </c>
      <c r="B33" s="2" t="s">
        <v>38</v>
      </c>
      <c r="C33" s="2" t="s">
        <v>39</v>
      </c>
      <c r="D33" s="2" t="s">
        <v>24</v>
      </c>
      <c r="E33" s="3" t="s">
        <v>13</v>
      </c>
      <c r="F33" s="2">
        <v>0.96936609652070105</v>
      </c>
      <c r="G33" s="12">
        <v>0.93871413370596501</v>
      </c>
      <c r="H33" s="2">
        <v>2.9673517805193099</v>
      </c>
      <c r="I33" s="2">
        <v>1.96093288362565E-2</v>
      </c>
      <c r="J33" s="12">
        <v>7.2709059958204296</v>
      </c>
      <c r="K33" s="2">
        <v>23.020520229902999</v>
      </c>
      <c r="L33" s="2">
        <v>0.139743651266204</v>
      </c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spans="1:25" ht="15">
      <c r="A34" s="2">
        <v>3</v>
      </c>
      <c r="B34" s="2" t="s">
        <v>38</v>
      </c>
      <c r="C34" s="2" t="s">
        <v>39</v>
      </c>
      <c r="D34" s="2" t="s">
        <v>24</v>
      </c>
      <c r="E34" s="3" t="s">
        <v>16</v>
      </c>
      <c r="F34" s="2">
        <v>0.98351999711046401</v>
      </c>
      <c r="G34" s="12">
        <v>1.0685432899387199</v>
      </c>
      <c r="H34" s="2">
        <v>3.4187879116456901</v>
      </c>
      <c r="I34" s="2">
        <v>1.2746983485342801E-2</v>
      </c>
      <c r="J34" s="12">
        <v>4.0913557420024897</v>
      </c>
      <c r="K34" s="2">
        <v>13.093467391485399</v>
      </c>
      <c r="L34" s="2">
        <v>4.5546144965526399E-2</v>
      </c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spans="1:25" ht="15">
      <c r="A35" s="2">
        <v>3</v>
      </c>
      <c r="B35" s="2" t="s">
        <v>38</v>
      </c>
      <c r="C35" s="2" t="s">
        <v>39</v>
      </c>
      <c r="D35" s="2" t="s">
        <v>24</v>
      </c>
      <c r="E35" s="3" t="s">
        <v>14</v>
      </c>
      <c r="F35" s="2">
        <v>0.77976170572917003</v>
      </c>
      <c r="G35" s="12">
        <v>1.1606439714299801</v>
      </c>
      <c r="H35" s="2">
        <v>3.7076164128938802</v>
      </c>
      <c r="I35" s="2">
        <v>1.3111286995859801E-2</v>
      </c>
      <c r="J35" s="12">
        <v>7.6120429107308603</v>
      </c>
      <c r="K35" s="2">
        <v>24.330975067456901</v>
      </c>
      <c r="L35" s="2">
        <v>8.0887123407701905E-2</v>
      </c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spans="1:25" ht="15">
      <c r="A36" s="2">
        <v>3</v>
      </c>
      <c r="B36" s="2" t="s">
        <v>38</v>
      </c>
      <c r="C36" s="2" t="s">
        <v>39</v>
      </c>
      <c r="D36" s="2" t="s">
        <v>24</v>
      </c>
      <c r="E36" s="3" t="s">
        <v>15</v>
      </c>
      <c r="F36" s="2">
        <v>0.858618162449026</v>
      </c>
      <c r="G36" s="12">
        <v>1.06401424648031</v>
      </c>
      <c r="H36" s="2">
        <v>3.3633230019290998</v>
      </c>
      <c r="I36" s="2">
        <v>2.1694675658308901E-2</v>
      </c>
      <c r="J36" s="12">
        <v>10.502720764089601</v>
      </c>
      <c r="K36" s="2">
        <v>33.239913512008201</v>
      </c>
      <c r="L36" s="2">
        <v>0.20093962567306101</v>
      </c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spans="1:25" ht="15">
      <c r="A37" s="2">
        <v>4</v>
      </c>
      <c r="B37" s="2" t="s">
        <v>33</v>
      </c>
      <c r="C37" s="2" t="s">
        <v>32</v>
      </c>
      <c r="D37" s="2" t="s">
        <v>21</v>
      </c>
      <c r="E37" s="3" t="s">
        <v>13</v>
      </c>
      <c r="F37" s="2">
        <v>0.88462260390039404</v>
      </c>
      <c r="G37" s="12">
        <v>0.96736004531147501</v>
      </c>
      <c r="H37" s="2">
        <v>2.9951197600180501</v>
      </c>
      <c r="I37" s="2">
        <v>3.8773095609663001E-2</v>
      </c>
      <c r="J37" s="12">
        <v>13.130690439569401</v>
      </c>
      <c r="K37" s="2">
        <v>41.094786387911903</v>
      </c>
      <c r="L37" s="2">
        <v>0.39118614046279598</v>
      </c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spans="1:25" ht="15">
      <c r="A38" s="2">
        <v>4</v>
      </c>
      <c r="B38" s="2" t="s">
        <v>33</v>
      </c>
      <c r="C38" s="2" t="s">
        <v>32</v>
      </c>
      <c r="D38" s="2" t="s">
        <v>21</v>
      </c>
      <c r="E38" s="3" t="s">
        <v>16</v>
      </c>
      <c r="F38" s="2">
        <v>0.89786984222218602</v>
      </c>
      <c r="G38" s="12">
        <v>1.5385596052911199</v>
      </c>
      <c r="H38" s="2">
        <v>4.80236884316888</v>
      </c>
      <c r="I38" s="2">
        <v>4.9924216034741398E-2</v>
      </c>
      <c r="J38" s="12">
        <v>10.750914859710001</v>
      </c>
      <c r="K38" s="2">
        <v>33.269899341790101</v>
      </c>
      <c r="L38" s="2">
        <v>0.432590117746949</v>
      </c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spans="1:25" ht="15">
      <c r="A39" s="2">
        <v>4</v>
      </c>
      <c r="B39" s="2" t="s">
        <v>33</v>
      </c>
      <c r="C39" s="2" t="s">
        <v>32</v>
      </c>
      <c r="D39" s="2" t="s">
        <v>21</v>
      </c>
      <c r="E39" s="3" t="s">
        <v>14</v>
      </c>
      <c r="F39" s="2">
        <v>1.03119431771842</v>
      </c>
      <c r="G39" s="12">
        <v>0.46034143586159698</v>
      </c>
      <c r="H39" s="2">
        <v>1.42321662236979</v>
      </c>
      <c r="I39" s="2">
        <v>1.9090635134077199E-2</v>
      </c>
      <c r="J39" s="12">
        <v>13.914538274499799</v>
      </c>
      <c r="K39" s="2">
        <v>43.162181959407903</v>
      </c>
      <c r="L39" s="2">
        <v>0.53230307584569703</v>
      </c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spans="1:25" ht="15">
      <c r="A40" s="2">
        <v>4</v>
      </c>
      <c r="B40" s="2" t="s">
        <v>33</v>
      </c>
      <c r="C40" s="2" t="s">
        <v>32</v>
      </c>
      <c r="D40" s="2" t="s">
        <v>21</v>
      </c>
      <c r="E40" s="3" t="s">
        <v>15</v>
      </c>
      <c r="F40" s="2">
        <v>0.953786331333073</v>
      </c>
      <c r="G40" s="12">
        <v>1.15706043700077</v>
      </c>
      <c r="H40" s="2">
        <v>3.5796966762775502</v>
      </c>
      <c r="I40" s="2">
        <v>4.6854142060625797E-2</v>
      </c>
      <c r="J40" s="12">
        <v>20.4226208463589</v>
      </c>
      <c r="K40" s="2">
        <v>63.335624394152198</v>
      </c>
      <c r="L40" s="2">
        <v>0.78477865117870005</v>
      </c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spans="1:25" ht="15">
      <c r="A41" s="2">
        <v>5</v>
      </c>
      <c r="B41" s="2" t="s">
        <v>35</v>
      </c>
      <c r="C41" s="2" t="s">
        <v>34</v>
      </c>
      <c r="D41" s="2" t="s">
        <v>22</v>
      </c>
      <c r="E41" s="3" t="s">
        <v>13</v>
      </c>
      <c r="F41" s="2">
        <v>0.85935748542926604</v>
      </c>
      <c r="G41" s="12">
        <v>0.36886241437551298</v>
      </c>
      <c r="H41" s="2">
        <v>1.1765342722494501</v>
      </c>
      <c r="I41" s="2">
        <v>4.6258448433673296E-3</v>
      </c>
      <c r="J41" s="12">
        <v>8.4881179707237902</v>
      </c>
      <c r="K41" s="2">
        <v>27.108120571759901</v>
      </c>
      <c r="L41" s="2">
        <v>9.5728399053695401E-2</v>
      </c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spans="1:25" ht="15">
      <c r="A42" s="2">
        <v>5</v>
      </c>
      <c r="B42" s="2" t="s">
        <v>35</v>
      </c>
      <c r="C42" s="2" t="s">
        <v>34</v>
      </c>
      <c r="D42" s="2" t="s">
        <v>22</v>
      </c>
      <c r="E42" s="3" t="s">
        <v>16</v>
      </c>
      <c r="F42" s="2">
        <v>1.01322352931365</v>
      </c>
      <c r="G42" s="12">
        <v>0.25846237535639599</v>
      </c>
      <c r="H42" s="2">
        <v>0.82876777435444404</v>
      </c>
      <c r="I42" s="2">
        <v>2.1206360741536801E-3</v>
      </c>
      <c r="J42" s="12">
        <v>11.6482970486417</v>
      </c>
      <c r="K42" s="2">
        <v>37.4201710017918</v>
      </c>
      <c r="L42" s="2">
        <v>7.8729789631811001E-2</v>
      </c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spans="1:25" ht="15">
      <c r="A43" s="2">
        <v>5</v>
      </c>
      <c r="B43" s="2" t="s">
        <v>35</v>
      </c>
      <c r="C43" s="2" t="s">
        <v>34</v>
      </c>
      <c r="D43" s="2" t="s">
        <v>22</v>
      </c>
      <c r="E43" s="3" t="s">
        <v>14</v>
      </c>
      <c r="F43" s="2">
        <v>0.98603054696352099</v>
      </c>
      <c r="G43" s="12">
        <v>0.18626935657563201</v>
      </c>
      <c r="H43" s="2">
        <v>0.59683142035699499</v>
      </c>
      <c r="I43" s="2">
        <v>1.68155095937173E-3</v>
      </c>
      <c r="J43" s="12">
        <v>7.4521663840954</v>
      </c>
      <c r="K43" s="2">
        <v>23.9199684747745</v>
      </c>
      <c r="L43" s="2">
        <v>5.6403292906447799E-2</v>
      </c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spans="1:25" ht="15">
      <c r="A44" s="7">
        <v>5</v>
      </c>
      <c r="B44" s="7" t="s">
        <v>35</v>
      </c>
      <c r="C44" s="7" t="s">
        <v>34</v>
      </c>
      <c r="D44" s="7" t="s">
        <v>22</v>
      </c>
      <c r="E44" s="8" t="s">
        <v>15</v>
      </c>
      <c r="F44" s="7">
        <v>0.80550385149978199</v>
      </c>
      <c r="G44" s="13">
        <v>1.5011905324157799</v>
      </c>
      <c r="H44" s="7">
        <v>4.7882484350313499</v>
      </c>
      <c r="I44" s="7">
        <v>1.88235797036852E-2</v>
      </c>
      <c r="J44" s="13">
        <v>9.2653870333715709</v>
      </c>
      <c r="K44" s="7">
        <v>29.645156832120701</v>
      </c>
      <c r="L44" s="7">
        <v>8.8993442087209801E-2</v>
      </c>
      <c r="M44" s="2"/>
      <c r="N44" s="2"/>
      <c r="O44" s="2"/>
      <c r="P44" s="2"/>
      <c r="R44" s="2"/>
      <c r="S44" s="2"/>
      <c r="T44" s="2"/>
      <c r="U44" s="2"/>
      <c r="V44" s="2"/>
      <c r="W44" s="2"/>
      <c r="X44" s="2"/>
      <c r="Y44" s="2"/>
    </row>
    <row r="46" spans="1:25">
      <c r="Q46" s="2"/>
    </row>
    <row r="47" spans="1:25">
      <c r="A47" s="2" t="s">
        <v>29</v>
      </c>
      <c r="B47" s="2"/>
      <c r="C47" s="2"/>
      <c r="D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spans="1:25" ht="15">
      <c r="A48" s="19">
        <v>1</v>
      </c>
      <c r="B48" s="19" t="s">
        <v>36</v>
      </c>
      <c r="C48" s="19" t="s">
        <v>37</v>
      </c>
      <c r="D48" s="19" t="s">
        <v>23</v>
      </c>
      <c r="E48" s="20" t="s">
        <v>13</v>
      </c>
      <c r="F48" s="19"/>
      <c r="G48" s="21">
        <f>G25/ABS(G3)</f>
        <v>1.1125164253213566E-2</v>
      </c>
      <c r="H48" s="19">
        <f t="shared" ref="H48:L48" si="17">H25/ABS(H3)</f>
        <v>1.3174402125148992E-2</v>
      </c>
      <c r="I48" s="22">
        <f t="shared" si="17"/>
        <v>3.8407812086056047E-3</v>
      </c>
      <c r="J48" s="19">
        <f t="shared" si="17"/>
        <v>0.16001388549210918</v>
      </c>
      <c r="K48" s="19">
        <f t="shared" si="17"/>
        <v>0.25955346640911481</v>
      </c>
      <c r="L48" s="19">
        <f t="shared" si="17"/>
        <v>7.6152887942053757E-2</v>
      </c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1:25" ht="15">
      <c r="A49" s="2">
        <v>1</v>
      </c>
      <c r="B49" s="2" t="s">
        <v>36</v>
      </c>
      <c r="C49" s="2" t="s">
        <v>37</v>
      </c>
      <c r="D49" s="2" t="s">
        <v>23</v>
      </c>
      <c r="E49" s="3" t="s">
        <v>16</v>
      </c>
      <c r="F49" s="2"/>
      <c r="G49" s="12">
        <f t="shared" ref="G49:L67" si="18">G26/ABS(G4)</f>
        <v>1.2177502336725815E-2</v>
      </c>
      <c r="H49" s="2">
        <f t="shared" si="18"/>
        <v>1.4436644985447954E-2</v>
      </c>
      <c r="I49" s="14">
        <f t="shared" si="18"/>
        <v>3.9557177842577873E-3</v>
      </c>
      <c r="J49" s="2">
        <f t="shared" si="18"/>
        <v>0.17530654201030607</v>
      </c>
      <c r="K49" s="2">
        <f t="shared" si="18"/>
        <v>0.19410547483472038</v>
      </c>
      <c r="L49" s="2">
        <f t="shared" si="18"/>
        <v>5.342097130427273E-2</v>
      </c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spans="1:25" ht="15">
      <c r="A50" s="2">
        <v>1</v>
      </c>
      <c r="B50" s="2" t="s">
        <v>36</v>
      </c>
      <c r="C50" s="2" t="s">
        <v>37</v>
      </c>
      <c r="D50" s="2" t="s">
        <v>23</v>
      </c>
      <c r="E50" s="3" t="s">
        <v>14</v>
      </c>
      <c r="F50" s="2"/>
      <c r="G50" s="12">
        <f t="shared" si="18"/>
        <v>9.2258203027048066E-3</v>
      </c>
      <c r="H50" s="2">
        <f t="shared" si="18"/>
        <v>1.0947857022743153E-2</v>
      </c>
      <c r="I50" s="14">
        <f t="shared" si="18"/>
        <v>3.0229101375152507E-3</v>
      </c>
      <c r="J50" s="2">
        <f t="shared" si="18"/>
        <v>0.22196864439204711</v>
      </c>
      <c r="K50" s="2">
        <f t="shared" si="18"/>
        <v>0.25412609291910626</v>
      </c>
      <c r="L50" s="2">
        <f t="shared" si="18"/>
        <v>7.0638384585404237E-2</v>
      </c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spans="1:25" ht="15">
      <c r="A51" s="2">
        <v>1</v>
      </c>
      <c r="B51" s="2" t="s">
        <v>36</v>
      </c>
      <c r="C51" s="2" t="s">
        <v>37</v>
      </c>
      <c r="D51" s="2" t="s">
        <v>23</v>
      </c>
      <c r="E51" s="3" t="s">
        <v>15</v>
      </c>
      <c r="F51" s="2"/>
      <c r="G51" s="12">
        <f t="shared" si="18"/>
        <v>3.6790205227463728E-2</v>
      </c>
      <c r="H51" s="2">
        <f t="shared" si="18"/>
        <v>4.4346262283727872E-2</v>
      </c>
      <c r="I51" s="14">
        <f t="shared" si="18"/>
        <v>1.1889685512094416E-2</v>
      </c>
      <c r="J51" s="2">
        <f t="shared" si="18"/>
        <v>0.23113558593015568</v>
      </c>
      <c r="K51" s="2">
        <f t="shared" si="18"/>
        <v>0.22538133645916178</v>
      </c>
      <c r="L51" s="2">
        <f t="shared" si="18"/>
        <v>6.0453223348007054E-2</v>
      </c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spans="1:25" ht="15">
      <c r="A52" s="2">
        <v>2</v>
      </c>
      <c r="B52" s="2" t="s">
        <v>30</v>
      </c>
      <c r="C52" s="2" t="s">
        <v>31</v>
      </c>
      <c r="D52" s="2" t="s">
        <v>20</v>
      </c>
      <c r="E52" s="3" t="s">
        <v>13</v>
      </c>
      <c r="F52" s="2"/>
      <c r="G52" s="12">
        <f t="shared" si="18"/>
        <v>6.0837501680635819E-3</v>
      </c>
      <c r="H52" s="2">
        <f t="shared" si="18"/>
        <v>7.6089744713425771E-3</v>
      </c>
      <c r="I52" s="14">
        <f t="shared" si="18"/>
        <v>1.412953505580096E-3</v>
      </c>
      <c r="J52" s="2">
        <f t="shared" si="18"/>
        <v>0.32585891040217801</v>
      </c>
      <c r="K52" s="2">
        <f t="shared" si="18"/>
        <v>0.40742142270463561</v>
      </c>
      <c r="L52" s="2">
        <f t="shared" si="18"/>
        <v>7.6147911111341393E-2</v>
      </c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spans="1:25" ht="15">
      <c r="A53" s="2">
        <v>2</v>
      </c>
      <c r="B53" s="2" t="s">
        <v>30</v>
      </c>
      <c r="C53" s="2" t="s">
        <v>31</v>
      </c>
      <c r="D53" s="2" t="s">
        <v>20</v>
      </c>
      <c r="E53" s="3" t="s">
        <v>16</v>
      </c>
      <c r="F53" s="2"/>
      <c r="G53" s="12">
        <f t="shared" si="18"/>
        <v>1.4938374672943447E-2</v>
      </c>
      <c r="H53" s="2">
        <f t="shared" si="18"/>
        <v>1.9967597228446272E-2</v>
      </c>
      <c r="I53" s="14">
        <f t="shared" si="18"/>
        <v>2.6095301736404593E-3</v>
      </c>
      <c r="J53" s="2">
        <f t="shared" si="18"/>
        <v>0.18639812284092874</v>
      </c>
      <c r="K53" s="2">
        <f t="shared" si="18"/>
        <v>0.24909152747012805</v>
      </c>
      <c r="L53" s="2">
        <f t="shared" si="18"/>
        <v>3.2713147962918687E-2</v>
      </c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spans="1:25" ht="15">
      <c r="A54" s="2">
        <v>2</v>
      </c>
      <c r="B54" s="2" t="s">
        <v>30</v>
      </c>
      <c r="C54" s="2" t="s">
        <v>31</v>
      </c>
      <c r="D54" s="2" t="s">
        <v>20</v>
      </c>
      <c r="E54" s="3" t="s">
        <v>14</v>
      </c>
      <c r="F54" s="2"/>
      <c r="G54" s="12">
        <f t="shared" si="18"/>
        <v>7.1023573331498654E-3</v>
      </c>
      <c r="H54" s="2">
        <f t="shared" si="18"/>
        <v>9.0824070657407694E-3</v>
      </c>
      <c r="I54" s="14">
        <f t="shared" si="18"/>
        <v>1.3958290868595568E-3</v>
      </c>
      <c r="J54" s="2">
        <f t="shared" si="18"/>
        <v>0.14472155509265874</v>
      </c>
      <c r="K54" s="2">
        <f t="shared" si="18"/>
        <v>0.18458262704161096</v>
      </c>
      <c r="L54" s="2">
        <f t="shared" si="18"/>
        <v>2.9307884255480962E-2</v>
      </c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spans="1:25" ht="15">
      <c r="A55" s="2">
        <v>2</v>
      </c>
      <c r="B55" s="2" t="s">
        <v>30</v>
      </c>
      <c r="C55" s="2" t="s">
        <v>31</v>
      </c>
      <c r="D55" s="2" t="s">
        <v>20</v>
      </c>
      <c r="E55" s="3" t="s">
        <v>15</v>
      </c>
      <c r="F55" s="2"/>
      <c r="G55" s="12">
        <f t="shared" si="18"/>
        <v>1.2383759556304646E-2</v>
      </c>
      <c r="H55" s="2">
        <f t="shared" si="18"/>
        <v>1.5081422008770832E-2</v>
      </c>
      <c r="I55" s="14">
        <f t="shared" si="18"/>
        <v>3.4581156095301276E-3</v>
      </c>
      <c r="J55" s="2">
        <f t="shared" si="18"/>
        <v>0.23053754503029447</v>
      </c>
      <c r="K55" s="2">
        <f t="shared" si="18"/>
        <v>0.28121193396448818</v>
      </c>
      <c r="L55" s="2">
        <f t="shared" si="18"/>
        <v>6.3565615230861697E-2</v>
      </c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spans="1:25" ht="15">
      <c r="A56" s="2">
        <v>3</v>
      </c>
      <c r="B56" s="2" t="s">
        <v>38</v>
      </c>
      <c r="C56" s="2" t="s">
        <v>39</v>
      </c>
      <c r="D56" s="2" t="s">
        <v>24</v>
      </c>
      <c r="E56" s="3" t="s">
        <v>13</v>
      </c>
      <c r="F56" s="2"/>
      <c r="G56" s="12">
        <f t="shared" si="18"/>
        <v>1.4842200949559601E-2</v>
      </c>
      <c r="H56" s="2">
        <f t="shared" si="18"/>
        <v>1.7564712722662003E-2</v>
      </c>
      <c r="I56" s="14">
        <f t="shared" si="18"/>
        <v>1.807296117854058E-3</v>
      </c>
      <c r="J56" s="2">
        <f t="shared" si="18"/>
        <v>0.11675296980566371</v>
      </c>
      <c r="K56" s="2">
        <f t="shared" si="18"/>
        <v>0.13879968262605111</v>
      </c>
      <c r="L56" s="2">
        <f t="shared" si="18"/>
        <v>1.2895905070085202E-2</v>
      </c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spans="1:25" ht="15">
      <c r="A57" s="2">
        <v>3</v>
      </c>
      <c r="B57" s="2" t="s">
        <v>38</v>
      </c>
      <c r="C57" s="2" t="s">
        <v>39</v>
      </c>
      <c r="D57" s="2" t="s">
        <v>24</v>
      </c>
      <c r="E57" s="3" t="s">
        <v>16</v>
      </c>
      <c r="F57" s="2"/>
      <c r="G57" s="12">
        <f t="shared" si="18"/>
        <v>1.7443783422367326E-2</v>
      </c>
      <c r="H57" s="2">
        <f t="shared" si="18"/>
        <v>2.0854869609965781E-2</v>
      </c>
      <c r="I57" s="14">
        <f t="shared" si="18"/>
        <v>1.2241677773122629E-3</v>
      </c>
      <c r="J57" s="2">
        <f t="shared" si="18"/>
        <v>6.7126614593847472E-2</v>
      </c>
      <c r="K57" s="2">
        <f t="shared" si="18"/>
        <v>8.0365364871190684E-2</v>
      </c>
      <c r="L57" s="2">
        <f t="shared" si="18"/>
        <v>4.3715046342139166E-3</v>
      </c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spans="1:25" ht="15">
      <c r="A58" s="2">
        <v>3</v>
      </c>
      <c r="B58" s="2" t="s">
        <v>38</v>
      </c>
      <c r="C58" s="2" t="s">
        <v>39</v>
      </c>
      <c r="D58" s="2" t="s">
        <v>24</v>
      </c>
      <c r="E58" s="3" t="s">
        <v>14</v>
      </c>
      <c r="F58" s="2"/>
      <c r="G58" s="12">
        <f t="shared" si="18"/>
        <v>1.9663895163830301E-2</v>
      </c>
      <c r="H58" s="2">
        <f t="shared" si="18"/>
        <v>2.3598770339125948E-2</v>
      </c>
      <c r="I58" s="14">
        <f t="shared" si="18"/>
        <v>1.2734019065836625E-3</v>
      </c>
      <c r="J58" s="2">
        <f t="shared" si="18"/>
        <v>0.13007991295413474</v>
      </c>
      <c r="K58" s="2">
        <f t="shared" si="18"/>
        <v>0.1564845652047914</v>
      </c>
      <c r="L58" s="2">
        <f t="shared" si="18"/>
        <v>7.8572487327050449E-3</v>
      </c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spans="1:25" ht="15">
      <c r="A59" s="2">
        <v>3</v>
      </c>
      <c r="B59" s="2" t="s">
        <v>38</v>
      </c>
      <c r="C59" s="2" t="s">
        <v>39</v>
      </c>
      <c r="D59" s="2" t="s">
        <v>24</v>
      </c>
      <c r="E59" s="3" t="s">
        <v>15</v>
      </c>
      <c r="F59" s="2"/>
      <c r="G59" s="12">
        <f t="shared" si="18"/>
        <v>1.5886123140698136E-2</v>
      </c>
      <c r="H59" s="2">
        <f t="shared" si="18"/>
        <v>1.8585588217499772E-2</v>
      </c>
      <c r="I59" s="14">
        <f t="shared" si="18"/>
        <v>1.9992153131641204E-3</v>
      </c>
      <c r="J59" s="2">
        <f t="shared" si="18"/>
        <v>0.15894312939899066</v>
      </c>
      <c r="K59" s="2">
        <f t="shared" si="18"/>
        <v>0.1866221902724246</v>
      </c>
      <c r="L59" s="2">
        <f t="shared" si="18"/>
        <v>1.8542664427875881E-2</v>
      </c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spans="1:25" ht="15">
      <c r="A60" s="2">
        <v>4</v>
      </c>
      <c r="B60" s="2" t="s">
        <v>33</v>
      </c>
      <c r="C60" s="2" t="s">
        <v>32</v>
      </c>
      <c r="D60" s="2" t="s">
        <v>21</v>
      </c>
      <c r="E60" s="3" t="s">
        <v>13</v>
      </c>
      <c r="F60" s="2"/>
      <c r="G60" s="12">
        <f t="shared" si="18"/>
        <v>1.8116166196771342E-2</v>
      </c>
      <c r="H60" s="2">
        <f t="shared" si="18"/>
        <v>2.2454337312732494E-2</v>
      </c>
      <c r="I60" s="14">
        <f t="shared" si="18"/>
        <v>3.2236786352842282E-3</v>
      </c>
      <c r="J60" s="2">
        <f t="shared" si="18"/>
        <v>0.25116307761417023</v>
      </c>
      <c r="K60" s="2">
        <f t="shared" si="18"/>
        <v>0.31631627586871863</v>
      </c>
      <c r="L60" s="2">
        <f t="shared" si="18"/>
        <v>3.2637309984376583E-2</v>
      </c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spans="1:25" ht="15">
      <c r="A61" s="2">
        <v>4</v>
      </c>
      <c r="B61" s="2" t="s">
        <v>33</v>
      </c>
      <c r="C61" s="2" t="s">
        <v>32</v>
      </c>
      <c r="D61" s="2" t="s">
        <v>21</v>
      </c>
      <c r="E61" s="3" t="s">
        <v>16</v>
      </c>
      <c r="F61" s="2"/>
      <c r="G61" s="12">
        <f t="shared" si="18"/>
        <v>2.709834050139039E-2</v>
      </c>
      <c r="H61" s="2">
        <f t="shared" si="18"/>
        <v>3.281312111858415E-2</v>
      </c>
      <c r="I61" s="14">
        <f t="shared" si="18"/>
        <v>4.3851455298890337E-3</v>
      </c>
      <c r="J61" s="2">
        <f t="shared" si="18"/>
        <v>0.1989985217580427</v>
      </c>
      <c r="K61" s="2">
        <f t="shared" si="18"/>
        <v>0.24153948642304146</v>
      </c>
      <c r="L61" s="2">
        <f t="shared" si="18"/>
        <v>3.8266339434827414E-2</v>
      </c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spans="1:25" ht="15">
      <c r="A62" s="2">
        <v>4</v>
      </c>
      <c r="B62" s="2" t="s">
        <v>33</v>
      </c>
      <c r="C62" s="2" t="s">
        <v>32</v>
      </c>
      <c r="D62" s="2" t="s">
        <v>21</v>
      </c>
      <c r="E62" s="3" t="s">
        <v>14</v>
      </c>
      <c r="F62" s="2"/>
      <c r="G62" s="12">
        <f t="shared" si="18"/>
        <v>1.0724271704770612E-2</v>
      </c>
      <c r="H62" s="2">
        <f t="shared" si="18"/>
        <v>1.4047821546030693E-2</v>
      </c>
      <c r="I62" s="14">
        <f t="shared" si="18"/>
        <v>1.6595942611945832E-3</v>
      </c>
      <c r="J62" s="2">
        <f t="shared" si="18"/>
        <v>0.32828879768115837</v>
      </c>
      <c r="K62" s="2">
        <f t="shared" si="18"/>
        <v>0.4331909260234969</v>
      </c>
      <c r="L62" s="2">
        <f t="shared" si="18"/>
        <v>4.6358187246948075E-2</v>
      </c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spans="1:25" ht="15">
      <c r="A63" s="2">
        <v>4</v>
      </c>
      <c r="B63" s="2" t="s">
        <v>33</v>
      </c>
      <c r="C63" s="2" t="s">
        <v>32</v>
      </c>
      <c r="D63" s="2" t="s">
        <v>21</v>
      </c>
      <c r="E63" s="3" t="s">
        <v>15</v>
      </c>
      <c r="F63" s="2"/>
      <c r="G63" s="12">
        <f t="shared" si="18"/>
        <v>2.6913721642756145E-2</v>
      </c>
      <c r="H63" s="2">
        <f t="shared" si="18"/>
        <v>3.5287570567095083E-2</v>
      </c>
      <c r="I63" s="14">
        <f t="shared" si="18"/>
        <v>4.0641129163634746E-3</v>
      </c>
      <c r="J63" s="2">
        <f t="shared" si="18"/>
        <v>0.47713279847083356</v>
      </c>
      <c r="K63" s="2">
        <f t="shared" si="18"/>
        <v>0.62795547738676649</v>
      </c>
      <c r="L63" s="2">
        <f t="shared" si="18"/>
        <v>6.8116902482758285E-2</v>
      </c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spans="1:25" ht="15">
      <c r="A64" s="2">
        <v>5</v>
      </c>
      <c r="B64" s="2" t="s">
        <v>35</v>
      </c>
      <c r="C64" s="2" t="s">
        <v>34</v>
      </c>
      <c r="D64" s="2" t="s">
        <v>22</v>
      </c>
      <c r="E64" s="3" t="s">
        <v>13</v>
      </c>
      <c r="F64" s="2"/>
      <c r="G64" s="12">
        <f t="shared" si="18"/>
        <v>6.900418758674246E-3</v>
      </c>
      <c r="H64" s="2">
        <f t="shared" si="18"/>
        <v>8.5470890183660404E-3</v>
      </c>
      <c r="I64" s="14">
        <f t="shared" si="18"/>
        <v>4.2983403305373545E-4</v>
      </c>
      <c r="J64" s="2">
        <f t="shared" si="18"/>
        <v>0.15965332757104383</v>
      </c>
      <c r="K64" s="2">
        <f t="shared" si="18"/>
        <v>0.19826378468752934</v>
      </c>
      <c r="L64" s="2">
        <f t="shared" si="18"/>
        <v>8.8967873103678145E-3</v>
      </c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spans="1:25" ht="15">
      <c r="A65" s="2">
        <v>5</v>
      </c>
      <c r="B65" s="2" t="s">
        <v>35</v>
      </c>
      <c r="C65" s="2" t="s">
        <v>34</v>
      </c>
      <c r="D65" s="2" t="s">
        <v>22</v>
      </c>
      <c r="E65" s="3" t="s">
        <v>16</v>
      </c>
      <c r="F65" s="2"/>
      <c r="G65" s="12">
        <f t="shared" si="18"/>
        <v>6.2825664141700089E-3</v>
      </c>
      <c r="H65" s="2">
        <f t="shared" si="18"/>
        <v>8.2949108772150063E-3</v>
      </c>
      <c r="I65" s="14">
        <f t="shared" si="18"/>
        <v>2.0889545998027345E-4</v>
      </c>
      <c r="J65" s="2">
        <f t="shared" si="18"/>
        <v>0.28376076902274516</v>
      </c>
      <c r="K65" s="2">
        <f t="shared" si="18"/>
        <v>0.37561469117394075</v>
      </c>
      <c r="L65" s="2">
        <f t="shared" si="18"/>
        <v>7.7555743737104934E-3</v>
      </c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spans="1:25" ht="15">
      <c r="A66" s="2">
        <v>5</v>
      </c>
      <c r="B66" s="2" t="s">
        <v>35</v>
      </c>
      <c r="C66" s="2" t="s">
        <v>34</v>
      </c>
      <c r="D66" s="2" t="s">
        <v>22</v>
      </c>
      <c r="E66" s="3" t="s">
        <v>14</v>
      </c>
      <c r="F66" s="2"/>
      <c r="G66" s="12">
        <f t="shared" si="18"/>
        <v>4.1204757770277548E-3</v>
      </c>
      <c r="H66" s="2">
        <f t="shared" si="18"/>
        <v>5.2816918216836905E-3</v>
      </c>
      <c r="I66" s="14">
        <f t="shared" si="18"/>
        <v>1.6552614088319943E-4</v>
      </c>
      <c r="J66" s="2">
        <f t="shared" si="18"/>
        <v>0.16530410175264434</v>
      </c>
      <c r="K66" s="2">
        <f t="shared" si="18"/>
        <v>0.21243215555781758</v>
      </c>
      <c r="L66" s="2">
        <f t="shared" si="18"/>
        <v>5.5523193276975687E-3</v>
      </c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spans="1:25" ht="15">
      <c r="A67" s="7">
        <v>5</v>
      </c>
      <c r="B67" s="7" t="s">
        <v>35</v>
      </c>
      <c r="C67" s="7" t="s">
        <v>34</v>
      </c>
      <c r="D67" s="7" t="s">
        <v>22</v>
      </c>
      <c r="E67" s="8" t="s">
        <v>15</v>
      </c>
      <c r="F67" s="7"/>
      <c r="G67" s="13">
        <f t="shared" si="18"/>
        <v>3.4783019177768632E-2</v>
      </c>
      <c r="H67" s="7">
        <f t="shared" si="18"/>
        <v>4.4731827623874655E-2</v>
      </c>
      <c r="I67" s="15">
        <f t="shared" si="18"/>
        <v>1.8900699394814825E-3</v>
      </c>
      <c r="J67" s="7">
        <f t="shared" si="18"/>
        <v>0.22900918193439129</v>
      </c>
      <c r="K67" s="7">
        <f t="shared" si="18"/>
        <v>0.30125073501470395</v>
      </c>
      <c r="L67" s="7">
        <f t="shared" si="18"/>
        <v>8.9551553498747518E-3</v>
      </c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spans="1:25">
      <c r="A68" s="2"/>
      <c r="B68" s="2"/>
      <c r="C68" s="2"/>
      <c r="D68" s="2"/>
      <c r="F68" s="2" t="s">
        <v>17</v>
      </c>
      <c r="G68" s="5">
        <f>AVERAGE(G48:G67)</f>
        <v>1.5630095835017697E-2</v>
      </c>
      <c r="H68" s="5">
        <f t="shared" ref="H68:L68" si="19">AVERAGE(H48:H67)</f>
        <v>1.9335393898310189E-2</v>
      </c>
      <c r="I68" s="5">
        <f t="shared" si="19"/>
        <v>2.6958230524563704E-3</v>
      </c>
      <c r="J68" s="5">
        <f t="shared" si="19"/>
        <v>0.21210769968741722</v>
      </c>
      <c r="K68" s="5">
        <f t="shared" si="19"/>
        <v>0.26621546084567188</v>
      </c>
      <c r="L68" s="5">
        <f t="shared" si="19"/>
        <v>3.6130296205789073E-2</v>
      </c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spans="1: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spans="1: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spans="1: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spans="1: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 spans="1: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 spans="1: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 spans="1: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 spans="1: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 spans="1: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 spans="1: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 spans="1: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 spans="1: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 spans="1: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 spans="1: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 spans="1: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 spans="1: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 spans="1: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 spans="1: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 spans="1: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 spans="1: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spans="1: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spans="1: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 spans="1: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 spans="1: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 spans="1: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R93" s="2"/>
      <c r="S93" s="2"/>
      <c r="T93" s="2"/>
      <c r="U93" s="2"/>
      <c r="V93" s="2"/>
      <c r="W93" s="2"/>
      <c r="X93" s="2"/>
      <c r="Y93" s="2"/>
    </row>
  </sheetData>
  <pageMargins left="0" right="0" top="0.39370000000000005" bottom="0.39370000000000005" header="0" footer="0"/>
  <pageSetup orientation="portrait" r:id="rId1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Sieg</dc:creator>
  <cp:lastModifiedBy>Jacob Sieg</cp:lastModifiedBy>
  <cp:revision>3</cp:revision>
  <dcterms:created xsi:type="dcterms:W3CDTF">2022-05-27T14:25:44Z</dcterms:created>
  <dcterms:modified xsi:type="dcterms:W3CDTF">2022-08-17T02:31:55Z</dcterms:modified>
</cp:coreProperties>
</file>