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<sst xmlns="http://schemas.openxmlformats.org/spreadsheetml/2006/main" count="34" uniqueCount="34">
  <si>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Metabolite</t>
  </si>
  <si>
    <t xml:space="preserve">Molar.mass</t>
  </si>
  <si>
    <t xml:space="preserve">Mass.g</t>
  </si>
  <si>
    <t xml:space="preserve">Purity</t>
  </si>
  <si>
    <t xml:space="preserve">Mass.uncertainty.g</t>
  </si>
  <si>
    <t xml:space="preserve">Moles</t>
  </si>
  <si>
    <t xml:space="preserve">Moles.uncertainty</t>
  </si>
  <si>
    <t xml:space="preserve">V1.L</t>
  </si>
  <si>
    <t xml:space="preserve">V1.uncertainty.L</t>
  </si>
  <si>
    <t xml:space="preserve">Stock.conc.mM</t>
  </si>
  <si>
    <t xml:space="preserve">Stock.conc.uncertainty.mM</t>
  </si>
  <si>
    <t xml:space="preserve">V3.mL</t>
  </si>
  <si>
    <t xml:space="preserve">V3.uncertainty.mL</t>
  </si>
  <si>
    <t xml:space="preserve">2xV.mL</t>
  </si>
  <si>
    <t xml:space="preserve">2xV.unceratinty.mL</t>
  </si>
  <si>
    <t xml:space="preserve">2xconc.mL</t>
  </si>
  <si>
    <t xml:space="preserve">2xconc.unceratinty.mL</t>
  </si>
  <si>
    <t xml:space="preserve">V4.uL</t>
  </si>
  <si>
    <t xml:space="preserve">V4.uncertainty.uL</t>
  </si>
  <si>
    <t xml:space="preserve">Final.V.uL</t>
  </si>
  <si>
    <t xml:space="preserve">Final.V.uncertainty.uL</t>
  </si>
  <si>
    <t xml:space="preserve">Final.conc.mM</t>
  </si>
  <si>
    <t xml:space="preserve">Final.conc.uncertainty.mM</t>
  </si>
  <si>
    <t xml:space="preserve">percent.uncertainty</t>
  </si>
  <si>
    <t xml:space="preserve">Fructose 1,6-BP</t>
  </si>
  <si>
    <t xml:space="preserve">UDP-GlcNAC</t>
  </si>
  <si>
    <t xml:space="preserve">Glucose 6-P</t>
  </si>
  <si>
    <t xml:space="preserve">L-Aspartic acid</t>
  </si>
  <si>
    <t xml:space="preserve">L-Valine</t>
  </si>
  <si>
    <t xml:space="preserve">L-Glutamine</t>
  </si>
  <si>
    <t xml:space="preserve">6-P-gluconic acid</t>
  </si>
  <si>
    <t xml:space="preserve">Pyruvic acid</t>
  </si>
  <si>
    <t xml:space="preserve">diOH-ACN-P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</si>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</sst>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1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P17" activeCellId="0" sqref="P1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1.14"/>
    <col collapsed="false" customWidth="true" hidden="false" outlineLevel="0" max="4" min="3" style="0" width="10.99"/>
    <col collapsed="false" customWidth="true" hidden="false" outlineLevel="0" max="5" min="5" style="0" width="18"/>
    <col collapsed="false" customWidth="true" hidden="false" outlineLevel="0" max="6" min="6" style="0" width="11.99"/>
    <col collapsed="false" customWidth="true" hidden="false" outlineLevel="0" max="7" min="7" style="0" width="17.58"/>
    <col collapsed="false" customWidth="true" hidden="false" outlineLevel="0" max="10" min="9" style="0" width="14.15"/>
    <col collapsed="false" customWidth="true" hidden="false" outlineLevel="0" max="11" min="11" style="0" width="25.57"/>
    <col collapsed="false" customWidth="true" hidden="false" outlineLevel="0" max="13" min="13" style="0" width="14.15"/>
    <col collapsed="false" customWidth="true" hidden="false" outlineLevel="0" max="19" min="15" style="0" width="15.15"/>
    <col collapsed="false" customWidth="true" hidden="false" outlineLevel="0" max="21" min="21" style="0" width="18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5" hidden="false" customHeight="false" outlineLevel="0" collapsed="false">
      <c r="A2" s="0" t="s">
        <v>24</v>
      </c>
      <c r="B2" s="0" t="n">
        <v>406.06</v>
      </c>
      <c r="C2" s="0" t="n">
        <v>0.2285</v>
      </c>
      <c r="D2" s="0" t="n">
        <v>0.02</v>
      </c>
      <c r="E2" s="0" t="n">
        <f aca="false">C2*D2</f>
        <v>0.00457</v>
      </c>
      <c r="F2" s="0" t="n">
        <f aca="false">C2/B2</f>
        <v>0.000562724720484657</v>
      </c>
      <c r="G2" s="0" t="n">
        <f aca="false">F2*E2</f>
        <v>2.57165197261488E-006</v>
      </c>
      <c r="H2" s="0" t="n">
        <v>0.00062</v>
      </c>
      <c r="I2" s="0" t="n">
        <f aca="false">0.01*H2</f>
        <v>6.2E-006</v>
      </c>
      <c r="J2" s="0" t="n">
        <f aca="false">1000*C2/B2/(H2)</f>
        <v>907.620516910738</v>
      </c>
      <c r="K2" s="0" t="n">
        <f aca="false">J2*SQRT((I2/H2)^2+(G2/F2)^2)</f>
        <v>9.97907605071643</v>
      </c>
      <c r="L2" s="0" t="n">
        <v>0.334</v>
      </c>
      <c r="M2" s="0" t="n">
        <f aca="false">0.01*L2</f>
        <v>0.00334</v>
      </c>
      <c r="N2" s="0" t="n">
        <v>10</v>
      </c>
      <c r="O2" s="0" t="n">
        <v>0.01</v>
      </c>
      <c r="P2" s="0" t="n">
        <f aca="false">J2*L2/N2</f>
        <v>30.3145252648186</v>
      </c>
      <c r="Q2" s="0" t="n">
        <f aca="false">P2*SQRT((K2/J2)^2+(M2/L2)^2+(O2/N2)^2)</f>
        <v>0.451559148543219</v>
      </c>
      <c r="R2" s="0" t="n">
        <v>50</v>
      </c>
      <c r="S2" s="0" t="n">
        <v>3</v>
      </c>
      <c r="T2" s="0" t="n">
        <v>100</v>
      </c>
      <c r="U2" s="0" t="n">
        <v>6</v>
      </c>
      <c r="V2" s="0" t="n">
        <f aca="false">P2*R2/T2</f>
        <v>15.1572626324093</v>
      </c>
      <c r="W2" s="0" t="n">
        <f aca="false">V2*SQRT((Q2/P2)^2+(S2/R2)^2+(U2/T2)^2)</f>
        <v>1.30580366510998</v>
      </c>
      <c r="X2" s="0" t="n">
        <f aca="false">100*W2/V2</f>
        <v>8.61503621582637</v>
      </c>
    </row>
    <row r="3" customFormat="false" ht="15" hidden="false" customHeight="false" outlineLevel="0" collapsed="false">
      <c r="A3" s="0" t="s">
        <v>25</v>
      </c>
      <c r="B3" s="0" t="n">
        <v>651.32</v>
      </c>
      <c r="C3" s="0" t="n">
        <v>0.1831</v>
      </c>
      <c r="D3" s="0" t="n">
        <v>0.02</v>
      </c>
      <c r="E3" s="0" t="n">
        <f aca="false">C3*D3</f>
        <v>0.003662</v>
      </c>
      <c r="F3" s="0" t="n">
        <f aca="false">C3/B3</f>
        <v>0.000281121414972671</v>
      </c>
      <c r="G3" s="0" t="n">
        <f aca="false">F3*E3</f>
        <v>1.02946662162992E-006</v>
      </c>
      <c r="H3" s="0" t="n">
        <v>0.0005</v>
      </c>
      <c r="I3" s="0" t="n">
        <f aca="false">0.01*H3</f>
        <v>5E-006</v>
      </c>
      <c r="J3" s="0" t="n">
        <f aca="false">1000*C3/B3/(H3)</f>
        <v>562.242829945342</v>
      </c>
      <c r="K3" s="0" t="n">
        <f aca="false">J3*SQRT((I3/H3)^2+(G3/F3)^2)</f>
        <v>5.98756261618158</v>
      </c>
      <c r="L3" s="0" t="n">
        <v>0.329</v>
      </c>
      <c r="M3" s="0" t="n">
        <f aca="false">0.01*L3</f>
        <v>0.00329</v>
      </c>
      <c r="N3" s="0" t="n">
        <v>10</v>
      </c>
      <c r="O3" s="0" t="n">
        <v>0.01</v>
      </c>
      <c r="P3" s="0" t="n">
        <f aca="false">J3*L3/N3</f>
        <v>18.4977891052017</v>
      </c>
      <c r="Q3" s="0" t="n">
        <f aca="false">P3*SQRT((K3/J3)^2+(M3/L3)^2+(O3/N3)^2)</f>
        <v>0.270858574966351</v>
      </c>
      <c r="R3" s="0" t="n">
        <v>50</v>
      </c>
      <c r="S3" s="0" t="n">
        <v>3</v>
      </c>
      <c r="T3" s="0" t="n">
        <v>100</v>
      </c>
      <c r="U3" s="0" t="n">
        <v>6</v>
      </c>
      <c r="V3" s="0" t="n">
        <f aca="false">P3*R3/T3</f>
        <v>9.24889455260087</v>
      </c>
      <c r="W3" s="0" t="n">
        <f aca="false">V3*SQRT((Q3/P3)^2+(S3/R3)^2+(U3/T3)^2)</f>
        <v>0.796394283701947</v>
      </c>
      <c r="X3" s="0" t="n">
        <f aca="false">100*W3/V3</f>
        <v>8.61069697759711</v>
      </c>
    </row>
    <row r="4" customFormat="false" ht="15" hidden="false" customHeight="false" outlineLevel="0" collapsed="false">
      <c r="A4" s="0" t="s">
        <v>26</v>
      </c>
      <c r="B4" s="0" t="n">
        <v>336.32</v>
      </c>
      <c r="C4" s="0" t="n">
        <v>0.1986</v>
      </c>
      <c r="D4" s="0" t="n">
        <v>0.02</v>
      </c>
      <c r="E4" s="0" t="n">
        <f aca="false">C4*D4</f>
        <v>0.003972</v>
      </c>
      <c r="F4" s="0" t="n">
        <f aca="false">C4/B4</f>
        <v>0.000590509039010466</v>
      </c>
      <c r="G4" s="0" t="n">
        <f aca="false">F4*E4</f>
        <v>2.34550190294957E-006</v>
      </c>
      <c r="H4" s="0" t="n">
        <v>0.00059</v>
      </c>
      <c r="I4" s="0" t="n">
        <f aca="false">0.01*H4</f>
        <v>5.9E-006</v>
      </c>
      <c r="J4" s="0" t="n">
        <f aca="false">1000*C4/B4/(H4)</f>
        <v>1000.86277798384</v>
      </c>
      <c r="K4" s="0" t="n">
        <f aca="false">J4*SQRT((I4/H4)^2+(G4/F4)^2)</f>
        <v>10.7692455401086</v>
      </c>
      <c r="L4" s="0" t="n">
        <v>0.157</v>
      </c>
      <c r="M4" s="0" t="n">
        <f aca="false">0.03*L4</f>
        <v>0.00471</v>
      </c>
      <c r="N4" s="0" t="n">
        <v>10</v>
      </c>
      <c r="O4" s="0" t="n">
        <v>0.01</v>
      </c>
      <c r="P4" s="0" t="n">
        <f aca="false">J4*L4/N4</f>
        <v>15.7135456143463</v>
      </c>
      <c r="Q4" s="0" t="n">
        <f aca="false">P4*SQRT((K4/J4)^2+(M4/L4)^2+(O4/N4)^2)</f>
        <v>0.501056847122693</v>
      </c>
      <c r="R4" s="0" t="n">
        <v>50</v>
      </c>
      <c r="S4" s="0" t="n">
        <v>3</v>
      </c>
      <c r="T4" s="0" t="n">
        <v>100</v>
      </c>
      <c r="U4" s="0" t="n">
        <v>6</v>
      </c>
      <c r="V4" s="0" t="n">
        <f aca="false">P4*R4/T4</f>
        <v>7.85677280717315</v>
      </c>
      <c r="W4" s="0" t="n">
        <f aca="false">V4*SQRT((Q4/P4)^2+(S4/R4)^2+(U4/T4)^2)</f>
        <v>0.712188471828623</v>
      </c>
      <c r="X4" s="0" t="n">
        <f aca="false">100*W4/V4</f>
        <v>9.06464383415035</v>
      </c>
    </row>
    <row r="5" customFormat="false" ht="15" hidden="false" customHeight="false" outlineLevel="0" collapsed="false">
      <c r="A5" s="0" t="s">
        <v>27</v>
      </c>
      <c r="B5" s="0" t="n">
        <v>133.1</v>
      </c>
      <c r="C5" s="0" t="n">
        <v>0.2623</v>
      </c>
      <c r="D5" s="0" t="n">
        <v>0.02</v>
      </c>
      <c r="E5" s="0" t="n">
        <f aca="false">C5*D5</f>
        <v>0.005246</v>
      </c>
      <c r="F5" s="0" t="n">
        <f aca="false">C5/B5</f>
        <v>0.00197069872276484</v>
      </c>
      <c r="G5" s="0" t="n">
        <f aca="false">F5*E5</f>
        <v>1.03382854996243E-005</v>
      </c>
      <c r="H5" s="0" t="n">
        <v>0.001545</v>
      </c>
      <c r="I5" s="0" t="n">
        <f aca="false">0.01*H5</f>
        <v>1.545E-005</v>
      </c>
      <c r="J5" s="0" t="n">
        <f aca="false">1000*C5/B5/(H5)</f>
        <v>1275.5331538931</v>
      </c>
      <c r="K5" s="0" t="n">
        <f aca="false">J5*SQRT((I5/H5)^2+(G5/F5)^2)</f>
        <v>14.4039558671382</v>
      </c>
      <c r="L5" s="0" t="n">
        <v>0.066</v>
      </c>
      <c r="M5" s="0" t="n">
        <f aca="false">0.03*L5</f>
        <v>0.00198</v>
      </c>
      <c r="N5" s="0" t="n">
        <v>10</v>
      </c>
      <c r="O5" s="0" t="n">
        <v>0.01</v>
      </c>
      <c r="P5" s="0" t="n">
        <f aca="false">J5*L5/N5</f>
        <v>8.41851881569446</v>
      </c>
      <c r="Q5" s="0" t="n">
        <f aca="false">P5*SQRT((K5/J5)^2+(M5/L5)^2+(O5/N5)^2)</f>
        <v>0.26998657305871</v>
      </c>
      <c r="R5" s="0" t="n">
        <v>50</v>
      </c>
      <c r="S5" s="0" t="n">
        <v>3</v>
      </c>
      <c r="T5" s="0" t="n">
        <v>100</v>
      </c>
      <c r="U5" s="0" t="n">
        <v>6</v>
      </c>
      <c r="V5" s="0" t="n">
        <f aca="false">P5*R5/T5</f>
        <v>4.20925940784723</v>
      </c>
      <c r="W5" s="0" t="n">
        <f aca="false">V5*SQRT((Q5/P5)^2+(S5/R5)^2+(U5/T5)^2)</f>
        <v>0.381826942080256</v>
      </c>
      <c r="X5" s="0" t="n">
        <f aca="false">100*W5/V5</f>
        <v>9.07111928926083</v>
      </c>
    </row>
    <row r="6" customFormat="false" ht="15" hidden="false" customHeight="false" outlineLevel="0" collapsed="false">
      <c r="A6" s="0" t="s">
        <v>28</v>
      </c>
      <c r="B6" s="0" t="n">
        <v>117.15</v>
      </c>
      <c r="C6" s="0" t="n">
        <v>0.1407</v>
      </c>
      <c r="D6" s="0" t="n">
        <v>0.02</v>
      </c>
      <c r="E6" s="0" t="n">
        <f aca="false">C6*D6</f>
        <v>0.002814</v>
      </c>
      <c r="F6" s="0" t="n">
        <f aca="false">C6/B6</f>
        <v>0.00120102432778489</v>
      </c>
      <c r="G6" s="0" t="n">
        <f aca="false">F6*E6</f>
        <v>3.37968245838668E-006</v>
      </c>
      <c r="H6" s="0" t="n">
        <v>0.0012</v>
      </c>
      <c r="I6" s="0" t="n">
        <f aca="false">0.01*H6</f>
        <v>1.2E-005</v>
      </c>
      <c r="J6" s="0" t="n">
        <f aca="false">1000*C6/B6/(H6)</f>
        <v>1000.85360648741</v>
      </c>
      <c r="K6" s="0" t="n">
        <f aca="false">J6*SQRT((I6/H6)^2+(G6/F6)^2)</f>
        <v>10.3972551503537</v>
      </c>
      <c r="L6" s="0" t="n">
        <v>0.08</v>
      </c>
      <c r="M6" s="0" t="n">
        <f aca="false">0.03*L6</f>
        <v>0.0024</v>
      </c>
      <c r="N6" s="0" t="n">
        <v>10</v>
      </c>
      <c r="O6" s="0" t="n">
        <v>0.01</v>
      </c>
      <c r="P6" s="0" t="n">
        <f aca="false">J6*L6/N6</f>
        <v>8.00682885189928</v>
      </c>
      <c r="Q6" s="0" t="n">
        <f aca="false">P6*SQRT((K6/J6)^2+(M6/L6)^2+(O6/N6)^2)</f>
        <v>0.2543247398187</v>
      </c>
      <c r="R6" s="0" t="n">
        <v>50</v>
      </c>
      <c r="S6" s="0" t="n">
        <v>3</v>
      </c>
      <c r="T6" s="0" t="n">
        <v>100</v>
      </c>
      <c r="U6" s="0" t="n">
        <v>6</v>
      </c>
      <c r="V6" s="0" t="n">
        <f aca="false">P6*R6/T6</f>
        <v>4.00341442594964</v>
      </c>
      <c r="W6" s="0" t="n">
        <f aca="false">V6*SQRT((Q6/P6)^2+(S6/R6)^2+(U6/T6)^2)</f>
        <v>0.362721688344458</v>
      </c>
      <c r="X6" s="0" t="n">
        <f aca="false">100*W6/V6</f>
        <v>9.06030827069366</v>
      </c>
    </row>
    <row r="7" customFormat="false" ht="15" hidden="false" customHeight="false" outlineLevel="0" collapsed="false">
      <c r="A7" s="0" t="s">
        <v>29</v>
      </c>
      <c r="B7" s="0" t="n">
        <v>146.14</v>
      </c>
      <c r="C7" s="0" t="n">
        <v>0.2777</v>
      </c>
      <c r="D7" s="0" t="n">
        <v>0.01</v>
      </c>
      <c r="E7" s="0" t="n">
        <f aca="false">C7*D7</f>
        <v>0.002777</v>
      </c>
      <c r="F7" s="0" t="n">
        <f aca="false">C7/B7</f>
        <v>0.00190023265361982</v>
      </c>
      <c r="G7" s="0" t="n">
        <f aca="false">F7*E7</f>
        <v>5.27694607910223E-006</v>
      </c>
      <c r="H7" s="0" t="n">
        <v>0.00108</v>
      </c>
      <c r="I7" s="0" t="n">
        <f aca="false">0.01*H7</f>
        <v>1.08E-005</v>
      </c>
      <c r="J7" s="0" t="n">
        <f aca="false">1000*C7/B7/(H7)</f>
        <v>1759.47467927761</v>
      </c>
      <c r="K7" s="0" t="n">
        <f aca="false">J7*SQRT((I7/H7)^2+(G7/F7)^2)</f>
        <v>18.2605779919244</v>
      </c>
      <c r="L7" s="0" t="n">
        <v>0.043</v>
      </c>
      <c r="M7" s="0" t="n">
        <f aca="false">0.03*L7</f>
        <v>0.00129</v>
      </c>
      <c r="N7" s="0" t="n">
        <v>10</v>
      </c>
      <c r="O7" s="0" t="n">
        <v>0.01</v>
      </c>
      <c r="P7" s="0" t="n">
        <f aca="false">J7*L7/N7</f>
        <v>7.56574112089371</v>
      </c>
      <c r="Q7" s="0" t="n">
        <f aca="false">P7*SQRT((K7/J7)^2+(M7/L7)^2+(O7/N7)^2)</f>
        <v>0.240289620870837</v>
      </c>
      <c r="R7" s="0" t="n">
        <v>50</v>
      </c>
      <c r="S7" s="0" t="n">
        <v>3</v>
      </c>
      <c r="T7" s="0" t="n">
        <v>100</v>
      </c>
      <c r="U7" s="0" t="n">
        <v>6</v>
      </c>
      <c r="V7" s="0" t="n">
        <f aca="false">P7*R7/T7</f>
        <v>3.78287056044686</v>
      </c>
      <c r="W7" s="0" t="n">
        <f aca="false">V7*SQRT((Q7/P7)^2+(S7/R7)^2+(U7/T7)^2)</f>
        <v>0.342735415662943</v>
      </c>
      <c r="X7" s="0" t="n">
        <f aca="false">100*W7/V7</f>
        <v>9.06019410884778</v>
      </c>
    </row>
    <row r="8" customFormat="false" ht="15" hidden="false" customHeight="false" outlineLevel="0" collapsed="false">
      <c r="A8" s="0" t="s">
        <v>30</v>
      </c>
      <c r="B8" s="0" t="n">
        <v>342.08</v>
      </c>
      <c r="C8" s="0" t="n">
        <v>0.0976</v>
      </c>
      <c r="D8" s="0" t="n">
        <v>0.05</v>
      </c>
      <c r="E8" s="0" t="n">
        <f aca="false">C8*D8</f>
        <v>0.00488</v>
      </c>
      <c r="F8" s="0" t="n">
        <f aca="false">C8/B8</f>
        <v>0.000285313376987839</v>
      </c>
      <c r="G8" s="0" t="n">
        <f aca="false">F8*E8</f>
        <v>1.39232927970066E-006</v>
      </c>
      <c r="H8" s="0" t="n">
        <v>0.00034</v>
      </c>
      <c r="I8" s="0" t="n">
        <f aca="false">0.01*H8</f>
        <v>3.4E-006</v>
      </c>
      <c r="J8" s="0" t="n">
        <f aca="false">1000*C8/B8/(H8)</f>
        <v>839.156991140703</v>
      </c>
      <c r="K8" s="0" t="n">
        <f aca="false">J8*SQRT((I8/H8)^2+(G8/F8)^2)</f>
        <v>9.33746089050801</v>
      </c>
      <c r="L8" s="0" t="n">
        <v>0.09</v>
      </c>
      <c r="M8" s="0" t="n">
        <f aca="false">0.03*L8</f>
        <v>0.0027</v>
      </c>
      <c r="N8" s="0" t="n">
        <v>10</v>
      </c>
      <c r="O8" s="0" t="n">
        <v>0.01</v>
      </c>
      <c r="P8" s="0" t="n">
        <f aca="false">J8*L8/N8</f>
        <v>7.55241292026633</v>
      </c>
      <c r="Q8" s="0" t="n">
        <f aca="false">P8*SQRT((K8/J8)^2+(M8/L8)^2+(O8/N8)^2)</f>
        <v>0.241773298802259</v>
      </c>
      <c r="R8" s="0" t="n">
        <v>50</v>
      </c>
      <c r="S8" s="0" t="n">
        <v>3</v>
      </c>
      <c r="T8" s="0" t="n">
        <v>100</v>
      </c>
      <c r="U8" s="0" t="n">
        <v>6</v>
      </c>
      <c r="V8" s="0" t="n">
        <f aca="false">P8*R8/T8</f>
        <v>3.77620646013316</v>
      </c>
      <c r="W8" s="0" t="n">
        <f aca="false">V8*SQRT((Q8/P8)^2+(S8/R8)^2+(U8/T8)^2)</f>
        <v>0.342467043167955</v>
      </c>
      <c r="X8" s="0" t="n">
        <f aca="false">100*W8/V8</f>
        <v>9.06907624843898</v>
      </c>
    </row>
    <row r="9" customFormat="false" ht="15" hidden="false" customHeight="false" outlineLevel="0" collapsed="false">
      <c r="A9" s="0" t="s">
        <v>31</v>
      </c>
      <c r="B9" s="0" t="n">
        <v>110.04</v>
      </c>
      <c r="C9" s="0" t="n">
        <v>0.6668</v>
      </c>
      <c r="D9" s="0" t="n">
        <v>0.01</v>
      </c>
      <c r="E9" s="0" t="n">
        <f aca="false">C9*D9</f>
        <v>0.006668</v>
      </c>
      <c r="F9" s="0" t="n">
        <f aca="false">C9/B9</f>
        <v>0.00605961468556888</v>
      </c>
      <c r="G9" s="0" t="n">
        <f aca="false">F9*E9</f>
        <v>4.04055107233733E-005</v>
      </c>
      <c r="H9" s="0" t="n">
        <v>0.01</v>
      </c>
      <c r="I9" s="0" t="n">
        <f aca="false">0.01*H9</f>
        <v>0.0001</v>
      </c>
      <c r="J9" s="0" t="n">
        <f aca="false">1000*C9/B9/(H9)</f>
        <v>605.961468556888</v>
      </c>
      <c r="K9" s="0" t="n">
        <f aca="false">J9*SQRT((I9/H9)^2+(G9/F9)^2)</f>
        <v>7.28319868641028</v>
      </c>
      <c r="L9" s="0" t="n">
        <v>0.121</v>
      </c>
      <c r="M9" s="0" t="n">
        <f aca="false">0.03*L9</f>
        <v>0.00363</v>
      </c>
      <c r="N9" s="0" t="n">
        <v>10</v>
      </c>
      <c r="O9" s="0" t="n">
        <v>0.01</v>
      </c>
      <c r="P9" s="0" t="n">
        <f aca="false">J9*L9/N9</f>
        <v>7.33213376953835</v>
      </c>
      <c r="Q9" s="0" t="n">
        <f aca="false">P9*SQRT((K9/J9)^2+(M9/L9)^2+(O9/N9)^2)</f>
        <v>0.237074341114951</v>
      </c>
      <c r="R9" s="0" t="n">
        <v>50</v>
      </c>
      <c r="S9" s="0" t="n">
        <v>3</v>
      </c>
      <c r="T9" s="0" t="n">
        <v>100</v>
      </c>
      <c r="U9" s="0" t="n">
        <v>6</v>
      </c>
      <c r="V9" s="0" t="n">
        <f aca="false">P9*R9/T9</f>
        <v>3.66606688476917</v>
      </c>
      <c r="W9" s="0" t="n">
        <f aca="false">V9*SQRT((Q9/P9)^2+(S9/R9)^2+(U9/T9)^2)</f>
        <v>0.33289547144667</v>
      </c>
      <c r="X9" s="0" t="n">
        <f aca="false">100*W9/V9</f>
        <v>9.08045275523198</v>
      </c>
    </row>
    <row r="10" customFormat="false" ht="15" hidden="false" customHeight="false" outlineLevel="0" collapsed="false">
      <c r="A10" s="0" t="s">
        <v>32</v>
      </c>
      <c r="B10" s="0" t="n">
        <v>180.19</v>
      </c>
      <c r="C10" s="0" t="n">
        <v>0.0891</v>
      </c>
      <c r="D10" s="0" t="n">
        <v>0.05</v>
      </c>
      <c r="E10" s="0" t="n">
        <f aca="false">C10*D10</f>
        <v>0.004455</v>
      </c>
      <c r="F10" s="0" t="n">
        <f aca="false">C10/B10</f>
        <v>0.000494478050946223</v>
      </c>
      <c r="G10" s="0" t="n">
        <f aca="false">F10*E10</f>
        <v>2.20289971696543E-006</v>
      </c>
      <c r="H10" s="0" t="n">
        <v>0.00044</v>
      </c>
      <c r="I10" s="0" t="n">
        <f aca="false">0.01*H10</f>
        <v>4.4E-006</v>
      </c>
      <c r="J10" s="0" t="n">
        <f aca="false">1000*C10/B10/(H10)</f>
        <v>1123.81375215051</v>
      </c>
      <c r="K10" s="0" t="n">
        <f aca="false">J10*SQRT((I10/H10)^2+(G10/F10)^2)</f>
        <v>12.3029135184382</v>
      </c>
      <c r="L10" s="0" t="n">
        <v>0.054</v>
      </c>
      <c r="M10" s="0" t="n">
        <f aca="false">0.03*L10</f>
        <v>0.00162</v>
      </c>
      <c r="N10" s="0" t="n">
        <v>10</v>
      </c>
      <c r="O10" s="0" t="n">
        <v>0.01</v>
      </c>
      <c r="P10" s="0" t="n">
        <f aca="false">J10*L10/N10</f>
        <v>6.06859426161274</v>
      </c>
      <c r="Q10" s="0" t="n">
        <f aca="false">P10*SQRT((K10/J10)^2+(M10/L10)^2+(O10/N10)^2)</f>
        <v>0.193895815159515</v>
      </c>
      <c r="R10" s="0" t="n">
        <v>50</v>
      </c>
      <c r="S10" s="0" t="n">
        <v>3</v>
      </c>
      <c r="T10" s="0" t="n">
        <v>100</v>
      </c>
      <c r="U10" s="0" t="n">
        <v>6</v>
      </c>
      <c r="V10" s="0" t="n">
        <f aca="false">P10*R10/T10</f>
        <v>3.03429713080637</v>
      </c>
      <c r="W10" s="0" t="n">
        <f aca="false">V10*SQRT((Q10/P10)^2+(S10/R10)^2+(U10/T10)^2)</f>
        <v>0.275116342927561</v>
      </c>
      <c r="X10" s="0" t="n">
        <f aca="false">100*W10/V10</f>
        <v>9.06688867528437</v>
      </c>
    </row>
    <row r="11" customFormat="false" ht="15" hidden="false" customHeight="false" outlineLevel="0" collapsed="false">
      <c r="W11" s="0" t="s">
        <v>33</v>
      </c>
      <c r="X11" s="0" t="n">
        <f aca="false">AVERAGE(X2:X10)</f>
        <v>8.96649070837016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2022-02-04T15:49:37Z</dcterms:created>
  <dc:creator>Jacob Sieg</dc:creator>
  <dc:description/>
  <dc:language>en-US</dc:language>
  <cp:lastModifiedBy/>
  <dcterms:modified xsi:type="dcterms:W3CDTF">2022-05-11T09:15:09Z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