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JP TECHATRONICS 2022-2023\2022-2023\Quotation\Supporting quotations\"/>
    </mc:Choice>
  </mc:AlternateContent>
  <bookViews>
    <workbookView xWindow="0" yWindow="0" windowWidth="23040" windowHeight="8904" firstSheet="1" activeTab="6"/>
  </bookViews>
  <sheets>
    <sheet name="LIGHTING-HVAC" sheetId="1" r:id="rId1"/>
    <sheet name="Circuit Details" sheetId="2" r:id="rId2"/>
    <sheet name="SHADES" sheetId="3" r:id="rId3"/>
    <sheet name="Shades Details" sheetId="4" r:id="rId4"/>
    <sheet name="AV" sheetId="5" r:id="rId5"/>
    <sheet name="AUTOMATION INTEGRATION SYSTEM" sheetId="6" r:id="rId6"/>
    <sheet name="Total Summary" sheetId="7" r:id="rId7"/>
  </sheets>
  <calcPr calcId="162913"/>
</workbook>
</file>

<file path=xl/calcChain.xml><?xml version="1.0" encoding="utf-8"?>
<calcChain xmlns="http://schemas.openxmlformats.org/spreadsheetml/2006/main">
  <c r="F8" i="7" l="1"/>
  <c r="F7" i="7" l="1"/>
  <c r="F6" i="7"/>
  <c r="F5" i="7"/>
  <c r="F4" i="7"/>
  <c r="F3" i="7"/>
  <c r="G10" i="6"/>
  <c r="G9" i="6"/>
  <c r="G8" i="6"/>
  <c r="G6" i="6"/>
  <c r="G5" i="6"/>
  <c r="H24" i="5"/>
  <c r="H23" i="5"/>
  <c r="H22" i="5"/>
  <c r="H21" i="5"/>
  <c r="H20" i="5"/>
  <c r="H16" i="5"/>
  <c r="H15" i="5"/>
  <c r="H14" i="5"/>
  <c r="H12" i="5"/>
  <c r="H11" i="5"/>
  <c r="H10" i="5"/>
  <c r="H9" i="5"/>
  <c r="H8" i="5"/>
  <c r="H7" i="5"/>
  <c r="H6" i="5"/>
  <c r="H5" i="5"/>
  <c r="I22" i="3"/>
  <c r="I23" i="3" s="1"/>
  <c r="M8" i="3"/>
  <c r="K8" i="3"/>
  <c r="K7" i="3"/>
  <c r="M7" i="3" s="1"/>
  <c r="K6" i="3"/>
  <c r="M6" i="3" s="1"/>
  <c r="K5" i="3"/>
  <c r="M5" i="3" s="1"/>
  <c r="M4" i="3"/>
  <c r="M9" i="3" s="1"/>
  <c r="L43" i="2"/>
  <c r="K43" i="2"/>
  <c r="K44" i="2" s="1"/>
  <c r="J43" i="2"/>
  <c r="I43" i="2"/>
  <c r="H43" i="2"/>
  <c r="G43" i="2"/>
  <c r="F43" i="2"/>
  <c r="F44" i="2" s="1"/>
  <c r="E43" i="2"/>
  <c r="E44" i="2" s="1"/>
  <c r="D43" i="2"/>
  <c r="D44" i="2" s="1"/>
  <c r="C43" i="2"/>
  <c r="C44" i="2" s="1"/>
  <c r="B43" i="2"/>
  <c r="C32" i="2"/>
  <c r="L31" i="2"/>
  <c r="K31" i="2"/>
  <c r="K32" i="2" s="1"/>
  <c r="J31" i="2"/>
  <c r="I31" i="2"/>
  <c r="H31" i="2"/>
  <c r="G31" i="2"/>
  <c r="F31" i="2"/>
  <c r="F32" i="2" s="1"/>
  <c r="E31" i="2"/>
  <c r="E32" i="2" s="1"/>
  <c r="D31" i="2"/>
  <c r="D32" i="2" s="1"/>
  <c r="C31" i="2"/>
  <c r="B31" i="2"/>
  <c r="B32" i="2" s="1"/>
  <c r="F16" i="2"/>
  <c r="L15" i="2"/>
  <c r="K15" i="2"/>
  <c r="K16" i="2" s="1"/>
  <c r="J15" i="2"/>
  <c r="I15" i="2"/>
  <c r="H15" i="2"/>
  <c r="G15" i="2"/>
  <c r="G46" i="2" s="1"/>
  <c r="J22" i="1" s="1"/>
  <c r="L22" i="1" s="1"/>
  <c r="F15" i="2"/>
  <c r="E15" i="2"/>
  <c r="E16" i="2" s="1"/>
  <c r="D15" i="2"/>
  <c r="D16" i="2" s="1"/>
  <c r="C15" i="2"/>
  <c r="C16" i="2" s="1"/>
  <c r="B15" i="2"/>
  <c r="B16" i="2" s="1"/>
  <c r="L41" i="1"/>
  <c r="E4" i="7" s="1"/>
  <c r="L34" i="1"/>
  <c r="L33" i="1"/>
  <c r="L32" i="1"/>
  <c r="L31" i="1"/>
  <c r="L24" i="1"/>
  <c r="L23" i="1"/>
  <c r="L20" i="1"/>
  <c r="L17" i="1"/>
  <c r="L12" i="1"/>
  <c r="L11" i="1"/>
  <c r="F11" i="6" l="1"/>
  <c r="E7" i="7" s="1"/>
  <c r="G25" i="5"/>
  <c r="E6" i="7" s="1"/>
  <c r="B46" i="2"/>
  <c r="J13" i="1" s="1"/>
  <c r="L13" i="1" s="1"/>
  <c r="F46" i="2"/>
  <c r="J16" i="1" s="1"/>
  <c r="L16" i="1" s="1"/>
  <c r="J46" i="2"/>
  <c r="J21" i="1" s="1"/>
  <c r="L21" i="1" s="1"/>
  <c r="E46" i="2"/>
  <c r="I46" i="2"/>
  <c r="J19" i="1" s="1"/>
  <c r="L19" i="1" s="1"/>
  <c r="D46" i="2"/>
  <c r="H46" i="2"/>
  <c r="J18" i="1" s="1"/>
  <c r="L18" i="1" s="1"/>
  <c r="L46" i="2"/>
  <c r="L35" i="1"/>
  <c r="L36" i="1" s="1"/>
  <c r="C46" i="2"/>
  <c r="J14" i="1" s="1"/>
  <c r="L14" i="1" s="1"/>
  <c r="E5" i="7"/>
  <c r="G22" i="3"/>
  <c r="K46" i="2"/>
  <c r="J15" i="1" l="1"/>
  <c r="L15" i="1" s="1"/>
  <c r="L25" i="1" s="1"/>
  <c r="E3" i="7" s="1"/>
  <c r="E8" i="7" s="1"/>
  <c r="E9" i="7" s="1"/>
  <c r="G23" i="3"/>
  <c r="G24" i="3" s="1"/>
  <c r="K22" i="3"/>
  <c r="M22" i="3" l="1"/>
  <c r="M23" i="3" s="1"/>
  <c r="K23" i="3"/>
  <c r="K24" i="3" l="1"/>
</calcChain>
</file>

<file path=xl/sharedStrings.xml><?xml version="1.0" encoding="utf-8"?>
<sst xmlns="http://schemas.openxmlformats.org/spreadsheetml/2006/main" count="537" uniqueCount="266">
  <si>
    <t>Quotation</t>
  </si>
  <si>
    <t>PROPOSAL OF LUTRON LIGHTING &amp; HVAC CONTROL SYSTEM FOR IVAANA VILLA.</t>
  </si>
  <si>
    <t>To,</t>
  </si>
  <si>
    <t>Mr. SAKET ARYA</t>
  </si>
  <si>
    <t>PART-A: LIGHTING CONTROL SYSTEM</t>
  </si>
  <si>
    <t>MAKE: LUTRON - USA</t>
  </si>
  <si>
    <t>SI. NO</t>
  </si>
  <si>
    <t>PRODUCT DESCRIPTION</t>
  </si>
  <si>
    <t>MODEL NO.</t>
  </si>
  <si>
    <t>MAKE</t>
  </si>
  <si>
    <t>QTY</t>
  </si>
  <si>
    <t>COST PER UNIT</t>
  </si>
  <si>
    <t>TOTAL COST</t>
  </si>
  <si>
    <t>IMAGE</t>
  </si>
  <si>
    <t>L.1</t>
  </si>
  <si>
    <t>Supply of 2 Link  HomeWorks® QSX processor has built-in astronomical clock. Processor Link- 2 RJ-45 ports with built in switch for daisy chaining processors (max 16 processors).  It has 2 links that can be individually configured as one of three types: QS Wired Link, QS Wireless Link or Panel Link.</t>
  </si>
  <si>
    <t>HQP7-2</t>
  </si>
  <si>
    <t>LUTRON-USA</t>
  </si>
  <si>
    <t>L.2</t>
  </si>
  <si>
    <t>Supply of QS Link Power Supply, The QS link power supply provides up to 75 Power Draw Units (PDUs) on a QS link.
Input Power: • Nominal input voltage: 100–277 V~, • Frequency: 50/60 Hz, • Current consumption, fully loaded (typical):0.7 A (230 V~).
Power Supply Output: • Nominal output voltage and tolerance:24 V- / ±1%, 75 Power Draw Units (PDUs), • 2.5 A SELV / PELV / NEC® Class 2, • Power Draw Units (PDUs): Supplies 75 PDUs maximum.</t>
  </si>
  <si>
    <t>QSPS-DH-1-75</t>
  </si>
  <si>
    <t>L.3</t>
  </si>
  <si>
    <t xml:space="preserve">Supply of DIN Rail Adaptive Power Modules has 4 Phase Adaptive outputs, 1200 W (Zone 1), 800 W (Zones 2, 3 and 4) that Automatically selects leading edge or trailing edge dimming for incandescent/halogen, electronic /magnetic low voltage and neon/cold cathode light sources. It can also control direct dimmable CFL/LED loads. RTISSR technology ensures that each output dims smoothly and is flicker-free.  </t>
  </si>
  <si>
    <t>LQSE-4A5-230D</t>
  </si>
  <si>
    <t>L.4</t>
  </si>
  <si>
    <t xml:space="preserve">Supply of  DIN Rail analogue Modules has 4 Zone 0-10 volt dimming outputs can dim T5, FL or LEDs, with 4 corresponding feed through 10 ampere switched outputs. Each 0-10-volt output can source or sink 50ma per output.  </t>
  </si>
  <si>
    <t>LQSE-4T10-D</t>
  </si>
  <si>
    <t>L.5</t>
  </si>
  <si>
    <t>LQSE-4S5-230D</t>
  </si>
  <si>
    <t>L.6</t>
  </si>
  <si>
    <t>L.7</t>
  </si>
  <si>
    <t>Supply of DIN Rail Motor module is an interface that provides seamless integration of HomeWorks® QS systems with AC blinds, shades, or any compatible AC motor. It provides four (4) independently controllable AC raise/lower outputs from one common AC input feed.</t>
  </si>
  <si>
    <t>LQSE-4M-D</t>
  </si>
  <si>
    <t>R.O.</t>
  </si>
  <si>
    <t>L.8</t>
  </si>
  <si>
    <t>Supply of Single Column Palladiom wired  keypad. (Metal/Glass Finish- Pre-engraved Button).</t>
  </si>
  <si>
    <t>HQWT-S-P4-W-CWH-E</t>
  </si>
  <si>
    <t>L.9</t>
  </si>
  <si>
    <t>Supply of Dual Column Palladiom wired  keypad. (Metal/Glass Finish- Pre-engraved Button).</t>
  </si>
  <si>
    <t>HQWT-S-P44-W-CWH-E</t>
  </si>
  <si>
    <t>L.10</t>
  </si>
  <si>
    <t>Supply of Palladiom Thermostat. (Metal/Glass Finish- Pre-engraved Button).</t>
  </si>
  <si>
    <t>HQWT-T-HW-CWH-A</t>
  </si>
  <si>
    <t>L.11</t>
  </si>
  <si>
    <t>Supply of Single gang 4 Button Wireless Pico keypad. (Polymer Finish)</t>
  </si>
  <si>
    <t>PN2-4B-TAW+LPFP-S1-TAW</t>
  </si>
  <si>
    <t>L.12</t>
  </si>
  <si>
    <t>Supply of Radio power saving occupancy / vacancy high performance programmable sensor with 5.5x5.5M of coverage area for lighting control with time delay. Considering 2.4m is the maximum mounting height.</t>
  </si>
  <si>
    <t>LRF5 - OCR2B - P -WH</t>
  </si>
  <si>
    <t>L.13</t>
  </si>
  <si>
    <t>Supply of QS Sensor Module (QSM) is a ceiling-mounted device that integrates Lutron wireless and wired sensors and controls through the QS communication link to Energi Savr Node (ESN) units</t>
  </si>
  <si>
    <t>QSM5–XW–C</t>
  </si>
  <si>
    <t>L.14</t>
  </si>
  <si>
    <t>Supply of Local Enclosure. (Big Size)</t>
  </si>
  <si>
    <t>Local/Customize</t>
  </si>
  <si>
    <t xml:space="preserve">Local/Customize
</t>
  </si>
  <si>
    <t xml:space="preserve"> TOTAL COST OF LIGHTING CONTROL SYSTEM (PLUS GST 18% EXTRA).</t>
  </si>
  <si>
    <t xml:space="preserve"> COST OF DRAWINGS, COMMISSIONING &amp; PROGRAMMING EXTRA (PLUS GST 18% EXTRA).</t>
  </si>
  <si>
    <t>PART-B: SHADES CONTROL SYSTEM</t>
  </si>
  <si>
    <t>Sivoia QS D105 Motorized Drapery Shade - 10 Feet Width Max.</t>
  </si>
  <si>
    <t>Sivoia QS D105 Motorized Drapery Shade - 15 Feet Width Max.</t>
  </si>
  <si>
    <t>Sivoia QS D145 Motorized Drapery Shade - 15 Feet Width Max.</t>
  </si>
  <si>
    <t>Sivoia QS R64 Roller Blinds - 8 Feet Width Max.</t>
  </si>
  <si>
    <t xml:space="preserve"> TOTAL COST OF SHADES CONTROL SYSTEM  (PLUS GST 18% EXTRA ).</t>
  </si>
  <si>
    <t xml:space="preserve"> COST OF DRAWINGS, COMMISSIONING, PROGRAMMING &amp; TRAINING EXTRA (PLUS GST 18% EXTRA ).</t>
  </si>
  <si>
    <t>PART-B: HVAC CONTROL SYSTEM</t>
  </si>
  <si>
    <t>MAKE: COOL AUTOMATION</t>
  </si>
  <si>
    <t xml:space="preserve">Supply of Cool master net for HVAC controlling. </t>
  </si>
  <si>
    <t>COOLNET</t>
  </si>
  <si>
    <t>COOL AUTOMATION</t>
  </si>
  <si>
    <t xml:space="preserve"> TOTAL COST OF HVAC CONTROL SYSTEM (PLUS GST 18% EXTRA ).</t>
  </si>
  <si>
    <t xml:space="preserve"> COST OF PROGRAMMING EXTRA (PLUS GST 18% EXTRA ).</t>
  </si>
  <si>
    <t>CIRCUIT DETAIL: Lutron Lighting control BOM is based upon the below mention circuit detail:</t>
  </si>
  <si>
    <t>AREA</t>
  </si>
  <si>
    <t>220V DIRECT DIMMABLE CIRCUITS</t>
  </si>
  <si>
    <t>0-10V DIMMING  CIRCUITS</t>
  </si>
  <si>
    <t>SWITCHING  CIRCUITS</t>
  </si>
  <si>
    <t>EXHAUST FAN CIRCUITS</t>
  </si>
  <si>
    <t xml:space="preserve"> FAN SPEED CONTROL</t>
  </si>
  <si>
    <t>WIRELESS OCCUPANCY SENSOR</t>
  </si>
  <si>
    <t>NO. OF SINGLE COLUMN PALLADIUM KEYPAD</t>
  </si>
  <si>
    <t>NO. OF DUAL COLUMN PALLADIUM KEYPAD</t>
  </si>
  <si>
    <t>4 BUTTON WIRELESS PICO KEYPAD</t>
  </si>
  <si>
    <t>3RD PARTY MOTOR CONTROL CIRCUITS</t>
  </si>
  <si>
    <t>PALLADIOM THERMOSTAT</t>
  </si>
  <si>
    <t>GROUND FLOOR</t>
  </si>
  <si>
    <t>ENTRANCE FOYER</t>
  </si>
  <si>
    <t>COURTYARD STAIRCASE</t>
  </si>
  <si>
    <t>LIVING AREA</t>
  </si>
  <si>
    <t>DINING AREA</t>
  </si>
  <si>
    <t>MOTHERS BEDROOM</t>
  </si>
  <si>
    <t>MOTHERS TOILET</t>
  </si>
  <si>
    <t>MOTHERS CLOSET</t>
  </si>
  <si>
    <t>DECK TOILET</t>
  </si>
  <si>
    <t>EXTERNAL DECK</t>
  </si>
  <si>
    <t>DECK AND POOL AREA</t>
  </si>
  <si>
    <t>TOTAL</t>
  </si>
  <si>
    <t>MODUELS REQUIRED</t>
  </si>
  <si>
    <t>FIRST FLOOR</t>
  </si>
  <si>
    <t>COURTYARD PASSAGE</t>
  </si>
  <si>
    <t>LOUNGE AREA</t>
  </si>
  <si>
    <t>BALCONY</t>
  </si>
  <si>
    <t>RASHI'S BEDROOM</t>
  </si>
  <si>
    <t>RASHI'S TOILET</t>
  </si>
  <si>
    <t>RASHI'S CLOSET</t>
  </si>
  <si>
    <t>S&amp;S BEDROOM</t>
  </si>
  <si>
    <t>S&amp;S TOILET</t>
  </si>
  <si>
    <t>S&amp;S CLOSET</t>
  </si>
  <si>
    <t>IVAANA'S BEDROOM</t>
  </si>
  <si>
    <t>IVAANA'S TOILET</t>
  </si>
  <si>
    <t>OFFICE FLOOR</t>
  </si>
  <si>
    <t>COURTYARD</t>
  </si>
  <si>
    <t>COURTYARD TOILET</t>
  </si>
  <si>
    <t>OFFICE / CLUB</t>
  </si>
  <si>
    <t>GUEST BEDROOM 1</t>
  </si>
  <si>
    <t>GUEST BEDROOM 1 TOILET</t>
  </si>
  <si>
    <t>GUEST BEDROOM 2</t>
  </si>
  <si>
    <t>GUEST BEDROOM 2 TOILET</t>
  </si>
  <si>
    <t>MOTORISED SHADES DETAIL:Motorised shades BOM is based upon the below mention detail:</t>
  </si>
  <si>
    <t>WIDTH
(IN FEET) MAX.</t>
  </si>
  <si>
    <t>QTY.</t>
  </si>
  <si>
    <t>TYPE OF FABRIC
(FABRIC WILL BE PROVIDED BY CLIENT)</t>
  </si>
  <si>
    <t>LIVING ROOM</t>
  </si>
  <si>
    <t>17'10"</t>
  </si>
  <si>
    <t>Blackout</t>
  </si>
  <si>
    <t>Sheer</t>
  </si>
  <si>
    <t>INFORMAL LIVING</t>
  </si>
  <si>
    <t>18'7"</t>
  </si>
  <si>
    <t>7'10"</t>
  </si>
  <si>
    <t>MEDIA ROOM</t>
  </si>
  <si>
    <t>8'5"</t>
  </si>
  <si>
    <t>GUEST BEDROOM</t>
  </si>
  <si>
    <t>9'4"</t>
  </si>
  <si>
    <t>SUBHAM'S BEDROOM</t>
  </si>
  <si>
    <t xml:space="preserve">Blackout </t>
  </si>
  <si>
    <t>4'3"</t>
  </si>
  <si>
    <t xml:space="preserve">MASTER BEDROOM </t>
  </si>
  <si>
    <t>10'10"</t>
  </si>
  <si>
    <t>SURBHI'S BEDROOM</t>
  </si>
  <si>
    <t>9'6"</t>
  </si>
  <si>
    <t>PART-C: SHADES CONTROL SYSTEM</t>
  </si>
  <si>
    <t xml:space="preserve"> COST OF DRAWINGS, COMMISSIONING, PROGRAMMING EXTRA (PLUS GST 18% EXTRA ).</t>
  </si>
  <si>
    <t>PART-C: SYSTEM: HVAC CONTROL SYSTEM</t>
  </si>
  <si>
    <t>MAKE: CRESTRON</t>
  </si>
  <si>
    <t xml:space="preserve"> COST OF PROGRAMMING &amp; TRAINING EXTRA (PLUS GST 18% EXTRA ).</t>
  </si>
  <si>
    <t>SUMMARY DETAIL</t>
  </si>
  <si>
    <t>BEFORE DISCOUNT</t>
  </si>
  <si>
    <t>AFTER DISCOUNT</t>
  </si>
  <si>
    <t>Si. No.</t>
  </si>
  <si>
    <t>PART</t>
  </si>
  <si>
    <t>DESCRIPTION</t>
  </si>
  <si>
    <t>MATERIAL VALUE
 (PLUS GST EXTRA)</t>
  </si>
  <si>
    <t>INSTALLATION PROGRAMMING COMMISSIONING 
(PLUS GST EXTRA)</t>
  </si>
  <si>
    <t>PART-B</t>
  </si>
  <si>
    <t>SHADES CONTROL SYSTEM</t>
  </si>
  <si>
    <t>TOTAL  (PLUS GST 18% EXTRA)</t>
  </si>
  <si>
    <t>TOTAL PROJECT COST (MATERIAL + COMMISSIONING)
(PLUS GST 18% EXTRA)</t>
  </si>
  <si>
    <t>Fabric Style</t>
  </si>
  <si>
    <t>HEIGHT
(IN FEET) MAX</t>
  </si>
  <si>
    <t>WIDTH
(IN FEET)</t>
  </si>
  <si>
    <t>NO OF WINDOW</t>
  </si>
  <si>
    <t>NO OF LUTRON MOTORS</t>
  </si>
  <si>
    <t xml:space="preserve">Sivoia QS D145 Drapery Track </t>
  </si>
  <si>
    <t>Pinch-Pleat</t>
  </si>
  <si>
    <t xml:space="preserve">Sivoia QS D105 Drapery Track </t>
  </si>
  <si>
    <t>Blackout or Sheer</t>
  </si>
  <si>
    <t>Roller Blind</t>
  </si>
  <si>
    <t>PART D: MULTI-ROOM AUDIO DISTRIBUTED SYSTEM</t>
  </si>
  <si>
    <t>MAKE: SONANCE (USA)</t>
  </si>
  <si>
    <t>SR. NO.</t>
  </si>
  <si>
    <t>UNIT</t>
  </si>
  <si>
    <t>PROJECT RATE
(IN INR)</t>
  </si>
  <si>
    <t>LINE TOTAL
(IN INR)</t>
  </si>
  <si>
    <t>A.01</t>
  </si>
  <si>
    <r>
      <rPr>
        <sz val="10"/>
        <color indexed="8"/>
        <rFont val="Calibri"/>
        <family val="2"/>
      </rPr>
      <t xml:space="preserve">Supply of In-ceiling Stereo Speakers - </t>
    </r>
    <r>
      <rPr>
        <b/>
        <sz val="10"/>
        <color indexed="8"/>
        <rFont val="Calibri"/>
        <family val="2"/>
      </rPr>
      <t>(ZONE 1 - LIVING ROOM)</t>
    </r>
    <r>
      <rPr>
        <sz val="10"/>
        <color indexed="8"/>
        <rFont val="Calibri"/>
        <family val="2"/>
      </rPr>
      <t xml:space="preserve">
</t>
    </r>
    <r>
      <rPr>
        <sz val="10"/>
        <color indexed="8"/>
        <rFont val="Calibri"/>
        <family val="2"/>
      </rPr>
      <t xml:space="preserve">Tweeter: 1" (25mm) cloth dome, Ferrofluid-cooled, pivoting, in acoustic back chamber.
</t>
    </r>
    <r>
      <rPr>
        <sz val="10"/>
        <color indexed="8"/>
        <rFont val="Calibri"/>
        <family val="2"/>
      </rPr>
      <t xml:space="preserve">Woofer: 6 1/2" (165mm) textured polypropylene cone with a rubber surround, pivoting.
</t>
    </r>
    <r>
      <rPr>
        <sz val="10"/>
        <color indexed="8"/>
        <rFont val="Calibri"/>
        <family val="2"/>
      </rPr>
      <t xml:space="preserve">Frequency Response: 45Hz - 20kHz ±3dB
</t>
    </r>
    <r>
      <rPr>
        <sz val="10"/>
        <color indexed="8"/>
        <rFont val="Calibri"/>
        <family val="2"/>
      </rPr>
      <t xml:space="preserve">Impedance: 8 ohms nominal; 6 ohms minimum
</t>
    </r>
    <r>
      <rPr>
        <sz val="10"/>
        <color indexed="8"/>
        <rFont val="Calibri"/>
        <family val="2"/>
      </rPr>
      <t xml:space="preserve">Power Handling: 5 watts minimum; 125 watts maximum
</t>
    </r>
    <r>
      <rPr>
        <sz val="10"/>
        <color indexed="8"/>
        <rFont val="Calibri"/>
        <family val="2"/>
      </rPr>
      <t>Sensitivity: 89dB SPL (2.83V/1 meter)</t>
    </r>
  </si>
  <si>
    <t>SONANCE (USA)</t>
  </si>
  <si>
    <t>Pair</t>
  </si>
  <si>
    <t>A.02</t>
  </si>
  <si>
    <r>
      <rPr>
        <sz val="10"/>
        <color indexed="8"/>
        <rFont val="Calibri"/>
        <family val="2"/>
      </rPr>
      <t xml:space="preserve">Supply of In-ceiling Stereo Speakers - </t>
    </r>
    <r>
      <rPr>
        <b/>
        <sz val="10"/>
        <color indexed="8"/>
        <rFont val="Calibri"/>
        <family val="2"/>
      </rPr>
      <t>(ZONE 2 - DINING AREA)</t>
    </r>
    <r>
      <rPr>
        <sz val="10"/>
        <color indexed="8"/>
        <rFont val="Calibri"/>
        <family val="2"/>
      </rPr>
      <t xml:space="preserve">
</t>
    </r>
    <r>
      <rPr>
        <sz val="10"/>
        <color indexed="8"/>
        <rFont val="Calibri"/>
        <family val="2"/>
      </rPr>
      <t xml:space="preserve">Tweeter: 1" (25mm) cloth dome, Ferrofluid-cooled, pivoting, in acoustic back chamber.
</t>
    </r>
    <r>
      <rPr>
        <sz val="10"/>
        <color indexed="8"/>
        <rFont val="Calibri"/>
        <family val="2"/>
      </rPr>
      <t xml:space="preserve">Woofer: 6 1/2" (165mm) textured polypropylene cone with a rubber surround, pivoting.
</t>
    </r>
    <r>
      <rPr>
        <sz val="10"/>
        <color indexed="8"/>
        <rFont val="Calibri"/>
        <family val="2"/>
      </rPr>
      <t xml:space="preserve">Frequency Response: 45Hz - 20kHz ±3dB
</t>
    </r>
    <r>
      <rPr>
        <sz val="10"/>
        <color indexed="8"/>
        <rFont val="Calibri"/>
        <family val="2"/>
      </rPr>
      <t xml:space="preserve">Impedance: 8 ohms nominal; 6 ohms minimum
</t>
    </r>
    <r>
      <rPr>
        <sz val="10"/>
        <color indexed="8"/>
        <rFont val="Calibri"/>
        <family val="2"/>
      </rPr>
      <t xml:space="preserve">Power Handling: 5 watts minimum; 125 watts maximum
</t>
    </r>
    <r>
      <rPr>
        <sz val="10"/>
        <color indexed="8"/>
        <rFont val="Calibri"/>
        <family val="2"/>
      </rPr>
      <t>Sensitivity: 89dB SPL (2.83V/1 meter)</t>
    </r>
  </si>
  <si>
    <t>A.03</t>
  </si>
  <si>
    <r>
      <rPr>
        <b/>
        <sz val="10"/>
        <color indexed="8"/>
        <rFont val="Calibri"/>
        <family val="2"/>
      </rPr>
      <t>Supply of Outdoor on wall Speakers - (ZONE 3 - DECK &amp; POOL AREA)</t>
    </r>
    <r>
      <rPr>
        <sz val="10"/>
        <color indexed="8"/>
        <rFont val="Calibri"/>
        <family val="2"/>
      </rPr>
      <t xml:space="preserve">
</t>
    </r>
    <r>
      <rPr>
        <sz val="10"/>
        <color indexed="8"/>
        <rFont val="Calibri"/>
        <family val="2"/>
      </rPr>
      <t xml:space="preserve">~ 5 1⁄2” Woofer + 5 1⁄2” Slave Woofer
</t>
    </r>
    <r>
      <rPr>
        <sz val="10"/>
        <color indexed="8"/>
        <rFont val="Calibri"/>
        <family val="2"/>
      </rPr>
      <t xml:space="preserve">~ 1" Tweeter
</t>
    </r>
    <r>
      <rPr>
        <sz val="10"/>
        <color indexed="8"/>
        <rFont val="Calibri"/>
        <family val="2"/>
      </rPr>
      <t xml:space="preserve">~ 100 watt @ 8 Ohms
</t>
    </r>
    <r>
      <rPr>
        <sz val="10"/>
        <color indexed="8"/>
        <rFont val="Calibri"/>
        <family val="2"/>
      </rPr>
      <t xml:space="preserve">~ 400 watt Peak
</t>
    </r>
    <r>
      <rPr>
        <sz val="10"/>
        <color indexed="8"/>
        <rFont val="Calibri"/>
        <family val="2"/>
      </rPr>
      <t>~ 108dB SPL, Peak 114dB</t>
    </r>
  </si>
  <si>
    <t>DECK &amp; POOL AREA</t>
  </si>
  <si>
    <t>CORNERED AUDIO</t>
  </si>
  <si>
    <t>A.04</t>
  </si>
  <si>
    <r>
      <rPr>
        <sz val="10"/>
        <color indexed="8"/>
        <rFont val="Calibri"/>
        <family val="2"/>
      </rPr>
      <t xml:space="preserve">Spherina Air_Concrete  - </t>
    </r>
    <r>
      <rPr>
        <b/>
        <sz val="10"/>
        <color indexed="8"/>
        <rFont val="Calibri"/>
        <family val="2"/>
      </rPr>
      <t>(ZONE 4 - ENTRANCE FOYER)</t>
    </r>
    <r>
      <rPr>
        <sz val="10"/>
        <color indexed="8"/>
        <rFont val="Calibri"/>
        <family val="2"/>
      </rPr>
      <t xml:space="preserve">
</t>
    </r>
    <r>
      <rPr>
        <sz val="10"/>
        <color indexed="8"/>
        <rFont val="Calibri"/>
        <family val="2"/>
      </rPr>
      <t xml:space="preserve">Stainless Steel bars
</t>
    </r>
    <r>
      <rPr>
        <sz val="10"/>
        <color indexed="8"/>
        <rFont val="Calibri"/>
        <family val="2"/>
      </rPr>
      <t xml:space="preserve">SUB VERSION WITH CROSSOVER for Spherina air
</t>
    </r>
    <r>
      <rPr>
        <sz val="10"/>
        <color indexed="8"/>
        <rFont val="Calibri"/>
        <family val="2"/>
      </rPr>
      <t>LIGHTING MOOD : Led Strip in a notch around the loudspeaker area. Supplied with (external) multivoltage power supply</t>
    </r>
  </si>
  <si>
    <t>ARCHITETTURA SONORA</t>
  </si>
  <si>
    <t>Nos.</t>
  </si>
  <si>
    <t>A.05</t>
  </si>
  <si>
    <t>Supply of 8-Zone 12 Channel Controller Amplifier. The Russound MCA-88 Digital multi-zone controller amplifier provides up to eight zones of distributed audio. A variety of input options have been engineered into the MCA-88 to connect up to 8 individual sources.</t>
  </si>
  <si>
    <t>CENTRALIZED RACK</t>
  </si>
  <si>
    <t>RUSSOUND (USA)</t>
  </si>
  <si>
    <t>No.</t>
  </si>
  <si>
    <t>A.06</t>
  </si>
  <si>
    <t>Supply of Pre-Amp Wi-Fi Streaming Audio Player.</t>
  </si>
  <si>
    <t>A.07</t>
  </si>
  <si>
    <t>Flexible IntelliDrive permits delivering the 2 x 100 W at constant voltage 70 V or low impedance (2, 4 and 8 Ohms) on any channel</t>
  </si>
  <si>
    <t>LAB-GRUPPEN</t>
  </si>
  <si>
    <t>A.08</t>
  </si>
  <si>
    <t>AV Rack</t>
  </si>
  <si>
    <t>-</t>
  </si>
  <si>
    <t>A.09</t>
  </si>
  <si>
    <r>
      <rPr>
        <sz val="10"/>
        <color indexed="8"/>
        <rFont val="Calibri"/>
        <family val="2"/>
      </rPr>
      <t>Cylinder Table_Concrete</t>
    </r>
    <r>
      <rPr>
        <b/>
        <sz val="10"/>
        <color indexed="8"/>
        <rFont val="Calibri"/>
        <family val="2"/>
      </rPr>
      <t xml:space="preserve"> (ZONE 5 - GALLARY)</t>
    </r>
    <r>
      <rPr>
        <sz val="10"/>
        <color indexed="8"/>
        <rFont val="Calibri"/>
        <family val="2"/>
      </rPr>
      <t xml:space="preserve">
</t>
    </r>
    <r>
      <rPr>
        <sz val="10"/>
        <color indexed="8"/>
        <rFont val="Calibri"/>
        <family val="2"/>
      </rPr>
      <t xml:space="preserve"> (Grey, Black, White, Red &amp; Ocean Blue Options)
</t>
    </r>
    <r>
      <rPr>
        <sz val="10"/>
        <color indexed="8"/>
        <rFont val="Calibri"/>
        <family val="2"/>
      </rPr>
      <t xml:space="preserve">Aluminium black painted base
</t>
    </r>
    <r>
      <rPr>
        <sz val="10"/>
        <color indexed="8"/>
        <rFont val="Calibri"/>
        <family val="2"/>
      </rPr>
      <t xml:space="preserve">Clear or smoked glass table
</t>
    </r>
    <r>
      <rPr>
        <sz val="10"/>
        <color indexed="8"/>
        <rFont val="Calibri"/>
        <family val="2"/>
      </rPr>
      <t>Lighting LED strip included (3000 K - NO RGB)</t>
    </r>
  </si>
  <si>
    <t>GALLARY</t>
  </si>
  <si>
    <t>A.10</t>
  </si>
  <si>
    <t>SOUNDBAR FOR TV :
Dolby Atmos-Enabled - Amazon Alexa-Compatible</t>
  </si>
  <si>
    <t>B&amp;W (ENGLAND)</t>
  </si>
  <si>
    <t>A.11</t>
  </si>
  <si>
    <t>Supply of In-ceiling Stereo Speakers 
Tweeter: 1" (25mm) cloth dome, Ferrofluid-cooled
Woofer: 6 1/2" (165mm) polypropylene cone with a rubber surround
Frequency Response: 48Hz - 20kHz ±3dB
Impedance: 8 ohms nominal; 6 ohms minimum
Power Handling: 5 watts minimum; 100 watts maximum
Sensitivity: 89dB SPL (2.83V/1 meter)</t>
  </si>
  <si>
    <t>(OPTION-2 FOR ALL BEDROOM) IF DOES NOT CONSIDER SOUNDBAR FOR TV</t>
  </si>
  <si>
    <t>The MBX-AMP Wi-Fi Streaming Zone Amplifier is designed to offer a simple-to-install and simple-to-configure streaming media solution to add high quality streaming audio anywhere in the home. Additionally, the advanced TV integration features enable the MBX-AMP to share speakers between your TV and your audio system easily without having to use any additional hardware or control system.</t>
  </si>
  <si>
    <t>FAMILY LOUNGE ( 5.1 SOUND SYSTEM )</t>
  </si>
  <si>
    <t>A.12</t>
  </si>
  <si>
    <t>Supply of In-ceiling Stereo Speakers -
Tweeter: 1" (25mm) powder-coated aluminum dome, Ferrofluid-cooled, pivoting, in acoustic back chamber
Woofer: 4 1/2" (114mm) Kevlar/Nomex laminated cone with a rubber surround
Impedance: 8 ohms nominal; 6 ohms minimum
Power Handling: 5 watts minimum; 80 watts maximum
Sensitivity: 89dB SPL (2.83V/1 meter)</t>
  </si>
  <si>
    <t>A.13</t>
  </si>
  <si>
    <t>A.14</t>
  </si>
  <si>
    <t>Supply of Cabinet Subwoofer -
8" (203mm) ultra long throw, glass fiber cone, rubber surround
30Hz - 250Hz ±3dB
200 watts RMS (400 watts peak)
Line-level, speaker-level and low latency wireless
12" x 14" x 12" (305mm x 355mm x 305mm)</t>
  </si>
  <si>
    <t>A.15</t>
  </si>
  <si>
    <t>Supply of AV Receiver
8K Reciever • 7x 90 Watts (6 ohms, 1%) • WiFi • Bluetooth • 6+1in / 1out HDMI (HLG, eARC and ALLM) • HDCP2.2 • AirPlay • Spotify Connect •HEOS • Alexa• Supports Dolby Vision</t>
  </si>
  <si>
    <t>MARANTZ (JAPAN)</t>
  </si>
  <si>
    <t>A.16</t>
  </si>
  <si>
    <t>POP-UP TV LIFT – FOR UP TO 65″ TV</t>
  </si>
  <si>
    <t>NEXUS21</t>
  </si>
  <si>
    <t>COST OF MULTI-ROOM DISTRIBUTED AUDIO SYSTEM (GST TAXES EXTRA )</t>
  </si>
  <si>
    <t>COST OF INSTALLATION, COMMISSIONING, PROGRAMMING EXTRA (GST TAXES EXTRA)</t>
  </si>
  <si>
    <r>
      <rPr>
        <b/>
        <u/>
        <sz val="10"/>
        <color indexed="8"/>
        <rFont val="Calibri"/>
        <family val="2"/>
      </rPr>
      <t>NOTES FOR AUDIO SYSTEM:</t>
    </r>
    <r>
      <rPr>
        <sz val="10"/>
        <color indexed="8"/>
        <rFont val="Calibri"/>
        <family val="2"/>
      </rPr>
      <t xml:space="preserve">
</t>
    </r>
    <r>
      <rPr>
        <sz val="10"/>
        <color indexed="8"/>
        <rFont val="Calibri"/>
        <family val="2"/>
      </rPr>
      <t xml:space="preserve">1. For audio souces we have given only speakers only, rest will be in client's scope.
</t>
    </r>
    <r>
      <rPr>
        <sz val="10"/>
        <color indexed="8"/>
        <rFont val="Calibri"/>
        <family val="2"/>
      </rPr>
      <t xml:space="preserve">2. We have not considered the price for AV Rack; will be in Client’s Scope. In case required from us then cost will be extra.
</t>
    </r>
    <r>
      <rPr>
        <sz val="10"/>
        <color indexed="8"/>
        <rFont val="Calibri"/>
        <family val="2"/>
      </rPr>
      <t xml:space="preserve">3. Speaker Cable – 14AWG oxygen free with twisted tinned speaker cable.
</t>
    </r>
    <r>
      <rPr>
        <sz val="10"/>
        <color indexed="8"/>
        <rFont val="Calibri"/>
        <family val="2"/>
      </rPr>
      <t xml:space="preserve">4.  Sub Woofer Cable – RG6 Co-axial Cable.
</t>
    </r>
    <r>
      <rPr>
        <sz val="10"/>
        <color indexed="8"/>
        <rFont val="Calibri"/>
        <family val="2"/>
      </rPr>
      <t xml:space="preserve">5. Coaxial Cable in the room from main head end area - Just keep provision of this cable in one of the corner of the room also, where we can place cabinet subwoofer if required.
</t>
    </r>
    <r>
      <rPr>
        <sz val="10"/>
        <color indexed="8"/>
        <rFont val="Calibri"/>
        <family val="2"/>
      </rPr>
      <t xml:space="preserve">6. We have not considered the price for Misc Patch Cords &amp; Connectors; will be in Client’s Scope.
</t>
    </r>
    <r>
      <rPr>
        <sz val="10"/>
        <color indexed="8"/>
        <rFont val="Calibri"/>
        <family val="2"/>
      </rPr>
      <t>7. UPS power supply will be in client's scope, in case required then cost will be extra.</t>
    </r>
  </si>
  <si>
    <t>PART E: AUTOMATION INTEGRATION SYSTEM</t>
  </si>
  <si>
    <t>MAKE: CRESTRON (USA)</t>
  </si>
  <si>
    <t>CENTRALIZED AUTOMATION SYSTEM</t>
  </si>
  <si>
    <t>B.01</t>
  </si>
  <si>
    <t>Supply of central processor featuring the all new Core control engine, the four-series control system forms the core of the modern networked home, unleashing more power than ever for integrating home entertainment, AV distribution, security and environmental systems. SDRAM-2GB RAM &amp; 8GB Flash memory, Onboard RS‑232, IR/serial, relay, and Versiport I/O control ports enable direct integration with all types of third‑party equipment.</t>
  </si>
  <si>
    <t>CRESTRON (USA)</t>
  </si>
  <si>
    <t>B.02</t>
  </si>
  <si>
    <t>Supply of IR Probe.
It is an IR (infrared) emitter probe designed to adhere directly over the IR sensor window of a television, DVD player, or any other IR controllable device. It connects to any control system with a 2-pin terminal block type IR port, providing a 1-way IR control interface to the device.</t>
  </si>
  <si>
    <t>B.03</t>
  </si>
  <si>
    <t>Supply of Handheld Touch Screen Remote
An elegant, ergonomic, and rugged handheld remote with 3 in. color touch screen, backlit buttons, voice control capability, and enhanced Wi-Fi® wireless communications. Movement sensing wakes the remote the instant it’s picked up so it’s always ready to use.</t>
  </si>
  <si>
    <t>D.04</t>
  </si>
  <si>
    <t>Supply of IR Probe: It is an IR (infrared) emitter probe designed to adhere directly over the IR sensor window of a television, DVD player, or any other IR controllable device.</t>
  </si>
  <si>
    <t>D.05</t>
  </si>
  <si>
    <t>Supply of IR Splitter: It splits one Crestron IR port into five, allowing control of up to five dissimilar devices via multiple infrared probes.</t>
  </si>
  <si>
    <t>B.06</t>
  </si>
  <si>
    <t>Supply of Crestron App for Apple iOS/Google Android Integration.</t>
  </si>
  <si>
    <t>COST OF CRESTRON AUTOMATION INTEGRATION SYSTEM (GST TAXES EXTRA)</t>
  </si>
  <si>
    <t>COST OF INSTALLATION,PROGRAMMING (GST TAXES EXTRA)</t>
  </si>
  <si>
    <r>
      <rPr>
        <b/>
        <u/>
        <sz val="10"/>
        <color indexed="8"/>
        <rFont val="Calibri"/>
        <family val="2"/>
      </rPr>
      <t>NOTES: FOR CRESTRON HOME AUTOMATION SYSTEM:</t>
    </r>
    <r>
      <rPr>
        <sz val="10"/>
        <color indexed="8"/>
        <rFont val="Calibri"/>
        <family val="2"/>
      </rPr>
      <t xml:space="preserve">
</t>
    </r>
    <r>
      <rPr>
        <sz val="10"/>
        <color indexed="8"/>
        <rFont val="Calibri"/>
        <family val="2"/>
      </rPr>
      <t xml:space="preserve">1. Above BOQ for Crestron is based upon the area details given in the Drawings &amp; with some Assumption for the TV, Tata Sky, DVD Player and Music Player.
</t>
    </r>
    <r>
      <rPr>
        <sz val="10"/>
        <color indexed="8"/>
        <rFont val="Calibri"/>
        <family val="2"/>
      </rPr>
      <t xml:space="preserve">2. In this proposal we have considered one no. of Crestron Processor.
</t>
    </r>
    <r>
      <rPr>
        <sz val="10"/>
        <color indexed="8"/>
        <rFont val="Calibri"/>
        <family val="2"/>
      </rPr>
      <t xml:space="preserve">3. You can control your lights &amp; Audio Video devices using I-PAD (Provided by client) if the house is Wi-Fi enabled.
</t>
    </r>
    <r>
      <rPr>
        <sz val="10"/>
        <color indexed="8"/>
        <rFont val="Calibri"/>
        <family val="2"/>
      </rPr>
      <t xml:space="preserve">4. All the above equipments e.g.: TV, Tata Sky, DVD Player/ Music Player/Bluray Player and AC should have IR ports/RS232/LAN compatibility for integration. and will be in clients scope.
</t>
    </r>
    <r>
      <rPr>
        <sz val="10"/>
        <color indexed="8"/>
        <rFont val="Calibri"/>
        <family val="2"/>
      </rPr>
      <t xml:space="preserve">5. All the devices Should be IP enable.
</t>
    </r>
    <r>
      <rPr>
        <sz val="10"/>
        <color indexed="8"/>
        <rFont val="Calibri"/>
        <family val="2"/>
      </rPr>
      <t xml:space="preserve">5. The devices controlled through IR should have learnable IR remote.
</t>
    </r>
    <r>
      <rPr>
        <sz val="10"/>
        <color indexed="8"/>
        <rFont val="Calibri"/>
        <family val="2"/>
      </rPr>
      <t xml:space="preserve">6. All the IR devices in a room that are on control through Crestron system should be of different make.
</t>
    </r>
    <r>
      <rPr>
        <sz val="10"/>
        <color indexed="8"/>
        <rFont val="Calibri"/>
        <family val="2"/>
      </rPr>
      <t xml:space="preserve">7. All devices that need to be on the control system have to be connected to the control processr via low voltage cable. For details please consults our detailed wiring drawing.
</t>
    </r>
    <r>
      <rPr>
        <sz val="10"/>
        <color indexed="8"/>
        <rFont val="Calibri"/>
        <family val="2"/>
      </rPr>
      <t xml:space="preserve">8. Please note that the provision of Set top box (tata sky, airtel etc.) and its required wiring/working is not in our scope of work.
</t>
    </r>
    <r>
      <rPr>
        <sz val="10"/>
        <color indexed="8"/>
        <rFont val="Calibri"/>
        <family val="2"/>
      </rPr>
      <t xml:space="preserve">9. UPS power supply will be in client's scope, in case required then cost will be extra.                                                                                                                                                         </t>
    </r>
  </si>
  <si>
    <t>A</t>
  </si>
  <si>
    <t>LIGHTING CONTROL SYSTEM</t>
  </si>
  <si>
    <t>B</t>
  </si>
  <si>
    <t>HVAC CONTROL SYSTEM</t>
  </si>
  <si>
    <t>C</t>
  </si>
  <si>
    <t>LUTRON MOTORIZED SHADES SYSTEM</t>
  </si>
  <si>
    <t>D</t>
  </si>
  <si>
    <t>AV SYSTEM</t>
  </si>
  <si>
    <t>E</t>
  </si>
  <si>
    <t>AUTOMATION INTEGRATION SYSTEM</t>
  </si>
  <si>
    <r>
      <rPr>
        <b/>
        <u/>
        <sz val="10"/>
        <color indexed="8"/>
        <rFont val="Calibri"/>
        <family val="2"/>
      </rPr>
      <t>PAYMENT TERMS AND CONDITIONS:</t>
    </r>
    <r>
      <rPr>
        <sz val="10"/>
        <color indexed="8"/>
        <rFont val="Calibri"/>
        <family val="2"/>
      </rPr>
      <t xml:space="preserve">
</t>
    </r>
    <r>
      <rPr>
        <sz val="10"/>
        <color indexed="8"/>
        <rFont val="Calibri"/>
        <family val="2"/>
      </rPr>
      <t xml:space="preserve">1. Warranty will be standard one year. Warranty period would begin 3 months after delivery of material, or after system start up (defined as in, Control system Processor being functional) - Which EVER is EARLIER.
</t>
    </r>
    <r>
      <rPr>
        <sz val="10"/>
        <color indexed="8"/>
        <rFont val="Calibri"/>
        <family val="2"/>
      </rPr>
      <t xml:space="preserve">2. Payment for entire project will be 75% advance and balance before delivery against Performa Invoice before dispatch of material through Cheque/RTGS.
</t>
    </r>
    <r>
      <rPr>
        <sz val="10"/>
        <color indexed="8"/>
        <rFont val="Calibri"/>
        <family val="2"/>
      </rPr>
      <t xml:space="preserve">3. For Local Commissioning and Programming charges (in INR) to be paid as per 2.
</t>
    </r>
    <r>
      <rPr>
        <sz val="10"/>
        <color indexed="8"/>
        <rFont val="Calibri"/>
        <family val="2"/>
      </rPr>
      <t xml:space="preserve">4.GST extra as applicabl.
</t>
    </r>
    <r>
      <rPr>
        <sz val="10"/>
        <color indexed="8"/>
        <rFont val="Calibri"/>
        <family val="2"/>
      </rPr>
      <t xml:space="preserve">5. Validity of Quotation is 1 month. 
</t>
    </r>
    <r>
      <rPr>
        <sz val="10"/>
        <color indexed="8"/>
        <rFont val="Calibri"/>
        <family val="2"/>
      </rPr>
      <t xml:space="preserve">6. Delivery will be 20 - 24 weeks after receipt of confirmed order and advance.
</t>
    </r>
    <r>
      <rPr>
        <sz val="10"/>
        <color indexed="8"/>
        <rFont val="Calibri"/>
        <family val="2"/>
      </rPr>
      <t xml:space="preserve">7. Your electrical contractor using the wiring diagram provided by us will do installation wiring, Conducting, Panel Mounting on wall etc. After that we will do the programming and commissioning.
</t>
    </r>
    <r>
      <rPr>
        <sz val="10"/>
        <color indexed="8"/>
        <rFont val="Calibri"/>
        <family val="2"/>
      </rPr>
      <t xml:space="preserve">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t>
    </r>
    <r>
      <rPr>
        <sz val="10"/>
        <color indexed="8"/>
        <rFont val="Calibri"/>
        <family val="2"/>
      </rPr>
      <t xml:space="preserve">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t>
    </r>
    <r>
      <rPr>
        <sz val="10"/>
        <color indexed="8"/>
        <rFont val="Calibri"/>
        <family val="2"/>
      </rPr>
      <t>10. Orders finalized at a value must have material delivered/invoiced with in a period of six months from order finalization. Rate finalized would be valid only for material delivered within the period of six months from order.</t>
    </r>
  </si>
  <si>
    <r>
      <rPr>
        <b/>
        <u/>
        <sz val="10"/>
        <color indexed="8"/>
        <rFont val="Calibri"/>
        <family val="2"/>
      </rPr>
      <t>Scope of Work:</t>
    </r>
    <r>
      <rPr>
        <sz val="10"/>
        <color indexed="8"/>
        <rFont val="Calibri"/>
        <family val="2"/>
      </rPr>
      <t xml:space="preserve">
</t>
    </r>
    <r>
      <rPr>
        <b/>
        <sz val="10"/>
        <color indexed="8"/>
        <rFont val="Calibri"/>
        <family val="2"/>
      </rPr>
      <t>• System Integrator Role and scope of work</t>
    </r>
    <r>
      <rPr>
        <sz val="10"/>
        <color indexed="8"/>
        <rFont val="Calibri"/>
        <family val="2"/>
      </rPr>
      <t xml:space="preserve">
</t>
    </r>
    <r>
      <rPr>
        <b/>
        <sz val="10"/>
        <color indexed="8"/>
        <rFont val="Calibri"/>
        <family val="2"/>
      </rPr>
      <t>Pre Execution:</t>
    </r>
    <r>
      <rPr>
        <sz val="10"/>
        <color indexed="8"/>
        <rFont val="Calibri"/>
        <family val="2"/>
      </rPr>
      <t xml:space="preserve">
</t>
    </r>
    <r>
      <rPr>
        <sz val="10"/>
        <color indexed="8"/>
        <rFont val="Calibri"/>
        <family val="2"/>
      </rPr>
      <t xml:space="preserve">• Designing the Automation BOQ, based upon customer requirement
</t>
    </r>
    <r>
      <rPr>
        <sz val="10"/>
        <color indexed="8"/>
        <rFont val="Calibri"/>
        <family val="2"/>
      </rPr>
      <t xml:space="preserve">• Issuing Wiring Drawings to electrical contractor
</t>
    </r>
    <r>
      <rPr>
        <b/>
        <sz val="10"/>
        <color indexed="8"/>
        <rFont val="Calibri"/>
        <family val="2"/>
      </rPr>
      <t>During execution (Post Supply of Material)</t>
    </r>
    <r>
      <rPr>
        <sz val="10"/>
        <color indexed="8"/>
        <rFont val="Calibri"/>
        <family val="2"/>
      </rPr>
      <t xml:space="preserve">
</t>
    </r>
    <r>
      <rPr>
        <sz val="10"/>
        <color indexed="8"/>
        <rFont val="Calibri"/>
        <family val="2"/>
      </rPr>
      <t xml:space="preserve">• Terminate the electrical contractor wiring to the automation system (Lighting, Control Processor, Amplifier etc.)
</t>
    </r>
    <r>
      <rPr>
        <b/>
        <sz val="10"/>
        <color indexed="8"/>
        <rFont val="Calibri"/>
        <family val="2"/>
      </rPr>
      <t>During execution…..</t>
    </r>
    <r>
      <rPr>
        <sz val="10"/>
        <color indexed="8"/>
        <rFont val="Calibri"/>
        <family val="2"/>
      </rPr>
      <t xml:space="preserve">
</t>
    </r>
    <r>
      <rPr>
        <sz val="10"/>
        <color indexed="8"/>
        <rFont val="Calibri"/>
        <family val="2"/>
      </rPr>
      <t xml:space="preserve">• Power up and start the systems
</t>
    </r>
    <r>
      <rPr>
        <sz val="10"/>
        <color indexed="8"/>
        <rFont val="Calibri"/>
        <family val="2"/>
      </rPr>
      <t xml:space="preserve">• Program Lighting Scenes
</t>
    </r>
    <r>
      <rPr>
        <sz val="10"/>
        <color indexed="8"/>
        <rFont val="Calibri"/>
        <family val="2"/>
      </rPr>
      <t xml:space="preserve">• Program User Interface
</t>
    </r>
    <r>
      <rPr>
        <sz val="10"/>
        <color indexed="8"/>
        <rFont val="Calibri"/>
        <family val="2"/>
      </rPr>
      <t xml:space="preserve">• Calliberate the AV equipment
</t>
    </r>
    <r>
      <rPr>
        <sz val="10"/>
        <color indexed="8"/>
        <rFont val="Calibri"/>
        <family val="2"/>
      </rPr>
      <t xml:space="preserve">• Get customer sign offs
</t>
    </r>
    <r>
      <rPr>
        <b/>
        <sz val="10"/>
        <color indexed="8"/>
        <rFont val="Calibri"/>
        <family val="2"/>
      </rPr>
      <t>Post execution</t>
    </r>
    <r>
      <rPr>
        <sz val="10"/>
        <color indexed="8"/>
        <rFont val="Calibri"/>
        <family val="2"/>
      </rPr>
      <t xml:space="preserve">
</t>
    </r>
    <r>
      <rPr>
        <sz val="10"/>
        <color indexed="8"/>
        <rFont val="Calibri"/>
        <family val="2"/>
      </rPr>
      <t xml:space="preserve">• Issue User Manuals and Dos and Donts
</t>
    </r>
    <r>
      <rPr>
        <sz val="10"/>
        <color indexed="8"/>
        <rFont val="Calibri"/>
        <family val="2"/>
      </rPr>
      <t xml:space="preserve">• Reprogram lighting Scenes –depending upon customer needs
</t>
    </r>
    <r>
      <rPr>
        <b/>
        <sz val="10"/>
        <color indexed="8"/>
        <rFont val="Calibri"/>
        <family val="2"/>
      </rPr>
      <t>What is not included in scope of work…..</t>
    </r>
    <r>
      <rPr>
        <sz val="10"/>
        <color indexed="8"/>
        <rFont val="Calibri"/>
        <family val="2"/>
      </rPr>
      <t xml:space="preserve">
</t>
    </r>
    <r>
      <rPr>
        <sz val="10"/>
        <color indexed="8"/>
        <rFont val="Calibri"/>
        <family val="2"/>
      </rPr>
      <t xml:space="preserve">• Installation of Back Boxes/Any civil work
</t>
    </r>
    <r>
      <rPr>
        <sz val="10"/>
        <color indexed="8"/>
        <rFont val="Calibri"/>
        <family val="2"/>
      </rPr>
      <t xml:space="preserve">• Laying Out wiring/conduiting
</t>
    </r>
    <r>
      <rPr>
        <sz val="10"/>
        <color indexed="8"/>
        <rFont val="Calibri"/>
        <family val="2"/>
      </rPr>
      <t xml:space="preserve">• Supervising electrical contractor
</t>
    </r>
    <r>
      <rPr>
        <sz val="10"/>
        <color indexed="8"/>
        <rFont val="Calibri"/>
        <family val="2"/>
      </rPr>
      <t xml:space="preserve">• Installation of Lighting Fixtures
</t>
    </r>
    <r>
      <rPr>
        <sz val="10"/>
        <color indexed="8"/>
        <rFont val="Calibri"/>
        <family val="2"/>
      </rPr>
      <t xml:space="preserve">• Weekly Meeting/Project Management
</t>
    </r>
    <r>
      <rPr>
        <b/>
        <sz val="10"/>
        <color indexed="8"/>
        <rFont val="Calibri"/>
        <family val="2"/>
      </rPr>
      <t xml:space="preserve">What is not expected from client
</t>
    </r>
    <r>
      <rPr>
        <sz val="10"/>
        <color indexed="8"/>
        <rFont val="Calibri"/>
        <family val="2"/>
      </rPr>
      <t>• Delayed Payments</t>
    </r>
  </si>
  <si>
    <r>
      <t>Supply of DIN Rail mounted 4-zone Switching module, with Single input feed. Each zone is rated at 5A for switching of  inductive, capacitive, or resistive loads. Includes QS communication link to any QS device (max 100) and one contact closure input /output link</t>
    </r>
    <r>
      <rPr>
        <b/>
        <sz val="10"/>
        <color indexed="8"/>
        <rFont val="Arial Narrow"/>
        <family val="2"/>
      </rPr>
      <t>.</t>
    </r>
  </si>
  <si>
    <r>
      <t>Supply of DIN Rail mounted 4-zone Switching module, with Single input feed. Each zone is rated at 5A for switching of  inductive, capacitive, or resistive loads. Includes QS communication link to any QS device (max 100) and one contact closure input /output link</t>
    </r>
    <r>
      <rPr>
        <b/>
        <sz val="10"/>
        <color indexed="8"/>
        <rFont val="Arial Narrow"/>
        <family val="2"/>
      </rPr>
      <t>.</t>
    </r>
    <r>
      <rPr>
        <sz val="10"/>
        <color indexed="8"/>
        <rFont val="Arial Narrow"/>
        <family val="2"/>
      </rPr>
      <t xml:space="preserve"> </t>
    </r>
    <r>
      <rPr>
        <b/>
        <sz val="10"/>
        <color indexed="8"/>
        <rFont val="Arial Narrow"/>
        <family val="2"/>
      </rPr>
      <t>(FOR FAN SPEED CONTROL)</t>
    </r>
  </si>
  <si>
    <r>
      <rPr>
        <b/>
        <u/>
        <sz val="10"/>
        <color indexed="8"/>
        <rFont val="Arial Narrow"/>
        <family val="2"/>
      </rPr>
      <t>NOTES FOR LUTRON LIGHTING CONTROL SYSTEM:</t>
    </r>
    <r>
      <rPr>
        <sz val="10"/>
        <color indexed="8"/>
        <rFont val="Arial Narrow"/>
        <family val="2"/>
      </rPr>
      <t xml:space="preserve">
1. Lutron Lighting Control BOM is based upon Electrical Lighting Layout's sent by you.
2. We have considered Lighting Circuits and DB location are as per the Electrical Diagram, if any changes are made to this, the bill of quantity and hence pricing may vary.
3. In this Proposal, we have considered one per floor dimmer DB location for all dimming areas/areas under lighting control system, for any changes are made to this, the bill of quantity and hence pricing may vary.
4. We have considered one Lutron processor for all dimming areas.
5. All wired keypads considered here are assumed to have standard Polymer finish; in case any custom finish is required cost will be extra.
6. In this proposal we have considered all toilets area's on occupancy/Vacancy sensor and keypad control, for any changes are made to this, the bill of quantity and hence pricing may vary.
7. UPS power supply will be in client's scope, in case required then cost will be extra.</t>
    </r>
  </si>
  <si>
    <r>
      <rPr>
        <b/>
        <u/>
        <sz val="10"/>
        <color indexed="8"/>
        <rFont val="Arial Narrow"/>
        <family val="2"/>
      </rPr>
      <t>NOTE FOR THE ELECTRICAL CONTRACTORS:</t>
    </r>
    <r>
      <rPr>
        <sz val="10"/>
        <color indexed="8"/>
        <rFont val="Arial Narrow"/>
        <family val="2"/>
      </rPr>
      <t xml:space="preserve">
1. Keypads to be located in each area as per consultation with designer
2. Lighting control system communication wiring (2 cables of 2 -core wire each: Cable 1: 2 core wire of 1.5 mm² Twisted &amp; Shielded &amp; Cable 2: 2 Core wire of 1.5 mm² ) will be in electrical contacrtor's scope.
3. Keypad back box on wall, speaker back boxes on wall or in ceiling &amp; Panel Mounting on wall will be in electrical contacrtor's scope.
4. All wiring should be as per wiring diagram, which is to be provided by us. All 
5. All the lighting circuits of all the areas should be brought to Dimming Panel.
6. All the circuits should have 3-wires of 2.5 sqmm as phase, neutral and Earth. The  circuits which have fluorescent lamps or CFL’s, requires Dimmable ballast for dimming (price not included in the quote) And they do require two-control wire (low voltage) of  1.5 sqmm per circuits other than phase, neutral and earth in separate conduit.
7. Please note that the cost of dimmable LED drivers (1-10 volts/Dali) is not considered here and has to be provided by the third party.
8. Termination &amp; ferruling of all circuits to the dimmer panel will be in electrical contractor's scope.</t>
    </r>
  </si>
  <si>
    <r>
      <t xml:space="preserve">Sivoia QS D105 Motorized Drapery Shade -10 Feet Width Max. </t>
    </r>
    <r>
      <rPr>
        <b/>
        <sz val="10"/>
        <color indexed="8"/>
        <rFont val="Arial Narrow"/>
        <family val="2"/>
      </rPr>
      <t>(Weight upto 48 KG)</t>
    </r>
  </si>
  <si>
    <r>
      <t xml:space="preserve">Sivoia QS D105 Motorized Drapery Shade -15 Feet Width Max. </t>
    </r>
    <r>
      <rPr>
        <b/>
        <sz val="10"/>
        <color indexed="8"/>
        <rFont val="Arial Narrow"/>
        <family val="2"/>
      </rPr>
      <t>(Weight upto 37 KG)</t>
    </r>
  </si>
  <si>
    <r>
      <t>Sivoia QS D105 Motorized Drapery Shade -20 Feet Width Max.</t>
    </r>
    <r>
      <rPr>
        <b/>
        <sz val="10"/>
        <color indexed="8"/>
        <rFont val="Arial Narrow"/>
        <family val="2"/>
      </rPr>
      <t xml:space="preserve"> (Weight upto 32 KG)</t>
    </r>
  </si>
  <si>
    <r>
      <t>Sivoia QS D145 Motorized Drapery Shade -15 Feet Width Max.</t>
    </r>
    <r>
      <rPr>
        <b/>
        <sz val="10"/>
        <color indexed="8"/>
        <rFont val="Arial Narrow"/>
        <family val="2"/>
      </rPr>
      <t xml:space="preserve"> (Weight upto 66 KG)</t>
    </r>
  </si>
  <si>
    <r>
      <t>Sivoia QS D145 Motorized Drapery Shade -20 Feet Width Max.</t>
    </r>
    <r>
      <rPr>
        <b/>
        <sz val="10"/>
        <color indexed="8"/>
        <rFont val="Arial Narrow"/>
        <family val="2"/>
      </rPr>
      <t xml:space="preserve"> (Weight upto 55 KG)</t>
    </r>
  </si>
  <si>
    <r>
      <rPr>
        <b/>
        <u/>
        <sz val="10"/>
        <color indexed="8"/>
        <rFont val="Arial Narrow"/>
        <family val="2"/>
      </rPr>
      <t>Note for Lutron Motorized Shades:</t>
    </r>
    <r>
      <rPr>
        <sz val="10"/>
        <color indexed="8"/>
        <rFont val="Arial Narrow"/>
        <family val="2"/>
      </rPr>
      <t xml:space="preserve">
1. Please note that for all main, we have considered only Lutron motors. Fabrics should be provided by the client, In case required from us then cost will be extra.
2. We have considered width &amp; height for all Blinds/Curtain as per the drawing; if the Dimension will change cost will vary.
3. We assume all tracks for drapery &amp; roller are straight, if there is any bent/curved cost will be varying.
4. Please note that pelmet size for single curtain should be 6 inches and for dual curtain, it should be 12 inches.
5. Please note that motor Lutron Sivoia QS ,D105, D145 carries maximum weight 47.5KG and 67.6KG respectively (please note width of the window also maters).               6. Battens are recommended to avoid the sag in fabric where it will be require, and battens will be in client’s scope.                           
7. Wherever two or more roller on same window there will be light gap of 1.5mm between two shades.
8. In this proposal we have considered all curtain track are pinch pleat style, in case ripple fold required then cost will be extra.
9. In this Proposal we have considered that cost of any fascia for rollers will be in client’s scope.
10. Please note pinch pleat fullness ratio of 3:1 is allowable for sheer curtain &amp; 2.5:1 is allowable for other curtains.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</si>
</sst>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 Nos.&quot;"/>
    <numFmt numFmtId="165" formatCode="&quot;Rs.&quot;####&quot;/-&quot;"/>
    <numFmt numFmtId="166" formatCode="&quot;₹ &quot;#,##0"/>
    <numFmt numFmtId="167" formatCode="&quot;Rs. &quot;####&quot; /-&quot;"/>
    <numFmt numFmtId="168" formatCode="##&quot;'&quot;&quot;'&quot;&quot;'&quot;&quot;'&quot;"/>
  </numFmts>
  <fonts count="10" x14ac:knownFonts="1">
    <font>
      <sz val="11"/>
      <color indexed="8"/>
      <name val="Calibri"/>
    </font>
    <font>
      <b/>
      <sz val="10"/>
      <color indexed="8"/>
      <name val="Calibri"/>
      <family val="2"/>
    </font>
    <font>
      <sz val="10"/>
      <color indexed="8"/>
      <name val="Calibri"/>
      <family val="2"/>
    </font>
    <font>
      <b/>
      <u/>
      <sz val="10"/>
      <color indexed="8"/>
      <name val="Calibri"/>
      <family val="2"/>
    </font>
    <font>
      <b/>
      <sz val="10"/>
      <color indexed="9"/>
      <name val="Calibri"/>
      <family val="2"/>
    </font>
    <font>
      <b/>
      <sz val="10"/>
      <color indexed="8"/>
      <name val="Arial Narrow"/>
      <family val="2"/>
    </font>
    <font>
      <sz val="10"/>
      <color indexed="8"/>
      <name val="Arial Narrow"/>
      <family val="2"/>
    </font>
    <font>
      <b/>
      <u/>
      <sz val="10"/>
      <color indexed="8"/>
      <name val="Arial Narrow"/>
      <family val="2"/>
    </font>
    <font>
      <b/>
      <i/>
      <sz val="10"/>
      <color indexed="8"/>
      <name val="Arial Narrow"/>
      <family val="2"/>
    </font>
    <font>
      <sz val="11"/>
      <color indexed="8"/>
      <name val="Arial Narrow"/>
      <family val="2"/>
    </font>
  </fonts>
  <fills count="1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s>
  <borders count="65">
    <border>
      <left/>
      <right/>
      <top/>
      <bottom/>
      <diagonal/>
    </border>
    <border>
      <left style="thin">
        <color indexed="10"/>
      </left>
      <right/>
      <top/>
      <bottom/>
      <diagonal/>
    </border>
    <border>
      <left/>
      <right/>
      <top/>
      <bottom/>
      <diagonal/>
    </border>
    <border>
      <left/>
      <right style="thin">
        <color indexed="10"/>
      </right>
      <top/>
      <bottom/>
      <diagonal/>
    </border>
    <border>
      <left style="thin">
        <color indexed="8"/>
      </left>
      <right style="thin">
        <color indexed="8"/>
      </right>
      <top style="thin">
        <color indexed="8"/>
      </top>
      <bottom style="thin">
        <color indexed="8"/>
      </bottom>
      <diagonal/>
    </border>
    <border>
      <left style="thin">
        <color indexed="10"/>
      </left>
      <right/>
      <top style="thin">
        <color indexed="8"/>
      </top>
      <bottom style="medium">
        <color indexed="8"/>
      </bottom>
      <diagonal/>
    </border>
    <border>
      <left/>
      <right/>
      <top style="thin">
        <color indexed="8"/>
      </top>
      <bottom style="medium">
        <color indexed="8"/>
      </bottom>
      <diagonal/>
    </border>
    <border>
      <left/>
      <right style="thin">
        <color indexed="10"/>
      </right>
      <top style="thin">
        <color indexed="8"/>
      </top>
      <bottom style="medium">
        <color indexed="8"/>
      </bottom>
      <diagonal/>
    </border>
    <border>
      <left style="medium">
        <color indexed="8"/>
      </left>
      <right style="thin">
        <color indexed="10"/>
      </right>
      <top style="medium">
        <color indexed="8"/>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medium">
        <color indexed="8"/>
      </right>
      <top style="medium">
        <color indexed="8"/>
      </top>
      <bottom style="thin">
        <color indexed="8"/>
      </bottom>
      <diagonal/>
    </border>
    <border>
      <left style="medium">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0"/>
      </left>
      <right/>
      <top style="medium">
        <color indexed="8"/>
      </top>
      <bottom/>
      <diagonal/>
    </border>
    <border>
      <left/>
      <right/>
      <top style="medium">
        <color indexed="8"/>
      </top>
      <bottom/>
      <diagonal/>
    </border>
    <border>
      <left/>
      <right style="thin">
        <color indexed="10"/>
      </right>
      <top style="medium">
        <color indexed="8"/>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style="medium">
        <color indexed="8"/>
      </left>
      <right style="thin">
        <color indexed="10"/>
      </right>
      <top/>
      <bottom style="thin">
        <color indexed="8"/>
      </bottom>
      <diagonal/>
    </border>
    <border>
      <left style="thin">
        <color indexed="10"/>
      </left>
      <right style="thin">
        <color indexed="10"/>
      </right>
      <top/>
      <bottom style="thin">
        <color indexed="8"/>
      </bottom>
      <diagonal/>
    </border>
    <border>
      <left style="thin">
        <color indexed="10"/>
      </left>
      <right style="medium">
        <color indexed="8"/>
      </right>
      <top/>
      <bottom style="thin">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10"/>
      </right>
      <top style="thin">
        <color indexed="8"/>
      </top>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style="medium">
        <color indexed="8"/>
      </left>
      <right style="thin">
        <color indexed="8"/>
      </right>
      <top style="thin">
        <color indexed="8"/>
      </top>
      <bottom style="thin">
        <color indexed="10"/>
      </bottom>
      <diagonal/>
    </border>
    <border>
      <left style="thin">
        <color indexed="8"/>
      </left>
      <right/>
      <top style="thin">
        <color indexed="8"/>
      </top>
      <bottom style="thin">
        <color indexed="8"/>
      </bottom>
      <diagonal/>
    </border>
    <border>
      <left style="medium">
        <color indexed="8"/>
      </left>
      <right style="thin">
        <color indexed="10"/>
      </right>
      <top style="thin">
        <color indexed="8"/>
      </top>
      <bottom style="thin">
        <color indexed="10"/>
      </bottom>
      <diagonal/>
    </border>
    <border>
      <left style="medium">
        <color indexed="8"/>
      </left>
      <right style="thin">
        <color indexed="8"/>
      </right>
      <top style="thin">
        <color indexed="10"/>
      </top>
      <bottom style="thin">
        <color indexed="8"/>
      </bottom>
      <diagonal/>
    </border>
    <border>
      <left style="medium">
        <color indexed="8"/>
      </left>
      <right style="thin">
        <color indexed="10"/>
      </right>
      <top style="thin">
        <color indexed="10"/>
      </top>
      <bottom style="thin">
        <color indexed="10"/>
      </bottom>
      <diagonal/>
    </border>
    <border>
      <left style="medium">
        <color indexed="8"/>
      </left>
      <right style="thin">
        <color indexed="8"/>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medium">
        <color indexed="8"/>
      </left>
      <right style="thin">
        <color indexed="10"/>
      </right>
      <top style="thin">
        <color indexed="10"/>
      </top>
      <bottom style="medium">
        <color indexed="8"/>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s>
  <cellStyleXfs count="1">
    <xf numFmtId="0" fontId="0" fillId="0" borderId="0" applyNumberFormat="0" applyFill="0" applyBorder="0" applyProtection="0"/>
  </cellStyleXfs>
  <cellXfs count="275">
    <xf numFmtId="0" fontId="0" fillId="0" borderId="0" xfId="0" applyFont="1" applyAlignment="1"/>
    <xf numFmtId="49" fontId="1" fillId="3" borderId="4" xfId="0" applyNumberFormat="1" applyFont="1" applyFill="1" applyBorder="1" applyAlignment="1">
      <alignment horizontal="center" vertical="center"/>
    </xf>
    <xf numFmtId="49" fontId="1" fillId="3" borderId="4"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xf>
    <xf numFmtId="0" fontId="2" fillId="2" borderId="4" xfId="0"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49" fontId="1" fillId="3" borderId="14" xfId="0" applyNumberFormat="1" applyFont="1" applyFill="1" applyBorder="1" applyAlignment="1">
      <alignment vertical="center"/>
    </xf>
    <xf numFmtId="0" fontId="2" fillId="2" borderId="14" xfId="0" applyNumberFormat="1" applyFont="1" applyFill="1" applyBorder="1" applyAlignment="1">
      <alignment horizontal="center" vertical="center"/>
    </xf>
    <xf numFmtId="166" fontId="1" fillId="11" borderId="4" xfId="0" applyNumberFormat="1" applyFont="1" applyFill="1" applyBorder="1" applyAlignment="1">
      <alignment horizontal="center" vertical="center"/>
    </xf>
    <xf numFmtId="0" fontId="0" fillId="0" borderId="0" xfId="0" applyNumberFormat="1" applyFont="1" applyAlignment="1"/>
    <xf numFmtId="49" fontId="0" fillId="14" borderId="4" xfId="0" applyNumberFormat="1" applyFont="1" applyFill="1" applyBorder="1" applyAlignment="1">
      <alignment vertical="center" wrapText="1"/>
    </xf>
    <xf numFmtId="49" fontId="0" fillId="2" borderId="4" xfId="0" applyNumberFormat="1" applyFont="1" applyFill="1" applyBorder="1" applyAlignment="1">
      <alignment vertical="center" wrapText="1"/>
    </xf>
    <xf numFmtId="0" fontId="0" fillId="2" borderId="4" xfId="0" applyFont="1" applyFill="1" applyBorder="1" applyAlignment="1">
      <alignment vertical="center" wrapText="1"/>
    </xf>
    <xf numFmtId="0" fontId="2" fillId="15" borderId="4" xfId="0" applyNumberFormat="1" applyFont="1" applyFill="1" applyBorder="1" applyAlignment="1">
      <alignment horizontal="center" vertical="center" wrapText="1"/>
    </xf>
    <xf numFmtId="49" fontId="0" fillId="15" borderId="4" xfId="0" applyNumberFormat="1" applyFont="1" applyFill="1" applyBorder="1" applyAlignment="1">
      <alignment vertical="center" wrapText="1"/>
    </xf>
    <xf numFmtId="49" fontId="2" fillId="15" borderId="4" xfId="0" applyNumberFormat="1" applyFont="1" applyFill="1" applyBorder="1" applyAlignment="1">
      <alignment horizontal="center" vertical="center" wrapText="1"/>
    </xf>
    <xf numFmtId="166" fontId="2" fillId="15" borderId="4" xfId="0" applyNumberFormat="1" applyFont="1" applyFill="1" applyBorder="1" applyAlignment="1">
      <alignment horizontal="center" vertical="center" wrapText="1"/>
    </xf>
    <xf numFmtId="0" fontId="0" fillId="15" borderId="4" xfId="0" applyFont="1" applyFill="1" applyBorder="1" applyAlignment="1">
      <alignment vertical="center" wrapText="1"/>
    </xf>
    <xf numFmtId="0" fontId="0" fillId="2" borderId="4" xfId="0" applyFont="1" applyFill="1" applyBorder="1" applyAlignment="1"/>
    <xf numFmtId="0" fontId="0" fillId="0" borderId="0" xfId="0" applyNumberFormat="1" applyFont="1" applyAlignment="1"/>
    <xf numFmtId="0" fontId="0" fillId="2" borderId="4" xfId="0" applyNumberFormat="1" applyFont="1" applyFill="1" applyBorder="1" applyAlignment="1">
      <alignment vertical="center" wrapText="1"/>
    </xf>
    <xf numFmtId="1" fontId="2" fillId="2" borderId="4" xfId="0" applyNumberFormat="1" applyFont="1" applyFill="1" applyBorder="1" applyAlignment="1">
      <alignment horizontal="center" vertical="center" wrapText="1"/>
    </xf>
    <xf numFmtId="0" fontId="0" fillId="0" borderId="0" xfId="0" applyNumberFormat="1" applyFont="1" applyAlignment="1"/>
    <xf numFmtId="3" fontId="2" fillId="2" borderId="4" xfId="0" applyNumberFormat="1" applyFont="1" applyFill="1" applyBorder="1" applyAlignment="1">
      <alignment horizontal="center" vertical="center" wrapText="1"/>
    </xf>
    <xf numFmtId="0" fontId="6" fillId="0" borderId="0" xfId="0" applyNumberFormat="1" applyFont="1" applyAlignment="1"/>
    <xf numFmtId="0" fontId="6" fillId="0" borderId="0" xfId="0" applyFont="1" applyAlignment="1"/>
    <xf numFmtId="0" fontId="6" fillId="2" borderId="5" xfId="0" applyFont="1" applyFill="1" applyBorder="1" applyAlignment="1"/>
    <xf numFmtId="0" fontId="6" fillId="2" borderId="6" xfId="0" applyFont="1" applyFill="1" applyBorder="1" applyAlignment="1"/>
    <xf numFmtId="0" fontId="6" fillId="2" borderId="7" xfId="0" applyFont="1" applyFill="1" applyBorder="1" applyAlignment="1"/>
    <xf numFmtId="49" fontId="5" fillId="3" borderId="14" xfId="0" applyNumberFormat="1" applyFont="1" applyFill="1" applyBorder="1" applyAlignment="1">
      <alignment horizontal="center" vertical="center"/>
    </xf>
    <xf numFmtId="49" fontId="5" fillId="3" borderId="4" xfId="0" applyNumberFormat="1" applyFont="1" applyFill="1" applyBorder="1" applyAlignment="1">
      <alignment horizontal="center" vertical="center"/>
    </xf>
    <xf numFmtId="49" fontId="5" fillId="3" borderId="4" xfId="0" applyNumberFormat="1" applyFont="1" applyFill="1" applyBorder="1" applyAlignment="1">
      <alignment horizontal="center" vertical="center" wrapText="1"/>
    </xf>
    <xf numFmtId="49" fontId="5" fillId="3" borderId="15" xfId="0" applyNumberFormat="1" applyFont="1" applyFill="1" applyBorder="1" applyAlignment="1">
      <alignment horizontal="center" vertical="center"/>
    </xf>
    <xf numFmtId="49" fontId="6" fillId="2" borderId="14" xfId="0" applyNumberFormat="1" applyFont="1" applyFill="1" applyBorder="1" applyAlignment="1">
      <alignment horizontal="center" vertical="center"/>
    </xf>
    <xf numFmtId="49" fontId="6" fillId="2" borderId="4" xfId="0" applyNumberFormat="1" applyFont="1" applyFill="1" applyBorder="1" applyAlignment="1">
      <alignment horizontal="center" vertical="center" wrapText="1"/>
    </xf>
    <xf numFmtId="164" fontId="6" fillId="2" borderId="4" xfId="0" applyNumberFormat="1" applyFont="1" applyFill="1" applyBorder="1" applyAlignment="1">
      <alignment horizontal="center" vertical="center"/>
    </xf>
    <xf numFmtId="0" fontId="6" fillId="2" borderId="4" xfId="0" applyNumberFormat="1" applyFont="1" applyFill="1" applyBorder="1" applyAlignment="1">
      <alignment horizontal="center" vertical="center"/>
    </xf>
    <xf numFmtId="3" fontId="6" fillId="2" borderId="4" xfId="0" applyNumberFormat="1" applyFont="1" applyFill="1" applyBorder="1" applyAlignment="1">
      <alignment horizontal="center" vertical="center"/>
    </xf>
    <xf numFmtId="0" fontId="6" fillId="2" borderId="15" xfId="0" applyFont="1" applyFill="1" applyBorder="1" applyAlignment="1"/>
    <xf numFmtId="0" fontId="5" fillId="0" borderId="0" xfId="0" applyNumberFormat="1" applyFont="1" applyAlignment="1"/>
    <xf numFmtId="49" fontId="6" fillId="2" borderId="4" xfId="0" applyNumberFormat="1" applyFont="1" applyFill="1" applyBorder="1" applyAlignment="1">
      <alignment horizontal="center" vertical="center"/>
    </xf>
    <xf numFmtId="165" fontId="6" fillId="2" borderId="15" xfId="0" applyNumberFormat="1" applyFont="1" applyFill="1" applyBorder="1" applyAlignment="1">
      <alignment horizontal="center" vertical="center" wrapText="1"/>
    </xf>
    <xf numFmtId="49" fontId="6" fillId="2" borderId="15" xfId="0" applyNumberFormat="1" applyFont="1" applyFill="1" applyBorder="1" applyAlignment="1">
      <alignment horizontal="center" vertical="center" wrapText="1"/>
    </xf>
    <xf numFmtId="166" fontId="5" fillId="4" borderId="4" xfId="0" applyNumberFormat="1" applyFont="1" applyFill="1" applyBorder="1" applyAlignment="1">
      <alignment vertical="center" wrapText="1"/>
    </xf>
    <xf numFmtId="3" fontId="5" fillId="4" borderId="4" xfId="0" applyNumberFormat="1" applyFont="1" applyFill="1" applyBorder="1" applyAlignment="1">
      <alignment horizontal="center" vertical="center" wrapText="1"/>
    </xf>
    <xf numFmtId="167" fontId="5" fillId="4" borderId="15" xfId="0" applyNumberFormat="1" applyFont="1" applyFill="1" applyBorder="1" applyAlignment="1">
      <alignment horizontal="center" vertical="center"/>
    </xf>
    <xf numFmtId="0" fontId="5" fillId="4" borderId="4" xfId="0" applyNumberFormat="1" applyFont="1" applyFill="1" applyBorder="1" applyAlignment="1">
      <alignment horizontal="center" vertical="center" wrapText="1"/>
    </xf>
    <xf numFmtId="0" fontId="5" fillId="3" borderId="4" xfId="0" applyFont="1" applyFill="1" applyBorder="1" applyAlignment="1">
      <alignment horizontal="center" vertical="center"/>
    </xf>
    <xf numFmtId="0" fontId="6" fillId="2" borderId="4" xfId="0" applyFont="1" applyFill="1" applyBorder="1" applyAlignment="1">
      <alignment horizontal="left" vertical="center" wrapText="1"/>
    </xf>
    <xf numFmtId="166" fontId="6" fillId="2" borderId="4" xfId="0" applyNumberFormat="1" applyFont="1" applyFill="1" applyBorder="1" applyAlignment="1">
      <alignment horizontal="center" vertical="center"/>
    </xf>
    <xf numFmtId="166" fontId="5" fillId="4" borderId="4" xfId="0" applyNumberFormat="1" applyFont="1" applyFill="1" applyBorder="1" applyAlignment="1">
      <alignment horizontal="center" vertical="center" wrapText="1"/>
    </xf>
    <xf numFmtId="0" fontId="5" fillId="4" borderId="4" xfId="0" applyFont="1" applyFill="1" applyBorder="1" applyAlignment="1">
      <alignment horizontal="right" vertical="center" wrapText="1"/>
    </xf>
    <xf numFmtId="0" fontId="6" fillId="2" borderId="24" xfId="0" applyFont="1" applyFill="1" applyBorder="1" applyAlignment="1"/>
    <xf numFmtId="0" fontId="6" fillId="2" borderId="25" xfId="0" applyFont="1" applyFill="1" applyBorder="1" applyAlignment="1"/>
    <xf numFmtId="0" fontId="6" fillId="2" borderId="26" xfId="0" applyFont="1" applyFill="1" applyBorder="1" applyAlignment="1">
      <alignment vertical="center"/>
    </xf>
    <xf numFmtId="0" fontId="6" fillId="2" borderId="1" xfId="0" applyFont="1" applyFill="1" applyBorder="1" applyAlignment="1"/>
    <xf numFmtId="0" fontId="6" fillId="2" borderId="2" xfId="0" applyFont="1" applyFill="1" applyBorder="1" applyAlignment="1"/>
    <xf numFmtId="0" fontId="6" fillId="2" borderId="3" xfId="0" applyFont="1" applyFill="1" applyBorder="1" applyAlignment="1">
      <alignment horizontal="left" vertical="center"/>
    </xf>
    <xf numFmtId="0" fontId="6" fillId="2" borderId="27" xfId="0" applyFont="1" applyFill="1" applyBorder="1" applyAlignment="1"/>
    <xf numFmtId="0" fontId="6" fillId="2" borderId="28" xfId="0" applyFont="1" applyFill="1" applyBorder="1" applyAlignment="1"/>
    <xf numFmtId="0" fontId="5" fillId="2" borderId="29" xfId="0" applyFont="1" applyFill="1" applyBorder="1" applyAlignment="1">
      <alignment horizontal="left" vertical="center"/>
    </xf>
    <xf numFmtId="0" fontId="8" fillId="2" borderId="32" xfId="0" applyFont="1" applyFill="1" applyBorder="1" applyAlignment="1">
      <alignment horizontal="left" vertical="center"/>
    </xf>
    <xf numFmtId="0" fontId="9" fillId="0" borderId="0" xfId="0" applyNumberFormat="1" applyFont="1" applyAlignment="1"/>
    <xf numFmtId="0" fontId="9" fillId="0" borderId="0" xfId="0" applyFont="1" applyAlignment="1"/>
    <xf numFmtId="49" fontId="6" fillId="2" borderId="14" xfId="0" applyNumberFormat="1" applyFont="1" applyFill="1" applyBorder="1" applyAlignment="1">
      <alignment horizontal="left" vertical="center" wrapText="1"/>
    </xf>
    <xf numFmtId="0" fontId="6" fillId="2" borderId="4" xfId="0" applyNumberFormat="1"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15" xfId="0" applyFont="1" applyFill="1" applyBorder="1" applyAlignment="1">
      <alignment horizontal="center" vertical="center" wrapText="1"/>
    </xf>
    <xf numFmtId="49" fontId="5" fillId="7" borderId="14" xfId="0" applyNumberFormat="1" applyFont="1" applyFill="1" applyBorder="1" applyAlignment="1">
      <alignment horizontal="center" vertical="center" wrapText="1"/>
    </xf>
    <xf numFmtId="0" fontId="5" fillId="7" borderId="4" xfId="0" applyNumberFormat="1"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7" borderId="15" xfId="0" applyFont="1" applyFill="1" applyBorder="1" applyAlignment="1">
      <alignment horizontal="center" vertical="center" wrapText="1"/>
    </xf>
    <xf numFmtId="0" fontId="5" fillId="7" borderId="15" xfId="0" applyNumberFormat="1" applyFont="1" applyFill="1" applyBorder="1" applyAlignment="1">
      <alignment horizontal="center" vertical="center" wrapText="1"/>
    </xf>
    <xf numFmtId="49" fontId="5" fillId="7" borderId="33" xfId="0" applyNumberFormat="1" applyFont="1" applyFill="1" applyBorder="1" applyAlignment="1">
      <alignment horizontal="center" vertical="center" wrapText="1"/>
    </xf>
    <xf numFmtId="0" fontId="5" fillId="7" borderId="34" xfId="0" applyFont="1" applyFill="1" applyBorder="1" applyAlignment="1">
      <alignment horizontal="center" vertical="center" wrapText="1"/>
    </xf>
    <xf numFmtId="0" fontId="5" fillId="7" borderId="34" xfId="0" applyNumberFormat="1" applyFont="1" applyFill="1" applyBorder="1" applyAlignment="1">
      <alignment horizontal="center" vertical="center" wrapText="1"/>
    </xf>
    <xf numFmtId="0" fontId="5" fillId="7" borderId="35" xfId="0" applyFont="1" applyFill="1" applyBorder="1" applyAlignment="1">
      <alignment horizontal="center" vertical="center" wrapText="1"/>
    </xf>
    <xf numFmtId="0" fontId="6" fillId="2" borderId="37" xfId="0" applyFont="1" applyFill="1" applyBorder="1" applyAlignment="1">
      <alignment horizontal="center"/>
    </xf>
    <xf numFmtId="0" fontId="6" fillId="2" borderId="38" xfId="0" applyFont="1" applyFill="1" applyBorder="1" applyAlignment="1">
      <alignment horizontal="center"/>
    </xf>
    <xf numFmtId="0" fontId="6" fillId="2" borderId="36" xfId="0" applyFont="1" applyFill="1" applyBorder="1" applyAlignment="1">
      <alignment horizontal="center"/>
    </xf>
    <xf numFmtId="49" fontId="5" fillId="7" borderId="4" xfId="0" applyNumberFormat="1" applyFont="1" applyFill="1" applyBorder="1" applyAlignment="1">
      <alignment horizontal="center" vertical="center" wrapText="1"/>
    </xf>
    <xf numFmtId="0" fontId="8" fillId="3" borderId="42" xfId="0" applyFont="1" applyFill="1" applyBorder="1" applyAlignment="1">
      <alignment vertical="center"/>
    </xf>
    <xf numFmtId="49" fontId="5" fillId="8" borderId="30" xfId="0" applyNumberFormat="1" applyFont="1" applyFill="1" applyBorder="1" applyAlignment="1">
      <alignment horizontal="center" vertical="center" wrapText="1"/>
    </xf>
    <xf numFmtId="49" fontId="5" fillId="8" borderId="31" xfId="0" applyNumberFormat="1" applyFont="1" applyFill="1" applyBorder="1" applyAlignment="1">
      <alignment horizontal="center" vertical="center" wrapText="1"/>
    </xf>
    <xf numFmtId="0" fontId="5" fillId="8" borderId="31" xfId="0" applyFont="1" applyFill="1" applyBorder="1" applyAlignment="1">
      <alignment horizontal="center" vertical="center" wrapText="1"/>
    </xf>
    <xf numFmtId="49" fontId="5" fillId="8" borderId="32" xfId="0" applyNumberFormat="1" applyFont="1" applyFill="1" applyBorder="1" applyAlignment="1">
      <alignment horizontal="center" vertical="center" wrapText="1"/>
    </xf>
    <xf numFmtId="0" fontId="5" fillId="8" borderId="36" xfId="0" applyFont="1" applyFill="1" applyBorder="1" applyAlignment="1">
      <alignment horizontal="center" vertical="center" wrapText="1"/>
    </xf>
    <xf numFmtId="0" fontId="6" fillId="2" borderId="4" xfId="0" applyFont="1" applyFill="1" applyBorder="1" applyAlignment="1">
      <alignment horizontal="center" vertical="center"/>
    </xf>
    <xf numFmtId="0" fontId="6" fillId="2" borderId="48" xfId="0" applyFont="1" applyFill="1" applyBorder="1" applyAlignment="1">
      <alignment horizontal="center" vertical="center" wrapText="1"/>
    </xf>
    <xf numFmtId="0" fontId="6" fillId="2" borderId="50" xfId="0" applyFont="1" applyFill="1" applyBorder="1" applyAlignment="1">
      <alignment horizontal="center" vertical="center" wrapText="1"/>
    </xf>
    <xf numFmtId="168" fontId="6" fillId="2" borderId="4" xfId="0" applyNumberFormat="1" applyFont="1" applyFill="1" applyBorder="1" applyAlignment="1">
      <alignment horizontal="center" vertical="center" wrapText="1"/>
    </xf>
    <xf numFmtId="0" fontId="9" fillId="2" borderId="52" xfId="0" applyFont="1" applyFill="1" applyBorder="1" applyAlignment="1"/>
    <xf numFmtId="0" fontId="9" fillId="2" borderId="53" xfId="0" applyFont="1" applyFill="1" applyBorder="1" applyAlignment="1"/>
    <xf numFmtId="0" fontId="9" fillId="2" borderId="15" xfId="0" applyFont="1" applyFill="1" applyBorder="1" applyAlignment="1"/>
    <xf numFmtId="0" fontId="5" fillId="4" borderId="4" xfId="0" applyFont="1" applyFill="1" applyBorder="1" applyAlignment="1">
      <alignment vertical="center" wrapText="1"/>
    </xf>
    <xf numFmtId="0" fontId="5" fillId="3" borderId="4" xfId="0" applyFont="1" applyFill="1" applyBorder="1" applyAlignment="1">
      <alignment horizontal="center" vertical="center" wrapText="1"/>
    </xf>
    <xf numFmtId="49" fontId="5" fillId="3" borderId="14" xfId="0" applyNumberFormat="1" applyFont="1" applyFill="1" applyBorder="1" applyAlignment="1">
      <alignment vertical="center"/>
    </xf>
    <xf numFmtId="0" fontId="6" fillId="2" borderId="14" xfId="0" applyNumberFormat="1" applyFont="1" applyFill="1" applyBorder="1" applyAlignment="1">
      <alignment horizontal="center" vertical="center"/>
    </xf>
    <xf numFmtId="49" fontId="5" fillId="12" borderId="14" xfId="0" applyNumberFormat="1" applyFont="1" applyFill="1" applyBorder="1" applyAlignment="1">
      <alignment horizontal="center" vertical="center" wrapText="1"/>
    </xf>
    <xf numFmtId="49" fontId="5" fillId="12" borderId="4" xfId="0" applyNumberFormat="1" applyFont="1" applyFill="1" applyBorder="1" applyAlignment="1">
      <alignment horizontal="center" vertical="center" wrapText="1"/>
    </xf>
    <xf numFmtId="49" fontId="6" fillId="2" borderId="21" xfId="0" applyNumberFormat="1" applyFont="1" applyFill="1" applyBorder="1" applyAlignment="1">
      <alignment horizontal="left" vertical="center" wrapText="1"/>
    </xf>
    <xf numFmtId="49" fontId="6" fillId="2" borderId="22" xfId="0" applyNumberFormat="1" applyFont="1" applyFill="1" applyBorder="1" applyAlignment="1">
      <alignment horizontal="center" vertical="center" wrapText="1"/>
    </xf>
    <xf numFmtId="168" fontId="6" fillId="2" borderId="22" xfId="0" applyNumberFormat="1" applyFont="1" applyFill="1" applyBorder="1" applyAlignment="1">
      <alignment horizontal="center" vertical="center" wrapText="1"/>
    </xf>
    <xf numFmtId="0" fontId="6" fillId="2" borderId="22" xfId="0" applyNumberFormat="1" applyFont="1" applyFill="1" applyBorder="1" applyAlignment="1">
      <alignment horizontal="center" vertical="center"/>
    </xf>
    <xf numFmtId="49" fontId="5" fillId="2" borderId="4" xfId="0" applyNumberFormat="1" applyFont="1" applyFill="1" applyBorder="1" applyAlignment="1">
      <alignment horizontal="center" vertical="center"/>
    </xf>
    <xf numFmtId="0" fontId="5" fillId="2" borderId="4" xfId="0" applyFont="1" applyFill="1" applyBorder="1" applyAlignment="1">
      <alignment horizontal="center" vertical="center"/>
    </xf>
    <xf numFmtId="49" fontId="6" fillId="2" borderId="21" xfId="0" applyNumberFormat="1" applyFont="1" applyFill="1" applyBorder="1" applyAlignment="1">
      <alignment horizontal="left" vertical="top" wrapText="1"/>
    </xf>
    <xf numFmtId="0" fontId="6" fillId="2" borderId="22" xfId="0" applyFont="1" applyFill="1" applyBorder="1" applyAlignment="1">
      <alignment horizontal="left" vertical="top"/>
    </xf>
    <xf numFmtId="0" fontId="6" fillId="2" borderId="23" xfId="0" applyFont="1" applyFill="1" applyBorder="1" applyAlignment="1">
      <alignment horizontal="left" vertical="top"/>
    </xf>
    <xf numFmtId="49" fontId="6" fillId="2" borderId="14" xfId="0" applyNumberFormat="1" applyFont="1" applyFill="1" applyBorder="1" applyAlignment="1">
      <alignment horizontal="left" vertical="center" wrapText="1"/>
    </xf>
    <xf numFmtId="0" fontId="6" fillId="2" borderId="4" xfId="0" applyFont="1" applyFill="1" applyBorder="1" applyAlignment="1">
      <alignment horizontal="left" vertical="center"/>
    </xf>
    <xf numFmtId="0" fontId="6" fillId="2" borderId="15" xfId="0" applyFont="1" applyFill="1" applyBorder="1" applyAlignment="1">
      <alignment horizontal="left" vertical="center"/>
    </xf>
    <xf numFmtId="0" fontId="6" fillId="2" borderId="14" xfId="0" applyFont="1" applyFill="1" applyBorder="1" applyAlignment="1">
      <alignment horizontal="center"/>
    </xf>
    <xf numFmtId="0" fontId="6" fillId="2" borderId="4" xfId="0" applyFont="1" applyFill="1" applyBorder="1" applyAlignment="1">
      <alignment horizontal="center"/>
    </xf>
    <xf numFmtId="0" fontId="6" fillId="2" borderId="15" xfId="0" applyFont="1" applyFill="1" applyBorder="1" applyAlignment="1">
      <alignment horizontal="center"/>
    </xf>
    <xf numFmtId="49" fontId="6" fillId="2" borderId="4" xfId="0" applyNumberFormat="1" applyFont="1" applyFill="1" applyBorder="1" applyAlignment="1">
      <alignment horizontal="left" vertical="center" wrapText="1"/>
    </xf>
    <xf numFmtId="0" fontId="6" fillId="2" borderId="4" xfId="0" applyFont="1" applyFill="1" applyBorder="1" applyAlignment="1">
      <alignment horizontal="left" vertical="center" wrapText="1"/>
    </xf>
    <xf numFmtId="49" fontId="6" fillId="2" borderId="16" xfId="0" applyNumberFormat="1" applyFont="1" applyFill="1" applyBorder="1" applyAlignment="1">
      <alignment horizontal="left" vertical="center" wrapText="1"/>
    </xf>
    <xf numFmtId="0" fontId="6" fillId="2" borderId="12" xfId="0" applyFont="1" applyFill="1" applyBorder="1" applyAlignment="1">
      <alignment horizontal="left" vertical="center" wrapText="1"/>
    </xf>
    <xf numFmtId="0" fontId="6" fillId="2" borderId="17" xfId="0" applyFont="1" applyFill="1" applyBorder="1" applyAlignment="1">
      <alignment horizontal="left" vertical="center" wrapText="1"/>
    </xf>
    <xf numFmtId="167" fontId="6" fillId="2" borderId="11" xfId="0" applyNumberFormat="1" applyFont="1" applyFill="1" applyBorder="1" applyAlignment="1">
      <alignment horizontal="center"/>
    </xf>
    <xf numFmtId="0" fontId="6" fillId="2" borderId="12" xfId="0" applyFont="1" applyFill="1" applyBorder="1" applyAlignment="1">
      <alignment horizontal="center"/>
    </xf>
    <xf numFmtId="0" fontId="6" fillId="2" borderId="13" xfId="0" applyFont="1" applyFill="1" applyBorder="1" applyAlignment="1">
      <alignment horizontal="center"/>
    </xf>
    <xf numFmtId="49" fontId="5" fillId="2" borderId="14" xfId="0" applyNumberFormat="1" applyFont="1" applyFill="1" applyBorder="1" applyAlignment="1">
      <alignment horizontal="left"/>
    </xf>
    <xf numFmtId="0" fontId="5" fillId="2" borderId="4" xfId="0" applyFont="1" applyFill="1" applyBorder="1" applyAlignment="1">
      <alignment horizontal="left"/>
    </xf>
    <xf numFmtId="0" fontId="5" fillId="2" borderId="15" xfId="0" applyFont="1" applyFill="1" applyBorder="1" applyAlignment="1">
      <alignment horizontal="left"/>
    </xf>
    <xf numFmtId="49" fontId="5" fillId="3" borderId="4" xfId="0" applyNumberFormat="1" applyFont="1" applyFill="1" applyBorder="1" applyAlignment="1">
      <alignment horizontal="center" vertical="center"/>
    </xf>
    <xf numFmtId="0" fontId="5" fillId="3" borderId="4" xfId="0" applyFont="1" applyFill="1" applyBorder="1" applyAlignment="1">
      <alignment horizontal="center" vertical="center"/>
    </xf>
    <xf numFmtId="49" fontId="5" fillId="4" borderId="14" xfId="0" applyNumberFormat="1" applyFont="1" applyFill="1" applyBorder="1" applyAlignment="1">
      <alignment horizontal="right" vertical="center" wrapText="1"/>
    </xf>
    <xf numFmtId="0" fontId="5" fillId="4" borderId="4" xfId="0" applyFont="1" applyFill="1" applyBorder="1" applyAlignment="1">
      <alignment horizontal="right" vertical="center" wrapText="1"/>
    </xf>
    <xf numFmtId="49" fontId="5" fillId="4" borderId="18" xfId="0" applyNumberFormat="1" applyFont="1" applyFill="1" applyBorder="1" applyAlignment="1">
      <alignment horizontal="right" vertical="center" wrapText="1"/>
    </xf>
    <xf numFmtId="0" fontId="5" fillId="4" borderId="19" xfId="0" applyFont="1" applyFill="1" applyBorder="1" applyAlignment="1">
      <alignment horizontal="right" vertical="center" wrapText="1"/>
    </xf>
    <xf numFmtId="0" fontId="5" fillId="4" borderId="20" xfId="0" applyFont="1" applyFill="1" applyBorder="1" applyAlignment="1">
      <alignment horizontal="right" vertical="center" wrapText="1"/>
    </xf>
    <xf numFmtId="166" fontId="6" fillId="2" borderId="14" xfId="0" applyNumberFormat="1" applyFont="1" applyFill="1" applyBorder="1" applyAlignment="1">
      <alignment horizontal="center" vertical="center"/>
    </xf>
    <xf numFmtId="0" fontId="6" fillId="2" borderId="4" xfId="0" applyFont="1" applyFill="1" applyBorder="1" applyAlignment="1">
      <alignment horizontal="center" vertical="center"/>
    </xf>
    <xf numFmtId="0" fontId="6" fillId="2" borderId="15" xfId="0" applyFont="1" applyFill="1" applyBorder="1" applyAlignment="1">
      <alignment horizontal="center" vertical="center"/>
    </xf>
    <xf numFmtId="49" fontId="5" fillId="2" borderId="8" xfId="0" applyNumberFormat="1"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0" xfId="0" applyFont="1" applyFill="1" applyBorder="1" applyAlignment="1">
      <alignment horizontal="center" vertical="center" wrapText="1"/>
    </xf>
    <xf numFmtId="14" fontId="5" fillId="2" borderId="11" xfId="0" applyNumberFormat="1" applyFont="1" applyFill="1" applyBorder="1" applyAlignment="1">
      <alignment horizontal="right" vertical="center"/>
    </xf>
    <xf numFmtId="0" fontId="5" fillId="2" borderId="12" xfId="0" applyFont="1" applyFill="1" applyBorder="1" applyAlignment="1">
      <alignment horizontal="right" vertical="center"/>
    </xf>
    <xf numFmtId="0" fontId="5" fillId="2" borderId="13" xfId="0" applyFont="1" applyFill="1" applyBorder="1" applyAlignment="1">
      <alignment horizontal="right" vertical="center"/>
    </xf>
    <xf numFmtId="49" fontId="5" fillId="2" borderId="14" xfId="0" applyNumberFormat="1" applyFont="1" applyFill="1" applyBorder="1" applyAlignment="1">
      <alignment horizontal="left" vertical="center"/>
    </xf>
    <xf numFmtId="0" fontId="5" fillId="2" borderId="4" xfId="0" applyFont="1" applyFill="1" applyBorder="1" applyAlignment="1">
      <alignment horizontal="left" vertical="center"/>
    </xf>
    <xf numFmtId="0" fontId="5" fillId="2" borderId="15" xfId="0" applyFont="1" applyFill="1" applyBorder="1" applyAlignment="1">
      <alignment horizontal="left" vertical="center"/>
    </xf>
    <xf numFmtId="0" fontId="5" fillId="2" borderId="14" xfId="0" applyFont="1" applyFill="1" applyBorder="1" applyAlignment="1">
      <alignment horizontal="left" vertical="center"/>
    </xf>
    <xf numFmtId="0" fontId="5" fillId="8" borderId="43" xfId="0" applyFont="1" applyFill="1" applyBorder="1" applyAlignment="1">
      <alignment horizontal="center" vertical="center" wrapText="1"/>
    </xf>
    <xf numFmtId="0" fontId="5" fillId="8" borderId="44" xfId="0" applyFont="1" applyFill="1" applyBorder="1" applyAlignment="1">
      <alignment horizontal="center" vertical="center" wrapText="1"/>
    </xf>
    <xf numFmtId="0" fontId="5" fillId="8" borderId="45" xfId="0" applyFont="1" applyFill="1" applyBorder="1" applyAlignment="1">
      <alignment horizontal="center" vertical="center" wrapText="1"/>
    </xf>
    <xf numFmtId="0" fontId="6" fillId="2" borderId="47" xfId="0" applyFont="1" applyFill="1" applyBorder="1" applyAlignment="1">
      <alignment horizontal="center" vertical="center" wrapText="1"/>
    </xf>
    <xf numFmtId="0" fontId="6" fillId="2" borderId="19" xfId="0" applyFont="1" applyFill="1" applyBorder="1" applyAlignment="1">
      <alignment horizontal="center" vertical="center" wrapText="1"/>
    </xf>
    <xf numFmtId="0" fontId="6" fillId="2" borderId="20" xfId="0" applyFont="1" applyFill="1" applyBorder="1" applyAlignment="1">
      <alignment horizontal="center" vertical="center" wrapText="1"/>
    </xf>
    <xf numFmtId="49" fontId="6" fillId="2" borderId="46" xfId="0" applyNumberFormat="1" applyFont="1" applyFill="1" applyBorder="1" applyAlignment="1">
      <alignment horizontal="left" vertical="center" wrapText="1"/>
    </xf>
    <xf numFmtId="0" fontId="6" fillId="2" borderId="49" xfId="0" applyFont="1" applyFill="1" applyBorder="1" applyAlignment="1">
      <alignment horizontal="left" vertical="center" wrapText="1"/>
    </xf>
    <xf numFmtId="0" fontId="6" fillId="2" borderId="51" xfId="0" applyFont="1" applyFill="1" applyBorder="1" applyAlignment="1">
      <alignment horizontal="left" vertical="center" wrapText="1"/>
    </xf>
    <xf numFmtId="49" fontId="5" fillId="5" borderId="15" xfId="0" applyNumberFormat="1" applyFont="1" applyFill="1" applyBorder="1" applyAlignment="1">
      <alignment horizontal="center" vertical="center" wrapText="1"/>
    </xf>
    <xf numFmtId="0" fontId="5" fillId="5" borderId="15" xfId="0" applyFont="1" applyFill="1" applyBorder="1" applyAlignment="1">
      <alignment horizontal="center" vertical="center" wrapText="1"/>
    </xf>
    <xf numFmtId="49" fontId="5" fillId="6" borderId="14" xfId="0" applyNumberFormat="1"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15" xfId="0"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0" fontId="5" fillId="5" borderId="4" xfId="0" applyFont="1" applyFill="1" applyBorder="1" applyAlignment="1">
      <alignment horizontal="center" vertical="center" wrapText="1"/>
    </xf>
    <xf numFmtId="49" fontId="5" fillId="5" borderId="14" xfId="0" applyNumberFormat="1" applyFont="1" applyFill="1" applyBorder="1" applyAlignment="1">
      <alignment horizontal="center" vertical="center" wrapText="1"/>
    </xf>
    <xf numFmtId="0" fontId="5" fillId="5" borderId="14"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6" fillId="2" borderId="17" xfId="0" applyFont="1" applyFill="1" applyBorder="1" applyAlignment="1">
      <alignment horizontal="center" vertical="center" wrapText="1"/>
    </xf>
    <xf numFmtId="49" fontId="8" fillId="2" borderId="30" xfId="0" applyNumberFormat="1" applyFont="1" applyFill="1" applyBorder="1" applyAlignment="1">
      <alignment horizontal="left" vertical="center"/>
    </xf>
    <xf numFmtId="0" fontId="8" fillId="2" borderId="31" xfId="0" applyFont="1" applyFill="1" applyBorder="1" applyAlignment="1">
      <alignment horizontal="left" vertical="center"/>
    </xf>
    <xf numFmtId="49" fontId="8" fillId="3" borderId="39" xfId="0" applyNumberFormat="1" applyFont="1" applyFill="1" applyBorder="1" applyAlignment="1">
      <alignment horizontal="left" vertical="center"/>
    </xf>
    <xf numFmtId="0" fontId="8" fillId="3" borderId="40" xfId="0" applyFont="1" applyFill="1" applyBorder="1" applyAlignment="1">
      <alignment horizontal="left" vertical="center"/>
    </xf>
    <xf numFmtId="0" fontId="8" fillId="3" borderId="41" xfId="0" applyFont="1" applyFill="1" applyBorder="1" applyAlignment="1">
      <alignment horizontal="left" vertical="center"/>
    </xf>
    <xf numFmtId="0" fontId="6" fillId="2" borderId="36" xfId="0" applyFont="1" applyFill="1" applyBorder="1" applyAlignment="1">
      <alignment horizontal="center"/>
    </xf>
    <xf numFmtId="0" fontId="6" fillId="2" borderId="37" xfId="0" applyFont="1" applyFill="1" applyBorder="1" applyAlignment="1">
      <alignment horizontal="center"/>
    </xf>
    <xf numFmtId="0" fontId="9" fillId="2" borderId="37" xfId="0" applyFont="1" applyFill="1" applyBorder="1" applyAlignment="1"/>
    <xf numFmtId="49" fontId="5" fillId="3" borderId="47" xfId="0" applyNumberFormat="1" applyFont="1" applyFill="1" applyBorder="1" applyAlignment="1">
      <alignment horizontal="center" vertical="center" wrapText="1"/>
    </xf>
    <xf numFmtId="0" fontId="5" fillId="3" borderId="19" xfId="0" applyFont="1" applyFill="1" applyBorder="1" applyAlignment="1">
      <alignment horizontal="center" vertical="center" wrapText="1"/>
    </xf>
    <xf numFmtId="0" fontId="5" fillId="3" borderId="20" xfId="0" applyFont="1" applyFill="1" applyBorder="1" applyAlignment="1">
      <alignment horizontal="center" vertical="center" wrapText="1"/>
    </xf>
    <xf numFmtId="166" fontId="5" fillId="11" borderId="47" xfId="0" applyNumberFormat="1" applyFont="1" applyFill="1" applyBorder="1" applyAlignment="1">
      <alignment horizontal="center" vertical="center"/>
    </xf>
    <xf numFmtId="166" fontId="5" fillId="11" borderId="19" xfId="0" applyNumberFormat="1" applyFont="1" applyFill="1" applyBorder="1" applyAlignment="1">
      <alignment horizontal="center" vertical="center"/>
    </xf>
    <xf numFmtId="166" fontId="5" fillId="11" borderId="20" xfId="0" applyNumberFormat="1" applyFont="1" applyFill="1" applyBorder="1" applyAlignment="1">
      <alignment horizontal="center" vertical="center"/>
    </xf>
    <xf numFmtId="49" fontId="5" fillId="3" borderId="47" xfId="0" applyNumberFormat="1" applyFont="1" applyFill="1" applyBorder="1" applyAlignment="1">
      <alignment horizontal="center" vertical="center"/>
    </xf>
    <xf numFmtId="0" fontId="5" fillId="3" borderId="19" xfId="0" applyFont="1" applyFill="1" applyBorder="1" applyAlignment="1">
      <alignment horizontal="center" vertical="center"/>
    </xf>
    <xf numFmtId="0" fontId="5" fillId="3" borderId="20" xfId="0" applyFont="1" applyFill="1" applyBorder="1" applyAlignment="1">
      <alignment horizontal="center" vertical="center"/>
    </xf>
    <xf numFmtId="49" fontId="5" fillId="3" borderId="4" xfId="0" applyNumberFormat="1"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2" borderId="11" xfId="0" applyFont="1" applyFill="1" applyBorder="1" applyAlignment="1">
      <alignment horizontal="center"/>
    </xf>
    <xf numFmtId="49" fontId="5" fillId="9" borderId="4" xfId="0" applyNumberFormat="1" applyFont="1" applyFill="1" applyBorder="1" applyAlignment="1">
      <alignment horizontal="center" vertical="center" wrapText="1"/>
    </xf>
    <xf numFmtId="0" fontId="5" fillId="9" borderId="4" xfId="0" applyFont="1" applyFill="1" applyBorder="1" applyAlignment="1">
      <alignment horizontal="center" vertical="center" wrapText="1"/>
    </xf>
    <xf numFmtId="14" fontId="5" fillId="9" borderId="18" xfId="0" applyNumberFormat="1" applyFont="1" applyFill="1" applyBorder="1" applyAlignment="1">
      <alignment horizontal="center" vertical="center" wrapText="1"/>
    </xf>
    <xf numFmtId="14" fontId="5" fillId="9" borderId="19" xfId="0" applyNumberFormat="1" applyFont="1" applyFill="1" applyBorder="1" applyAlignment="1">
      <alignment horizontal="center" vertical="center" wrapText="1"/>
    </xf>
    <xf numFmtId="14" fontId="5" fillId="9" borderId="20" xfId="0" applyNumberFormat="1" applyFont="1" applyFill="1" applyBorder="1" applyAlignment="1">
      <alignment horizontal="center" vertical="center" wrapText="1"/>
    </xf>
    <xf numFmtId="49" fontId="5" fillId="9" borderId="4" xfId="0" applyNumberFormat="1" applyFont="1" applyFill="1" applyBorder="1" applyAlignment="1">
      <alignment horizontal="center" vertical="center"/>
    </xf>
    <xf numFmtId="0" fontId="5" fillId="9" borderId="4" xfId="0" applyFont="1" applyFill="1" applyBorder="1" applyAlignment="1">
      <alignment horizontal="center" vertical="center"/>
    </xf>
    <xf numFmtId="166" fontId="6" fillId="2" borderId="4" xfId="0" applyNumberFormat="1" applyFont="1" applyFill="1" applyBorder="1" applyAlignment="1">
      <alignment horizontal="center" vertical="center"/>
    </xf>
    <xf numFmtId="49" fontId="5" fillId="10" borderId="18" xfId="0" applyNumberFormat="1" applyFont="1" applyFill="1" applyBorder="1" applyAlignment="1">
      <alignment horizontal="center" vertical="center"/>
    </xf>
    <xf numFmtId="0" fontId="5" fillId="10" borderId="19" xfId="0" applyFont="1" applyFill="1" applyBorder="1" applyAlignment="1">
      <alignment horizontal="center" vertical="center"/>
    </xf>
    <xf numFmtId="0" fontId="5" fillId="10" borderId="20" xfId="0" applyFont="1" applyFill="1" applyBorder="1" applyAlignment="1">
      <alignment horizontal="center" vertical="center"/>
    </xf>
    <xf numFmtId="166" fontId="5" fillId="11" borderId="4" xfId="0" applyNumberFormat="1" applyFont="1" applyFill="1" applyBorder="1" applyAlignment="1">
      <alignment horizontal="center" vertical="center"/>
    </xf>
    <xf numFmtId="49" fontId="6" fillId="2" borderId="16" xfId="0" applyNumberFormat="1" applyFont="1" applyFill="1" applyBorder="1" applyAlignment="1">
      <alignment horizontal="center" vertical="center" wrapText="1"/>
    </xf>
    <xf numFmtId="49" fontId="6" fillId="2" borderId="4" xfId="0" applyNumberFormat="1"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2" borderId="14" xfId="0" applyFont="1" applyFill="1" applyBorder="1" applyAlignment="1">
      <alignment horizontal="left" vertical="center" wrapText="1"/>
    </xf>
    <xf numFmtId="49" fontId="6" fillId="2" borderId="22" xfId="0" applyNumberFormat="1" applyFont="1" applyFill="1" applyBorder="1" applyAlignment="1">
      <alignment horizontal="center" vertical="center" wrapText="1"/>
    </xf>
    <xf numFmtId="0" fontId="6" fillId="2" borderId="22" xfId="0" applyFont="1" applyFill="1" applyBorder="1" applyAlignment="1">
      <alignment horizontal="center" vertical="center" wrapText="1"/>
    </xf>
    <xf numFmtId="0" fontId="6" fillId="2" borderId="23" xfId="0" applyFont="1" applyFill="1" applyBorder="1" applyAlignment="1">
      <alignment horizontal="center" vertical="center" wrapText="1"/>
    </xf>
    <xf numFmtId="0" fontId="6" fillId="2" borderId="54" xfId="0" applyNumberFormat="1" applyFont="1" applyFill="1" applyBorder="1" applyAlignment="1">
      <alignment horizontal="center" vertical="center"/>
    </xf>
    <xf numFmtId="0" fontId="6" fillId="2" borderId="56" xfId="0" applyFont="1" applyFill="1" applyBorder="1" applyAlignment="1">
      <alignment horizontal="center" vertical="center"/>
    </xf>
    <xf numFmtId="0" fontId="6" fillId="2" borderId="4" xfId="0" applyNumberFormat="1" applyFont="1" applyFill="1" applyBorder="1" applyAlignment="1">
      <alignment horizontal="center" vertical="center"/>
    </xf>
    <xf numFmtId="49" fontId="5" fillId="12" borderId="4" xfId="0" applyNumberFormat="1" applyFont="1" applyFill="1" applyBorder="1" applyAlignment="1">
      <alignment horizontal="center" vertical="center" wrapText="1"/>
    </xf>
    <xf numFmtId="0" fontId="5" fillId="12" borderId="4" xfId="0" applyFont="1" applyFill="1" applyBorder="1" applyAlignment="1">
      <alignment horizontal="center" vertical="center" wrapText="1"/>
    </xf>
    <xf numFmtId="0" fontId="5" fillId="12" borderId="15" xfId="0" applyFont="1" applyFill="1" applyBorder="1" applyAlignment="1">
      <alignment horizontal="center" vertical="center" wrapText="1"/>
    </xf>
    <xf numFmtId="0" fontId="6" fillId="2" borderId="55" xfId="0" applyFont="1" applyFill="1" applyBorder="1" applyAlignment="1">
      <alignment horizontal="center" vertical="center"/>
    </xf>
    <xf numFmtId="49" fontId="8" fillId="3" borderId="30" xfId="0" applyNumberFormat="1" applyFont="1" applyFill="1" applyBorder="1" applyAlignment="1">
      <alignment horizontal="left" vertical="center"/>
    </xf>
    <xf numFmtId="0" fontId="8" fillId="3" borderId="31" xfId="0" applyFont="1" applyFill="1" applyBorder="1" applyAlignment="1">
      <alignment horizontal="left" vertical="center"/>
    </xf>
    <xf numFmtId="0" fontId="8" fillId="3" borderId="32" xfId="0" applyFont="1" applyFill="1" applyBorder="1" applyAlignment="1">
      <alignment horizontal="left" vertical="center"/>
    </xf>
    <xf numFmtId="49" fontId="2" fillId="2" borderId="57" xfId="0" applyNumberFormat="1" applyFont="1" applyFill="1" applyBorder="1" applyAlignment="1">
      <alignment horizontal="left" vertical="center" wrapText="1"/>
    </xf>
    <xf numFmtId="0" fontId="2" fillId="2" borderId="58" xfId="0" applyFont="1" applyFill="1" applyBorder="1" applyAlignment="1">
      <alignment horizontal="left" vertical="center" wrapText="1"/>
    </xf>
    <xf numFmtId="0" fontId="2" fillId="2" borderId="59" xfId="0" applyFont="1" applyFill="1" applyBorder="1" applyAlignment="1">
      <alignment horizontal="left" vertical="center" wrapText="1"/>
    </xf>
    <xf numFmtId="0" fontId="0" fillId="2" borderId="52" xfId="0" applyFont="1" applyFill="1" applyBorder="1" applyAlignment="1">
      <alignment vertical="center" wrapText="1"/>
    </xf>
    <xf numFmtId="0" fontId="2" fillId="2" borderId="52" xfId="0" applyFont="1" applyFill="1" applyBorder="1" applyAlignment="1">
      <alignment horizontal="center" vertical="center" wrapText="1"/>
    </xf>
    <xf numFmtId="49" fontId="4" fillId="13" borderId="4" xfId="0" applyNumberFormat="1" applyFont="1" applyFill="1" applyBorder="1" applyAlignment="1">
      <alignment horizontal="center" vertical="center" wrapText="1"/>
    </xf>
    <xf numFmtId="0" fontId="4" fillId="13" borderId="4" xfId="0" applyFont="1" applyFill="1" applyBorder="1" applyAlignment="1">
      <alignment horizontal="center" vertical="center" wrapText="1"/>
    </xf>
    <xf numFmtId="49" fontId="1" fillId="2" borderId="4" xfId="0" applyNumberFormat="1" applyFont="1" applyFill="1" applyBorder="1" applyAlignment="1">
      <alignment horizontal="left" vertical="center" wrapText="1"/>
    </xf>
    <xf numFmtId="0" fontId="1" fillId="2" borderId="4" xfId="0" applyFont="1" applyFill="1" applyBorder="1" applyAlignment="1">
      <alignment horizontal="left" vertical="center" wrapText="1"/>
    </xf>
    <xf numFmtId="49" fontId="1" fillId="15" borderId="4" xfId="0" applyNumberFormat="1" applyFont="1" applyFill="1" applyBorder="1" applyAlignment="1">
      <alignment horizontal="right" vertical="center" wrapText="1"/>
    </xf>
    <xf numFmtId="0" fontId="1" fillId="15" borderId="4" xfId="0" applyFont="1" applyFill="1" applyBorder="1" applyAlignment="1">
      <alignment horizontal="right" vertical="center" wrapText="1"/>
    </xf>
    <xf numFmtId="0" fontId="1" fillId="15" borderId="4" xfId="0" applyNumberFormat="1" applyFont="1" applyFill="1" applyBorder="1" applyAlignment="1">
      <alignment horizontal="center" vertical="center" wrapText="1"/>
    </xf>
    <xf numFmtId="0" fontId="1" fillId="15" borderId="4" xfId="0" applyFont="1" applyFill="1" applyBorder="1" applyAlignment="1">
      <alignment horizontal="center" vertical="center" wrapText="1"/>
    </xf>
    <xf numFmtId="49" fontId="1" fillId="6" borderId="4" xfId="0" applyNumberFormat="1" applyFont="1" applyFill="1" applyBorder="1" applyAlignment="1">
      <alignment horizontal="center" vertical="center" wrapText="1"/>
    </xf>
    <xf numFmtId="0" fontId="1" fillId="6" borderId="4" xfId="0" applyFont="1" applyFill="1" applyBorder="1" applyAlignment="1">
      <alignment horizontal="center" vertical="center" wrapText="1"/>
    </xf>
    <xf numFmtId="49" fontId="1" fillId="15" borderId="4" xfId="0" applyNumberFormat="1" applyFont="1" applyFill="1" applyBorder="1" applyAlignment="1">
      <alignment horizontal="center" vertical="center" wrapText="1"/>
    </xf>
    <xf numFmtId="49" fontId="1" fillId="16" borderId="4" xfId="0" applyNumberFormat="1" applyFont="1" applyFill="1" applyBorder="1" applyAlignment="1">
      <alignment horizontal="center" vertical="center" wrapText="1"/>
    </xf>
    <xf numFmtId="0" fontId="1" fillId="16" borderId="4" xfId="0"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49" fontId="1" fillId="15" borderId="47" xfId="0" applyNumberFormat="1" applyFont="1" applyFill="1" applyBorder="1" applyAlignment="1">
      <alignment horizontal="right" vertical="center" wrapText="1"/>
    </xf>
    <xf numFmtId="0" fontId="1" fillId="15" borderId="19" xfId="0" applyFont="1" applyFill="1" applyBorder="1" applyAlignment="1">
      <alignment horizontal="right" vertical="center" wrapText="1"/>
    </xf>
    <xf numFmtId="0" fontId="1" fillId="15" borderId="20" xfId="0" applyFont="1" applyFill="1" applyBorder="1" applyAlignment="1">
      <alignment horizontal="right" vertical="center" wrapText="1"/>
    </xf>
    <xf numFmtId="0" fontId="1" fillId="15" borderId="47" xfId="0" applyNumberFormat="1" applyFont="1" applyFill="1" applyBorder="1" applyAlignment="1">
      <alignment horizontal="center" vertical="center" wrapText="1"/>
    </xf>
    <xf numFmtId="0" fontId="1" fillId="15" borderId="19" xfId="0" applyFont="1" applyFill="1" applyBorder="1" applyAlignment="1">
      <alignment horizontal="center" vertical="center" wrapText="1"/>
    </xf>
    <xf numFmtId="0" fontId="1" fillId="15" borderId="20" xfId="0" applyFont="1" applyFill="1" applyBorder="1" applyAlignment="1">
      <alignment horizontal="center" vertical="center" wrapText="1"/>
    </xf>
    <xf numFmtId="49" fontId="2" fillId="2" borderId="4" xfId="0" applyNumberFormat="1" applyFont="1" applyFill="1" applyBorder="1" applyAlignment="1">
      <alignment horizontal="left" vertical="center" wrapText="1"/>
    </xf>
    <xf numFmtId="0" fontId="2" fillId="2" borderId="4" xfId="0" applyFont="1" applyFill="1" applyBorder="1" applyAlignment="1">
      <alignment horizontal="left" vertical="center"/>
    </xf>
    <xf numFmtId="0" fontId="0" fillId="2" borderId="16" xfId="0" applyFont="1" applyFill="1" applyBorder="1" applyAlignment="1">
      <alignment vertical="center" wrapText="1"/>
    </xf>
    <xf numFmtId="0" fontId="2" fillId="2" borderId="12" xfId="0" applyFont="1" applyFill="1" applyBorder="1" applyAlignment="1">
      <alignment horizontal="center" vertical="center" wrapText="1"/>
    </xf>
    <xf numFmtId="0" fontId="0" fillId="2" borderId="12" xfId="0" applyFont="1" applyFill="1" applyBorder="1" applyAlignment="1">
      <alignment vertical="center" wrapText="1"/>
    </xf>
    <xf numFmtId="0" fontId="2" fillId="2" borderId="17" xfId="0" applyFont="1" applyFill="1" applyBorder="1" applyAlignment="1">
      <alignment horizontal="center" vertical="center" wrapText="1"/>
    </xf>
    <xf numFmtId="49" fontId="1" fillId="17" borderId="4" xfId="0" applyNumberFormat="1" applyFont="1" applyFill="1" applyBorder="1" applyAlignment="1">
      <alignment horizontal="center" vertical="center" wrapText="1"/>
    </xf>
    <xf numFmtId="0" fontId="1" fillId="17" borderId="4" xfId="0" applyFont="1" applyFill="1" applyBorder="1" applyAlignment="1">
      <alignment horizontal="center" vertical="center" wrapText="1"/>
    </xf>
    <xf numFmtId="49" fontId="1" fillId="9" borderId="30" xfId="0" applyNumberFormat="1" applyFont="1" applyFill="1" applyBorder="1" applyAlignment="1">
      <alignment horizontal="center" vertical="center" wrapText="1"/>
    </xf>
    <xf numFmtId="0" fontId="1" fillId="9" borderId="31" xfId="0" applyFont="1" applyFill="1" applyBorder="1" applyAlignment="1">
      <alignment horizontal="center" vertical="center" wrapText="1"/>
    </xf>
    <xf numFmtId="49" fontId="2" fillId="2" borderId="48" xfId="0" applyNumberFormat="1" applyFont="1" applyFill="1" applyBorder="1" applyAlignment="1">
      <alignment horizontal="left" vertical="center" wrapText="1"/>
    </xf>
    <xf numFmtId="0" fontId="2" fillId="2" borderId="52" xfId="0" applyFont="1" applyFill="1" applyBorder="1" applyAlignment="1">
      <alignment horizontal="left" vertical="center" wrapText="1"/>
    </xf>
    <xf numFmtId="0" fontId="2" fillId="2" borderId="57" xfId="0" applyFont="1" applyFill="1" applyBorder="1" applyAlignment="1">
      <alignment horizontal="left" vertical="center" wrapText="1"/>
    </xf>
    <xf numFmtId="49" fontId="1" fillId="18" borderId="18" xfId="0" applyNumberFormat="1" applyFont="1" applyFill="1" applyBorder="1" applyAlignment="1">
      <alignment horizontal="right" vertical="center"/>
    </xf>
    <xf numFmtId="0" fontId="1" fillId="18" borderId="19" xfId="0" applyFont="1" applyFill="1" applyBorder="1" applyAlignment="1">
      <alignment horizontal="right" vertical="center"/>
    </xf>
    <xf numFmtId="0" fontId="1" fillId="18" borderId="20" xfId="0" applyFont="1" applyFill="1" applyBorder="1" applyAlignment="1">
      <alignment horizontal="right" vertical="center"/>
    </xf>
    <xf numFmtId="49" fontId="1" fillId="3" borderId="60" xfId="0" applyNumberFormat="1" applyFont="1" applyFill="1" applyBorder="1" applyAlignment="1">
      <alignment horizontal="right" vertical="center" wrapText="1"/>
    </xf>
    <xf numFmtId="0" fontId="1" fillId="3" borderId="6" xfId="0" applyFont="1" applyFill="1" applyBorder="1" applyAlignment="1">
      <alignment horizontal="right" vertical="center" wrapText="1"/>
    </xf>
    <xf numFmtId="0" fontId="1" fillId="3" borderId="61" xfId="0" applyFont="1" applyFill="1" applyBorder="1" applyAlignment="1">
      <alignment horizontal="right" vertical="center" wrapText="1"/>
    </xf>
    <xf numFmtId="166" fontId="1" fillId="11" borderId="62" xfId="0" applyNumberFormat="1" applyFont="1" applyFill="1" applyBorder="1" applyAlignment="1">
      <alignment horizontal="center" vertical="center"/>
    </xf>
    <xf numFmtId="166" fontId="1" fillId="11" borderId="7" xfId="0" applyNumberFormat="1" applyFont="1" applyFill="1" applyBorder="1" applyAlignment="1">
      <alignment horizontal="center" vertical="center"/>
    </xf>
    <xf numFmtId="0" fontId="2" fillId="2" borderId="63" xfId="0" applyFont="1" applyFill="1" applyBorder="1" applyAlignment="1">
      <alignment horizontal="left" vertical="center" wrapText="1"/>
    </xf>
    <xf numFmtId="0" fontId="2" fillId="2" borderId="64" xfId="0" applyFont="1" applyFill="1" applyBorder="1" applyAlignment="1">
      <alignment horizontal="left" vertical="center" wrapText="1"/>
    </xf>
    <xf numFmtId="49" fontId="2" fillId="2" borderId="16" xfId="0" applyNumberFormat="1" applyFont="1" applyFill="1" applyBorder="1" applyAlignment="1">
      <alignment horizontal="left" vertical="center" wrapText="1"/>
    </xf>
    <xf numFmtId="0" fontId="2" fillId="2" borderId="17" xfId="0" applyFont="1" applyFill="1" applyBorder="1" applyAlignment="1">
      <alignment horizontal="left" vertical="center" wrapText="1"/>
    </xf>
    <xf numFmtId="49" fontId="1" fillId="3" borderId="47" xfId="0" applyNumberFormat="1" applyFont="1" applyFill="1" applyBorder="1" applyAlignment="1">
      <alignment horizontal="center" vertical="center"/>
    </xf>
    <xf numFmtId="0" fontId="1" fillId="3" borderId="20" xfId="0" applyFont="1" applyFill="1" applyBorder="1" applyAlignment="1">
      <alignment horizontal="center" vertic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8EAADB"/>
      <rgbColor rgb="FFA9CD90"/>
      <rgbColor rgb="FFADACAC"/>
      <rgbColor rgb="FF00B0F0"/>
      <rgbColor rgb="FFB2A1C7"/>
      <rgbColor rgb="FFC2D69B"/>
      <rgbColor rgb="FFFFC000"/>
      <rgbColor rgb="FFF7CAAC"/>
      <rgbColor rgb="FFFFFF00"/>
      <rgbColor rgb="FFDADADA"/>
      <rgbColor rgb="FFC00000"/>
      <rgbColor rgb="FFFFC9C9"/>
      <rgbColor rgb="FFFFF2CB"/>
      <rgbColor rgb="FFC5DEB5"/>
      <rgbColor rgb="FFFFD965"/>
      <rgbColor rgb="FFF4B083"/>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3.jpeg"/></Relationships>
</file>

<file path=xl/drawings/_rels/drawing3.xml.rels><?xml version="1.0" encoding="UTF-8" standalone="yes"?>
<Relationships xmlns="http://schemas.openxmlformats.org/package/2006/relationships"><Relationship Id="rId8" Type="http://schemas.openxmlformats.org/officeDocument/2006/relationships/image" Target="../media/image21.jpeg"/><Relationship Id="rId13" Type="http://schemas.openxmlformats.org/officeDocument/2006/relationships/image" Target="../media/image26.png"/><Relationship Id="rId3" Type="http://schemas.openxmlformats.org/officeDocument/2006/relationships/image" Target="../media/image16.png"/><Relationship Id="rId7" Type="http://schemas.openxmlformats.org/officeDocument/2006/relationships/image" Target="../media/image20.jpeg"/><Relationship Id="rId12" Type="http://schemas.openxmlformats.org/officeDocument/2006/relationships/image" Target="../media/image25.jpeg"/><Relationship Id="rId2" Type="http://schemas.openxmlformats.org/officeDocument/2006/relationships/image" Target="../media/image15.jpeg"/><Relationship Id="rId1" Type="http://schemas.openxmlformats.org/officeDocument/2006/relationships/image" Target="../media/image14.png"/><Relationship Id="rId6" Type="http://schemas.openxmlformats.org/officeDocument/2006/relationships/image" Target="../media/image19.jpeg"/><Relationship Id="rId11" Type="http://schemas.openxmlformats.org/officeDocument/2006/relationships/image" Target="../media/image24.jpeg"/><Relationship Id="rId5" Type="http://schemas.openxmlformats.org/officeDocument/2006/relationships/image" Target="../media/image18.png"/><Relationship Id="rId10" Type="http://schemas.openxmlformats.org/officeDocument/2006/relationships/image" Target="../media/image23.jpeg"/><Relationship Id="rId4" Type="http://schemas.openxmlformats.org/officeDocument/2006/relationships/image" Target="../media/image17.png"/><Relationship Id="rId9" Type="http://schemas.openxmlformats.org/officeDocument/2006/relationships/image" Target="../media/image2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jpeg"/><Relationship Id="rId1" Type="http://schemas.openxmlformats.org/officeDocument/2006/relationships/image" Target="../media/image27.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12</xdr:col>
      <xdr:colOff>336469</xdr:colOff>
      <xdr:row>11</xdr:row>
      <xdr:rowOff>154741</xdr:rowOff>
    </xdr:from>
    <xdr:to>
      <xdr:col>12</xdr:col>
      <xdr:colOff>1594482</xdr:colOff>
      <xdr:row>11</xdr:row>
      <xdr:rowOff>1164532</xdr:rowOff>
    </xdr:to>
    <xdr:pic>
      <xdr:nvPicPr>
        <xdr:cNvPr id="2" name="Picture 2" descr="Picture 2"/>
        <xdr:cNvPicPr>
          <a:picLocks noChangeAspect="1"/>
        </xdr:cNvPicPr>
      </xdr:nvPicPr>
      <xdr:blipFill>
        <a:blip xmlns:r="http://schemas.openxmlformats.org/officeDocument/2006/relationships" r:embed="rId1">
          <a:extLst/>
        </a:blip>
        <a:stretch>
          <a:fillRect/>
        </a:stretch>
      </xdr:blipFill>
      <xdr:spPr>
        <a:xfrm>
          <a:off x="13176169" y="6197401"/>
          <a:ext cx="1258014" cy="1009792"/>
        </a:xfrm>
        <a:prstGeom prst="rect">
          <a:avLst/>
        </a:prstGeom>
        <a:ln w="12700" cap="flat">
          <a:noFill/>
          <a:miter lim="400000"/>
        </a:ln>
        <a:effectLst/>
      </xdr:spPr>
    </xdr:pic>
    <xdr:clientData/>
  </xdr:twoCellAnchor>
  <xdr:twoCellAnchor>
    <xdr:from>
      <xdr:col>12</xdr:col>
      <xdr:colOff>171451</xdr:colOff>
      <xdr:row>12</xdr:row>
      <xdr:rowOff>184034</xdr:rowOff>
    </xdr:from>
    <xdr:to>
      <xdr:col>12</xdr:col>
      <xdr:colOff>1708150</xdr:colOff>
      <xdr:row>12</xdr:row>
      <xdr:rowOff>1121280</xdr:rowOff>
    </xdr:to>
    <xdr:pic>
      <xdr:nvPicPr>
        <xdr:cNvPr id="3" name="Picture 2" descr="Picture 2"/>
        <xdr:cNvPicPr>
          <a:picLocks noChangeAspect="1"/>
        </xdr:cNvPicPr>
      </xdr:nvPicPr>
      <xdr:blipFill>
        <a:blip xmlns:r="http://schemas.openxmlformats.org/officeDocument/2006/relationships" r:embed="rId2">
          <a:extLst/>
        </a:blip>
        <a:stretch>
          <a:fillRect/>
        </a:stretch>
      </xdr:blipFill>
      <xdr:spPr>
        <a:xfrm>
          <a:off x="13011151" y="7628774"/>
          <a:ext cx="1536699" cy="937247"/>
        </a:xfrm>
        <a:prstGeom prst="rect">
          <a:avLst/>
        </a:prstGeom>
        <a:ln w="12700" cap="flat">
          <a:noFill/>
          <a:miter lim="400000"/>
        </a:ln>
        <a:effectLst/>
      </xdr:spPr>
    </xdr:pic>
    <xdr:clientData/>
  </xdr:twoCellAnchor>
  <xdr:twoCellAnchor>
    <xdr:from>
      <xdr:col>12</xdr:col>
      <xdr:colOff>193312</xdr:colOff>
      <xdr:row>13</xdr:row>
      <xdr:rowOff>431889</xdr:rowOff>
    </xdr:from>
    <xdr:to>
      <xdr:col>12</xdr:col>
      <xdr:colOff>1676691</xdr:colOff>
      <xdr:row>13</xdr:row>
      <xdr:rowOff>761455</xdr:rowOff>
    </xdr:to>
    <xdr:pic>
      <xdr:nvPicPr>
        <xdr:cNvPr id="4" name="Picture 6" descr="Picture 6"/>
        <xdr:cNvPicPr>
          <a:picLocks noChangeAspect="1"/>
        </xdr:cNvPicPr>
      </xdr:nvPicPr>
      <xdr:blipFill>
        <a:blip xmlns:r="http://schemas.openxmlformats.org/officeDocument/2006/relationships" r:embed="rId3">
          <a:extLst/>
        </a:blip>
        <a:stretch>
          <a:fillRect/>
        </a:stretch>
      </xdr:blipFill>
      <xdr:spPr>
        <a:xfrm>
          <a:off x="13033012" y="9080589"/>
          <a:ext cx="1483380" cy="329567"/>
        </a:xfrm>
        <a:prstGeom prst="rect">
          <a:avLst/>
        </a:prstGeom>
        <a:ln w="12700" cap="flat">
          <a:noFill/>
          <a:miter lim="400000"/>
        </a:ln>
        <a:effectLst/>
      </xdr:spPr>
    </xdr:pic>
    <xdr:clientData/>
  </xdr:twoCellAnchor>
  <xdr:twoCellAnchor>
    <xdr:from>
      <xdr:col>12</xdr:col>
      <xdr:colOff>392704</xdr:colOff>
      <xdr:row>21</xdr:row>
      <xdr:rowOff>106223</xdr:rowOff>
    </xdr:from>
    <xdr:to>
      <xdr:col>12</xdr:col>
      <xdr:colOff>994810</xdr:colOff>
      <xdr:row>21</xdr:row>
      <xdr:rowOff>746760</xdr:rowOff>
    </xdr:to>
    <xdr:pic>
      <xdr:nvPicPr>
        <xdr:cNvPr id="5" name="Picture 27" descr="Picture 27"/>
        <xdr:cNvPicPr>
          <a:picLocks noChangeAspect="1"/>
        </xdr:cNvPicPr>
      </xdr:nvPicPr>
      <xdr:blipFill>
        <a:blip xmlns:r="http://schemas.openxmlformats.org/officeDocument/2006/relationships" r:embed="rId4">
          <a:extLst/>
        </a:blip>
        <a:stretch>
          <a:fillRect/>
        </a:stretch>
      </xdr:blipFill>
      <xdr:spPr>
        <a:xfrm>
          <a:off x="13232404" y="16875938"/>
          <a:ext cx="602107" cy="640537"/>
        </a:xfrm>
        <a:prstGeom prst="rect">
          <a:avLst/>
        </a:prstGeom>
        <a:ln w="12700" cap="flat">
          <a:noFill/>
          <a:miter lim="400000"/>
        </a:ln>
        <a:effectLst/>
      </xdr:spPr>
    </xdr:pic>
    <xdr:clientData/>
  </xdr:twoCellAnchor>
  <xdr:twoCellAnchor>
    <xdr:from>
      <xdr:col>12</xdr:col>
      <xdr:colOff>288808</xdr:colOff>
      <xdr:row>22</xdr:row>
      <xdr:rowOff>13282</xdr:rowOff>
    </xdr:from>
    <xdr:to>
      <xdr:col>12</xdr:col>
      <xdr:colOff>968947</xdr:colOff>
      <xdr:row>22</xdr:row>
      <xdr:rowOff>693420</xdr:rowOff>
    </xdr:to>
    <xdr:pic>
      <xdr:nvPicPr>
        <xdr:cNvPr id="6" name="Picture 42" descr="Picture 42"/>
        <xdr:cNvPicPr>
          <a:picLocks noChangeAspect="1"/>
        </xdr:cNvPicPr>
      </xdr:nvPicPr>
      <xdr:blipFill>
        <a:blip xmlns:r="http://schemas.openxmlformats.org/officeDocument/2006/relationships" r:embed="rId5">
          <a:extLst/>
        </a:blip>
        <a:stretch>
          <a:fillRect/>
        </a:stretch>
      </xdr:blipFill>
      <xdr:spPr>
        <a:xfrm>
          <a:off x="13128508" y="17821222"/>
          <a:ext cx="680140" cy="680139"/>
        </a:xfrm>
        <a:prstGeom prst="rect">
          <a:avLst/>
        </a:prstGeom>
        <a:ln w="12700" cap="flat">
          <a:noFill/>
          <a:miter lim="400000"/>
        </a:ln>
        <a:effectLst/>
      </xdr:spPr>
    </xdr:pic>
    <xdr:clientData/>
  </xdr:twoCellAnchor>
  <xdr:twoCellAnchor>
    <xdr:from>
      <xdr:col>12</xdr:col>
      <xdr:colOff>258328</xdr:colOff>
      <xdr:row>14</xdr:row>
      <xdr:rowOff>314613</xdr:rowOff>
    </xdr:from>
    <xdr:to>
      <xdr:col>12</xdr:col>
      <xdr:colOff>1665802</xdr:colOff>
      <xdr:row>14</xdr:row>
      <xdr:rowOff>1028985</xdr:rowOff>
    </xdr:to>
    <xdr:pic>
      <xdr:nvPicPr>
        <xdr:cNvPr id="7" name="Picture 5" descr="Picture 5"/>
        <xdr:cNvPicPr>
          <a:picLocks noChangeAspect="1"/>
        </xdr:cNvPicPr>
      </xdr:nvPicPr>
      <xdr:blipFill>
        <a:blip xmlns:r="http://schemas.openxmlformats.org/officeDocument/2006/relationships" r:embed="rId6">
          <a:extLst/>
        </a:blip>
        <a:stretch>
          <a:fillRect/>
        </a:stretch>
      </xdr:blipFill>
      <xdr:spPr>
        <a:xfrm>
          <a:off x="13098028" y="9786273"/>
          <a:ext cx="1407475" cy="714373"/>
        </a:xfrm>
        <a:prstGeom prst="rect">
          <a:avLst/>
        </a:prstGeom>
        <a:ln w="12700" cap="flat">
          <a:noFill/>
          <a:miter lim="400000"/>
        </a:ln>
        <a:effectLst/>
      </xdr:spPr>
    </xdr:pic>
    <xdr:clientData/>
  </xdr:twoCellAnchor>
  <xdr:twoCellAnchor>
    <xdr:from>
      <xdr:col>12</xdr:col>
      <xdr:colOff>421408</xdr:colOff>
      <xdr:row>10</xdr:row>
      <xdr:rowOff>83704</xdr:rowOff>
    </xdr:from>
    <xdr:to>
      <xdr:col>12</xdr:col>
      <xdr:colOff>1512456</xdr:colOff>
      <xdr:row>11</xdr:row>
      <xdr:rowOff>46990</xdr:rowOff>
    </xdr:to>
    <xdr:pic>
      <xdr:nvPicPr>
        <xdr:cNvPr id="8" name="Picture 45" descr="Picture 45"/>
        <xdr:cNvPicPr>
          <a:picLocks noChangeAspect="1"/>
        </xdr:cNvPicPr>
      </xdr:nvPicPr>
      <xdr:blipFill>
        <a:blip xmlns:r="http://schemas.openxmlformats.org/officeDocument/2006/relationships" r:embed="rId7">
          <a:extLst/>
        </a:blip>
        <a:stretch>
          <a:fillRect/>
        </a:stretch>
      </xdr:blipFill>
      <xdr:spPr>
        <a:xfrm>
          <a:off x="13261108" y="4998604"/>
          <a:ext cx="1091049" cy="1091046"/>
        </a:xfrm>
        <a:prstGeom prst="rect">
          <a:avLst/>
        </a:prstGeom>
        <a:ln w="12700" cap="flat">
          <a:noFill/>
          <a:miter lim="400000"/>
        </a:ln>
        <a:effectLst/>
      </xdr:spPr>
    </xdr:pic>
    <xdr:clientData/>
  </xdr:twoCellAnchor>
  <xdr:twoCellAnchor>
    <xdr:from>
      <xdr:col>12</xdr:col>
      <xdr:colOff>254000</xdr:colOff>
      <xdr:row>16</xdr:row>
      <xdr:rowOff>253999</xdr:rowOff>
    </xdr:from>
    <xdr:to>
      <xdr:col>12</xdr:col>
      <xdr:colOff>1661472</xdr:colOff>
      <xdr:row>16</xdr:row>
      <xdr:rowOff>968374</xdr:rowOff>
    </xdr:to>
    <xdr:pic>
      <xdr:nvPicPr>
        <xdr:cNvPr id="9" name="Picture 5" descr="Picture 5"/>
        <xdr:cNvPicPr>
          <a:picLocks noChangeAspect="1"/>
        </xdr:cNvPicPr>
      </xdr:nvPicPr>
      <xdr:blipFill>
        <a:blip xmlns:r="http://schemas.openxmlformats.org/officeDocument/2006/relationships" r:embed="rId6">
          <a:extLst/>
        </a:blip>
        <a:stretch>
          <a:fillRect/>
        </a:stretch>
      </xdr:blipFill>
      <xdr:spPr>
        <a:xfrm>
          <a:off x="13093700" y="12259309"/>
          <a:ext cx="1407473" cy="714376"/>
        </a:xfrm>
        <a:prstGeom prst="rect">
          <a:avLst/>
        </a:prstGeom>
        <a:ln w="12700" cap="flat">
          <a:noFill/>
          <a:miter lim="400000"/>
        </a:ln>
        <a:effectLst/>
      </xdr:spPr>
    </xdr:pic>
    <xdr:clientData/>
  </xdr:twoCellAnchor>
  <xdr:twoCellAnchor>
    <xdr:from>
      <xdr:col>12</xdr:col>
      <xdr:colOff>333375</xdr:colOff>
      <xdr:row>39</xdr:row>
      <xdr:rowOff>111124</xdr:rowOff>
    </xdr:from>
    <xdr:to>
      <xdr:col>12</xdr:col>
      <xdr:colOff>1555750</xdr:colOff>
      <xdr:row>39</xdr:row>
      <xdr:rowOff>780717</xdr:rowOff>
    </xdr:to>
    <xdr:pic>
      <xdr:nvPicPr>
        <xdr:cNvPr id="10" name="Picture 29" descr="Picture 29"/>
        <xdr:cNvPicPr>
          <a:picLocks noChangeAspect="1"/>
        </xdr:cNvPicPr>
      </xdr:nvPicPr>
      <xdr:blipFill>
        <a:blip xmlns:r="http://schemas.openxmlformats.org/officeDocument/2006/relationships" r:embed="rId8">
          <a:extLst/>
        </a:blip>
        <a:stretch>
          <a:fillRect/>
        </a:stretch>
      </xdr:blipFill>
      <xdr:spPr>
        <a:xfrm>
          <a:off x="13173075" y="20850859"/>
          <a:ext cx="1222375" cy="669594"/>
        </a:xfrm>
        <a:prstGeom prst="rect">
          <a:avLst/>
        </a:prstGeom>
        <a:ln w="12700" cap="flat">
          <a:noFill/>
          <a:miter lim="400000"/>
        </a:ln>
        <a:effectLst/>
      </xdr:spPr>
    </xdr:pic>
    <xdr:clientData/>
  </xdr:twoCellAnchor>
  <xdr:twoCellAnchor>
    <xdr:from>
      <xdr:col>12</xdr:col>
      <xdr:colOff>459740</xdr:colOff>
      <xdr:row>17</xdr:row>
      <xdr:rowOff>175261</xdr:rowOff>
    </xdr:from>
    <xdr:to>
      <xdr:col>12</xdr:col>
      <xdr:colOff>1229438</xdr:colOff>
      <xdr:row>17</xdr:row>
      <xdr:rowOff>937261</xdr:rowOff>
    </xdr:to>
    <xdr:pic>
      <xdr:nvPicPr>
        <xdr:cNvPr id="11" name="Picture 6" descr="Picture 6"/>
        <xdr:cNvPicPr>
          <a:picLocks noChangeAspect="1"/>
        </xdr:cNvPicPr>
      </xdr:nvPicPr>
      <xdr:blipFill>
        <a:blip xmlns:r="http://schemas.openxmlformats.org/officeDocument/2006/relationships" r:embed="rId9">
          <a:extLst/>
        </a:blip>
        <a:stretch>
          <a:fillRect/>
        </a:stretch>
      </xdr:blipFill>
      <xdr:spPr>
        <a:xfrm>
          <a:off x="13299440" y="13447396"/>
          <a:ext cx="769699" cy="762001"/>
        </a:xfrm>
        <a:prstGeom prst="rect">
          <a:avLst/>
        </a:prstGeom>
        <a:ln w="12700" cap="flat">
          <a:noFill/>
          <a:miter lim="400000"/>
        </a:ln>
        <a:effectLst/>
      </xdr:spPr>
    </xdr:pic>
    <xdr:clientData/>
  </xdr:twoCellAnchor>
  <xdr:twoCellAnchor>
    <xdr:from>
      <xdr:col>12</xdr:col>
      <xdr:colOff>472439</xdr:colOff>
      <xdr:row>18</xdr:row>
      <xdr:rowOff>23992</xdr:rowOff>
    </xdr:from>
    <xdr:to>
      <xdr:col>12</xdr:col>
      <xdr:colOff>1101343</xdr:colOff>
      <xdr:row>18</xdr:row>
      <xdr:rowOff>566419</xdr:rowOff>
    </xdr:to>
    <xdr:pic>
      <xdr:nvPicPr>
        <xdr:cNvPr id="12" name="Picture 22" descr="Picture 22"/>
        <xdr:cNvPicPr>
          <a:picLocks noChangeAspect="1"/>
        </xdr:cNvPicPr>
      </xdr:nvPicPr>
      <xdr:blipFill>
        <a:blip xmlns:r="http://schemas.openxmlformats.org/officeDocument/2006/relationships" r:embed="rId10">
          <a:extLst/>
        </a:blip>
        <a:stretch>
          <a:fillRect/>
        </a:stretch>
      </xdr:blipFill>
      <xdr:spPr>
        <a:xfrm>
          <a:off x="13312139" y="14309587"/>
          <a:ext cx="628905" cy="542428"/>
        </a:xfrm>
        <a:prstGeom prst="rect">
          <a:avLst/>
        </a:prstGeom>
        <a:ln w="12700" cap="flat">
          <a:noFill/>
          <a:miter lim="400000"/>
        </a:ln>
        <a:effectLst/>
      </xdr:spPr>
    </xdr:pic>
    <xdr:clientData/>
  </xdr:twoCellAnchor>
  <xdr:twoCellAnchor>
    <xdr:from>
      <xdr:col>12</xdr:col>
      <xdr:colOff>514401</xdr:colOff>
      <xdr:row>20</xdr:row>
      <xdr:rowOff>107316</xdr:rowOff>
    </xdr:from>
    <xdr:to>
      <xdr:col>12</xdr:col>
      <xdr:colOff>1028700</xdr:colOff>
      <xdr:row>20</xdr:row>
      <xdr:rowOff>777240</xdr:rowOff>
    </xdr:to>
    <xdr:pic>
      <xdr:nvPicPr>
        <xdr:cNvPr id="13" name="Picture 35" descr="Picture 35"/>
        <xdr:cNvPicPr>
          <a:picLocks noChangeAspect="1"/>
        </xdr:cNvPicPr>
      </xdr:nvPicPr>
      <xdr:blipFill>
        <a:blip xmlns:r="http://schemas.openxmlformats.org/officeDocument/2006/relationships" r:embed="rId11">
          <a:extLst/>
        </a:blip>
        <a:stretch>
          <a:fillRect/>
        </a:stretch>
      </xdr:blipFill>
      <xdr:spPr>
        <a:xfrm>
          <a:off x="13354101" y="16008351"/>
          <a:ext cx="514299" cy="669924"/>
        </a:xfrm>
        <a:prstGeom prst="rect">
          <a:avLst/>
        </a:prstGeom>
        <a:ln w="12700" cap="flat">
          <a:noFill/>
          <a:miter lim="400000"/>
        </a:ln>
        <a:effectLst/>
      </xdr:spPr>
    </xdr:pic>
    <xdr:clientData/>
  </xdr:twoCellAnchor>
  <xdr:twoCellAnchor>
    <xdr:from>
      <xdr:col>12</xdr:col>
      <xdr:colOff>395605</xdr:colOff>
      <xdr:row>19</xdr:row>
      <xdr:rowOff>44912</xdr:rowOff>
    </xdr:from>
    <xdr:to>
      <xdr:col>12</xdr:col>
      <xdr:colOff>1143000</xdr:colOff>
      <xdr:row>19</xdr:row>
      <xdr:rowOff>748663</xdr:rowOff>
    </xdr:to>
    <xdr:pic>
      <xdr:nvPicPr>
        <xdr:cNvPr id="14" name="Picture 38" descr="Picture 38"/>
        <xdr:cNvPicPr>
          <a:picLocks noChangeAspect="1"/>
        </xdr:cNvPicPr>
      </xdr:nvPicPr>
      <xdr:blipFill>
        <a:blip xmlns:r="http://schemas.openxmlformats.org/officeDocument/2006/relationships" r:embed="rId12">
          <a:extLst/>
        </a:blip>
        <a:stretch>
          <a:fillRect/>
        </a:stretch>
      </xdr:blipFill>
      <xdr:spPr>
        <a:xfrm>
          <a:off x="13235305" y="15062027"/>
          <a:ext cx="747395" cy="703752"/>
        </a:xfrm>
        <a:prstGeom prst="rect">
          <a:avLst/>
        </a:prstGeom>
        <a:ln w="12700" cap="flat">
          <a:noFill/>
          <a:miter lim="400000"/>
        </a:ln>
        <a:effectLst/>
      </xdr:spPr>
    </xdr:pic>
    <xdr:clientData/>
  </xdr:twoCellAnchor>
  <xdr:twoCellAnchor>
    <xdr:from>
      <xdr:col>12</xdr:col>
      <xdr:colOff>269875</xdr:colOff>
      <xdr:row>15</xdr:row>
      <xdr:rowOff>269874</xdr:rowOff>
    </xdr:from>
    <xdr:to>
      <xdr:col>12</xdr:col>
      <xdr:colOff>1677347</xdr:colOff>
      <xdr:row>15</xdr:row>
      <xdr:rowOff>984249</xdr:rowOff>
    </xdr:to>
    <xdr:pic>
      <xdr:nvPicPr>
        <xdr:cNvPr id="15" name="Picture 5" descr="Picture 5"/>
        <xdr:cNvPicPr>
          <a:picLocks noChangeAspect="1"/>
        </xdr:cNvPicPr>
      </xdr:nvPicPr>
      <xdr:blipFill>
        <a:blip xmlns:r="http://schemas.openxmlformats.org/officeDocument/2006/relationships" r:embed="rId6">
          <a:extLst/>
        </a:blip>
        <a:stretch>
          <a:fillRect/>
        </a:stretch>
      </xdr:blipFill>
      <xdr:spPr>
        <a:xfrm>
          <a:off x="13109575" y="11008359"/>
          <a:ext cx="1407473" cy="714376"/>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562432</xdr:colOff>
      <xdr:row>4</xdr:row>
      <xdr:rowOff>9525</xdr:rowOff>
    </xdr:from>
    <xdr:to>
      <xdr:col>13</xdr:col>
      <xdr:colOff>1365250</xdr:colOff>
      <xdr:row>4</xdr:row>
      <xdr:rowOff>762556</xdr:rowOff>
    </xdr:to>
    <xdr:pic>
      <xdr:nvPicPr>
        <xdr:cNvPr id="20" name="Picture 14" descr="Picture 14"/>
        <xdr:cNvPicPr>
          <a:picLocks noChangeAspect="1"/>
        </xdr:cNvPicPr>
      </xdr:nvPicPr>
      <xdr:blipFill>
        <a:blip xmlns:r="http://schemas.openxmlformats.org/officeDocument/2006/relationships" r:embed="rId1">
          <a:extLst/>
        </a:blip>
        <a:stretch>
          <a:fillRect/>
        </a:stretch>
      </xdr:blipFill>
      <xdr:spPr>
        <a:xfrm>
          <a:off x="14684832" y="3438525"/>
          <a:ext cx="802818" cy="753032"/>
        </a:xfrm>
        <a:prstGeom prst="rect">
          <a:avLst/>
        </a:prstGeom>
        <a:ln w="12700" cap="flat">
          <a:noFill/>
          <a:miter lim="400000"/>
        </a:ln>
        <a:effectLst/>
      </xdr:spPr>
    </xdr:pic>
    <xdr:clientData/>
  </xdr:twoCellAnchor>
  <xdr:twoCellAnchor>
    <xdr:from>
      <xdr:col>13</xdr:col>
      <xdr:colOff>556082</xdr:colOff>
      <xdr:row>4</xdr:row>
      <xdr:rowOff>898525</xdr:rowOff>
    </xdr:from>
    <xdr:to>
      <xdr:col>13</xdr:col>
      <xdr:colOff>1358900</xdr:colOff>
      <xdr:row>5</xdr:row>
      <xdr:rowOff>727630</xdr:rowOff>
    </xdr:to>
    <xdr:pic>
      <xdr:nvPicPr>
        <xdr:cNvPr id="21" name="Picture 15" descr="Picture 15"/>
        <xdr:cNvPicPr>
          <a:picLocks noChangeAspect="1"/>
        </xdr:cNvPicPr>
      </xdr:nvPicPr>
      <xdr:blipFill>
        <a:blip xmlns:r="http://schemas.openxmlformats.org/officeDocument/2006/relationships" r:embed="rId1">
          <a:extLst/>
        </a:blip>
        <a:stretch>
          <a:fillRect/>
        </a:stretch>
      </xdr:blipFill>
      <xdr:spPr>
        <a:xfrm>
          <a:off x="14678482" y="4327525"/>
          <a:ext cx="802818" cy="753031"/>
        </a:xfrm>
        <a:prstGeom prst="rect">
          <a:avLst/>
        </a:prstGeom>
        <a:ln w="12700" cap="flat">
          <a:noFill/>
          <a:miter lim="400000"/>
        </a:ln>
        <a:effectLst/>
      </xdr:spPr>
    </xdr:pic>
    <xdr:clientData/>
  </xdr:twoCellAnchor>
  <xdr:twoCellAnchor>
    <xdr:from>
      <xdr:col>13</xdr:col>
      <xdr:colOff>587375</xdr:colOff>
      <xdr:row>3</xdr:row>
      <xdr:rowOff>19050</xdr:rowOff>
    </xdr:from>
    <xdr:to>
      <xdr:col>13</xdr:col>
      <xdr:colOff>1390192</xdr:colOff>
      <xdr:row>3</xdr:row>
      <xdr:rowOff>772080</xdr:rowOff>
    </xdr:to>
    <xdr:pic>
      <xdr:nvPicPr>
        <xdr:cNvPr id="22" name="Picture 16" descr="Picture 16"/>
        <xdr:cNvPicPr>
          <a:picLocks noChangeAspect="1"/>
        </xdr:cNvPicPr>
      </xdr:nvPicPr>
      <xdr:blipFill>
        <a:blip xmlns:r="http://schemas.openxmlformats.org/officeDocument/2006/relationships" r:embed="rId1">
          <a:extLst/>
        </a:blip>
        <a:stretch>
          <a:fillRect/>
        </a:stretch>
      </xdr:blipFill>
      <xdr:spPr>
        <a:xfrm>
          <a:off x="14709775" y="2505075"/>
          <a:ext cx="802818" cy="753031"/>
        </a:xfrm>
        <a:prstGeom prst="rect">
          <a:avLst/>
        </a:prstGeom>
        <a:ln w="12700" cap="flat">
          <a:noFill/>
          <a:miter lim="400000"/>
        </a:ln>
        <a:effectLst/>
      </xdr:spPr>
    </xdr:pic>
    <xdr:clientData/>
  </xdr:twoCellAnchor>
  <xdr:twoCellAnchor>
    <xdr:from>
      <xdr:col>13</xdr:col>
      <xdr:colOff>587375</xdr:colOff>
      <xdr:row>6</xdr:row>
      <xdr:rowOff>873125</xdr:rowOff>
    </xdr:from>
    <xdr:to>
      <xdr:col>13</xdr:col>
      <xdr:colOff>1390192</xdr:colOff>
      <xdr:row>7</xdr:row>
      <xdr:rowOff>702230</xdr:rowOff>
    </xdr:to>
    <xdr:pic>
      <xdr:nvPicPr>
        <xdr:cNvPr id="23" name="Picture 17" descr="Picture 17"/>
        <xdr:cNvPicPr>
          <a:picLocks noChangeAspect="1"/>
        </xdr:cNvPicPr>
      </xdr:nvPicPr>
      <xdr:blipFill>
        <a:blip xmlns:r="http://schemas.openxmlformats.org/officeDocument/2006/relationships" r:embed="rId1">
          <a:extLst/>
        </a:blip>
        <a:stretch>
          <a:fillRect/>
        </a:stretch>
      </xdr:blipFill>
      <xdr:spPr>
        <a:xfrm>
          <a:off x="14709775" y="6149975"/>
          <a:ext cx="802818" cy="753031"/>
        </a:xfrm>
        <a:prstGeom prst="rect">
          <a:avLst/>
        </a:prstGeom>
        <a:ln w="12700" cap="flat">
          <a:noFill/>
          <a:miter lim="400000"/>
        </a:ln>
        <a:effectLst/>
      </xdr:spPr>
    </xdr:pic>
    <xdr:clientData/>
  </xdr:twoCellAnchor>
  <xdr:twoCellAnchor>
    <xdr:from>
      <xdr:col>13</xdr:col>
      <xdr:colOff>555625</xdr:colOff>
      <xdr:row>5</xdr:row>
      <xdr:rowOff>889000</xdr:rowOff>
    </xdr:from>
    <xdr:to>
      <xdr:col>13</xdr:col>
      <xdr:colOff>1358442</xdr:colOff>
      <xdr:row>6</xdr:row>
      <xdr:rowOff>718105</xdr:rowOff>
    </xdr:to>
    <xdr:pic>
      <xdr:nvPicPr>
        <xdr:cNvPr id="24" name="Picture 18" descr="Picture 18"/>
        <xdr:cNvPicPr>
          <a:picLocks noChangeAspect="1"/>
        </xdr:cNvPicPr>
      </xdr:nvPicPr>
      <xdr:blipFill>
        <a:blip xmlns:r="http://schemas.openxmlformats.org/officeDocument/2006/relationships" r:embed="rId1">
          <a:extLst/>
        </a:blip>
        <a:stretch>
          <a:fillRect/>
        </a:stretch>
      </xdr:blipFill>
      <xdr:spPr>
        <a:xfrm>
          <a:off x="14678025" y="5241925"/>
          <a:ext cx="802818" cy="753031"/>
        </a:xfrm>
        <a:prstGeom prst="rect">
          <a:avLst/>
        </a:prstGeom>
        <a:ln w="12700" cap="flat">
          <a:noFill/>
          <a:miter lim="400000"/>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80292</xdr:colOff>
      <xdr:row>4</xdr:row>
      <xdr:rowOff>560297</xdr:rowOff>
    </xdr:from>
    <xdr:to>
      <xdr:col>8</xdr:col>
      <xdr:colOff>689892</xdr:colOff>
      <xdr:row>4</xdr:row>
      <xdr:rowOff>1259543</xdr:rowOff>
    </xdr:to>
    <xdr:pic>
      <xdr:nvPicPr>
        <xdr:cNvPr id="29" name="Picture 74" descr="Picture 74"/>
        <xdr:cNvPicPr>
          <a:picLocks noChangeAspect="1"/>
        </xdr:cNvPicPr>
      </xdr:nvPicPr>
      <xdr:blipFill>
        <a:blip xmlns:r="http://schemas.openxmlformats.org/officeDocument/2006/relationships" r:embed="rId1">
          <a:extLst/>
        </a:blip>
        <a:srcRect r="53522"/>
        <a:stretch>
          <a:fillRect/>
        </a:stretch>
      </xdr:blipFill>
      <xdr:spPr>
        <a:xfrm>
          <a:off x="11040391" y="3111092"/>
          <a:ext cx="609601" cy="699246"/>
        </a:xfrm>
        <a:prstGeom prst="rect">
          <a:avLst/>
        </a:prstGeom>
        <a:ln w="12700" cap="flat">
          <a:noFill/>
          <a:miter lim="400000"/>
        </a:ln>
        <a:effectLst/>
      </xdr:spPr>
    </xdr:pic>
    <xdr:clientData/>
  </xdr:twoCellAnchor>
  <xdr:twoCellAnchor>
    <xdr:from>
      <xdr:col>8</xdr:col>
      <xdr:colOff>707825</xdr:colOff>
      <xdr:row>4</xdr:row>
      <xdr:rowOff>578222</xdr:rowOff>
    </xdr:from>
    <xdr:to>
      <xdr:col>8</xdr:col>
      <xdr:colOff>1379780</xdr:colOff>
      <xdr:row>4</xdr:row>
      <xdr:rowOff>1250573</xdr:rowOff>
    </xdr:to>
    <xdr:pic>
      <xdr:nvPicPr>
        <xdr:cNvPr id="30" name="Picture 75" descr="Picture 75"/>
        <xdr:cNvPicPr>
          <a:picLocks noChangeAspect="1"/>
        </xdr:cNvPicPr>
      </xdr:nvPicPr>
      <xdr:blipFill>
        <a:blip xmlns:r="http://schemas.openxmlformats.org/officeDocument/2006/relationships" r:embed="rId2">
          <a:extLst/>
        </a:blip>
        <a:stretch>
          <a:fillRect/>
        </a:stretch>
      </xdr:blipFill>
      <xdr:spPr>
        <a:xfrm>
          <a:off x="11667925" y="3129017"/>
          <a:ext cx="671956" cy="672351"/>
        </a:xfrm>
        <a:prstGeom prst="rect">
          <a:avLst/>
        </a:prstGeom>
        <a:ln w="12700" cap="flat">
          <a:noFill/>
          <a:miter lim="400000"/>
        </a:ln>
        <a:effectLst/>
      </xdr:spPr>
    </xdr:pic>
    <xdr:clientData/>
  </xdr:twoCellAnchor>
  <xdr:twoCellAnchor>
    <xdr:from>
      <xdr:col>8</xdr:col>
      <xdr:colOff>80292</xdr:colOff>
      <xdr:row>5</xdr:row>
      <xdr:rowOff>560294</xdr:rowOff>
    </xdr:from>
    <xdr:to>
      <xdr:col>8</xdr:col>
      <xdr:colOff>689892</xdr:colOff>
      <xdr:row>5</xdr:row>
      <xdr:rowOff>1259542</xdr:rowOff>
    </xdr:to>
    <xdr:pic>
      <xdr:nvPicPr>
        <xdr:cNvPr id="31" name="Picture 76" descr="Picture 76"/>
        <xdr:cNvPicPr>
          <a:picLocks noChangeAspect="1"/>
        </xdr:cNvPicPr>
      </xdr:nvPicPr>
      <xdr:blipFill>
        <a:blip xmlns:r="http://schemas.openxmlformats.org/officeDocument/2006/relationships" r:embed="rId1">
          <a:extLst/>
        </a:blip>
        <a:srcRect r="53522"/>
        <a:stretch>
          <a:fillRect/>
        </a:stretch>
      </xdr:blipFill>
      <xdr:spPr>
        <a:xfrm>
          <a:off x="11040391" y="4779869"/>
          <a:ext cx="609601" cy="699249"/>
        </a:xfrm>
        <a:prstGeom prst="rect">
          <a:avLst/>
        </a:prstGeom>
        <a:ln w="12700" cap="flat">
          <a:noFill/>
          <a:miter lim="400000"/>
        </a:ln>
        <a:effectLst/>
      </xdr:spPr>
    </xdr:pic>
    <xdr:clientData/>
  </xdr:twoCellAnchor>
  <xdr:twoCellAnchor>
    <xdr:from>
      <xdr:col>8</xdr:col>
      <xdr:colOff>707825</xdr:colOff>
      <xdr:row>5</xdr:row>
      <xdr:rowOff>578220</xdr:rowOff>
    </xdr:from>
    <xdr:to>
      <xdr:col>8</xdr:col>
      <xdr:colOff>1379780</xdr:colOff>
      <xdr:row>5</xdr:row>
      <xdr:rowOff>1250572</xdr:rowOff>
    </xdr:to>
    <xdr:pic>
      <xdr:nvPicPr>
        <xdr:cNvPr id="32" name="Picture 77" descr="Picture 77"/>
        <xdr:cNvPicPr>
          <a:picLocks noChangeAspect="1"/>
        </xdr:cNvPicPr>
      </xdr:nvPicPr>
      <xdr:blipFill>
        <a:blip xmlns:r="http://schemas.openxmlformats.org/officeDocument/2006/relationships" r:embed="rId2">
          <a:extLst/>
        </a:blip>
        <a:stretch>
          <a:fillRect/>
        </a:stretch>
      </xdr:blipFill>
      <xdr:spPr>
        <a:xfrm>
          <a:off x="11667925" y="4797795"/>
          <a:ext cx="671956" cy="672353"/>
        </a:xfrm>
        <a:prstGeom prst="rect">
          <a:avLst/>
        </a:prstGeom>
        <a:ln w="12700" cap="flat">
          <a:noFill/>
          <a:miter lim="400000"/>
        </a:ln>
        <a:effectLst/>
      </xdr:spPr>
    </xdr:pic>
    <xdr:clientData/>
  </xdr:twoCellAnchor>
  <xdr:twoCellAnchor>
    <xdr:from>
      <xdr:col>8</xdr:col>
      <xdr:colOff>206830</xdr:colOff>
      <xdr:row>9</xdr:row>
      <xdr:rowOff>85724</xdr:rowOff>
    </xdr:from>
    <xdr:to>
      <xdr:col>8</xdr:col>
      <xdr:colOff>1156881</xdr:colOff>
      <xdr:row>9</xdr:row>
      <xdr:rowOff>561974</xdr:rowOff>
    </xdr:to>
    <xdr:pic>
      <xdr:nvPicPr>
        <xdr:cNvPr id="33" name="Picture 159" descr="Picture 159"/>
        <xdr:cNvPicPr>
          <a:picLocks noChangeAspect="1"/>
        </xdr:cNvPicPr>
      </xdr:nvPicPr>
      <xdr:blipFill>
        <a:blip xmlns:r="http://schemas.openxmlformats.org/officeDocument/2006/relationships" r:embed="rId3">
          <a:extLst/>
        </a:blip>
        <a:stretch>
          <a:fillRect/>
        </a:stretch>
      </xdr:blipFill>
      <xdr:spPr>
        <a:xfrm>
          <a:off x="11166930" y="9881234"/>
          <a:ext cx="950052" cy="476251"/>
        </a:xfrm>
        <a:prstGeom prst="rect">
          <a:avLst/>
        </a:prstGeom>
        <a:ln w="12700" cap="flat">
          <a:noFill/>
          <a:miter lim="400000"/>
        </a:ln>
        <a:effectLst/>
      </xdr:spPr>
    </xdr:pic>
    <xdr:clientData/>
  </xdr:twoCellAnchor>
  <xdr:twoCellAnchor>
    <xdr:from>
      <xdr:col>8</xdr:col>
      <xdr:colOff>74837</xdr:colOff>
      <xdr:row>8</xdr:row>
      <xdr:rowOff>350093</xdr:rowOff>
    </xdr:from>
    <xdr:to>
      <xdr:col>8</xdr:col>
      <xdr:colOff>1446437</xdr:colOff>
      <xdr:row>8</xdr:row>
      <xdr:rowOff>750419</xdr:rowOff>
    </xdr:to>
    <xdr:pic>
      <xdr:nvPicPr>
        <xdr:cNvPr id="34" name="Picture 160" descr="Picture 160"/>
        <xdr:cNvPicPr>
          <a:picLocks noChangeAspect="1"/>
        </xdr:cNvPicPr>
      </xdr:nvPicPr>
      <xdr:blipFill>
        <a:blip xmlns:r="http://schemas.openxmlformats.org/officeDocument/2006/relationships" r:embed="rId4">
          <a:extLst/>
        </a:blip>
        <a:stretch>
          <a:fillRect/>
        </a:stretch>
      </xdr:blipFill>
      <xdr:spPr>
        <a:xfrm>
          <a:off x="11034937" y="9330263"/>
          <a:ext cx="1371601" cy="400327"/>
        </a:xfrm>
        <a:prstGeom prst="rect">
          <a:avLst/>
        </a:prstGeom>
        <a:ln w="12700" cap="flat">
          <a:noFill/>
          <a:miter lim="400000"/>
        </a:ln>
        <a:effectLst/>
      </xdr:spPr>
    </xdr:pic>
    <xdr:clientData/>
  </xdr:twoCellAnchor>
  <xdr:twoCellAnchor>
    <xdr:from>
      <xdr:col>8</xdr:col>
      <xdr:colOff>206830</xdr:colOff>
      <xdr:row>16</xdr:row>
      <xdr:rowOff>567555</xdr:rowOff>
    </xdr:from>
    <xdr:to>
      <xdr:col>8</xdr:col>
      <xdr:colOff>816430</xdr:colOff>
      <xdr:row>16</xdr:row>
      <xdr:rowOff>1266802</xdr:rowOff>
    </xdr:to>
    <xdr:pic>
      <xdr:nvPicPr>
        <xdr:cNvPr id="35" name="Picture 15" descr="Picture 15"/>
        <xdr:cNvPicPr>
          <a:picLocks noChangeAspect="1"/>
        </xdr:cNvPicPr>
      </xdr:nvPicPr>
      <xdr:blipFill>
        <a:blip xmlns:r="http://schemas.openxmlformats.org/officeDocument/2006/relationships" r:embed="rId1">
          <a:extLst/>
        </a:blip>
        <a:srcRect r="53522"/>
        <a:stretch>
          <a:fillRect/>
        </a:stretch>
      </xdr:blipFill>
      <xdr:spPr>
        <a:xfrm>
          <a:off x="11166930" y="15716115"/>
          <a:ext cx="609601" cy="699248"/>
        </a:xfrm>
        <a:prstGeom prst="rect">
          <a:avLst/>
        </a:prstGeom>
        <a:ln w="12700" cap="flat">
          <a:noFill/>
          <a:miter lim="400000"/>
        </a:ln>
        <a:effectLst/>
      </xdr:spPr>
    </xdr:pic>
    <xdr:clientData/>
  </xdr:twoCellAnchor>
  <xdr:twoCellAnchor>
    <xdr:from>
      <xdr:col>8</xdr:col>
      <xdr:colOff>728663</xdr:colOff>
      <xdr:row>16</xdr:row>
      <xdr:rowOff>594496</xdr:rowOff>
    </xdr:from>
    <xdr:to>
      <xdr:col>8</xdr:col>
      <xdr:colOff>1400618</xdr:colOff>
      <xdr:row>16</xdr:row>
      <xdr:rowOff>1266848</xdr:rowOff>
    </xdr:to>
    <xdr:pic>
      <xdr:nvPicPr>
        <xdr:cNvPr id="36" name="Picture 18" descr="Picture 18"/>
        <xdr:cNvPicPr>
          <a:picLocks noChangeAspect="1"/>
        </xdr:cNvPicPr>
      </xdr:nvPicPr>
      <xdr:blipFill>
        <a:blip xmlns:r="http://schemas.openxmlformats.org/officeDocument/2006/relationships" r:embed="rId2">
          <a:extLst/>
        </a:blip>
        <a:stretch>
          <a:fillRect/>
        </a:stretch>
      </xdr:blipFill>
      <xdr:spPr>
        <a:xfrm>
          <a:off x="11688763" y="15743056"/>
          <a:ext cx="671956" cy="672353"/>
        </a:xfrm>
        <a:prstGeom prst="rect">
          <a:avLst/>
        </a:prstGeom>
        <a:ln w="12700" cap="flat">
          <a:noFill/>
          <a:miter lim="400000"/>
        </a:ln>
        <a:effectLst/>
      </xdr:spPr>
    </xdr:pic>
    <xdr:clientData/>
  </xdr:twoCellAnchor>
  <xdr:twoCellAnchor>
    <xdr:from>
      <xdr:col>8</xdr:col>
      <xdr:colOff>285750</xdr:colOff>
      <xdr:row>17</xdr:row>
      <xdr:rowOff>424697</xdr:rowOff>
    </xdr:from>
    <xdr:to>
      <xdr:col>8</xdr:col>
      <xdr:colOff>1406977</xdr:colOff>
      <xdr:row>17</xdr:row>
      <xdr:rowOff>986757</xdr:rowOff>
    </xdr:to>
    <xdr:pic>
      <xdr:nvPicPr>
        <xdr:cNvPr id="37" name="Picture 19" descr="Picture 19"/>
        <xdr:cNvPicPr>
          <a:picLocks noChangeAspect="1"/>
        </xdr:cNvPicPr>
      </xdr:nvPicPr>
      <xdr:blipFill>
        <a:blip xmlns:r="http://schemas.openxmlformats.org/officeDocument/2006/relationships" r:embed="rId5">
          <a:extLst/>
        </a:blip>
        <a:stretch>
          <a:fillRect/>
        </a:stretch>
      </xdr:blipFill>
      <xdr:spPr>
        <a:xfrm>
          <a:off x="11245850" y="17297282"/>
          <a:ext cx="1121228" cy="562061"/>
        </a:xfrm>
        <a:prstGeom prst="rect">
          <a:avLst/>
        </a:prstGeom>
        <a:ln w="12700" cap="flat">
          <a:noFill/>
          <a:miter lim="400000"/>
        </a:ln>
        <a:effectLst/>
      </xdr:spPr>
    </xdr:pic>
    <xdr:clientData/>
  </xdr:twoCellAnchor>
  <xdr:twoCellAnchor>
    <xdr:from>
      <xdr:col>8</xdr:col>
      <xdr:colOff>171450</xdr:colOff>
      <xdr:row>6</xdr:row>
      <xdr:rowOff>47621</xdr:rowOff>
    </xdr:from>
    <xdr:to>
      <xdr:col>8</xdr:col>
      <xdr:colOff>1247775</xdr:colOff>
      <xdr:row>6</xdr:row>
      <xdr:rowOff>1123949</xdr:rowOff>
    </xdr:to>
    <xdr:pic>
      <xdr:nvPicPr>
        <xdr:cNvPr id="38" name="Picture 32" descr="Picture 32"/>
        <xdr:cNvPicPr>
          <a:picLocks noChangeAspect="1"/>
        </xdr:cNvPicPr>
      </xdr:nvPicPr>
      <xdr:blipFill>
        <a:blip xmlns:r="http://schemas.openxmlformats.org/officeDocument/2006/relationships" r:embed="rId6">
          <a:extLst/>
        </a:blip>
        <a:stretch>
          <a:fillRect/>
        </a:stretch>
      </xdr:blipFill>
      <xdr:spPr>
        <a:xfrm>
          <a:off x="11131550" y="6195056"/>
          <a:ext cx="1076326" cy="1076329"/>
        </a:xfrm>
        <a:prstGeom prst="rect">
          <a:avLst/>
        </a:prstGeom>
        <a:ln w="12700" cap="flat">
          <a:noFill/>
          <a:miter lim="400000"/>
        </a:ln>
        <a:effectLst/>
      </xdr:spPr>
    </xdr:pic>
    <xdr:clientData/>
  </xdr:twoCellAnchor>
  <xdr:twoCellAnchor>
    <xdr:from>
      <xdr:col>8</xdr:col>
      <xdr:colOff>371475</xdr:colOff>
      <xdr:row>7</xdr:row>
      <xdr:rowOff>228599</xdr:rowOff>
    </xdr:from>
    <xdr:to>
      <xdr:col>8</xdr:col>
      <xdr:colOff>1123950</xdr:colOff>
      <xdr:row>7</xdr:row>
      <xdr:rowOff>1132771</xdr:rowOff>
    </xdr:to>
    <xdr:pic>
      <xdr:nvPicPr>
        <xdr:cNvPr id="39" name="Picture 40" descr="Picture 40"/>
        <xdr:cNvPicPr>
          <a:picLocks noChangeAspect="1"/>
        </xdr:cNvPicPr>
      </xdr:nvPicPr>
      <xdr:blipFill>
        <a:blip xmlns:r="http://schemas.openxmlformats.org/officeDocument/2006/relationships" r:embed="rId7">
          <a:extLst/>
        </a:blip>
        <a:srcRect l="20000" t="38527" r="15714"/>
        <a:stretch>
          <a:fillRect/>
        </a:stretch>
      </xdr:blipFill>
      <xdr:spPr>
        <a:xfrm>
          <a:off x="11331574" y="8042909"/>
          <a:ext cx="752477" cy="904173"/>
        </a:xfrm>
        <a:prstGeom prst="rect">
          <a:avLst/>
        </a:prstGeom>
        <a:ln w="12700" cap="flat">
          <a:noFill/>
          <a:miter lim="400000"/>
        </a:ln>
        <a:effectLst/>
      </xdr:spPr>
    </xdr:pic>
    <xdr:clientData/>
  </xdr:twoCellAnchor>
  <xdr:twoCellAnchor>
    <xdr:from>
      <xdr:col>8</xdr:col>
      <xdr:colOff>161925</xdr:colOff>
      <xdr:row>14</xdr:row>
      <xdr:rowOff>123824</xdr:rowOff>
    </xdr:from>
    <xdr:to>
      <xdr:col>8</xdr:col>
      <xdr:colOff>1314450</xdr:colOff>
      <xdr:row>14</xdr:row>
      <xdr:rowOff>1057275</xdr:rowOff>
    </xdr:to>
    <xdr:pic>
      <xdr:nvPicPr>
        <xdr:cNvPr id="40" name="Picture 41" descr="Picture 41"/>
        <xdr:cNvPicPr>
          <a:picLocks noChangeAspect="1"/>
        </xdr:cNvPicPr>
      </xdr:nvPicPr>
      <xdr:blipFill>
        <a:blip xmlns:r="http://schemas.openxmlformats.org/officeDocument/2006/relationships" r:embed="rId8">
          <a:extLst/>
        </a:blip>
        <a:srcRect l="21165" t="19740" r="17483" b="6354"/>
        <a:stretch>
          <a:fillRect/>
        </a:stretch>
      </xdr:blipFill>
      <xdr:spPr>
        <a:xfrm>
          <a:off x="11122025" y="12795884"/>
          <a:ext cx="1152526" cy="933452"/>
        </a:xfrm>
        <a:prstGeom prst="rect">
          <a:avLst/>
        </a:prstGeom>
        <a:ln w="12700" cap="flat">
          <a:noFill/>
          <a:miter lim="400000"/>
        </a:ln>
        <a:effectLst/>
      </xdr:spPr>
    </xdr:pic>
    <xdr:clientData/>
  </xdr:twoCellAnchor>
  <xdr:twoCellAnchor>
    <xdr:from>
      <xdr:col>8</xdr:col>
      <xdr:colOff>152400</xdr:colOff>
      <xdr:row>15</xdr:row>
      <xdr:rowOff>161925</xdr:rowOff>
    </xdr:from>
    <xdr:to>
      <xdr:col>8</xdr:col>
      <xdr:colOff>1304925</xdr:colOff>
      <xdr:row>15</xdr:row>
      <xdr:rowOff>1095375</xdr:rowOff>
    </xdr:to>
    <xdr:pic>
      <xdr:nvPicPr>
        <xdr:cNvPr id="41" name="Picture 42" descr="Picture 42"/>
        <xdr:cNvPicPr>
          <a:picLocks noChangeAspect="1"/>
        </xdr:cNvPicPr>
      </xdr:nvPicPr>
      <xdr:blipFill>
        <a:blip xmlns:r="http://schemas.openxmlformats.org/officeDocument/2006/relationships" r:embed="rId8">
          <a:extLst/>
        </a:blip>
        <a:srcRect l="21165" t="19740" r="17483" b="6354"/>
        <a:stretch>
          <a:fillRect/>
        </a:stretch>
      </xdr:blipFill>
      <xdr:spPr>
        <a:xfrm>
          <a:off x="11112500" y="14072235"/>
          <a:ext cx="1152526" cy="933451"/>
        </a:xfrm>
        <a:prstGeom prst="rect">
          <a:avLst/>
        </a:prstGeom>
        <a:ln w="12700" cap="flat">
          <a:noFill/>
          <a:miter lim="400000"/>
        </a:ln>
        <a:effectLst/>
      </xdr:spPr>
    </xdr:pic>
    <xdr:clientData/>
  </xdr:twoCellAnchor>
  <xdr:twoCellAnchor>
    <xdr:from>
      <xdr:col>8</xdr:col>
      <xdr:colOff>80294</xdr:colOff>
      <xdr:row>20</xdr:row>
      <xdr:rowOff>367967</xdr:rowOff>
    </xdr:from>
    <xdr:to>
      <xdr:col>8</xdr:col>
      <xdr:colOff>689894</xdr:colOff>
      <xdr:row>20</xdr:row>
      <xdr:rowOff>1067214</xdr:rowOff>
    </xdr:to>
    <xdr:pic>
      <xdr:nvPicPr>
        <xdr:cNvPr id="42" name="Picture 44" descr="Picture 44"/>
        <xdr:cNvPicPr>
          <a:picLocks noChangeAspect="1"/>
        </xdr:cNvPicPr>
      </xdr:nvPicPr>
      <xdr:blipFill>
        <a:blip xmlns:r="http://schemas.openxmlformats.org/officeDocument/2006/relationships" r:embed="rId1">
          <a:extLst/>
        </a:blip>
        <a:srcRect r="53522"/>
        <a:stretch>
          <a:fillRect/>
        </a:stretch>
      </xdr:blipFill>
      <xdr:spPr>
        <a:xfrm>
          <a:off x="11040394" y="20993402"/>
          <a:ext cx="609601" cy="699248"/>
        </a:xfrm>
        <a:prstGeom prst="rect">
          <a:avLst/>
        </a:prstGeom>
        <a:ln w="12700" cap="flat">
          <a:noFill/>
          <a:miter lim="400000"/>
        </a:ln>
        <a:effectLst/>
      </xdr:spPr>
    </xdr:pic>
    <xdr:clientData/>
  </xdr:twoCellAnchor>
  <xdr:twoCellAnchor>
    <xdr:from>
      <xdr:col>8</xdr:col>
      <xdr:colOff>707825</xdr:colOff>
      <xdr:row>20</xdr:row>
      <xdr:rowOff>385891</xdr:rowOff>
    </xdr:from>
    <xdr:to>
      <xdr:col>8</xdr:col>
      <xdr:colOff>1379781</xdr:colOff>
      <xdr:row>20</xdr:row>
      <xdr:rowOff>1058243</xdr:rowOff>
    </xdr:to>
    <xdr:pic>
      <xdr:nvPicPr>
        <xdr:cNvPr id="43" name="Picture 45" descr="Picture 45"/>
        <xdr:cNvPicPr>
          <a:picLocks noChangeAspect="1"/>
        </xdr:cNvPicPr>
      </xdr:nvPicPr>
      <xdr:blipFill>
        <a:blip xmlns:r="http://schemas.openxmlformats.org/officeDocument/2006/relationships" r:embed="rId2">
          <a:extLst/>
        </a:blip>
        <a:stretch>
          <a:fillRect/>
        </a:stretch>
      </xdr:blipFill>
      <xdr:spPr>
        <a:xfrm>
          <a:off x="11667925" y="21011326"/>
          <a:ext cx="671957" cy="672353"/>
        </a:xfrm>
        <a:prstGeom prst="rect">
          <a:avLst/>
        </a:prstGeom>
        <a:ln w="12700" cap="flat">
          <a:noFill/>
          <a:miter lim="400000"/>
        </a:ln>
        <a:effectLst/>
      </xdr:spPr>
    </xdr:pic>
    <xdr:clientData/>
  </xdr:twoCellAnchor>
  <xdr:twoCellAnchor>
    <xdr:from>
      <xdr:col>8</xdr:col>
      <xdr:colOff>334725</xdr:colOff>
      <xdr:row>21</xdr:row>
      <xdr:rowOff>132251</xdr:rowOff>
    </xdr:from>
    <xdr:to>
      <xdr:col>8</xdr:col>
      <xdr:colOff>1068310</xdr:colOff>
      <xdr:row>21</xdr:row>
      <xdr:rowOff>952500</xdr:rowOff>
    </xdr:to>
    <xdr:pic>
      <xdr:nvPicPr>
        <xdr:cNvPr id="44" name="Picture 46" descr="Picture 46"/>
        <xdr:cNvPicPr>
          <a:picLocks noChangeAspect="1"/>
        </xdr:cNvPicPr>
      </xdr:nvPicPr>
      <xdr:blipFill>
        <a:blip xmlns:r="http://schemas.openxmlformats.org/officeDocument/2006/relationships" r:embed="rId9">
          <a:extLst/>
        </a:blip>
        <a:srcRect l="32332" t="10765" r="26248"/>
        <a:stretch>
          <a:fillRect/>
        </a:stretch>
      </xdr:blipFill>
      <xdr:spPr>
        <a:xfrm>
          <a:off x="11294825" y="22872236"/>
          <a:ext cx="733585" cy="820250"/>
        </a:xfrm>
        <a:prstGeom prst="rect">
          <a:avLst/>
        </a:prstGeom>
        <a:ln w="12700" cap="flat">
          <a:noFill/>
          <a:miter lim="400000"/>
        </a:ln>
        <a:effectLst/>
      </xdr:spPr>
    </xdr:pic>
    <xdr:clientData/>
  </xdr:twoCellAnchor>
  <xdr:twoCellAnchor>
    <xdr:from>
      <xdr:col>8</xdr:col>
      <xdr:colOff>93419</xdr:colOff>
      <xdr:row>22</xdr:row>
      <xdr:rowOff>204850</xdr:rowOff>
    </xdr:from>
    <xdr:to>
      <xdr:col>8</xdr:col>
      <xdr:colOff>1430581</xdr:colOff>
      <xdr:row>22</xdr:row>
      <xdr:rowOff>839301</xdr:rowOff>
    </xdr:to>
    <xdr:pic>
      <xdr:nvPicPr>
        <xdr:cNvPr id="45" name="Picture 47" descr="Picture 47"/>
        <xdr:cNvPicPr>
          <a:picLocks noChangeAspect="1"/>
        </xdr:cNvPicPr>
      </xdr:nvPicPr>
      <xdr:blipFill>
        <a:blip xmlns:r="http://schemas.openxmlformats.org/officeDocument/2006/relationships" r:embed="rId10">
          <a:extLst/>
        </a:blip>
        <a:srcRect l="7675" t="13864" r="6765" b="25573"/>
        <a:stretch>
          <a:fillRect/>
        </a:stretch>
      </xdr:blipFill>
      <xdr:spPr>
        <a:xfrm>
          <a:off x="11053519" y="24402160"/>
          <a:ext cx="1337163" cy="634452"/>
        </a:xfrm>
        <a:prstGeom prst="rect">
          <a:avLst/>
        </a:prstGeom>
        <a:ln w="12700" cap="flat">
          <a:noFill/>
          <a:miter lim="400000"/>
        </a:ln>
        <a:effectLst/>
      </xdr:spPr>
    </xdr:pic>
    <xdr:clientData/>
  </xdr:twoCellAnchor>
  <xdr:twoCellAnchor>
    <xdr:from>
      <xdr:col>8</xdr:col>
      <xdr:colOff>76995</xdr:colOff>
      <xdr:row>19</xdr:row>
      <xdr:rowOff>437938</xdr:rowOff>
    </xdr:from>
    <xdr:to>
      <xdr:col>8</xdr:col>
      <xdr:colOff>686596</xdr:colOff>
      <xdr:row>19</xdr:row>
      <xdr:rowOff>1137185</xdr:rowOff>
    </xdr:to>
    <xdr:pic>
      <xdr:nvPicPr>
        <xdr:cNvPr id="46" name="Picture 48" descr="Picture 48"/>
        <xdr:cNvPicPr>
          <a:picLocks noChangeAspect="1"/>
        </xdr:cNvPicPr>
      </xdr:nvPicPr>
      <xdr:blipFill>
        <a:blip xmlns:r="http://schemas.openxmlformats.org/officeDocument/2006/relationships" r:embed="rId1">
          <a:extLst/>
        </a:blip>
        <a:srcRect r="53522"/>
        <a:stretch>
          <a:fillRect/>
        </a:stretch>
      </xdr:blipFill>
      <xdr:spPr>
        <a:xfrm>
          <a:off x="11037095" y="19101223"/>
          <a:ext cx="609602" cy="699248"/>
        </a:xfrm>
        <a:prstGeom prst="rect">
          <a:avLst/>
        </a:prstGeom>
        <a:ln w="12700" cap="flat">
          <a:noFill/>
          <a:miter lim="400000"/>
        </a:ln>
        <a:effectLst/>
      </xdr:spPr>
    </xdr:pic>
    <xdr:clientData/>
  </xdr:twoCellAnchor>
  <xdr:twoCellAnchor>
    <xdr:from>
      <xdr:col>8</xdr:col>
      <xdr:colOff>704529</xdr:colOff>
      <xdr:row>19</xdr:row>
      <xdr:rowOff>455864</xdr:rowOff>
    </xdr:from>
    <xdr:to>
      <xdr:col>8</xdr:col>
      <xdr:colOff>1376485</xdr:colOff>
      <xdr:row>19</xdr:row>
      <xdr:rowOff>1128217</xdr:rowOff>
    </xdr:to>
    <xdr:pic>
      <xdr:nvPicPr>
        <xdr:cNvPr id="47" name="Picture 50" descr="Picture 50"/>
        <xdr:cNvPicPr>
          <a:picLocks noChangeAspect="1"/>
        </xdr:cNvPicPr>
      </xdr:nvPicPr>
      <xdr:blipFill>
        <a:blip xmlns:r="http://schemas.openxmlformats.org/officeDocument/2006/relationships" r:embed="rId2">
          <a:extLst/>
        </a:blip>
        <a:stretch>
          <a:fillRect/>
        </a:stretch>
      </xdr:blipFill>
      <xdr:spPr>
        <a:xfrm>
          <a:off x="11664629" y="19119149"/>
          <a:ext cx="671956" cy="672354"/>
        </a:xfrm>
        <a:prstGeom prst="rect">
          <a:avLst/>
        </a:prstGeom>
        <a:ln w="12700" cap="flat">
          <a:noFill/>
          <a:miter lim="400000"/>
        </a:ln>
        <a:effectLst/>
      </xdr:spPr>
    </xdr:pic>
    <xdr:clientData/>
  </xdr:twoCellAnchor>
  <xdr:twoCellAnchor>
    <xdr:from>
      <xdr:col>8</xdr:col>
      <xdr:colOff>285750</xdr:colOff>
      <xdr:row>23</xdr:row>
      <xdr:rowOff>47625</xdr:rowOff>
    </xdr:from>
    <xdr:to>
      <xdr:col>8</xdr:col>
      <xdr:colOff>1066800</xdr:colOff>
      <xdr:row>23</xdr:row>
      <xdr:rowOff>855607</xdr:rowOff>
    </xdr:to>
    <xdr:pic>
      <xdr:nvPicPr>
        <xdr:cNvPr id="48" name="Picture 1" descr="Picture 1"/>
        <xdr:cNvPicPr>
          <a:picLocks noChangeAspect="1"/>
        </xdr:cNvPicPr>
      </xdr:nvPicPr>
      <xdr:blipFill>
        <a:blip xmlns:r="http://schemas.openxmlformats.org/officeDocument/2006/relationships" r:embed="rId11">
          <a:extLst/>
        </a:blip>
        <a:srcRect l="16922" r="15388"/>
        <a:stretch>
          <a:fillRect/>
        </a:stretch>
      </xdr:blipFill>
      <xdr:spPr>
        <a:xfrm>
          <a:off x="11245850" y="25426035"/>
          <a:ext cx="781051" cy="807983"/>
        </a:xfrm>
        <a:prstGeom prst="rect">
          <a:avLst/>
        </a:prstGeom>
        <a:ln w="12700" cap="flat">
          <a:noFill/>
          <a:miter lim="400000"/>
        </a:ln>
        <a:effectLst/>
      </xdr:spPr>
    </xdr:pic>
    <xdr:clientData/>
  </xdr:twoCellAnchor>
  <xdr:twoCellAnchor>
    <xdr:from>
      <xdr:col>8</xdr:col>
      <xdr:colOff>133347</xdr:colOff>
      <xdr:row>13</xdr:row>
      <xdr:rowOff>66674</xdr:rowOff>
    </xdr:from>
    <xdr:to>
      <xdr:col>8</xdr:col>
      <xdr:colOff>1285872</xdr:colOff>
      <xdr:row>14</xdr:row>
      <xdr:rowOff>120218</xdr:rowOff>
    </xdr:to>
    <xdr:pic>
      <xdr:nvPicPr>
        <xdr:cNvPr id="49" name="Picture 55" descr="Picture 55"/>
        <xdr:cNvPicPr>
          <a:picLocks noChangeAspect="1"/>
        </xdr:cNvPicPr>
      </xdr:nvPicPr>
      <xdr:blipFill>
        <a:blip xmlns:r="http://schemas.openxmlformats.org/officeDocument/2006/relationships" r:embed="rId12">
          <a:extLst/>
        </a:blip>
        <a:srcRect l="22584" t="8827" r="21647"/>
        <a:stretch>
          <a:fillRect/>
        </a:stretch>
      </xdr:blipFill>
      <xdr:spPr>
        <a:xfrm>
          <a:off x="11093447" y="11710034"/>
          <a:ext cx="1152526" cy="1082245"/>
        </a:xfrm>
        <a:prstGeom prst="rect">
          <a:avLst/>
        </a:prstGeom>
        <a:ln w="12700" cap="flat">
          <a:noFill/>
          <a:miter lim="400000"/>
        </a:ln>
        <a:effectLst/>
      </xdr:spPr>
    </xdr:pic>
    <xdr:clientData/>
  </xdr:twoCellAnchor>
  <xdr:twoCellAnchor>
    <xdr:from>
      <xdr:col>8</xdr:col>
      <xdr:colOff>95250</xdr:colOff>
      <xdr:row>10</xdr:row>
      <xdr:rowOff>266699</xdr:rowOff>
    </xdr:from>
    <xdr:to>
      <xdr:col>8</xdr:col>
      <xdr:colOff>1381125</xdr:colOff>
      <xdr:row>10</xdr:row>
      <xdr:rowOff>488839</xdr:rowOff>
    </xdr:to>
    <xdr:pic>
      <xdr:nvPicPr>
        <xdr:cNvPr id="50" name="Picture 1" descr="Picture 1"/>
        <xdr:cNvPicPr>
          <a:picLocks noChangeAspect="1"/>
        </xdr:cNvPicPr>
      </xdr:nvPicPr>
      <xdr:blipFill>
        <a:blip xmlns:r="http://schemas.openxmlformats.org/officeDocument/2006/relationships" r:embed="rId13">
          <a:extLst/>
        </a:blip>
        <a:stretch>
          <a:fillRect/>
        </a:stretch>
      </xdr:blipFill>
      <xdr:spPr>
        <a:xfrm>
          <a:off x="11055350" y="10719434"/>
          <a:ext cx="1285875" cy="222140"/>
        </a:xfrm>
        <a:prstGeom prst="rect">
          <a:avLst/>
        </a:prstGeom>
        <a:ln w="12700" cap="flat">
          <a:noFill/>
          <a:miter lim="400000"/>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41357</xdr:colOff>
      <xdr:row>4</xdr:row>
      <xdr:rowOff>450622</xdr:rowOff>
    </xdr:from>
    <xdr:to>
      <xdr:col>7</xdr:col>
      <xdr:colOff>1452281</xdr:colOff>
      <xdr:row>4</xdr:row>
      <xdr:rowOff>813995</xdr:rowOff>
    </xdr:to>
    <xdr:pic>
      <xdr:nvPicPr>
        <xdr:cNvPr id="53" name="Picture 12" descr="Picture 12"/>
        <xdr:cNvPicPr>
          <a:picLocks noChangeAspect="1"/>
        </xdr:cNvPicPr>
      </xdr:nvPicPr>
      <xdr:blipFill>
        <a:blip xmlns:r="http://schemas.openxmlformats.org/officeDocument/2006/relationships" r:embed="rId1">
          <a:extLst/>
        </a:blip>
        <a:stretch>
          <a:fillRect/>
        </a:stretch>
      </xdr:blipFill>
      <xdr:spPr>
        <a:xfrm>
          <a:off x="11458657" y="2919502"/>
          <a:ext cx="1410925" cy="363374"/>
        </a:xfrm>
        <a:prstGeom prst="rect">
          <a:avLst/>
        </a:prstGeom>
        <a:ln w="12700" cap="flat">
          <a:noFill/>
          <a:miter lim="400000"/>
        </a:ln>
        <a:effectLst/>
      </xdr:spPr>
    </xdr:pic>
    <xdr:clientData/>
  </xdr:twoCellAnchor>
  <xdr:twoCellAnchor>
    <xdr:from>
      <xdr:col>7</xdr:col>
      <xdr:colOff>543259</xdr:colOff>
      <xdr:row>6</xdr:row>
      <xdr:rowOff>70739</xdr:rowOff>
    </xdr:from>
    <xdr:to>
      <xdr:col>7</xdr:col>
      <xdr:colOff>916640</xdr:colOff>
      <xdr:row>6</xdr:row>
      <xdr:rowOff>1388133</xdr:rowOff>
    </xdr:to>
    <xdr:pic>
      <xdr:nvPicPr>
        <xdr:cNvPr id="54" name="Picture 15" descr="Picture 15"/>
        <xdr:cNvPicPr>
          <a:picLocks noChangeAspect="1"/>
        </xdr:cNvPicPr>
      </xdr:nvPicPr>
      <xdr:blipFill>
        <a:blip xmlns:r="http://schemas.openxmlformats.org/officeDocument/2006/relationships" r:embed="rId2">
          <a:extLst/>
        </a:blip>
        <a:srcRect l="40328" r="40329"/>
        <a:stretch>
          <a:fillRect/>
        </a:stretch>
      </xdr:blipFill>
      <xdr:spPr>
        <a:xfrm>
          <a:off x="11960559" y="5191379"/>
          <a:ext cx="373382" cy="1317395"/>
        </a:xfrm>
        <a:prstGeom prst="rect">
          <a:avLst/>
        </a:prstGeom>
        <a:ln w="12700" cap="flat">
          <a:noFill/>
          <a:miter lim="400000"/>
        </a:ln>
        <a:effectLst/>
      </xdr:spPr>
    </xdr:pic>
    <xdr:clientData/>
  </xdr:twoCellAnchor>
  <xdr:twoCellAnchor>
    <xdr:from>
      <xdr:col>7</xdr:col>
      <xdr:colOff>393820</xdr:colOff>
      <xdr:row>5</xdr:row>
      <xdr:rowOff>348025</xdr:rowOff>
    </xdr:from>
    <xdr:to>
      <xdr:col>7</xdr:col>
      <xdr:colOff>1178680</xdr:colOff>
      <xdr:row>5</xdr:row>
      <xdr:rowOff>943388</xdr:rowOff>
    </xdr:to>
    <xdr:pic>
      <xdr:nvPicPr>
        <xdr:cNvPr id="55" name="Picture 96" descr="Picture 96"/>
        <xdr:cNvPicPr>
          <a:picLocks noChangeAspect="1"/>
        </xdr:cNvPicPr>
      </xdr:nvPicPr>
      <xdr:blipFill>
        <a:blip xmlns:r="http://schemas.openxmlformats.org/officeDocument/2006/relationships" r:embed="rId3">
          <a:extLst/>
        </a:blip>
        <a:stretch>
          <a:fillRect/>
        </a:stretch>
      </xdr:blipFill>
      <xdr:spPr>
        <a:xfrm>
          <a:off x="11811120" y="4142785"/>
          <a:ext cx="784860" cy="595364"/>
        </a:xfrm>
        <a:prstGeom prst="rect">
          <a:avLst/>
        </a:prstGeom>
        <a:ln w="12700" cap="flat">
          <a:noFill/>
          <a:miter lim="400000"/>
        </a:ln>
        <a:effectLst/>
      </xdr:spPr>
    </xdr:pic>
    <xdr:clientData/>
  </xdr:twoCellAnchor>
  <xdr:twoCellAnchor>
    <xdr:from>
      <xdr:col>7</xdr:col>
      <xdr:colOff>365759</xdr:colOff>
      <xdr:row>9</xdr:row>
      <xdr:rowOff>182880</xdr:rowOff>
    </xdr:from>
    <xdr:to>
      <xdr:col>7</xdr:col>
      <xdr:colOff>990031</xdr:colOff>
      <xdr:row>9</xdr:row>
      <xdr:rowOff>1036320</xdr:rowOff>
    </xdr:to>
    <xdr:pic>
      <xdr:nvPicPr>
        <xdr:cNvPr id="56" name="Picture 4" descr="Picture 4"/>
        <xdr:cNvPicPr>
          <a:picLocks noChangeAspect="1"/>
        </xdr:cNvPicPr>
      </xdr:nvPicPr>
      <xdr:blipFill>
        <a:blip xmlns:r="http://schemas.openxmlformats.org/officeDocument/2006/relationships" r:embed="rId4">
          <a:extLst/>
        </a:blip>
        <a:srcRect l="31757" t="14211" r="31781" b="15034"/>
        <a:stretch>
          <a:fillRect/>
        </a:stretch>
      </xdr:blipFill>
      <xdr:spPr>
        <a:xfrm flipH="1">
          <a:off x="11783059" y="6758940"/>
          <a:ext cx="624273" cy="853441"/>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53"/>
  <sheetViews>
    <sheetView showGridLines="0" topLeftCell="A19" workbookViewId="0">
      <selection activeCell="K23" sqref="K23"/>
    </sheetView>
  </sheetViews>
  <sheetFormatPr defaultColWidth="9.109375" defaultRowHeight="15" customHeight="1" x14ac:dyDescent="0.3"/>
  <cols>
    <col min="1" max="1" width="5.44140625" style="25" customWidth="1"/>
    <col min="2" max="2" width="13.44140625" style="25" customWidth="1"/>
    <col min="3" max="3" width="26.44140625" style="25" customWidth="1"/>
    <col min="4" max="4" width="9.44140625" style="25" customWidth="1"/>
    <col min="5" max="5" width="5.6640625" style="25" customWidth="1"/>
    <col min="6" max="6" width="2.6640625" style="25" customWidth="1"/>
    <col min="7" max="7" width="6.33203125" style="25" customWidth="1"/>
    <col min="8" max="8" width="11.6640625" style="25" customWidth="1"/>
    <col min="9" max="9" width="17.21875" style="25" customWidth="1"/>
    <col min="10" max="10" width="16.33203125" style="25" customWidth="1"/>
    <col min="11" max="11" width="20.21875" style="25" customWidth="1"/>
    <col min="12" max="12" width="22" style="25" customWidth="1"/>
    <col min="13" max="13" width="28.88671875" style="25" customWidth="1"/>
    <col min="14" max="256" width="9.21875" style="25" customWidth="1"/>
    <col min="257" max="16384" width="9.109375" style="26"/>
  </cols>
  <sheetData>
    <row r="1" spans="1:15" ht="15" customHeight="1" x14ac:dyDescent="0.3">
      <c r="A1" s="105" t="s">
        <v>0</v>
      </c>
      <c r="B1" s="106"/>
      <c r="C1" s="106"/>
      <c r="D1" s="106"/>
      <c r="E1" s="106"/>
      <c r="F1" s="106"/>
      <c r="G1" s="106"/>
      <c r="H1" s="106"/>
      <c r="I1" s="106"/>
      <c r="J1" s="106"/>
      <c r="K1" s="106"/>
      <c r="L1" s="106"/>
      <c r="M1" s="106"/>
    </row>
    <row r="2" spans="1:15" ht="15" customHeight="1" x14ac:dyDescent="0.3">
      <c r="A2" s="27"/>
      <c r="B2" s="28"/>
      <c r="C2" s="28"/>
      <c r="D2" s="28"/>
      <c r="E2" s="28"/>
      <c r="F2" s="28"/>
      <c r="G2" s="28"/>
      <c r="H2" s="28"/>
      <c r="I2" s="28"/>
      <c r="J2" s="28"/>
      <c r="K2" s="28"/>
      <c r="L2" s="28"/>
      <c r="M2" s="29"/>
    </row>
    <row r="3" spans="1:15" ht="52.5" customHeight="1" x14ac:dyDescent="0.3">
      <c r="A3" s="137" t="s">
        <v>1</v>
      </c>
      <c r="B3" s="138"/>
      <c r="C3" s="138"/>
      <c r="D3" s="138"/>
      <c r="E3" s="138"/>
      <c r="F3" s="138"/>
      <c r="G3" s="138"/>
      <c r="H3" s="138"/>
      <c r="I3" s="138"/>
      <c r="J3" s="138"/>
      <c r="K3" s="138"/>
      <c r="L3" s="138"/>
      <c r="M3" s="139"/>
    </row>
    <row r="4" spans="1:15" ht="26.25" customHeight="1" x14ac:dyDescent="0.3">
      <c r="A4" s="140">
        <v>44874</v>
      </c>
      <c r="B4" s="141"/>
      <c r="C4" s="141"/>
      <c r="D4" s="141"/>
      <c r="E4" s="141"/>
      <c r="F4" s="141"/>
      <c r="G4" s="141"/>
      <c r="H4" s="141"/>
      <c r="I4" s="141"/>
      <c r="J4" s="141"/>
      <c r="K4" s="141"/>
      <c r="L4" s="141"/>
      <c r="M4" s="142"/>
    </row>
    <row r="5" spans="1:15" ht="26.25" customHeight="1" x14ac:dyDescent="0.3">
      <c r="A5" s="143" t="s">
        <v>2</v>
      </c>
      <c r="B5" s="144"/>
      <c r="C5" s="144"/>
      <c r="D5" s="144"/>
      <c r="E5" s="144"/>
      <c r="F5" s="144"/>
      <c r="G5" s="144"/>
      <c r="H5" s="144"/>
      <c r="I5" s="144"/>
      <c r="J5" s="144"/>
      <c r="K5" s="144"/>
      <c r="L5" s="144"/>
      <c r="M5" s="145"/>
    </row>
    <row r="6" spans="1:15" ht="26.25" customHeight="1" x14ac:dyDescent="0.3">
      <c r="A6" s="143" t="s">
        <v>3</v>
      </c>
      <c r="B6" s="144"/>
      <c r="C6" s="144"/>
      <c r="D6" s="144"/>
      <c r="E6" s="144"/>
      <c r="F6" s="144"/>
      <c r="G6" s="144"/>
      <c r="H6" s="144"/>
      <c r="I6" s="144"/>
      <c r="J6" s="144"/>
      <c r="K6" s="144"/>
      <c r="L6" s="144"/>
      <c r="M6" s="145"/>
    </row>
    <row r="7" spans="1:15" ht="15" customHeight="1" x14ac:dyDescent="0.3">
      <c r="A7" s="146"/>
      <c r="B7" s="144"/>
      <c r="C7" s="144"/>
      <c r="D7" s="144"/>
      <c r="E7" s="144"/>
      <c r="F7" s="144"/>
      <c r="G7" s="144"/>
      <c r="H7" s="144"/>
      <c r="I7" s="144"/>
      <c r="J7" s="144"/>
      <c r="K7" s="144"/>
      <c r="L7" s="144"/>
      <c r="M7" s="145"/>
    </row>
    <row r="8" spans="1:15" ht="26.25" customHeight="1" x14ac:dyDescent="0.3">
      <c r="A8" s="124" t="s">
        <v>4</v>
      </c>
      <c r="B8" s="125"/>
      <c r="C8" s="125"/>
      <c r="D8" s="125"/>
      <c r="E8" s="125"/>
      <c r="F8" s="125"/>
      <c r="G8" s="125"/>
      <c r="H8" s="125"/>
      <c r="I8" s="125"/>
      <c r="J8" s="125"/>
      <c r="K8" s="125"/>
      <c r="L8" s="125"/>
      <c r="M8" s="126"/>
    </row>
    <row r="9" spans="1:15" ht="26.25" customHeight="1" x14ac:dyDescent="0.3">
      <c r="A9" s="124" t="s">
        <v>5</v>
      </c>
      <c r="B9" s="125"/>
      <c r="C9" s="125"/>
      <c r="D9" s="125"/>
      <c r="E9" s="125"/>
      <c r="F9" s="125"/>
      <c r="G9" s="125"/>
      <c r="H9" s="125"/>
      <c r="I9" s="125"/>
      <c r="J9" s="125"/>
      <c r="K9" s="125"/>
      <c r="L9" s="125"/>
      <c r="M9" s="126"/>
    </row>
    <row r="10" spans="1:15" ht="53.25" customHeight="1" x14ac:dyDescent="0.3">
      <c r="A10" s="30" t="s">
        <v>6</v>
      </c>
      <c r="B10" s="127" t="s">
        <v>7</v>
      </c>
      <c r="C10" s="128"/>
      <c r="D10" s="128"/>
      <c r="E10" s="128"/>
      <c r="F10" s="128"/>
      <c r="G10" s="128"/>
      <c r="H10" s="31" t="s">
        <v>8</v>
      </c>
      <c r="I10" s="31" t="s">
        <v>9</v>
      </c>
      <c r="J10" s="32" t="s">
        <v>10</v>
      </c>
      <c r="K10" s="32" t="s">
        <v>11</v>
      </c>
      <c r="L10" s="32" t="s">
        <v>12</v>
      </c>
      <c r="M10" s="33" t="s">
        <v>13</v>
      </c>
    </row>
    <row r="11" spans="1:15" ht="88.8" customHeight="1" x14ac:dyDescent="0.3">
      <c r="A11" s="34" t="s">
        <v>14</v>
      </c>
      <c r="B11" s="116" t="s">
        <v>15</v>
      </c>
      <c r="C11" s="117"/>
      <c r="D11" s="117"/>
      <c r="E11" s="117"/>
      <c r="F11" s="117"/>
      <c r="G11" s="117"/>
      <c r="H11" s="35" t="s">
        <v>16</v>
      </c>
      <c r="I11" s="35" t="s">
        <v>17</v>
      </c>
      <c r="J11" s="36">
        <v>1</v>
      </c>
      <c r="K11" s="37">
        <v>436000</v>
      </c>
      <c r="L11" s="38">
        <f t="shared" ref="L11:L16" si="0">K11*J11</f>
        <v>436000</v>
      </c>
      <c r="M11" s="39"/>
      <c r="O11" s="40"/>
    </row>
    <row r="12" spans="1:15" ht="110.4" customHeight="1" x14ac:dyDescent="0.3">
      <c r="A12" s="34" t="s">
        <v>18</v>
      </c>
      <c r="B12" s="116" t="s">
        <v>19</v>
      </c>
      <c r="C12" s="117"/>
      <c r="D12" s="117"/>
      <c r="E12" s="117"/>
      <c r="F12" s="117"/>
      <c r="G12" s="117"/>
      <c r="H12" s="35" t="s">
        <v>20</v>
      </c>
      <c r="I12" s="35" t="s">
        <v>17</v>
      </c>
      <c r="J12" s="36">
        <v>1</v>
      </c>
      <c r="K12" s="37">
        <v>65400</v>
      </c>
      <c r="L12" s="38">
        <f t="shared" si="0"/>
        <v>65400</v>
      </c>
      <c r="M12" s="39"/>
      <c r="O12" s="40"/>
    </row>
    <row r="13" spans="1:15" ht="94.8" customHeight="1" x14ac:dyDescent="0.3">
      <c r="A13" s="34" t="s">
        <v>21</v>
      </c>
      <c r="B13" s="116" t="s">
        <v>22</v>
      </c>
      <c r="C13" s="117"/>
      <c r="D13" s="117"/>
      <c r="E13" s="117"/>
      <c r="F13" s="117"/>
      <c r="G13" s="117"/>
      <c r="H13" s="35" t="s">
        <v>23</v>
      </c>
      <c r="I13" s="35" t="s">
        <v>17</v>
      </c>
      <c r="J13" s="36">
        <f>'Circuit Details'!B46</f>
        <v>2</v>
      </c>
      <c r="K13" s="37">
        <v>216500</v>
      </c>
      <c r="L13" s="38">
        <f t="shared" si="0"/>
        <v>433000</v>
      </c>
      <c r="M13" s="39"/>
      <c r="O13" s="40"/>
    </row>
    <row r="14" spans="1:15" ht="64.8" customHeight="1" x14ac:dyDescent="0.3">
      <c r="A14" s="34" t="s">
        <v>24</v>
      </c>
      <c r="B14" s="118" t="s">
        <v>25</v>
      </c>
      <c r="C14" s="119"/>
      <c r="D14" s="119"/>
      <c r="E14" s="119"/>
      <c r="F14" s="119"/>
      <c r="G14" s="120"/>
      <c r="H14" s="35" t="s">
        <v>26</v>
      </c>
      <c r="I14" s="35" t="s">
        <v>17</v>
      </c>
      <c r="J14" s="36">
        <f>'Circuit Details'!C46</f>
        <v>10</v>
      </c>
      <c r="K14" s="37">
        <v>106600</v>
      </c>
      <c r="L14" s="38">
        <f t="shared" si="0"/>
        <v>1066000</v>
      </c>
      <c r="M14" s="39"/>
      <c r="O14" s="40"/>
    </row>
    <row r="15" spans="1:15" ht="99.75" customHeight="1" x14ac:dyDescent="0.3">
      <c r="A15" s="34" t="s">
        <v>27</v>
      </c>
      <c r="B15" s="118" t="s">
        <v>256</v>
      </c>
      <c r="C15" s="119"/>
      <c r="D15" s="119"/>
      <c r="E15" s="119"/>
      <c r="F15" s="119"/>
      <c r="G15" s="120"/>
      <c r="H15" s="35" t="s">
        <v>28</v>
      </c>
      <c r="I15" s="35" t="s">
        <v>17</v>
      </c>
      <c r="J15" s="36">
        <f>'Circuit Details'!D46+'Circuit Details'!E46</f>
        <v>8</v>
      </c>
      <c r="K15" s="37">
        <v>76650</v>
      </c>
      <c r="L15" s="38">
        <f t="shared" si="0"/>
        <v>613200</v>
      </c>
      <c r="M15" s="39"/>
      <c r="O15" s="40"/>
    </row>
    <row r="16" spans="1:15" ht="99.75" customHeight="1" x14ac:dyDescent="0.3">
      <c r="A16" s="34" t="s">
        <v>29</v>
      </c>
      <c r="B16" s="118" t="s">
        <v>257</v>
      </c>
      <c r="C16" s="119"/>
      <c r="D16" s="119"/>
      <c r="E16" s="119"/>
      <c r="F16" s="119"/>
      <c r="G16" s="120"/>
      <c r="H16" s="35" t="s">
        <v>28</v>
      </c>
      <c r="I16" s="35" t="s">
        <v>17</v>
      </c>
      <c r="J16" s="36">
        <f>'Circuit Details'!F46</f>
        <v>7</v>
      </c>
      <c r="K16" s="37">
        <v>93050</v>
      </c>
      <c r="L16" s="38">
        <f t="shared" si="0"/>
        <v>651350</v>
      </c>
      <c r="M16" s="39"/>
      <c r="O16" s="40"/>
    </row>
    <row r="17" spans="1:15" ht="99.75" customHeight="1" x14ac:dyDescent="0.3">
      <c r="A17" s="34" t="s">
        <v>30</v>
      </c>
      <c r="B17" s="118" t="s">
        <v>31</v>
      </c>
      <c r="C17" s="119"/>
      <c r="D17" s="119"/>
      <c r="E17" s="119"/>
      <c r="F17" s="119"/>
      <c r="G17" s="120"/>
      <c r="H17" s="35" t="s">
        <v>32</v>
      </c>
      <c r="I17" s="35" t="s">
        <v>17</v>
      </c>
      <c r="J17" s="41" t="s">
        <v>33</v>
      </c>
      <c r="K17" s="37">
        <v>109500</v>
      </c>
      <c r="L17" s="38">
        <f>K17</f>
        <v>109500</v>
      </c>
      <c r="M17" s="39"/>
      <c r="O17" s="40"/>
    </row>
    <row r="18" spans="1:15" ht="79.8" customHeight="1" x14ac:dyDescent="0.3">
      <c r="A18" s="34" t="s">
        <v>34</v>
      </c>
      <c r="B18" s="116" t="s">
        <v>35</v>
      </c>
      <c r="C18" s="117"/>
      <c r="D18" s="117"/>
      <c r="E18" s="117"/>
      <c r="F18" s="117"/>
      <c r="G18" s="117"/>
      <c r="H18" s="35" t="s">
        <v>36</v>
      </c>
      <c r="I18" s="35" t="s">
        <v>17</v>
      </c>
      <c r="J18" s="36">
        <f>'Circuit Details'!H46</f>
        <v>10</v>
      </c>
      <c r="K18" s="37">
        <v>103000</v>
      </c>
      <c r="L18" s="38">
        <f>K18*J18</f>
        <v>1030000</v>
      </c>
      <c r="M18" s="39"/>
      <c r="O18" s="40"/>
    </row>
    <row r="19" spans="1:15" ht="57.6" customHeight="1" x14ac:dyDescent="0.3">
      <c r="A19" s="34" t="s">
        <v>37</v>
      </c>
      <c r="B19" s="116" t="s">
        <v>38</v>
      </c>
      <c r="C19" s="117"/>
      <c r="D19" s="117"/>
      <c r="E19" s="117"/>
      <c r="F19" s="117"/>
      <c r="G19" s="117"/>
      <c r="H19" s="35" t="s">
        <v>39</v>
      </c>
      <c r="I19" s="35" t="s">
        <v>17</v>
      </c>
      <c r="J19" s="36">
        <f>'Circuit Details'!I46</f>
        <v>9</v>
      </c>
      <c r="K19" s="37">
        <v>162500</v>
      </c>
      <c r="L19" s="38">
        <f>K19*J19</f>
        <v>1462500</v>
      </c>
      <c r="M19" s="39"/>
      <c r="O19" s="40"/>
    </row>
    <row r="20" spans="1:15" ht="69.599999999999994" customHeight="1" x14ac:dyDescent="0.3">
      <c r="A20" s="34" t="s">
        <v>40</v>
      </c>
      <c r="B20" s="116" t="s">
        <v>41</v>
      </c>
      <c r="C20" s="117"/>
      <c r="D20" s="117"/>
      <c r="E20" s="117"/>
      <c r="F20" s="117"/>
      <c r="G20" s="117"/>
      <c r="H20" s="35" t="s">
        <v>42</v>
      </c>
      <c r="I20" s="35" t="s">
        <v>17</v>
      </c>
      <c r="J20" s="41" t="s">
        <v>33</v>
      </c>
      <c r="K20" s="37">
        <v>136500</v>
      </c>
      <c r="L20" s="38">
        <f>K20</f>
        <v>136500</v>
      </c>
      <c r="M20" s="39"/>
      <c r="O20" s="40"/>
    </row>
    <row r="21" spans="1:15" ht="68.400000000000006" customHeight="1" x14ac:dyDescent="0.3">
      <c r="A21" s="34" t="s">
        <v>43</v>
      </c>
      <c r="B21" s="116" t="s">
        <v>44</v>
      </c>
      <c r="C21" s="117"/>
      <c r="D21" s="117"/>
      <c r="E21" s="117"/>
      <c r="F21" s="117"/>
      <c r="G21" s="117"/>
      <c r="H21" s="35" t="s">
        <v>45</v>
      </c>
      <c r="I21" s="35" t="s">
        <v>17</v>
      </c>
      <c r="J21" s="36">
        <f>'Circuit Details'!J46</f>
        <v>4</v>
      </c>
      <c r="K21" s="37">
        <v>43900</v>
      </c>
      <c r="L21" s="38">
        <f>K21*J21</f>
        <v>175600</v>
      </c>
      <c r="M21" s="39"/>
      <c r="O21" s="40"/>
    </row>
    <row r="22" spans="1:15" ht="81.75" customHeight="1" x14ac:dyDescent="0.3">
      <c r="A22" s="34" t="s">
        <v>46</v>
      </c>
      <c r="B22" s="116" t="s">
        <v>47</v>
      </c>
      <c r="C22" s="117"/>
      <c r="D22" s="117"/>
      <c r="E22" s="117"/>
      <c r="F22" s="117"/>
      <c r="G22" s="117"/>
      <c r="H22" s="35" t="s">
        <v>48</v>
      </c>
      <c r="I22" s="35" t="s">
        <v>17</v>
      </c>
      <c r="J22" s="36">
        <f>'Circuit Details'!G46</f>
        <v>15</v>
      </c>
      <c r="K22" s="37">
        <v>22800</v>
      </c>
      <c r="L22" s="38">
        <f>K22*J22</f>
        <v>342000</v>
      </c>
      <c r="M22" s="42"/>
      <c r="O22" s="40"/>
    </row>
    <row r="23" spans="1:15" ht="60.6" customHeight="1" x14ac:dyDescent="0.3">
      <c r="A23" s="34" t="s">
        <v>49</v>
      </c>
      <c r="B23" s="116" t="s">
        <v>50</v>
      </c>
      <c r="C23" s="117"/>
      <c r="D23" s="117"/>
      <c r="E23" s="117"/>
      <c r="F23" s="117"/>
      <c r="G23" s="117"/>
      <c r="H23" s="35" t="s">
        <v>51</v>
      </c>
      <c r="I23" s="35" t="s">
        <v>17</v>
      </c>
      <c r="J23" s="36">
        <v>6</v>
      </c>
      <c r="K23" s="37">
        <v>43560</v>
      </c>
      <c r="L23" s="38">
        <f>K23*J23</f>
        <v>261360</v>
      </c>
      <c r="M23" s="42"/>
      <c r="O23" s="40"/>
    </row>
    <row r="24" spans="1:15" ht="26.4" customHeight="1" x14ac:dyDescent="0.3">
      <c r="A24" s="34" t="s">
        <v>52</v>
      </c>
      <c r="B24" s="116" t="s">
        <v>53</v>
      </c>
      <c r="C24" s="117"/>
      <c r="D24" s="117"/>
      <c r="E24" s="117"/>
      <c r="F24" s="117"/>
      <c r="G24" s="117"/>
      <c r="H24" s="35" t="s">
        <v>54</v>
      </c>
      <c r="I24" s="35" t="s">
        <v>54</v>
      </c>
      <c r="J24" s="36">
        <v>5</v>
      </c>
      <c r="K24" s="37">
        <v>57200</v>
      </c>
      <c r="L24" s="38">
        <f>K24*J24</f>
        <v>286000</v>
      </c>
      <c r="M24" s="43" t="s">
        <v>55</v>
      </c>
      <c r="O24" s="40"/>
    </row>
    <row r="25" spans="1:15" ht="27.6" customHeight="1" x14ac:dyDescent="0.3">
      <c r="A25" s="129" t="s">
        <v>56</v>
      </c>
      <c r="B25" s="130"/>
      <c r="C25" s="130"/>
      <c r="D25" s="130"/>
      <c r="E25" s="130"/>
      <c r="F25" s="130"/>
      <c r="G25" s="130"/>
      <c r="H25" s="130"/>
      <c r="I25" s="130"/>
      <c r="J25" s="130"/>
      <c r="K25" s="44"/>
      <c r="L25" s="45">
        <f>SUM(L11:L24)</f>
        <v>7068410</v>
      </c>
      <c r="M25" s="46"/>
    </row>
    <row r="26" spans="1:15" ht="19.8" customHeight="1" x14ac:dyDescent="0.3">
      <c r="A26" s="129" t="s">
        <v>57</v>
      </c>
      <c r="B26" s="130"/>
      <c r="C26" s="130"/>
      <c r="D26" s="130"/>
      <c r="E26" s="130"/>
      <c r="F26" s="130"/>
      <c r="G26" s="130"/>
      <c r="H26" s="130"/>
      <c r="I26" s="130"/>
      <c r="J26" s="130"/>
      <c r="K26" s="44"/>
      <c r="L26" s="47">
        <v>1030590</v>
      </c>
      <c r="M26" s="46"/>
    </row>
    <row r="27" spans="1:15" ht="18.75" customHeight="1" x14ac:dyDescent="0.3">
      <c r="A27" s="134"/>
      <c r="B27" s="135"/>
      <c r="C27" s="135"/>
      <c r="D27" s="135"/>
      <c r="E27" s="135"/>
      <c r="F27" s="135"/>
      <c r="G27" s="135"/>
      <c r="H27" s="135"/>
      <c r="I27" s="135"/>
      <c r="J27" s="135"/>
      <c r="K27" s="135"/>
      <c r="L27" s="135"/>
      <c r="M27" s="136"/>
    </row>
    <row r="28" spans="1:15" ht="26.25" hidden="1" customHeight="1" x14ac:dyDescent="0.3">
      <c r="A28" s="124" t="s">
        <v>58</v>
      </c>
      <c r="B28" s="125"/>
      <c r="C28" s="125"/>
      <c r="D28" s="125"/>
      <c r="E28" s="125"/>
      <c r="F28" s="125"/>
      <c r="G28" s="125"/>
      <c r="H28" s="125"/>
      <c r="I28" s="125"/>
      <c r="J28" s="125"/>
      <c r="K28" s="125"/>
      <c r="L28" s="125"/>
      <c r="M28" s="126"/>
    </row>
    <row r="29" spans="1:15" ht="26.25" hidden="1" customHeight="1" x14ac:dyDescent="0.3">
      <c r="A29" s="124" t="s">
        <v>5</v>
      </c>
      <c r="B29" s="125"/>
      <c r="C29" s="125"/>
      <c r="D29" s="125"/>
      <c r="E29" s="125"/>
      <c r="F29" s="125"/>
      <c r="G29" s="125"/>
      <c r="H29" s="125"/>
      <c r="I29" s="125"/>
      <c r="J29" s="125"/>
      <c r="K29" s="125"/>
      <c r="L29" s="125"/>
      <c r="M29" s="126"/>
    </row>
    <row r="30" spans="1:15" ht="53.25" hidden="1" customHeight="1" x14ac:dyDescent="0.3">
      <c r="A30" s="30" t="s">
        <v>6</v>
      </c>
      <c r="B30" s="127" t="s">
        <v>7</v>
      </c>
      <c r="C30" s="128"/>
      <c r="D30" s="128"/>
      <c r="E30" s="128"/>
      <c r="F30" s="128"/>
      <c r="G30" s="128"/>
      <c r="H30" s="48"/>
      <c r="I30" s="31" t="s">
        <v>9</v>
      </c>
      <c r="J30" s="32" t="s">
        <v>10</v>
      </c>
      <c r="K30" s="32" t="s">
        <v>11</v>
      </c>
      <c r="L30" s="32" t="s">
        <v>12</v>
      </c>
      <c r="M30" s="33" t="s">
        <v>13</v>
      </c>
    </row>
    <row r="31" spans="1:15" ht="74.25" hidden="1" customHeight="1" x14ac:dyDescent="0.3">
      <c r="A31" s="34" t="s">
        <v>14</v>
      </c>
      <c r="B31" s="116" t="s">
        <v>59</v>
      </c>
      <c r="C31" s="117"/>
      <c r="D31" s="117"/>
      <c r="E31" s="117"/>
      <c r="F31" s="117"/>
      <c r="G31" s="117"/>
      <c r="H31" s="49"/>
      <c r="I31" s="35" t="s">
        <v>17</v>
      </c>
      <c r="J31" s="36">
        <v>8</v>
      </c>
      <c r="K31" s="50">
        <v>56700</v>
      </c>
      <c r="L31" s="50">
        <f>K31*J31</f>
        <v>453600</v>
      </c>
      <c r="M31" s="39"/>
    </row>
    <row r="32" spans="1:15" ht="72.75" hidden="1" customHeight="1" x14ac:dyDescent="0.3">
      <c r="A32" s="34" t="s">
        <v>18</v>
      </c>
      <c r="B32" s="116" t="s">
        <v>60</v>
      </c>
      <c r="C32" s="117"/>
      <c r="D32" s="117"/>
      <c r="E32" s="117"/>
      <c r="F32" s="117"/>
      <c r="G32" s="117"/>
      <c r="H32" s="49"/>
      <c r="I32" s="35" t="s">
        <v>17</v>
      </c>
      <c r="J32" s="36">
        <v>4</v>
      </c>
      <c r="K32" s="50">
        <v>59700</v>
      </c>
      <c r="L32" s="50">
        <f>K32*J32</f>
        <v>238800</v>
      </c>
      <c r="M32" s="39"/>
    </row>
    <row r="33" spans="1:13" ht="72.75" hidden="1" customHeight="1" x14ac:dyDescent="0.3">
      <c r="A33" s="34" t="s">
        <v>21</v>
      </c>
      <c r="B33" s="118" t="s">
        <v>61</v>
      </c>
      <c r="C33" s="119"/>
      <c r="D33" s="119"/>
      <c r="E33" s="119"/>
      <c r="F33" s="119"/>
      <c r="G33" s="120"/>
      <c r="H33" s="49"/>
      <c r="I33" s="35" t="s">
        <v>17</v>
      </c>
      <c r="J33" s="36">
        <v>4</v>
      </c>
      <c r="K33" s="50">
        <v>63500</v>
      </c>
      <c r="L33" s="50">
        <f>K33*J33</f>
        <v>254000</v>
      </c>
      <c r="M33" s="39"/>
    </row>
    <row r="34" spans="1:13" ht="109.5" hidden="1" customHeight="1" x14ac:dyDescent="0.3">
      <c r="A34" s="34" t="s">
        <v>24</v>
      </c>
      <c r="B34" s="118" t="s">
        <v>62</v>
      </c>
      <c r="C34" s="119"/>
      <c r="D34" s="119"/>
      <c r="E34" s="119"/>
      <c r="F34" s="119"/>
      <c r="G34" s="120"/>
      <c r="H34" s="49"/>
      <c r="I34" s="35" t="s">
        <v>17</v>
      </c>
      <c r="J34" s="36">
        <v>2</v>
      </c>
      <c r="K34" s="50">
        <v>35000</v>
      </c>
      <c r="L34" s="50">
        <f>K34*J34</f>
        <v>70000</v>
      </c>
      <c r="M34" s="39"/>
    </row>
    <row r="35" spans="1:13" ht="30" hidden="1" customHeight="1" x14ac:dyDescent="0.3">
      <c r="A35" s="129" t="s">
        <v>63</v>
      </c>
      <c r="B35" s="130"/>
      <c r="C35" s="130"/>
      <c r="D35" s="130"/>
      <c r="E35" s="130"/>
      <c r="F35" s="130"/>
      <c r="G35" s="130"/>
      <c r="H35" s="130"/>
      <c r="I35" s="130"/>
      <c r="J35" s="130"/>
      <c r="K35" s="44"/>
      <c r="L35" s="51">
        <f>SUM(L31:L34)</f>
        <v>1016400</v>
      </c>
      <c r="M35" s="46"/>
    </row>
    <row r="36" spans="1:13" ht="30" hidden="1" customHeight="1" x14ac:dyDescent="0.3">
      <c r="A36" s="131" t="s">
        <v>64</v>
      </c>
      <c r="B36" s="132"/>
      <c r="C36" s="132"/>
      <c r="D36" s="132"/>
      <c r="E36" s="132"/>
      <c r="F36" s="132"/>
      <c r="G36" s="132"/>
      <c r="H36" s="132"/>
      <c r="I36" s="132"/>
      <c r="J36" s="133"/>
      <c r="K36" s="44"/>
      <c r="L36" s="51">
        <f>L35*0.15</f>
        <v>152460</v>
      </c>
      <c r="M36" s="46"/>
    </row>
    <row r="37" spans="1:13" ht="26.25" customHeight="1" x14ac:dyDescent="0.3">
      <c r="A37" s="124" t="s">
        <v>65</v>
      </c>
      <c r="B37" s="125"/>
      <c r="C37" s="125"/>
      <c r="D37" s="125"/>
      <c r="E37" s="125"/>
      <c r="F37" s="125"/>
      <c r="G37" s="125"/>
      <c r="H37" s="125"/>
      <c r="I37" s="125"/>
      <c r="J37" s="125"/>
      <c r="K37" s="125"/>
      <c r="L37" s="125"/>
      <c r="M37" s="126"/>
    </row>
    <row r="38" spans="1:13" ht="26.25" customHeight="1" x14ac:dyDescent="0.3">
      <c r="A38" s="124" t="s">
        <v>66</v>
      </c>
      <c r="B38" s="125"/>
      <c r="C38" s="125"/>
      <c r="D38" s="125"/>
      <c r="E38" s="125"/>
      <c r="F38" s="125"/>
      <c r="G38" s="125"/>
      <c r="H38" s="125"/>
      <c r="I38" s="125"/>
      <c r="J38" s="125"/>
      <c r="K38" s="125"/>
      <c r="L38" s="125"/>
      <c r="M38" s="126"/>
    </row>
    <row r="39" spans="1:13" ht="25.2" customHeight="1" x14ac:dyDescent="0.3">
      <c r="A39" s="30" t="s">
        <v>6</v>
      </c>
      <c r="B39" s="127" t="s">
        <v>7</v>
      </c>
      <c r="C39" s="128"/>
      <c r="D39" s="128"/>
      <c r="E39" s="128"/>
      <c r="F39" s="128"/>
      <c r="G39" s="128"/>
      <c r="H39" s="31" t="s">
        <v>8</v>
      </c>
      <c r="I39" s="31" t="s">
        <v>9</v>
      </c>
      <c r="J39" s="32" t="s">
        <v>10</v>
      </c>
      <c r="K39" s="32" t="s">
        <v>11</v>
      </c>
      <c r="L39" s="32" t="s">
        <v>12</v>
      </c>
      <c r="M39" s="33" t="s">
        <v>13</v>
      </c>
    </row>
    <row r="40" spans="1:13" ht="70.5" customHeight="1" x14ac:dyDescent="0.3">
      <c r="A40" s="34" t="s">
        <v>14</v>
      </c>
      <c r="B40" s="116" t="s">
        <v>67</v>
      </c>
      <c r="C40" s="117"/>
      <c r="D40" s="117"/>
      <c r="E40" s="117"/>
      <c r="F40" s="117"/>
      <c r="G40" s="117"/>
      <c r="H40" s="35" t="s">
        <v>68</v>
      </c>
      <c r="I40" s="35" t="s">
        <v>69</v>
      </c>
      <c r="J40" s="36">
        <v>1</v>
      </c>
      <c r="K40" s="37">
        <v>435600</v>
      </c>
      <c r="L40" s="37">
        <v>435600</v>
      </c>
      <c r="M40" s="39"/>
    </row>
    <row r="41" spans="1:13" ht="22.8" customHeight="1" x14ac:dyDescent="0.3">
      <c r="A41" s="129" t="s">
        <v>70</v>
      </c>
      <c r="B41" s="130"/>
      <c r="C41" s="130"/>
      <c r="D41" s="130"/>
      <c r="E41" s="130"/>
      <c r="F41" s="130"/>
      <c r="G41" s="130"/>
      <c r="H41" s="130"/>
      <c r="I41" s="130"/>
      <c r="J41" s="130"/>
      <c r="K41" s="52"/>
      <c r="L41" s="47">
        <f>SUM(L40)</f>
        <v>435600</v>
      </c>
      <c r="M41" s="46"/>
    </row>
    <row r="42" spans="1:13" ht="17.399999999999999" customHeight="1" x14ac:dyDescent="0.3">
      <c r="A42" s="129" t="s">
        <v>71</v>
      </c>
      <c r="B42" s="130"/>
      <c r="C42" s="130"/>
      <c r="D42" s="130"/>
      <c r="E42" s="130"/>
      <c r="F42" s="130"/>
      <c r="G42" s="130"/>
      <c r="H42" s="130"/>
      <c r="I42" s="130"/>
      <c r="J42" s="130"/>
      <c r="K42" s="52"/>
      <c r="L42" s="47">
        <v>75900</v>
      </c>
      <c r="M42" s="46"/>
    </row>
    <row r="43" spans="1:13" ht="15" customHeight="1" x14ac:dyDescent="0.3">
      <c r="A43" s="121"/>
      <c r="B43" s="122"/>
      <c r="C43" s="122"/>
      <c r="D43" s="122"/>
      <c r="E43" s="122"/>
      <c r="F43" s="122"/>
      <c r="G43" s="122"/>
      <c r="H43" s="122"/>
      <c r="I43" s="122"/>
      <c r="J43" s="122"/>
      <c r="K43" s="122"/>
      <c r="L43" s="122"/>
      <c r="M43" s="123"/>
    </row>
    <row r="44" spans="1:13" ht="344.25" customHeight="1" x14ac:dyDescent="0.3">
      <c r="A44" s="110" t="s">
        <v>258</v>
      </c>
      <c r="B44" s="111"/>
      <c r="C44" s="111"/>
      <c r="D44" s="111"/>
      <c r="E44" s="111"/>
      <c r="F44" s="111"/>
      <c r="G44" s="111"/>
      <c r="H44" s="111"/>
      <c r="I44" s="111"/>
      <c r="J44" s="111"/>
      <c r="K44" s="111"/>
      <c r="L44" s="111"/>
      <c r="M44" s="112"/>
    </row>
    <row r="45" spans="1:13" ht="15" customHeight="1" x14ac:dyDescent="0.3">
      <c r="A45" s="113"/>
      <c r="B45" s="114"/>
      <c r="C45" s="114"/>
      <c r="D45" s="114"/>
      <c r="E45" s="114"/>
      <c r="F45" s="114"/>
      <c r="G45" s="114"/>
      <c r="H45" s="114"/>
      <c r="I45" s="114"/>
      <c r="J45" s="114"/>
      <c r="K45" s="114"/>
      <c r="L45" s="114"/>
      <c r="M45" s="115"/>
    </row>
    <row r="46" spans="1:13" ht="409.6" customHeight="1" x14ac:dyDescent="0.3">
      <c r="A46" s="107" t="s">
        <v>259</v>
      </c>
      <c r="B46" s="108"/>
      <c r="C46" s="108"/>
      <c r="D46" s="108"/>
      <c r="E46" s="108"/>
      <c r="F46" s="108"/>
      <c r="G46" s="108"/>
      <c r="H46" s="108"/>
      <c r="I46" s="108"/>
      <c r="J46" s="108"/>
      <c r="K46" s="108"/>
      <c r="L46" s="108"/>
      <c r="M46" s="109"/>
    </row>
    <row r="47" spans="1:13" ht="15" customHeight="1" x14ac:dyDescent="0.3">
      <c r="A47" s="53"/>
      <c r="B47" s="54"/>
      <c r="C47" s="54"/>
      <c r="D47" s="54"/>
      <c r="E47" s="54"/>
      <c r="F47" s="54"/>
      <c r="G47" s="54"/>
      <c r="H47" s="54"/>
      <c r="I47" s="54"/>
      <c r="J47" s="54"/>
      <c r="K47" s="54"/>
      <c r="L47" s="54"/>
      <c r="M47" s="55"/>
    </row>
    <row r="48" spans="1:13" ht="15" customHeight="1" x14ac:dyDescent="0.3">
      <c r="A48" s="56"/>
      <c r="B48" s="57"/>
      <c r="C48" s="57"/>
      <c r="D48" s="57"/>
      <c r="E48" s="57"/>
      <c r="F48" s="57"/>
      <c r="G48" s="57"/>
      <c r="H48" s="57"/>
      <c r="I48" s="57"/>
      <c r="J48" s="57"/>
      <c r="K48" s="57"/>
      <c r="L48" s="57"/>
      <c r="M48" s="58"/>
    </row>
    <row r="49" spans="1:13" ht="15" customHeight="1" x14ac:dyDescent="0.3">
      <c r="A49" s="56"/>
      <c r="B49" s="57"/>
      <c r="C49" s="57"/>
      <c r="D49" s="57"/>
      <c r="E49" s="57"/>
      <c r="F49" s="57"/>
      <c r="G49" s="57"/>
      <c r="H49" s="57"/>
      <c r="I49" s="57"/>
      <c r="J49" s="57"/>
      <c r="K49" s="57"/>
      <c r="L49" s="57"/>
      <c r="M49" s="58"/>
    </row>
    <row r="50" spans="1:13" ht="15" customHeight="1" x14ac:dyDescent="0.3">
      <c r="A50" s="56"/>
      <c r="B50" s="57"/>
      <c r="C50" s="57"/>
      <c r="D50" s="57"/>
      <c r="E50" s="57"/>
      <c r="F50" s="57"/>
      <c r="G50" s="57"/>
      <c r="H50" s="57"/>
      <c r="I50" s="57"/>
      <c r="J50" s="57"/>
      <c r="K50" s="57"/>
      <c r="L50" s="57"/>
      <c r="M50" s="58"/>
    </row>
    <row r="51" spans="1:13" ht="15" customHeight="1" x14ac:dyDescent="0.3">
      <c r="A51" s="56"/>
      <c r="B51" s="57"/>
      <c r="C51" s="57"/>
      <c r="D51" s="57"/>
      <c r="E51" s="57"/>
      <c r="F51" s="57"/>
      <c r="G51" s="57"/>
      <c r="H51" s="57"/>
      <c r="I51" s="57"/>
      <c r="J51" s="57"/>
      <c r="K51" s="57"/>
      <c r="L51" s="57"/>
      <c r="M51" s="58"/>
    </row>
    <row r="52" spans="1:13" ht="15" customHeight="1" x14ac:dyDescent="0.3">
      <c r="A52" s="56"/>
      <c r="B52" s="57"/>
      <c r="C52" s="57"/>
      <c r="D52" s="57"/>
      <c r="E52" s="57"/>
      <c r="F52" s="57"/>
      <c r="G52" s="57"/>
      <c r="H52" s="57"/>
      <c r="I52" s="57"/>
      <c r="J52" s="57"/>
      <c r="K52" s="57"/>
      <c r="L52" s="57"/>
      <c r="M52" s="58"/>
    </row>
    <row r="53" spans="1:13" ht="15" customHeight="1" x14ac:dyDescent="0.3">
      <c r="A53" s="59"/>
      <c r="B53" s="60"/>
      <c r="C53" s="60"/>
      <c r="D53" s="60"/>
      <c r="E53" s="60"/>
      <c r="F53" s="60"/>
      <c r="G53" s="60"/>
      <c r="H53" s="60"/>
      <c r="I53" s="60"/>
      <c r="J53" s="60"/>
      <c r="K53" s="60"/>
      <c r="L53" s="60"/>
      <c r="M53" s="61"/>
    </row>
  </sheetData>
  <mergeCells count="45">
    <mergeCell ref="A3:M3"/>
    <mergeCell ref="A4:M4"/>
    <mergeCell ref="A5:M5"/>
    <mergeCell ref="A6:M6"/>
    <mergeCell ref="A7:M7"/>
    <mergeCell ref="B10:G10"/>
    <mergeCell ref="B11:G11"/>
    <mergeCell ref="B12:G12"/>
    <mergeCell ref="A8:M8"/>
    <mergeCell ref="A9:M9"/>
    <mergeCell ref="B22:G22"/>
    <mergeCell ref="B23:G23"/>
    <mergeCell ref="B24:G24"/>
    <mergeCell ref="A25:J25"/>
    <mergeCell ref="B13:G13"/>
    <mergeCell ref="B14:G14"/>
    <mergeCell ref="B18:G18"/>
    <mergeCell ref="B20:G20"/>
    <mergeCell ref="B15:G15"/>
    <mergeCell ref="B17:G17"/>
    <mergeCell ref="B19:G19"/>
    <mergeCell ref="B21:G21"/>
    <mergeCell ref="B16:G16"/>
    <mergeCell ref="B34:G34"/>
    <mergeCell ref="A26:J26"/>
    <mergeCell ref="A27:M27"/>
    <mergeCell ref="A28:M28"/>
    <mergeCell ref="A29:M29"/>
    <mergeCell ref="B30:G30"/>
    <mergeCell ref="A1:M1"/>
    <mergeCell ref="A46:M46"/>
    <mergeCell ref="A44:M44"/>
    <mergeCell ref="A45:M45"/>
    <mergeCell ref="B31:G31"/>
    <mergeCell ref="B32:G32"/>
    <mergeCell ref="B33:G33"/>
    <mergeCell ref="A43:M43"/>
    <mergeCell ref="A37:M37"/>
    <mergeCell ref="A38:M38"/>
    <mergeCell ref="B39:G39"/>
    <mergeCell ref="B40:G40"/>
    <mergeCell ref="A41:J41"/>
    <mergeCell ref="A42:J42"/>
    <mergeCell ref="A35:J35"/>
    <mergeCell ref="A36:J36"/>
  </mergeCells>
  <pageMargins left="0.25" right="0.25" top="0.75" bottom="0.75" header="0.3" footer="0.3"/>
  <pageSetup scale="25" orientation="landscape"/>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78"/>
  <sheetViews>
    <sheetView showGridLines="0" topLeftCell="A19" workbookViewId="0">
      <selection activeCell="C11" sqref="C11"/>
    </sheetView>
  </sheetViews>
  <sheetFormatPr defaultColWidth="9.109375" defaultRowHeight="15" customHeight="1" x14ac:dyDescent="0.25"/>
  <cols>
    <col min="1" max="1" width="34.21875" style="63" customWidth="1"/>
    <col min="2" max="2" width="17.33203125" style="63" customWidth="1"/>
    <col min="3" max="3" width="16" style="63" customWidth="1"/>
    <col min="4" max="4" width="15" style="63" customWidth="1"/>
    <col min="5" max="5" width="17.33203125" style="63" customWidth="1"/>
    <col min="6" max="6" width="14.88671875" style="63" customWidth="1"/>
    <col min="7" max="7" width="17.44140625" style="63" customWidth="1"/>
    <col min="8" max="9" width="19.6640625" style="63" customWidth="1"/>
    <col min="10" max="10" width="18.6640625" style="63" customWidth="1"/>
    <col min="11" max="11" width="15.6640625" style="63" customWidth="1"/>
    <col min="12" max="12" width="16.88671875" style="63" customWidth="1"/>
    <col min="13" max="256" width="9.21875" style="63" customWidth="1"/>
    <col min="257" max="16384" width="9.109375" style="64"/>
  </cols>
  <sheetData>
    <row r="1" spans="1:12" ht="23.25" customHeight="1" x14ac:dyDescent="0.25">
      <c r="A1" s="168" t="s">
        <v>72</v>
      </c>
      <c r="B1" s="169"/>
      <c r="C1" s="169"/>
      <c r="D1" s="169"/>
      <c r="E1" s="169"/>
      <c r="F1" s="169"/>
      <c r="G1" s="169"/>
      <c r="H1" s="169"/>
      <c r="I1" s="169"/>
      <c r="J1" s="169"/>
      <c r="K1" s="169"/>
      <c r="L1" s="62"/>
    </row>
    <row r="2" spans="1:12" ht="30.75" customHeight="1" x14ac:dyDescent="0.25">
      <c r="A2" s="163" t="s">
        <v>73</v>
      </c>
      <c r="B2" s="161" t="s">
        <v>74</v>
      </c>
      <c r="C2" s="161" t="s">
        <v>75</v>
      </c>
      <c r="D2" s="161" t="s">
        <v>76</v>
      </c>
      <c r="E2" s="161" t="s">
        <v>77</v>
      </c>
      <c r="F2" s="161" t="s">
        <v>78</v>
      </c>
      <c r="G2" s="161" t="s">
        <v>79</v>
      </c>
      <c r="H2" s="161" t="s">
        <v>80</v>
      </c>
      <c r="I2" s="161" t="s">
        <v>81</v>
      </c>
      <c r="J2" s="161" t="s">
        <v>82</v>
      </c>
      <c r="K2" s="161" t="s">
        <v>83</v>
      </c>
      <c r="L2" s="156" t="s">
        <v>84</v>
      </c>
    </row>
    <row r="3" spans="1:12" ht="45.75" customHeight="1" x14ac:dyDescent="0.25">
      <c r="A3" s="164"/>
      <c r="B3" s="162"/>
      <c r="C3" s="162"/>
      <c r="D3" s="162"/>
      <c r="E3" s="162"/>
      <c r="F3" s="162"/>
      <c r="G3" s="162"/>
      <c r="H3" s="162"/>
      <c r="I3" s="162"/>
      <c r="J3" s="162"/>
      <c r="K3" s="162"/>
      <c r="L3" s="157"/>
    </row>
    <row r="4" spans="1:12" ht="29.25" customHeight="1" x14ac:dyDescent="0.25">
      <c r="A4" s="158" t="s">
        <v>85</v>
      </c>
      <c r="B4" s="159"/>
      <c r="C4" s="159"/>
      <c r="D4" s="159"/>
      <c r="E4" s="159"/>
      <c r="F4" s="159"/>
      <c r="G4" s="159"/>
      <c r="H4" s="159"/>
      <c r="I4" s="159"/>
      <c r="J4" s="159"/>
      <c r="K4" s="159"/>
      <c r="L4" s="160"/>
    </row>
    <row r="5" spans="1:12" ht="39.75" customHeight="1" x14ac:dyDescent="0.25">
      <c r="A5" s="65" t="s">
        <v>86</v>
      </c>
      <c r="B5" s="66">
        <v>2</v>
      </c>
      <c r="C5" s="66">
        <v>2</v>
      </c>
      <c r="D5" s="67"/>
      <c r="E5" s="67"/>
      <c r="F5" s="67"/>
      <c r="G5" s="67"/>
      <c r="H5" s="66">
        <v>1</v>
      </c>
      <c r="I5" s="67"/>
      <c r="J5" s="67"/>
      <c r="K5" s="67"/>
      <c r="L5" s="68"/>
    </row>
    <row r="6" spans="1:12" ht="39.75" customHeight="1" x14ac:dyDescent="0.25">
      <c r="A6" s="65" t="s">
        <v>87</v>
      </c>
      <c r="B6" s="67"/>
      <c r="C6" s="66">
        <v>1</v>
      </c>
      <c r="D6" s="66">
        <v>1</v>
      </c>
      <c r="E6" s="67"/>
      <c r="F6" s="67"/>
      <c r="G6" s="66">
        <v>2</v>
      </c>
      <c r="H6" s="66">
        <v>2</v>
      </c>
      <c r="I6" s="67"/>
      <c r="J6" s="67"/>
      <c r="K6" s="67"/>
      <c r="L6" s="68"/>
    </row>
    <row r="7" spans="1:12" ht="39.75" customHeight="1" x14ac:dyDescent="0.25">
      <c r="A7" s="65" t="s">
        <v>88</v>
      </c>
      <c r="B7" s="66">
        <v>1</v>
      </c>
      <c r="C7" s="66">
        <v>3</v>
      </c>
      <c r="D7" s="66">
        <v>1</v>
      </c>
      <c r="E7" s="67"/>
      <c r="F7" s="66">
        <v>2</v>
      </c>
      <c r="G7" s="67"/>
      <c r="H7" s="67"/>
      <c r="I7" s="66">
        <v>1</v>
      </c>
      <c r="J7" s="67"/>
      <c r="K7" s="67"/>
      <c r="L7" s="68"/>
    </row>
    <row r="8" spans="1:12" ht="39.75" customHeight="1" x14ac:dyDescent="0.25">
      <c r="A8" s="65" t="s">
        <v>89</v>
      </c>
      <c r="B8" s="66">
        <v>1</v>
      </c>
      <c r="C8" s="66">
        <v>3</v>
      </c>
      <c r="D8" s="67"/>
      <c r="E8" s="67"/>
      <c r="F8" s="66">
        <v>1</v>
      </c>
      <c r="G8" s="67"/>
      <c r="H8" s="67"/>
      <c r="I8" s="66">
        <v>1</v>
      </c>
      <c r="J8" s="67"/>
      <c r="K8" s="67"/>
      <c r="L8" s="68"/>
    </row>
    <row r="9" spans="1:12" ht="39.75" customHeight="1" x14ac:dyDescent="0.25">
      <c r="A9" s="65" t="s">
        <v>90</v>
      </c>
      <c r="B9" s="67"/>
      <c r="C9" s="66">
        <v>3</v>
      </c>
      <c r="D9" s="66">
        <v>2</v>
      </c>
      <c r="E9" s="67"/>
      <c r="F9" s="66">
        <v>1</v>
      </c>
      <c r="G9" s="67"/>
      <c r="H9" s="66">
        <v>1</v>
      </c>
      <c r="I9" s="66">
        <v>1</v>
      </c>
      <c r="J9" s="67"/>
      <c r="K9" s="67"/>
      <c r="L9" s="68"/>
    </row>
    <row r="10" spans="1:12" ht="39.75" customHeight="1" x14ac:dyDescent="0.25">
      <c r="A10" s="65" t="s">
        <v>91</v>
      </c>
      <c r="B10" s="67"/>
      <c r="C10" s="67"/>
      <c r="D10" s="66">
        <v>1</v>
      </c>
      <c r="E10" s="67"/>
      <c r="F10" s="67"/>
      <c r="G10" s="66">
        <v>1</v>
      </c>
      <c r="H10" s="67"/>
      <c r="I10" s="67"/>
      <c r="J10" s="67"/>
      <c r="K10" s="67"/>
      <c r="L10" s="68"/>
    </row>
    <row r="11" spans="1:12" ht="39.75" customHeight="1" x14ac:dyDescent="0.25">
      <c r="A11" s="65" t="s">
        <v>92</v>
      </c>
      <c r="B11" s="67"/>
      <c r="C11" s="67"/>
      <c r="D11" s="66">
        <v>1</v>
      </c>
      <c r="E11" s="67"/>
      <c r="F11" s="67"/>
      <c r="G11" s="66">
        <v>1</v>
      </c>
      <c r="H11" s="67"/>
      <c r="I11" s="67"/>
      <c r="J11" s="67"/>
      <c r="K11" s="67"/>
      <c r="L11" s="68"/>
    </row>
    <row r="12" spans="1:12" ht="39.75" customHeight="1" x14ac:dyDescent="0.25">
      <c r="A12" s="65" t="s">
        <v>93</v>
      </c>
      <c r="B12" s="67"/>
      <c r="C12" s="67"/>
      <c r="D12" s="66">
        <v>1</v>
      </c>
      <c r="E12" s="67"/>
      <c r="F12" s="67"/>
      <c r="G12" s="66">
        <v>1</v>
      </c>
      <c r="H12" s="67"/>
      <c r="I12" s="67"/>
      <c r="J12" s="67"/>
      <c r="K12" s="67"/>
      <c r="L12" s="68"/>
    </row>
    <row r="13" spans="1:12" ht="39.75" customHeight="1" x14ac:dyDescent="0.25">
      <c r="A13" s="65" t="s">
        <v>94</v>
      </c>
      <c r="B13" s="67"/>
      <c r="C13" s="67"/>
      <c r="D13" s="66">
        <v>2</v>
      </c>
      <c r="E13" s="67"/>
      <c r="F13" s="66">
        <v>1</v>
      </c>
      <c r="G13" s="67"/>
      <c r="H13" s="67"/>
      <c r="I13" s="67"/>
      <c r="J13" s="67"/>
      <c r="K13" s="67"/>
      <c r="L13" s="68"/>
    </row>
    <row r="14" spans="1:12" ht="39.75" customHeight="1" x14ac:dyDescent="0.25">
      <c r="A14" s="65" t="s">
        <v>95</v>
      </c>
      <c r="B14" s="67"/>
      <c r="C14" s="67"/>
      <c r="D14" s="66">
        <v>4</v>
      </c>
      <c r="E14" s="67"/>
      <c r="F14" s="67"/>
      <c r="G14" s="67"/>
      <c r="H14" s="67"/>
      <c r="I14" s="67"/>
      <c r="J14" s="67"/>
      <c r="K14" s="67"/>
      <c r="L14" s="68"/>
    </row>
    <row r="15" spans="1:12" ht="33.75" customHeight="1" x14ac:dyDescent="0.25">
      <c r="A15" s="69" t="s">
        <v>96</v>
      </c>
      <c r="B15" s="70">
        <f t="shared" ref="B15:L15" si="0">SUM(B5:B14)</f>
        <v>4</v>
      </c>
      <c r="C15" s="70">
        <f t="shared" si="0"/>
        <v>12</v>
      </c>
      <c r="D15" s="70">
        <f t="shared" si="0"/>
        <v>13</v>
      </c>
      <c r="E15" s="70">
        <f t="shared" si="0"/>
        <v>0</v>
      </c>
      <c r="F15" s="70">
        <f t="shared" si="0"/>
        <v>5</v>
      </c>
      <c r="G15" s="70">
        <f t="shared" si="0"/>
        <v>5</v>
      </c>
      <c r="H15" s="70">
        <f t="shared" si="0"/>
        <v>4</v>
      </c>
      <c r="I15" s="70">
        <f t="shared" si="0"/>
        <v>3</v>
      </c>
      <c r="J15" s="70">
        <f t="shared" si="0"/>
        <v>0</v>
      </c>
      <c r="K15" s="70">
        <f t="shared" si="0"/>
        <v>0</v>
      </c>
      <c r="L15" s="70">
        <f t="shared" si="0"/>
        <v>0</v>
      </c>
    </row>
    <row r="16" spans="1:12" ht="33.75" customHeight="1" x14ac:dyDescent="0.25">
      <c r="A16" s="69" t="s">
        <v>97</v>
      </c>
      <c r="B16" s="70">
        <f>ROUNDUP(B15/4,0)</f>
        <v>1</v>
      </c>
      <c r="C16" s="70">
        <f>ROUNDUP(C15/4,0)</f>
        <v>3</v>
      </c>
      <c r="D16" s="70">
        <f>ROUNDUP(D15/4,0)</f>
        <v>4</v>
      </c>
      <c r="E16" s="70">
        <f>ROUNDUP(E15/4,0)</f>
        <v>0</v>
      </c>
      <c r="F16" s="70">
        <f>ROUNDUP(F15/2,0)</f>
        <v>3</v>
      </c>
      <c r="G16" s="71"/>
      <c r="H16" s="71"/>
      <c r="I16" s="71"/>
      <c r="J16" s="71"/>
      <c r="K16" s="70">
        <f>ROUNDUP(K15/4,0)</f>
        <v>0</v>
      </c>
      <c r="L16" s="72"/>
    </row>
    <row r="17" spans="1:12" ht="30.75" customHeight="1" x14ac:dyDescent="0.25">
      <c r="A17" s="163" t="s">
        <v>73</v>
      </c>
      <c r="B17" s="161" t="s">
        <v>74</v>
      </c>
      <c r="C17" s="161" t="s">
        <v>75</v>
      </c>
      <c r="D17" s="161" t="s">
        <v>76</v>
      </c>
      <c r="E17" s="161" t="s">
        <v>77</v>
      </c>
      <c r="F17" s="161" t="s">
        <v>78</v>
      </c>
      <c r="G17" s="161" t="s">
        <v>79</v>
      </c>
      <c r="H17" s="161" t="s">
        <v>80</v>
      </c>
      <c r="I17" s="161" t="s">
        <v>81</v>
      </c>
      <c r="J17" s="161" t="s">
        <v>82</v>
      </c>
      <c r="K17" s="161" t="s">
        <v>83</v>
      </c>
      <c r="L17" s="156" t="s">
        <v>84</v>
      </c>
    </row>
    <row r="18" spans="1:12" ht="45.75" customHeight="1" x14ac:dyDescent="0.25">
      <c r="A18" s="164"/>
      <c r="B18" s="162"/>
      <c r="C18" s="162"/>
      <c r="D18" s="162"/>
      <c r="E18" s="162"/>
      <c r="F18" s="162"/>
      <c r="G18" s="162"/>
      <c r="H18" s="162"/>
      <c r="I18" s="162"/>
      <c r="J18" s="162"/>
      <c r="K18" s="162"/>
      <c r="L18" s="157"/>
    </row>
    <row r="19" spans="1:12" ht="29.25" customHeight="1" x14ac:dyDescent="0.25">
      <c r="A19" s="158" t="s">
        <v>98</v>
      </c>
      <c r="B19" s="159"/>
      <c r="C19" s="159"/>
      <c r="D19" s="159"/>
      <c r="E19" s="159"/>
      <c r="F19" s="159"/>
      <c r="G19" s="159"/>
      <c r="H19" s="159"/>
      <c r="I19" s="159"/>
      <c r="J19" s="159"/>
      <c r="K19" s="159"/>
      <c r="L19" s="160"/>
    </row>
    <row r="20" spans="1:12" ht="39.75" customHeight="1" x14ac:dyDescent="0.25">
      <c r="A20" s="65" t="s">
        <v>99</v>
      </c>
      <c r="B20" s="67"/>
      <c r="C20" s="66">
        <v>3</v>
      </c>
      <c r="D20" s="66">
        <v>1</v>
      </c>
      <c r="E20" s="67"/>
      <c r="F20" s="67"/>
      <c r="G20" s="66">
        <v>2</v>
      </c>
      <c r="H20" s="66">
        <v>1</v>
      </c>
      <c r="I20" s="67"/>
      <c r="J20" s="67"/>
      <c r="K20" s="67"/>
      <c r="L20" s="68"/>
    </row>
    <row r="21" spans="1:12" ht="39.75" customHeight="1" x14ac:dyDescent="0.25">
      <c r="A21" s="65" t="s">
        <v>100</v>
      </c>
      <c r="B21" s="67"/>
      <c r="C21" s="66">
        <v>3</v>
      </c>
      <c r="D21" s="67"/>
      <c r="E21" s="67"/>
      <c r="F21" s="66">
        <v>1</v>
      </c>
      <c r="G21" s="67"/>
      <c r="H21" s="67"/>
      <c r="I21" s="66">
        <v>1</v>
      </c>
      <c r="J21" s="67"/>
      <c r="K21" s="67"/>
      <c r="L21" s="68"/>
    </row>
    <row r="22" spans="1:12" ht="39.75" customHeight="1" x14ac:dyDescent="0.25">
      <c r="A22" s="65" t="s">
        <v>101</v>
      </c>
      <c r="B22" s="67"/>
      <c r="C22" s="67"/>
      <c r="D22" s="66">
        <v>2</v>
      </c>
      <c r="E22" s="67"/>
      <c r="F22" s="67"/>
      <c r="G22" s="67"/>
      <c r="H22" s="67"/>
      <c r="I22" s="67"/>
      <c r="J22" s="67"/>
      <c r="K22" s="67"/>
      <c r="L22" s="68"/>
    </row>
    <row r="23" spans="1:12" ht="39.75" customHeight="1" x14ac:dyDescent="0.25">
      <c r="A23" s="65" t="s">
        <v>102</v>
      </c>
      <c r="B23" s="67"/>
      <c r="C23" s="66">
        <v>3</v>
      </c>
      <c r="D23" s="66">
        <v>2</v>
      </c>
      <c r="E23" s="67"/>
      <c r="F23" s="66">
        <v>1</v>
      </c>
      <c r="G23" s="67"/>
      <c r="H23" s="66">
        <v>1</v>
      </c>
      <c r="I23" s="66">
        <v>2</v>
      </c>
      <c r="J23" s="67"/>
      <c r="K23" s="67"/>
      <c r="L23" s="68"/>
    </row>
    <row r="24" spans="1:12" ht="39.75" customHeight="1" x14ac:dyDescent="0.25">
      <c r="A24" s="65" t="s">
        <v>103</v>
      </c>
      <c r="B24" s="67"/>
      <c r="C24" s="67"/>
      <c r="D24" s="66">
        <v>1</v>
      </c>
      <c r="E24" s="67"/>
      <c r="F24" s="67"/>
      <c r="G24" s="66">
        <v>1</v>
      </c>
      <c r="H24" s="67"/>
      <c r="I24" s="67"/>
      <c r="J24" s="67"/>
      <c r="K24" s="67"/>
      <c r="L24" s="68"/>
    </row>
    <row r="25" spans="1:12" ht="39.75" customHeight="1" x14ac:dyDescent="0.25">
      <c r="A25" s="65" t="s">
        <v>104</v>
      </c>
      <c r="B25" s="67"/>
      <c r="C25" s="67"/>
      <c r="D25" s="66">
        <v>1</v>
      </c>
      <c r="E25" s="67"/>
      <c r="F25" s="67"/>
      <c r="G25" s="66">
        <v>1</v>
      </c>
      <c r="H25" s="67"/>
      <c r="I25" s="67"/>
      <c r="J25" s="67"/>
      <c r="K25" s="67"/>
      <c r="L25" s="68"/>
    </row>
    <row r="26" spans="1:12" ht="39.75" customHeight="1" x14ac:dyDescent="0.25">
      <c r="A26" s="65" t="s">
        <v>105</v>
      </c>
      <c r="B26" s="67"/>
      <c r="C26" s="66">
        <v>3</v>
      </c>
      <c r="D26" s="66">
        <v>2</v>
      </c>
      <c r="E26" s="67"/>
      <c r="F26" s="66">
        <v>1</v>
      </c>
      <c r="G26" s="67"/>
      <c r="H26" s="66">
        <v>1</v>
      </c>
      <c r="I26" s="66">
        <v>2</v>
      </c>
      <c r="J26" s="67"/>
      <c r="K26" s="67"/>
      <c r="L26" s="68"/>
    </row>
    <row r="27" spans="1:12" ht="39.75" customHeight="1" x14ac:dyDescent="0.25">
      <c r="A27" s="65" t="s">
        <v>106</v>
      </c>
      <c r="B27" s="67"/>
      <c r="C27" s="67"/>
      <c r="D27" s="66">
        <v>1</v>
      </c>
      <c r="E27" s="67"/>
      <c r="F27" s="67"/>
      <c r="G27" s="66">
        <v>1</v>
      </c>
      <c r="H27" s="67"/>
      <c r="I27" s="67"/>
      <c r="J27" s="67"/>
      <c r="K27" s="67"/>
      <c r="L27" s="68"/>
    </row>
    <row r="28" spans="1:12" ht="39.75" customHeight="1" x14ac:dyDescent="0.25">
      <c r="A28" s="65" t="s">
        <v>107</v>
      </c>
      <c r="B28" s="67"/>
      <c r="C28" s="67"/>
      <c r="D28" s="66">
        <v>1</v>
      </c>
      <c r="E28" s="67"/>
      <c r="F28" s="67"/>
      <c r="G28" s="66">
        <v>1</v>
      </c>
      <c r="H28" s="67"/>
      <c r="I28" s="67"/>
      <c r="J28" s="67"/>
      <c r="K28" s="67"/>
      <c r="L28" s="68"/>
    </row>
    <row r="29" spans="1:12" ht="39.75" customHeight="1" x14ac:dyDescent="0.25">
      <c r="A29" s="65" t="s">
        <v>108</v>
      </c>
      <c r="B29" s="66">
        <v>1</v>
      </c>
      <c r="C29" s="66">
        <v>3</v>
      </c>
      <c r="D29" s="67"/>
      <c r="E29" s="67"/>
      <c r="F29" s="66">
        <v>1</v>
      </c>
      <c r="G29" s="67"/>
      <c r="H29" s="66">
        <v>1</v>
      </c>
      <c r="I29" s="66">
        <v>1</v>
      </c>
      <c r="J29" s="67"/>
      <c r="K29" s="67"/>
      <c r="L29" s="68"/>
    </row>
    <row r="30" spans="1:12" ht="39.75" customHeight="1" x14ac:dyDescent="0.25">
      <c r="A30" s="65" t="s">
        <v>109</v>
      </c>
      <c r="B30" s="67"/>
      <c r="C30" s="67"/>
      <c r="D30" s="66">
        <v>1</v>
      </c>
      <c r="E30" s="67"/>
      <c r="F30" s="67"/>
      <c r="G30" s="66">
        <v>1</v>
      </c>
      <c r="H30" s="67"/>
      <c r="I30" s="67"/>
      <c r="J30" s="67"/>
      <c r="K30" s="67"/>
      <c r="L30" s="68"/>
    </row>
    <row r="31" spans="1:12" ht="33.75" customHeight="1" x14ac:dyDescent="0.25">
      <c r="A31" s="69" t="s">
        <v>96</v>
      </c>
      <c r="B31" s="70">
        <f t="shared" ref="B31:L31" si="1">SUM(B20:B30)</f>
        <v>1</v>
      </c>
      <c r="C31" s="70">
        <f t="shared" si="1"/>
        <v>15</v>
      </c>
      <c r="D31" s="70">
        <f t="shared" si="1"/>
        <v>12</v>
      </c>
      <c r="E31" s="70">
        <f t="shared" si="1"/>
        <v>0</v>
      </c>
      <c r="F31" s="70">
        <f t="shared" si="1"/>
        <v>4</v>
      </c>
      <c r="G31" s="70">
        <f t="shared" si="1"/>
        <v>7</v>
      </c>
      <c r="H31" s="70">
        <f t="shared" si="1"/>
        <v>4</v>
      </c>
      <c r="I31" s="70">
        <f t="shared" si="1"/>
        <v>6</v>
      </c>
      <c r="J31" s="70">
        <f t="shared" si="1"/>
        <v>0</v>
      </c>
      <c r="K31" s="70">
        <f t="shared" si="1"/>
        <v>0</v>
      </c>
      <c r="L31" s="73">
        <f t="shared" si="1"/>
        <v>0</v>
      </c>
    </row>
    <row r="32" spans="1:12" ht="33.75" customHeight="1" x14ac:dyDescent="0.25">
      <c r="A32" s="69" t="s">
        <v>97</v>
      </c>
      <c r="B32" s="70">
        <f>ROUNDUP(B31/4,0)</f>
        <v>1</v>
      </c>
      <c r="C32" s="70">
        <f>ROUNDUP(C31/4,0)</f>
        <v>4</v>
      </c>
      <c r="D32" s="70">
        <f>ROUNDUP(D31/4,0)</f>
        <v>3</v>
      </c>
      <c r="E32" s="70">
        <f>ROUNDUP(E31/4,0)</f>
        <v>0</v>
      </c>
      <c r="F32" s="70">
        <f>ROUNDUP(F31/2,0)</f>
        <v>2</v>
      </c>
      <c r="G32" s="71"/>
      <c r="H32" s="71"/>
      <c r="I32" s="71"/>
      <c r="J32" s="71"/>
      <c r="K32" s="70">
        <f>ROUNDUP(K31/4,0)</f>
        <v>0</v>
      </c>
      <c r="L32" s="72"/>
    </row>
    <row r="33" spans="1:12" ht="30.75" customHeight="1" x14ac:dyDescent="0.25">
      <c r="A33" s="163" t="s">
        <v>73</v>
      </c>
      <c r="B33" s="161" t="s">
        <v>74</v>
      </c>
      <c r="C33" s="161" t="s">
        <v>75</v>
      </c>
      <c r="D33" s="161" t="s">
        <v>76</v>
      </c>
      <c r="E33" s="161" t="s">
        <v>77</v>
      </c>
      <c r="F33" s="161" t="s">
        <v>78</v>
      </c>
      <c r="G33" s="161" t="s">
        <v>79</v>
      </c>
      <c r="H33" s="161" t="s">
        <v>80</v>
      </c>
      <c r="I33" s="161" t="s">
        <v>81</v>
      </c>
      <c r="J33" s="161" t="s">
        <v>82</v>
      </c>
      <c r="K33" s="161" t="s">
        <v>83</v>
      </c>
      <c r="L33" s="156" t="s">
        <v>84</v>
      </c>
    </row>
    <row r="34" spans="1:12" ht="45.75" customHeight="1" x14ac:dyDescent="0.25">
      <c r="A34" s="164"/>
      <c r="B34" s="162"/>
      <c r="C34" s="162"/>
      <c r="D34" s="162"/>
      <c r="E34" s="162"/>
      <c r="F34" s="162"/>
      <c r="G34" s="162"/>
      <c r="H34" s="162"/>
      <c r="I34" s="162"/>
      <c r="J34" s="162"/>
      <c r="K34" s="162"/>
      <c r="L34" s="157"/>
    </row>
    <row r="35" spans="1:12" ht="29.25" customHeight="1" x14ac:dyDescent="0.25">
      <c r="A35" s="158" t="s">
        <v>110</v>
      </c>
      <c r="B35" s="159"/>
      <c r="C35" s="159"/>
      <c r="D35" s="159"/>
      <c r="E35" s="159"/>
      <c r="F35" s="159"/>
      <c r="G35" s="159"/>
      <c r="H35" s="159"/>
      <c r="I35" s="159"/>
      <c r="J35" s="159"/>
      <c r="K35" s="159"/>
      <c r="L35" s="160"/>
    </row>
    <row r="36" spans="1:12" ht="39.75" customHeight="1" x14ac:dyDescent="0.25">
      <c r="A36" s="65" t="s">
        <v>111</v>
      </c>
      <c r="B36" s="66">
        <v>1</v>
      </c>
      <c r="C36" s="66">
        <v>2</v>
      </c>
      <c r="D36" s="67"/>
      <c r="E36" s="67"/>
      <c r="F36" s="67"/>
      <c r="G36" s="67"/>
      <c r="H36" s="67"/>
      <c r="I36" s="67"/>
      <c r="J36" s="67"/>
      <c r="K36" s="67"/>
      <c r="L36" s="68"/>
    </row>
    <row r="37" spans="1:12" ht="39.75" customHeight="1" x14ac:dyDescent="0.25">
      <c r="A37" s="65" t="s">
        <v>112</v>
      </c>
      <c r="B37" s="67"/>
      <c r="C37" s="67"/>
      <c r="D37" s="66">
        <v>1</v>
      </c>
      <c r="E37" s="67"/>
      <c r="F37" s="67"/>
      <c r="G37" s="66">
        <v>1</v>
      </c>
      <c r="H37" s="67"/>
      <c r="I37" s="67"/>
      <c r="J37" s="67"/>
      <c r="K37" s="67"/>
      <c r="L37" s="68"/>
    </row>
    <row r="38" spans="1:12" ht="39.75" customHeight="1" x14ac:dyDescent="0.25">
      <c r="A38" s="65" t="s">
        <v>113</v>
      </c>
      <c r="B38" s="67"/>
      <c r="C38" s="66">
        <v>5</v>
      </c>
      <c r="D38" s="67"/>
      <c r="E38" s="67"/>
      <c r="F38" s="66">
        <v>2</v>
      </c>
      <c r="G38" s="67"/>
      <c r="H38" s="67"/>
      <c r="I38" s="67"/>
      <c r="J38" s="67"/>
      <c r="K38" s="67"/>
      <c r="L38" s="68"/>
    </row>
    <row r="39" spans="1:12" ht="39.75" customHeight="1" x14ac:dyDescent="0.25">
      <c r="A39" s="65" t="s">
        <v>114</v>
      </c>
      <c r="B39" s="67"/>
      <c r="C39" s="66">
        <v>3</v>
      </c>
      <c r="D39" s="66">
        <v>1</v>
      </c>
      <c r="E39" s="67"/>
      <c r="F39" s="66">
        <v>1</v>
      </c>
      <c r="G39" s="67"/>
      <c r="H39" s="66">
        <v>1</v>
      </c>
      <c r="I39" s="67"/>
      <c r="J39" s="66">
        <v>2</v>
      </c>
      <c r="K39" s="67"/>
      <c r="L39" s="68"/>
    </row>
    <row r="40" spans="1:12" ht="39.75" customHeight="1" x14ac:dyDescent="0.25">
      <c r="A40" s="65" t="s">
        <v>115</v>
      </c>
      <c r="B40" s="67"/>
      <c r="C40" s="67"/>
      <c r="D40" s="66">
        <v>1</v>
      </c>
      <c r="E40" s="67"/>
      <c r="F40" s="67"/>
      <c r="G40" s="66">
        <v>1</v>
      </c>
      <c r="H40" s="67"/>
      <c r="I40" s="67"/>
      <c r="J40" s="67"/>
      <c r="K40" s="67"/>
      <c r="L40" s="68"/>
    </row>
    <row r="41" spans="1:12" ht="39.75" customHeight="1" x14ac:dyDescent="0.25">
      <c r="A41" s="65" t="s">
        <v>116</v>
      </c>
      <c r="B41" s="67"/>
      <c r="C41" s="67"/>
      <c r="D41" s="67"/>
      <c r="E41" s="67"/>
      <c r="F41" s="66">
        <v>1</v>
      </c>
      <c r="G41" s="67"/>
      <c r="H41" s="66">
        <v>1</v>
      </c>
      <c r="I41" s="67"/>
      <c r="J41" s="66">
        <v>2</v>
      </c>
      <c r="K41" s="67"/>
      <c r="L41" s="68"/>
    </row>
    <row r="42" spans="1:12" ht="39.75" customHeight="1" x14ac:dyDescent="0.25">
      <c r="A42" s="65" t="s">
        <v>117</v>
      </c>
      <c r="B42" s="67"/>
      <c r="C42" s="67"/>
      <c r="D42" s="66">
        <v>1</v>
      </c>
      <c r="E42" s="67"/>
      <c r="F42" s="67"/>
      <c r="G42" s="66">
        <v>1</v>
      </c>
      <c r="H42" s="67"/>
      <c r="I42" s="67"/>
      <c r="J42" s="67"/>
      <c r="K42" s="67"/>
      <c r="L42" s="68"/>
    </row>
    <row r="43" spans="1:12" ht="33.75" customHeight="1" x14ac:dyDescent="0.25">
      <c r="A43" s="69" t="s">
        <v>96</v>
      </c>
      <c r="B43" s="70">
        <f t="shared" ref="B43:L43" si="2">SUM(B36:B42)</f>
        <v>1</v>
      </c>
      <c r="C43" s="70">
        <f t="shared" si="2"/>
        <v>10</v>
      </c>
      <c r="D43" s="70">
        <f t="shared" si="2"/>
        <v>4</v>
      </c>
      <c r="E43" s="70">
        <f t="shared" si="2"/>
        <v>0</v>
      </c>
      <c r="F43" s="70">
        <f t="shared" si="2"/>
        <v>4</v>
      </c>
      <c r="G43" s="70">
        <f t="shared" si="2"/>
        <v>3</v>
      </c>
      <c r="H43" s="70">
        <f t="shared" si="2"/>
        <v>2</v>
      </c>
      <c r="I43" s="70">
        <f t="shared" si="2"/>
        <v>0</v>
      </c>
      <c r="J43" s="70">
        <f t="shared" si="2"/>
        <v>4</v>
      </c>
      <c r="K43" s="70">
        <f t="shared" si="2"/>
        <v>0</v>
      </c>
      <c r="L43" s="73">
        <f t="shared" si="2"/>
        <v>0</v>
      </c>
    </row>
    <row r="44" spans="1:12" ht="33.75" customHeight="1" x14ac:dyDescent="0.25">
      <c r="A44" s="74" t="s">
        <v>97</v>
      </c>
      <c r="B44" s="75"/>
      <c r="C44" s="76">
        <f>ROUNDUP(C43/4,0)</f>
        <v>3</v>
      </c>
      <c r="D44" s="76">
        <f>ROUNDUP(D43/4,0)</f>
        <v>1</v>
      </c>
      <c r="E44" s="76">
        <f>ROUNDUP(E43/4,0)</f>
        <v>0</v>
      </c>
      <c r="F44" s="76">
        <f>ROUNDUP(F43/2,0)</f>
        <v>2</v>
      </c>
      <c r="G44" s="75"/>
      <c r="H44" s="75"/>
      <c r="I44" s="75"/>
      <c r="J44" s="75"/>
      <c r="K44" s="76">
        <f>ROUNDUP(K43/4,0)</f>
        <v>0</v>
      </c>
      <c r="L44" s="77"/>
    </row>
    <row r="45" spans="1:12" ht="22.5" customHeight="1" x14ac:dyDescent="0.3">
      <c r="A45" s="173"/>
      <c r="B45" s="174"/>
      <c r="C45" s="174"/>
      <c r="D45" s="174"/>
      <c r="E45" s="175"/>
      <c r="F45" s="175"/>
      <c r="G45" s="175"/>
      <c r="H45" s="175"/>
      <c r="I45" s="174"/>
      <c r="J45" s="78"/>
      <c r="K45" s="79"/>
      <c r="L45" s="80"/>
    </row>
    <row r="46" spans="1:12" ht="33.75" customHeight="1" x14ac:dyDescent="0.25">
      <c r="A46" s="81" t="s">
        <v>96</v>
      </c>
      <c r="B46" s="70">
        <f>B32+B16+B44</f>
        <v>2</v>
      </c>
      <c r="C46" s="70">
        <f>C32+C16+C44</f>
        <v>10</v>
      </c>
      <c r="D46" s="70">
        <f>D32+D16+D44</f>
        <v>8</v>
      </c>
      <c r="E46" s="70">
        <f>E32+E16+E44</f>
        <v>0</v>
      </c>
      <c r="F46" s="70">
        <f>F32+F16+F44</f>
        <v>7</v>
      </c>
      <c r="G46" s="70">
        <f>G31+G15+G43</f>
        <v>15</v>
      </c>
      <c r="H46" s="70">
        <f>H31+H15+H43</f>
        <v>10</v>
      </c>
      <c r="I46" s="70">
        <f>I31+I15+I43</f>
        <v>9</v>
      </c>
      <c r="J46" s="70">
        <f>J31+J15+J43</f>
        <v>4</v>
      </c>
      <c r="K46" s="70">
        <f>K32+K16+K44</f>
        <v>0</v>
      </c>
      <c r="L46" s="70">
        <f>L31+L15+L43</f>
        <v>0</v>
      </c>
    </row>
    <row r="47" spans="1:12" ht="22.5" hidden="1" customHeight="1" x14ac:dyDescent="0.25">
      <c r="A47" s="170" t="s">
        <v>118</v>
      </c>
      <c r="B47" s="171"/>
      <c r="C47" s="171"/>
      <c r="D47" s="171"/>
      <c r="E47" s="171"/>
      <c r="F47" s="171"/>
      <c r="G47" s="171"/>
      <c r="H47" s="171"/>
      <c r="I47" s="171"/>
      <c r="J47" s="171"/>
      <c r="K47" s="172"/>
      <c r="L47" s="82"/>
    </row>
    <row r="48" spans="1:12" ht="126" hidden="1" customHeight="1" x14ac:dyDescent="0.25">
      <c r="A48" s="83" t="s">
        <v>73</v>
      </c>
      <c r="B48" s="147"/>
      <c r="C48" s="148"/>
      <c r="D48" s="148"/>
      <c r="E48" s="148"/>
      <c r="F48" s="148"/>
      <c r="G48" s="149"/>
      <c r="H48" s="84" t="s">
        <v>119</v>
      </c>
      <c r="I48" s="84" t="s">
        <v>120</v>
      </c>
      <c r="J48" s="85"/>
      <c r="K48" s="86" t="s">
        <v>121</v>
      </c>
      <c r="L48" s="87"/>
    </row>
    <row r="49" spans="1:12" ht="30" customHeight="1" x14ac:dyDescent="0.25">
      <c r="A49" s="153" t="s">
        <v>122</v>
      </c>
      <c r="B49" s="150"/>
      <c r="C49" s="151"/>
      <c r="D49" s="151"/>
      <c r="E49" s="151"/>
      <c r="F49" s="151"/>
      <c r="G49" s="152"/>
      <c r="H49" s="35" t="s">
        <v>123</v>
      </c>
      <c r="I49" s="37">
        <v>1</v>
      </c>
      <c r="J49" s="88"/>
      <c r="K49" s="43" t="s">
        <v>124</v>
      </c>
      <c r="L49" s="89"/>
    </row>
    <row r="50" spans="1:12" ht="30" customHeight="1" x14ac:dyDescent="0.25">
      <c r="A50" s="154"/>
      <c r="B50" s="150"/>
      <c r="C50" s="151"/>
      <c r="D50" s="151"/>
      <c r="E50" s="151"/>
      <c r="F50" s="151"/>
      <c r="G50" s="152"/>
      <c r="H50" s="35" t="s">
        <v>123</v>
      </c>
      <c r="I50" s="37">
        <v>1</v>
      </c>
      <c r="J50" s="88"/>
      <c r="K50" s="43" t="s">
        <v>125</v>
      </c>
      <c r="L50" s="90"/>
    </row>
    <row r="51" spans="1:12" ht="30" customHeight="1" x14ac:dyDescent="0.25">
      <c r="A51" s="153" t="s">
        <v>126</v>
      </c>
      <c r="B51" s="150"/>
      <c r="C51" s="151"/>
      <c r="D51" s="151"/>
      <c r="E51" s="151"/>
      <c r="F51" s="151"/>
      <c r="G51" s="152"/>
      <c r="H51" s="35" t="s">
        <v>127</v>
      </c>
      <c r="I51" s="37">
        <v>1</v>
      </c>
      <c r="J51" s="88"/>
      <c r="K51" s="43" t="s">
        <v>124</v>
      </c>
      <c r="L51" s="90"/>
    </row>
    <row r="52" spans="1:12" ht="30" customHeight="1" x14ac:dyDescent="0.25">
      <c r="A52" s="155"/>
      <c r="B52" s="150"/>
      <c r="C52" s="151"/>
      <c r="D52" s="151"/>
      <c r="E52" s="151"/>
      <c r="F52" s="151"/>
      <c r="G52" s="152"/>
      <c r="H52" s="35" t="s">
        <v>127</v>
      </c>
      <c r="I52" s="37">
        <v>1</v>
      </c>
      <c r="J52" s="88"/>
      <c r="K52" s="43" t="s">
        <v>125</v>
      </c>
      <c r="L52" s="90"/>
    </row>
    <row r="53" spans="1:12" ht="30" customHeight="1" x14ac:dyDescent="0.25">
      <c r="A53" s="155"/>
      <c r="B53" s="150"/>
      <c r="C53" s="151"/>
      <c r="D53" s="151"/>
      <c r="E53" s="151"/>
      <c r="F53" s="151"/>
      <c r="G53" s="152"/>
      <c r="H53" s="35" t="s">
        <v>128</v>
      </c>
      <c r="I53" s="37">
        <v>1</v>
      </c>
      <c r="J53" s="88"/>
      <c r="K53" s="43" t="s">
        <v>124</v>
      </c>
      <c r="L53" s="90"/>
    </row>
    <row r="54" spans="1:12" ht="30" customHeight="1" x14ac:dyDescent="0.25">
      <c r="A54" s="154"/>
      <c r="B54" s="150"/>
      <c r="C54" s="151"/>
      <c r="D54" s="151"/>
      <c r="E54" s="151"/>
      <c r="F54" s="151"/>
      <c r="G54" s="152"/>
      <c r="H54" s="35" t="s">
        <v>128</v>
      </c>
      <c r="I54" s="37">
        <v>1</v>
      </c>
      <c r="J54" s="88"/>
      <c r="K54" s="43" t="s">
        <v>125</v>
      </c>
      <c r="L54" s="90"/>
    </row>
    <row r="55" spans="1:12" ht="30" customHeight="1" x14ac:dyDescent="0.25">
      <c r="A55" s="153" t="s">
        <v>129</v>
      </c>
      <c r="B55" s="150"/>
      <c r="C55" s="151"/>
      <c r="D55" s="151"/>
      <c r="E55" s="151"/>
      <c r="F55" s="151"/>
      <c r="G55" s="152"/>
      <c r="H55" s="35" t="s">
        <v>130</v>
      </c>
      <c r="I55" s="37">
        <v>1</v>
      </c>
      <c r="J55" s="88"/>
      <c r="K55" s="43" t="s">
        <v>124</v>
      </c>
      <c r="L55" s="90"/>
    </row>
    <row r="56" spans="1:12" ht="30" customHeight="1" x14ac:dyDescent="0.25">
      <c r="A56" s="154"/>
      <c r="B56" s="150"/>
      <c r="C56" s="151"/>
      <c r="D56" s="151"/>
      <c r="E56" s="151"/>
      <c r="F56" s="151"/>
      <c r="G56" s="152"/>
      <c r="H56" s="35" t="s">
        <v>130</v>
      </c>
      <c r="I56" s="37">
        <v>1</v>
      </c>
      <c r="J56" s="88"/>
      <c r="K56" s="43" t="s">
        <v>125</v>
      </c>
      <c r="L56" s="90"/>
    </row>
    <row r="57" spans="1:12" ht="30" customHeight="1" x14ac:dyDescent="0.25">
      <c r="A57" s="153" t="s">
        <v>131</v>
      </c>
      <c r="B57" s="150"/>
      <c r="C57" s="151"/>
      <c r="D57" s="151"/>
      <c r="E57" s="151"/>
      <c r="F57" s="151"/>
      <c r="G57" s="152"/>
      <c r="H57" s="35" t="s">
        <v>132</v>
      </c>
      <c r="I57" s="37">
        <v>1</v>
      </c>
      <c r="J57" s="88"/>
      <c r="K57" s="43" t="s">
        <v>124</v>
      </c>
      <c r="L57" s="90"/>
    </row>
    <row r="58" spans="1:12" ht="30" customHeight="1" x14ac:dyDescent="0.25">
      <c r="A58" s="154"/>
      <c r="B58" s="150"/>
      <c r="C58" s="151"/>
      <c r="D58" s="151"/>
      <c r="E58" s="151"/>
      <c r="F58" s="151"/>
      <c r="G58" s="152"/>
      <c r="H58" s="35" t="s">
        <v>132</v>
      </c>
      <c r="I58" s="37">
        <v>1</v>
      </c>
      <c r="J58" s="88"/>
      <c r="K58" s="43" t="s">
        <v>125</v>
      </c>
      <c r="L58" s="90"/>
    </row>
    <row r="59" spans="1:12" ht="30" customHeight="1" x14ac:dyDescent="0.25">
      <c r="A59" s="153" t="s">
        <v>133</v>
      </c>
      <c r="B59" s="150"/>
      <c r="C59" s="151"/>
      <c r="D59" s="151"/>
      <c r="E59" s="151"/>
      <c r="F59" s="151"/>
      <c r="G59" s="152"/>
      <c r="H59" s="91">
        <v>12</v>
      </c>
      <c r="I59" s="37">
        <v>1</v>
      </c>
      <c r="J59" s="88"/>
      <c r="K59" s="43" t="s">
        <v>134</v>
      </c>
      <c r="L59" s="90"/>
    </row>
    <row r="60" spans="1:12" ht="30" customHeight="1" x14ac:dyDescent="0.25">
      <c r="A60" s="155"/>
      <c r="B60" s="150"/>
      <c r="C60" s="151"/>
      <c r="D60" s="151"/>
      <c r="E60" s="151"/>
      <c r="F60" s="151"/>
      <c r="G60" s="152"/>
      <c r="H60" s="91">
        <v>12</v>
      </c>
      <c r="I60" s="37">
        <v>1</v>
      </c>
      <c r="J60" s="88"/>
      <c r="K60" s="43" t="s">
        <v>125</v>
      </c>
      <c r="L60" s="90"/>
    </row>
    <row r="61" spans="1:12" ht="30" customHeight="1" x14ac:dyDescent="0.25">
      <c r="A61" s="154"/>
      <c r="B61" s="150"/>
      <c r="C61" s="151"/>
      <c r="D61" s="151"/>
      <c r="E61" s="151"/>
      <c r="F61" s="151"/>
      <c r="G61" s="152"/>
      <c r="H61" s="35" t="s">
        <v>135</v>
      </c>
      <c r="I61" s="37">
        <v>1</v>
      </c>
      <c r="J61" s="88"/>
      <c r="K61" s="43" t="s">
        <v>134</v>
      </c>
      <c r="L61" s="90"/>
    </row>
    <row r="62" spans="1:12" ht="30" customHeight="1" x14ac:dyDescent="0.25">
      <c r="A62" s="153" t="s">
        <v>136</v>
      </c>
      <c r="B62" s="150"/>
      <c r="C62" s="151"/>
      <c r="D62" s="151"/>
      <c r="E62" s="151"/>
      <c r="F62" s="151"/>
      <c r="G62" s="152"/>
      <c r="H62" s="35" t="s">
        <v>137</v>
      </c>
      <c r="I62" s="37">
        <v>1</v>
      </c>
      <c r="J62" s="88"/>
      <c r="K62" s="43" t="s">
        <v>134</v>
      </c>
      <c r="L62" s="90"/>
    </row>
    <row r="63" spans="1:12" ht="30" customHeight="1" x14ac:dyDescent="0.25">
      <c r="A63" s="155"/>
      <c r="B63" s="165"/>
      <c r="C63" s="166"/>
      <c r="D63" s="166"/>
      <c r="E63" s="166"/>
      <c r="F63" s="166"/>
      <c r="G63" s="167"/>
      <c r="H63" s="35" t="s">
        <v>137</v>
      </c>
      <c r="I63" s="37">
        <v>1</v>
      </c>
      <c r="J63" s="88"/>
      <c r="K63" s="43" t="s">
        <v>125</v>
      </c>
      <c r="L63" s="90"/>
    </row>
    <row r="64" spans="1:12" ht="30" customHeight="1" x14ac:dyDescent="0.25">
      <c r="A64" s="154"/>
      <c r="B64" s="150"/>
      <c r="C64" s="151"/>
      <c r="D64" s="151"/>
      <c r="E64" s="151"/>
      <c r="F64" s="151"/>
      <c r="G64" s="152"/>
      <c r="H64" s="35" t="s">
        <v>135</v>
      </c>
      <c r="I64" s="37">
        <v>1</v>
      </c>
      <c r="J64" s="88"/>
      <c r="K64" s="43" t="s">
        <v>134</v>
      </c>
      <c r="L64" s="90"/>
    </row>
    <row r="65" spans="1:12" ht="30" customHeight="1" x14ac:dyDescent="0.25">
      <c r="A65" s="153" t="s">
        <v>138</v>
      </c>
      <c r="B65" s="165"/>
      <c r="C65" s="166"/>
      <c r="D65" s="166"/>
      <c r="E65" s="166"/>
      <c r="F65" s="166"/>
      <c r="G65" s="167"/>
      <c r="H65" s="35" t="s">
        <v>139</v>
      </c>
      <c r="I65" s="37">
        <v>1</v>
      </c>
      <c r="J65" s="88"/>
      <c r="K65" s="43" t="s">
        <v>134</v>
      </c>
      <c r="L65" s="90"/>
    </row>
    <row r="66" spans="1:12" ht="30" customHeight="1" x14ac:dyDescent="0.25">
      <c r="A66" s="154"/>
      <c r="B66" s="165"/>
      <c r="C66" s="166"/>
      <c r="D66" s="166"/>
      <c r="E66" s="166"/>
      <c r="F66" s="166"/>
      <c r="G66" s="167"/>
      <c r="H66" s="35" t="s">
        <v>139</v>
      </c>
      <c r="I66" s="37">
        <v>1</v>
      </c>
      <c r="J66" s="88"/>
      <c r="K66" s="43" t="s">
        <v>125</v>
      </c>
      <c r="L66" s="90"/>
    </row>
    <row r="67" spans="1:12" ht="15" customHeight="1" x14ac:dyDescent="0.25">
      <c r="A67" s="92"/>
      <c r="B67" s="92"/>
      <c r="C67" s="92"/>
      <c r="D67" s="92"/>
      <c r="E67" s="92"/>
      <c r="F67" s="92"/>
      <c r="G67" s="92"/>
      <c r="H67" s="92"/>
      <c r="I67" s="92"/>
      <c r="J67" s="92"/>
      <c r="K67" s="92"/>
      <c r="L67" s="93"/>
    </row>
    <row r="68" spans="1:12" ht="28.2" customHeight="1" x14ac:dyDescent="0.25">
      <c r="A68" s="93"/>
      <c r="B68" s="93"/>
      <c r="C68" s="93"/>
      <c r="D68" s="93"/>
      <c r="E68" s="93"/>
      <c r="F68" s="93"/>
      <c r="G68" s="93"/>
      <c r="H68" s="93"/>
      <c r="I68" s="93"/>
      <c r="J68" s="93"/>
      <c r="K68" s="93"/>
      <c r="L68" s="93"/>
    </row>
    <row r="69" spans="1:12" ht="22.2" customHeight="1" x14ac:dyDescent="0.25">
      <c r="A69" s="93"/>
      <c r="B69" s="93"/>
      <c r="C69" s="93"/>
      <c r="D69" s="93"/>
      <c r="E69" s="93"/>
      <c r="F69" s="93"/>
      <c r="G69" s="93"/>
      <c r="H69" s="93"/>
      <c r="I69" s="93"/>
      <c r="J69" s="93"/>
      <c r="K69" s="93"/>
      <c r="L69" s="93"/>
    </row>
    <row r="70" spans="1:12" ht="30" customHeight="1" x14ac:dyDescent="0.25">
      <c r="A70" s="93"/>
      <c r="B70" s="93"/>
      <c r="C70" s="93"/>
      <c r="D70" s="93"/>
      <c r="E70" s="93"/>
      <c r="F70" s="93"/>
      <c r="G70" s="93"/>
      <c r="H70" s="93"/>
      <c r="I70" s="93"/>
      <c r="J70" s="93"/>
      <c r="K70" s="93"/>
      <c r="L70" s="93"/>
    </row>
    <row r="71" spans="1:12" ht="30" customHeight="1" x14ac:dyDescent="0.25">
      <c r="A71" s="93"/>
      <c r="B71" s="93"/>
      <c r="C71" s="93"/>
      <c r="D71" s="93"/>
      <c r="E71" s="93"/>
      <c r="F71" s="93"/>
      <c r="G71" s="93"/>
      <c r="H71" s="93"/>
      <c r="I71" s="93"/>
      <c r="J71" s="93"/>
      <c r="K71" s="93"/>
      <c r="L71" s="93"/>
    </row>
    <row r="72" spans="1:12" ht="30" customHeight="1" x14ac:dyDescent="0.25">
      <c r="A72" s="93"/>
      <c r="B72" s="93"/>
      <c r="C72" s="93"/>
      <c r="D72" s="93"/>
      <c r="E72" s="93"/>
      <c r="F72" s="93"/>
      <c r="G72" s="93"/>
      <c r="H72" s="93"/>
      <c r="I72" s="93"/>
      <c r="J72" s="93"/>
      <c r="K72" s="93"/>
      <c r="L72" s="93"/>
    </row>
    <row r="73" spans="1:12" ht="30" customHeight="1" x14ac:dyDescent="0.25">
      <c r="A73" s="93"/>
      <c r="B73" s="93"/>
      <c r="C73" s="93"/>
      <c r="D73" s="93"/>
      <c r="E73" s="93"/>
      <c r="F73" s="93"/>
      <c r="G73" s="93"/>
      <c r="H73" s="93"/>
      <c r="I73" s="93"/>
      <c r="J73" s="93"/>
      <c r="K73" s="93"/>
      <c r="L73" s="93"/>
    </row>
    <row r="74" spans="1:12" ht="30" customHeight="1" x14ac:dyDescent="0.25">
      <c r="A74" s="93"/>
      <c r="B74" s="93"/>
      <c r="C74" s="93"/>
      <c r="D74" s="93"/>
      <c r="E74" s="93"/>
      <c r="F74" s="93"/>
      <c r="G74" s="93"/>
      <c r="H74" s="93"/>
      <c r="I74" s="93"/>
      <c r="J74" s="93"/>
      <c r="K74" s="93"/>
      <c r="L74" s="93"/>
    </row>
    <row r="75" spans="1:12" ht="30" customHeight="1" x14ac:dyDescent="0.25">
      <c r="A75" s="93"/>
      <c r="B75" s="93"/>
      <c r="C75" s="93"/>
      <c r="D75" s="93"/>
      <c r="E75" s="93"/>
      <c r="F75" s="93"/>
      <c r="G75" s="93"/>
      <c r="H75" s="93"/>
      <c r="I75" s="93"/>
      <c r="J75" s="93"/>
      <c r="K75" s="93"/>
      <c r="L75" s="93"/>
    </row>
    <row r="76" spans="1:12" ht="30" customHeight="1" x14ac:dyDescent="0.25">
      <c r="A76" s="93"/>
      <c r="B76" s="93"/>
      <c r="C76" s="93"/>
      <c r="D76" s="93"/>
      <c r="E76" s="93"/>
      <c r="F76" s="93"/>
      <c r="G76" s="93"/>
      <c r="H76" s="93"/>
      <c r="I76" s="93"/>
      <c r="J76" s="93"/>
      <c r="K76" s="93"/>
      <c r="L76" s="93"/>
    </row>
    <row r="77" spans="1:12" ht="30" customHeight="1" x14ac:dyDescent="0.25">
      <c r="A77" s="93"/>
      <c r="B77" s="93"/>
      <c r="C77" s="93"/>
      <c r="D77" s="93"/>
      <c r="E77" s="93"/>
      <c r="F77" s="93"/>
      <c r="G77" s="93"/>
      <c r="H77" s="93"/>
      <c r="I77" s="93"/>
      <c r="J77" s="93"/>
      <c r="K77" s="93"/>
      <c r="L77" s="93"/>
    </row>
    <row r="78" spans="1:12" ht="30" customHeight="1" x14ac:dyDescent="0.25">
      <c r="A78" s="93"/>
      <c r="B78" s="93"/>
      <c r="C78" s="93"/>
      <c r="D78" s="93"/>
      <c r="E78" s="93"/>
      <c r="F78" s="93"/>
      <c r="G78" s="93"/>
      <c r="H78" s="93"/>
      <c r="I78" s="93"/>
      <c r="J78" s="93"/>
      <c r="K78" s="93"/>
      <c r="L78" s="93"/>
    </row>
  </sheetData>
  <mergeCells count="68">
    <mergeCell ref="K33:K34"/>
    <mergeCell ref="A47:K47"/>
    <mergeCell ref="A45:I45"/>
    <mergeCell ref="L33:L34"/>
    <mergeCell ref="A35:L35"/>
    <mergeCell ref="E33:E34"/>
    <mergeCell ref="F33:F34"/>
    <mergeCell ref="G33:G34"/>
    <mergeCell ref="H33:H34"/>
    <mergeCell ref="I33:I34"/>
    <mergeCell ref="A33:A34"/>
    <mergeCell ref="B33:B34"/>
    <mergeCell ref="C33:C34"/>
    <mergeCell ref="D33:D34"/>
    <mergeCell ref="J33:J34"/>
    <mergeCell ref="A1:K1"/>
    <mergeCell ref="K2:K3"/>
    <mergeCell ref="A2:A3"/>
    <mergeCell ref="B2:B3"/>
    <mergeCell ref="G2:G3"/>
    <mergeCell ref="H2:H3"/>
    <mergeCell ref="D2:D3"/>
    <mergeCell ref="E2:E3"/>
    <mergeCell ref="F2:F3"/>
    <mergeCell ref="J2:J3"/>
    <mergeCell ref="I2:I3"/>
    <mergeCell ref="C2:C3"/>
    <mergeCell ref="A65:A66"/>
    <mergeCell ref="B60:G60"/>
    <mergeCell ref="B63:G63"/>
    <mergeCell ref="A59:A61"/>
    <mergeCell ref="B61:G61"/>
    <mergeCell ref="A62:A64"/>
    <mergeCell ref="B64:G64"/>
    <mergeCell ref="B62:G62"/>
    <mergeCell ref="B59:G59"/>
    <mergeCell ref="B65:G65"/>
    <mergeCell ref="B66:G66"/>
    <mergeCell ref="L2:L3"/>
    <mergeCell ref="A19:L19"/>
    <mergeCell ref="L17:L18"/>
    <mergeCell ref="A4:L4"/>
    <mergeCell ref="C17:C18"/>
    <mergeCell ref="K17:K18"/>
    <mergeCell ref="F17:F18"/>
    <mergeCell ref="J17:J18"/>
    <mergeCell ref="A17:A18"/>
    <mergeCell ref="B17:B18"/>
    <mergeCell ref="D17:D18"/>
    <mergeCell ref="E17:E18"/>
    <mergeCell ref="G17:G18"/>
    <mergeCell ref="H17:H18"/>
    <mergeCell ref="I17:I18"/>
    <mergeCell ref="A49:A50"/>
    <mergeCell ref="A57:A58"/>
    <mergeCell ref="A51:A54"/>
    <mergeCell ref="A55:A56"/>
    <mergeCell ref="B50:G50"/>
    <mergeCell ref="B48:G48"/>
    <mergeCell ref="B49:G49"/>
    <mergeCell ref="B54:G54"/>
    <mergeCell ref="B53:G53"/>
    <mergeCell ref="B58:G58"/>
    <mergeCell ref="B56:G56"/>
    <mergeCell ref="B52:G52"/>
    <mergeCell ref="B55:G55"/>
    <mergeCell ref="B57:G57"/>
    <mergeCell ref="B51:G51"/>
  </mergeCells>
  <pageMargins left="0.25" right="0.25" top="0.75" bottom="0.75" header="0.3" footer="0.3"/>
  <pageSetup scale="64" orientation="landscape"/>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showGridLines="0" workbookViewId="0">
      <selection activeCell="L5" sqref="L5"/>
    </sheetView>
  </sheetViews>
  <sheetFormatPr defaultColWidth="9.109375" defaultRowHeight="15" customHeight="1" x14ac:dyDescent="0.25"/>
  <cols>
    <col min="1" max="1" width="9.33203125" style="63" customWidth="1"/>
    <col min="2" max="2" width="13.44140625" style="63" customWidth="1"/>
    <col min="3" max="3" width="13.88671875" style="63" customWidth="1"/>
    <col min="4" max="4" width="15" style="63" customWidth="1"/>
    <col min="5" max="5" width="14.33203125" style="63" customWidth="1"/>
    <col min="6" max="6" width="6.5546875" style="63" customWidth="1"/>
    <col min="7" max="7" width="3.33203125" style="63" customWidth="1"/>
    <col min="8" max="8" width="16.33203125" style="63" hidden="1" customWidth="1"/>
    <col min="9" max="9" width="3.44140625" style="63" hidden="1" customWidth="1"/>
    <col min="10" max="10" width="13.44140625" style="63" customWidth="1"/>
    <col min="11" max="11" width="9.109375" style="63" customWidth="1"/>
    <col min="12" max="12" width="13.77734375" style="63" customWidth="1"/>
    <col min="13" max="13" width="12.77734375" style="63" customWidth="1"/>
    <col min="14" max="14" width="28.88671875" style="63" customWidth="1"/>
    <col min="15" max="256" width="9.21875" style="63" customWidth="1"/>
    <col min="257" max="16384" width="9.109375" style="64"/>
  </cols>
  <sheetData>
    <row r="1" spans="1:14" ht="26.25" customHeight="1" x14ac:dyDescent="0.3">
      <c r="A1" s="124" t="s">
        <v>140</v>
      </c>
      <c r="B1" s="125"/>
      <c r="C1" s="125"/>
      <c r="D1" s="125"/>
      <c r="E1" s="125"/>
      <c r="F1" s="125"/>
      <c r="G1" s="125"/>
      <c r="H1" s="125"/>
      <c r="I1" s="125"/>
      <c r="J1" s="125"/>
      <c r="K1" s="125"/>
      <c r="L1" s="125"/>
      <c r="M1" s="125"/>
      <c r="N1" s="126"/>
    </row>
    <row r="2" spans="1:14" ht="26.25" customHeight="1" x14ac:dyDescent="0.3">
      <c r="A2" s="124" t="s">
        <v>5</v>
      </c>
      <c r="B2" s="125"/>
      <c r="C2" s="125"/>
      <c r="D2" s="125"/>
      <c r="E2" s="125"/>
      <c r="F2" s="125"/>
      <c r="G2" s="125"/>
      <c r="H2" s="125"/>
      <c r="I2" s="125"/>
      <c r="J2" s="125"/>
      <c r="K2" s="125"/>
      <c r="L2" s="125"/>
      <c r="M2" s="125"/>
      <c r="N2" s="126"/>
    </row>
    <row r="3" spans="1:14" ht="12" customHeight="1" x14ac:dyDescent="0.25">
      <c r="A3" s="30" t="s">
        <v>6</v>
      </c>
      <c r="B3" s="127" t="s">
        <v>7</v>
      </c>
      <c r="C3" s="128"/>
      <c r="D3" s="128"/>
      <c r="E3" s="128"/>
      <c r="F3" s="128"/>
      <c r="G3" s="128"/>
      <c r="H3" s="128"/>
      <c r="I3" s="128"/>
      <c r="J3" s="31" t="s">
        <v>9</v>
      </c>
      <c r="K3" s="32" t="s">
        <v>10</v>
      </c>
      <c r="L3" s="32" t="s">
        <v>11</v>
      </c>
      <c r="M3" s="32" t="s">
        <v>12</v>
      </c>
      <c r="N3" s="33" t="s">
        <v>13</v>
      </c>
    </row>
    <row r="4" spans="1:14" ht="63" customHeight="1" x14ac:dyDescent="0.25">
      <c r="A4" s="34" t="s">
        <v>14</v>
      </c>
      <c r="B4" s="116" t="s">
        <v>260</v>
      </c>
      <c r="C4" s="117"/>
      <c r="D4" s="117"/>
      <c r="E4" s="117"/>
      <c r="F4" s="117"/>
      <c r="G4" s="117"/>
      <c r="H4" s="117"/>
      <c r="I4" s="117"/>
      <c r="J4" s="35" t="s">
        <v>17</v>
      </c>
      <c r="K4" s="37">
        <v>9</v>
      </c>
      <c r="L4" s="37">
        <v>155990</v>
      </c>
      <c r="M4" s="37">
        <f>L4*K4</f>
        <v>1403910</v>
      </c>
      <c r="N4" s="94"/>
    </row>
    <row r="5" spans="1:14" ht="72.75" customHeight="1" x14ac:dyDescent="0.25">
      <c r="A5" s="34" t="s">
        <v>18</v>
      </c>
      <c r="B5" s="116" t="s">
        <v>261</v>
      </c>
      <c r="C5" s="117"/>
      <c r="D5" s="117"/>
      <c r="E5" s="117"/>
      <c r="F5" s="117"/>
      <c r="G5" s="117"/>
      <c r="H5" s="117"/>
      <c r="I5" s="117"/>
      <c r="J5" s="35" t="s">
        <v>17</v>
      </c>
      <c r="K5" s="37">
        <f>'Shades Details'!K5+'Shades Details'!K9</f>
        <v>2</v>
      </c>
      <c r="L5" s="37">
        <v>169950</v>
      </c>
      <c r="M5" s="37">
        <f>L5*K5</f>
        <v>339900</v>
      </c>
      <c r="N5" s="94"/>
    </row>
    <row r="6" spans="1:14" ht="72.75" customHeight="1" x14ac:dyDescent="0.25">
      <c r="A6" s="34" t="s">
        <v>21</v>
      </c>
      <c r="B6" s="116" t="s">
        <v>262</v>
      </c>
      <c r="C6" s="117"/>
      <c r="D6" s="117"/>
      <c r="E6" s="117"/>
      <c r="F6" s="117"/>
      <c r="G6" s="117"/>
      <c r="H6" s="117"/>
      <c r="I6" s="117"/>
      <c r="J6" s="35" t="s">
        <v>17</v>
      </c>
      <c r="K6" s="37">
        <f>'Shades Details'!K14+'Shades Details'!K18+'Shades Details'!K20</f>
        <v>3</v>
      </c>
      <c r="L6" s="37">
        <v>193850</v>
      </c>
      <c r="M6" s="37">
        <f>L6*K6</f>
        <v>581550</v>
      </c>
      <c r="N6" s="94"/>
    </row>
    <row r="7" spans="1:14" ht="72.75" customHeight="1" x14ac:dyDescent="0.25">
      <c r="A7" s="34" t="s">
        <v>24</v>
      </c>
      <c r="B7" s="118" t="s">
        <v>263</v>
      </c>
      <c r="C7" s="119"/>
      <c r="D7" s="119"/>
      <c r="E7" s="119"/>
      <c r="F7" s="119"/>
      <c r="G7" s="119"/>
      <c r="H7" s="119"/>
      <c r="I7" s="120"/>
      <c r="J7" s="35" t="s">
        <v>17</v>
      </c>
      <c r="K7" s="37">
        <f>'Shades Details'!K4+'Shades Details'!K8</f>
        <v>2</v>
      </c>
      <c r="L7" s="37">
        <v>178950</v>
      </c>
      <c r="M7" s="37">
        <f>L7*K7</f>
        <v>357900</v>
      </c>
      <c r="N7" s="94"/>
    </row>
    <row r="8" spans="1:14" ht="72.75" customHeight="1" x14ac:dyDescent="0.25">
      <c r="A8" s="34" t="s">
        <v>27</v>
      </c>
      <c r="B8" s="118" t="s">
        <v>264</v>
      </c>
      <c r="C8" s="119"/>
      <c r="D8" s="119"/>
      <c r="E8" s="119"/>
      <c r="F8" s="119"/>
      <c r="G8" s="119"/>
      <c r="H8" s="119"/>
      <c r="I8" s="120"/>
      <c r="J8" s="35" t="s">
        <v>17</v>
      </c>
      <c r="K8" s="37">
        <f>'Shades Details'!K13+'Shades Details'!K17+'Shades Details'!K19</f>
        <v>3</v>
      </c>
      <c r="L8" s="37">
        <v>202900</v>
      </c>
      <c r="M8" s="37">
        <f>L8*K8</f>
        <v>608700</v>
      </c>
      <c r="N8" s="94"/>
    </row>
    <row r="9" spans="1:14" ht="30" customHeight="1" x14ac:dyDescent="0.25">
      <c r="A9" s="129" t="s">
        <v>63</v>
      </c>
      <c r="B9" s="130"/>
      <c r="C9" s="130"/>
      <c r="D9" s="130"/>
      <c r="E9" s="130"/>
      <c r="F9" s="130"/>
      <c r="G9" s="130"/>
      <c r="H9" s="130"/>
      <c r="I9" s="130"/>
      <c r="J9" s="130"/>
      <c r="K9" s="130"/>
      <c r="L9" s="95"/>
      <c r="M9" s="47">
        <f>SUM(M4:M8)</f>
        <v>3291960</v>
      </c>
      <c r="N9" s="46"/>
    </row>
    <row r="10" spans="1:14" ht="30" customHeight="1" x14ac:dyDescent="0.25">
      <c r="A10" s="131" t="s">
        <v>141</v>
      </c>
      <c r="B10" s="132"/>
      <c r="C10" s="132"/>
      <c r="D10" s="132"/>
      <c r="E10" s="132"/>
      <c r="F10" s="132"/>
      <c r="G10" s="132"/>
      <c r="H10" s="132"/>
      <c r="I10" s="132"/>
      <c r="J10" s="132"/>
      <c r="K10" s="133"/>
      <c r="L10" s="95"/>
      <c r="M10" s="47">
        <v>435600</v>
      </c>
      <c r="N10" s="46"/>
    </row>
    <row r="11" spans="1:14" ht="15" customHeight="1" x14ac:dyDescent="0.3">
      <c r="A11" s="187"/>
      <c r="B11" s="122"/>
      <c r="C11" s="122"/>
      <c r="D11" s="122"/>
      <c r="E11" s="122"/>
      <c r="F11" s="122"/>
      <c r="G11" s="122"/>
      <c r="H11" s="122"/>
      <c r="I11" s="122"/>
      <c r="J11" s="122"/>
      <c r="K11" s="122"/>
      <c r="L11" s="122"/>
      <c r="M11" s="122"/>
      <c r="N11" s="123"/>
    </row>
    <row r="12" spans="1:14" ht="23.25" hidden="1" customHeight="1" x14ac:dyDescent="0.3">
      <c r="A12" s="124" t="s">
        <v>142</v>
      </c>
      <c r="B12" s="125"/>
      <c r="C12" s="125"/>
      <c r="D12" s="125"/>
      <c r="E12" s="125"/>
      <c r="F12" s="125"/>
      <c r="G12" s="125"/>
      <c r="H12" s="125"/>
      <c r="I12" s="125"/>
      <c r="J12" s="125"/>
      <c r="K12" s="125"/>
      <c r="L12" s="125"/>
      <c r="M12" s="125"/>
      <c r="N12" s="126"/>
    </row>
    <row r="13" spans="1:14" ht="23.25" hidden="1" customHeight="1" x14ac:dyDescent="0.3">
      <c r="A13" s="124" t="s">
        <v>143</v>
      </c>
      <c r="B13" s="125"/>
      <c r="C13" s="125"/>
      <c r="D13" s="125"/>
      <c r="E13" s="125"/>
      <c r="F13" s="125"/>
      <c r="G13" s="125"/>
      <c r="H13" s="125"/>
      <c r="I13" s="125"/>
      <c r="J13" s="125"/>
      <c r="K13" s="125"/>
      <c r="L13" s="125"/>
      <c r="M13" s="125"/>
      <c r="N13" s="126"/>
    </row>
    <row r="14" spans="1:14" ht="36" hidden="1" customHeight="1" x14ac:dyDescent="0.25">
      <c r="A14" s="30" t="s">
        <v>6</v>
      </c>
      <c r="B14" s="127" t="s">
        <v>7</v>
      </c>
      <c r="C14" s="128"/>
      <c r="D14" s="128"/>
      <c r="E14" s="128"/>
      <c r="F14" s="128"/>
      <c r="G14" s="128"/>
      <c r="H14" s="128"/>
      <c r="I14" s="128"/>
      <c r="J14" s="31" t="s">
        <v>9</v>
      </c>
      <c r="K14" s="32" t="s">
        <v>10</v>
      </c>
      <c r="L14" s="96"/>
      <c r="M14" s="96"/>
      <c r="N14" s="33" t="s">
        <v>13</v>
      </c>
    </row>
    <row r="15" spans="1:14" ht="70.5" hidden="1" customHeight="1" x14ac:dyDescent="0.25">
      <c r="A15" s="34" t="s">
        <v>14</v>
      </c>
      <c r="B15" s="116" t="s">
        <v>67</v>
      </c>
      <c r="C15" s="117"/>
      <c r="D15" s="117"/>
      <c r="E15" s="117"/>
      <c r="F15" s="117"/>
      <c r="G15" s="117"/>
      <c r="H15" s="117"/>
      <c r="I15" s="117"/>
      <c r="J15" s="35" t="s">
        <v>69</v>
      </c>
      <c r="K15" s="36">
        <v>1</v>
      </c>
      <c r="L15" s="36"/>
      <c r="M15" s="36"/>
      <c r="N15" s="94"/>
    </row>
    <row r="16" spans="1:14" ht="33.75" hidden="1" customHeight="1" x14ac:dyDescent="0.25">
      <c r="A16" s="129" t="s">
        <v>70</v>
      </c>
      <c r="B16" s="130"/>
      <c r="C16" s="130"/>
      <c r="D16" s="130"/>
      <c r="E16" s="130"/>
      <c r="F16" s="130"/>
      <c r="G16" s="130"/>
      <c r="H16" s="130"/>
      <c r="I16" s="130"/>
      <c r="J16" s="130"/>
      <c r="K16" s="130"/>
      <c r="L16" s="52"/>
      <c r="M16" s="52"/>
      <c r="N16" s="46"/>
    </row>
    <row r="17" spans="1:14" ht="32.25" hidden="1" customHeight="1" x14ac:dyDescent="0.25">
      <c r="A17" s="129" t="s">
        <v>144</v>
      </c>
      <c r="B17" s="130"/>
      <c r="C17" s="130"/>
      <c r="D17" s="130"/>
      <c r="E17" s="130"/>
      <c r="F17" s="130"/>
      <c r="G17" s="130"/>
      <c r="H17" s="130"/>
      <c r="I17" s="130"/>
      <c r="J17" s="130"/>
      <c r="K17" s="130"/>
      <c r="L17" s="52"/>
      <c r="M17" s="52"/>
      <c r="N17" s="46">
        <v>20000</v>
      </c>
    </row>
    <row r="18" spans="1:14" ht="15" hidden="1" customHeight="1" x14ac:dyDescent="0.3">
      <c r="A18" s="187"/>
      <c r="B18" s="122"/>
      <c r="C18" s="122"/>
      <c r="D18" s="122"/>
      <c r="E18" s="122"/>
      <c r="F18" s="122"/>
      <c r="G18" s="122"/>
      <c r="H18" s="122"/>
      <c r="I18" s="122"/>
      <c r="J18" s="122"/>
      <c r="K18" s="122"/>
      <c r="L18" s="122"/>
      <c r="M18" s="122"/>
      <c r="N18" s="123"/>
    </row>
    <row r="19" spans="1:14" ht="27" hidden="1" customHeight="1" x14ac:dyDescent="0.25">
      <c r="A19" s="188" t="s">
        <v>145</v>
      </c>
      <c r="B19" s="189"/>
      <c r="C19" s="189"/>
      <c r="D19" s="189"/>
      <c r="E19" s="189"/>
      <c r="F19" s="189"/>
      <c r="G19" s="189"/>
      <c r="H19" s="189"/>
      <c r="I19" s="189"/>
      <c r="J19" s="189"/>
      <c r="K19" s="189"/>
      <c r="L19" s="189"/>
      <c r="M19" s="189"/>
      <c r="N19" s="189"/>
    </row>
    <row r="20" spans="1:14" ht="27" hidden="1" customHeight="1" x14ac:dyDescent="0.25">
      <c r="A20" s="190">
        <v>44664</v>
      </c>
      <c r="B20" s="191"/>
      <c r="C20" s="191"/>
      <c r="D20" s="191"/>
      <c r="E20" s="191"/>
      <c r="F20" s="192"/>
      <c r="G20" s="193" t="s">
        <v>146</v>
      </c>
      <c r="H20" s="194"/>
      <c r="I20" s="194"/>
      <c r="J20" s="194"/>
      <c r="K20" s="193" t="s">
        <v>147</v>
      </c>
      <c r="L20" s="194"/>
      <c r="M20" s="194"/>
      <c r="N20" s="194"/>
    </row>
    <row r="21" spans="1:14" ht="98.25" hidden="1" customHeight="1" x14ac:dyDescent="0.25">
      <c r="A21" s="97" t="s">
        <v>148</v>
      </c>
      <c r="B21" s="31" t="s">
        <v>149</v>
      </c>
      <c r="C21" s="182" t="s">
        <v>150</v>
      </c>
      <c r="D21" s="183"/>
      <c r="E21" s="183"/>
      <c r="F21" s="184"/>
      <c r="G21" s="185" t="s">
        <v>151</v>
      </c>
      <c r="H21" s="186"/>
      <c r="I21" s="185" t="s">
        <v>152</v>
      </c>
      <c r="J21" s="186"/>
      <c r="K21" s="185" t="s">
        <v>151</v>
      </c>
      <c r="L21" s="186"/>
      <c r="M21" s="185" t="s">
        <v>152</v>
      </c>
      <c r="N21" s="186"/>
    </row>
    <row r="22" spans="1:14" ht="65.099999999999994" hidden="1" customHeight="1" x14ac:dyDescent="0.25">
      <c r="A22" s="98">
        <v>1</v>
      </c>
      <c r="B22" s="41" t="s">
        <v>153</v>
      </c>
      <c r="C22" s="200" t="s">
        <v>154</v>
      </c>
      <c r="D22" s="166"/>
      <c r="E22" s="166"/>
      <c r="F22" s="167"/>
      <c r="G22" s="195">
        <f>M9</f>
        <v>3291960</v>
      </c>
      <c r="H22" s="195"/>
      <c r="I22" s="195">
        <f>M10</f>
        <v>435600</v>
      </c>
      <c r="J22" s="195"/>
      <c r="K22" s="195">
        <f>G22*0.696</f>
        <v>2291204.1599999997</v>
      </c>
      <c r="L22" s="195"/>
      <c r="M22" s="195">
        <f>K22*0.12</f>
        <v>274944.49919999996</v>
      </c>
      <c r="N22" s="195"/>
    </row>
    <row r="23" spans="1:14" ht="40.5" hidden="1" customHeight="1" x14ac:dyDescent="0.25">
      <c r="A23" s="196" t="s">
        <v>155</v>
      </c>
      <c r="B23" s="197"/>
      <c r="C23" s="197"/>
      <c r="D23" s="197"/>
      <c r="E23" s="197"/>
      <c r="F23" s="198"/>
      <c r="G23" s="199">
        <f>SUM(G22)</f>
        <v>3291960</v>
      </c>
      <c r="H23" s="199"/>
      <c r="I23" s="199">
        <f>SUM(I22)</f>
        <v>435600</v>
      </c>
      <c r="J23" s="199"/>
      <c r="K23" s="199">
        <f>SUM(K22)</f>
        <v>2291204.1599999997</v>
      </c>
      <c r="L23" s="199"/>
      <c r="M23" s="199">
        <f>SUM(M22)</f>
        <v>274944.49919999996</v>
      </c>
      <c r="N23" s="199"/>
    </row>
    <row r="24" spans="1:14" ht="17.25" hidden="1" customHeight="1" x14ac:dyDescent="0.25">
      <c r="A24" s="176" t="s">
        <v>156</v>
      </c>
      <c r="B24" s="177"/>
      <c r="C24" s="177"/>
      <c r="D24" s="177"/>
      <c r="E24" s="177"/>
      <c r="F24" s="178"/>
      <c r="G24" s="179">
        <f>G23+I23</f>
        <v>3727560</v>
      </c>
      <c r="H24" s="180"/>
      <c r="I24" s="180"/>
      <c r="J24" s="181"/>
      <c r="K24" s="179">
        <f>K23+M23</f>
        <v>2566148.6591999996</v>
      </c>
      <c r="L24" s="180"/>
      <c r="M24" s="180"/>
      <c r="N24" s="181"/>
    </row>
    <row r="25" spans="1:14" ht="15" customHeight="1" x14ac:dyDescent="0.3">
      <c r="A25" s="113"/>
      <c r="B25" s="114"/>
      <c r="C25" s="114"/>
      <c r="D25" s="114"/>
      <c r="E25" s="114"/>
      <c r="F25" s="114"/>
      <c r="G25" s="114"/>
      <c r="H25" s="114"/>
      <c r="I25" s="114"/>
      <c r="J25" s="114"/>
      <c r="K25" s="114"/>
      <c r="L25" s="114"/>
      <c r="M25" s="114"/>
      <c r="N25" s="115"/>
    </row>
    <row r="26" spans="1:14" ht="396.75" customHeight="1" x14ac:dyDescent="0.25">
      <c r="A26" s="110" t="s">
        <v>265</v>
      </c>
      <c r="B26" s="111"/>
      <c r="C26" s="111"/>
      <c r="D26" s="111"/>
      <c r="E26" s="111"/>
      <c r="F26" s="111"/>
      <c r="G26" s="111"/>
      <c r="H26" s="111"/>
      <c r="I26" s="111"/>
      <c r="J26" s="111"/>
      <c r="K26" s="111"/>
      <c r="L26" s="111"/>
      <c r="M26" s="111"/>
      <c r="N26" s="112"/>
    </row>
  </sheetData>
  <mergeCells count="42">
    <mergeCell ref="A11:N11"/>
    <mergeCell ref="B6:I6"/>
    <mergeCell ref="A1:N1"/>
    <mergeCell ref="A2:N2"/>
    <mergeCell ref="B3:I3"/>
    <mergeCell ref="B4:I4"/>
    <mergeCell ref="B5:I5"/>
    <mergeCell ref="B7:I7"/>
    <mergeCell ref="B8:I8"/>
    <mergeCell ref="A9:K9"/>
    <mergeCell ref="A10:K10"/>
    <mergeCell ref="A13:N13"/>
    <mergeCell ref="B14:I14"/>
    <mergeCell ref="B15:I15"/>
    <mergeCell ref="A16:K16"/>
    <mergeCell ref="A17:K17"/>
    <mergeCell ref="M22:N22"/>
    <mergeCell ref="A23:F23"/>
    <mergeCell ref="G23:H23"/>
    <mergeCell ref="I23:J23"/>
    <mergeCell ref="K23:L23"/>
    <mergeCell ref="M23:N23"/>
    <mergeCell ref="C22:F22"/>
    <mergeCell ref="G22:H22"/>
    <mergeCell ref="I22:J22"/>
    <mergeCell ref="K22:L22"/>
    <mergeCell ref="A26:N26"/>
    <mergeCell ref="A12:N12"/>
    <mergeCell ref="A24:F24"/>
    <mergeCell ref="G24:J24"/>
    <mergeCell ref="K24:N24"/>
    <mergeCell ref="A25:N25"/>
    <mergeCell ref="C21:F21"/>
    <mergeCell ref="G21:H21"/>
    <mergeCell ref="I21:J21"/>
    <mergeCell ref="K21:L21"/>
    <mergeCell ref="M21:N21"/>
    <mergeCell ref="A18:N18"/>
    <mergeCell ref="A19:N19"/>
    <mergeCell ref="A20:F20"/>
    <mergeCell ref="G20:J20"/>
    <mergeCell ref="K20:N20"/>
  </mergeCells>
  <pageMargins left="0.19685" right="0.19685" top="0.748031" bottom="0.39370100000000002" header="0.11811000000000001" footer="0.19685"/>
  <pageSetup scale="59" orientation="landscape"/>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25"/>
  <sheetViews>
    <sheetView showGridLines="0" topLeftCell="A19" workbookViewId="0">
      <selection activeCell="B24" sqref="B24:F24"/>
    </sheetView>
  </sheetViews>
  <sheetFormatPr defaultColWidth="9.109375" defaultRowHeight="15" customHeight="1" x14ac:dyDescent="0.25"/>
  <cols>
    <col min="1" max="1" width="20.33203125" style="63" customWidth="1"/>
    <col min="2" max="2" width="17.21875" style="63" customWidth="1"/>
    <col min="3" max="3" width="17.33203125" style="63" customWidth="1"/>
    <col min="4" max="5" width="11.6640625" style="63" customWidth="1"/>
    <col min="6" max="6" width="2.21875" style="63" customWidth="1"/>
    <col min="7" max="7" width="22.6640625" style="63" customWidth="1"/>
    <col min="8" max="8" width="11.109375" style="63" customWidth="1"/>
    <col min="9" max="9" width="6.77734375" style="63" customWidth="1"/>
    <col min="10" max="10" width="12.33203125" style="63" customWidth="1"/>
    <col min="11" max="11" width="12.109375" style="63" customWidth="1"/>
    <col min="12" max="12" width="22.6640625" style="63" customWidth="1"/>
    <col min="13" max="13" width="7.44140625" style="63" customWidth="1"/>
    <col min="14" max="256" width="9.21875" style="63" customWidth="1"/>
    <col min="257" max="16384" width="9.109375" style="64"/>
  </cols>
  <sheetData>
    <row r="1" spans="1:13" ht="34.5" customHeight="1" x14ac:dyDescent="0.25">
      <c r="A1" s="215" t="s">
        <v>118</v>
      </c>
      <c r="B1" s="216"/>
      <c r="C1" s="216"/>
      <c r="D1" s="216"/>
      <c r="E1" s="216"/>
      <c r="F1" s="216"/>
      <c r="G1" s="216"/>
      <c r="H1" s="216"/>
      <c r="I1" s="216"/>
      <c r="J1" s="216"/>
      <c r="K1" s="216"/>
      <c r="L1" s="216"/>
      <c r="M1" s="217"/>
    </row>
    <row r="2" spans="1:13" ht="61.5" customHeight="1" x14ac:dyDescent="0.25">
      <c r="A2" s="99" t="s">
        <v>73</v>
      </c>
      <c r="B2" s="211" t="s">
        <v>150</v>
      </c>
      <c r="C2" s="212"/>
      <c r="D2" s="212"/>
      <c r="E2" s="212"/>
      <c r="F2" s="212"/>
      <c r="G2" s="100" t="s">
        <v>157</v>
      </c>
      <c r="H2" s="100" t="s">
        <v>158</v>
      </c>
      <c r="I2" s="100" t="s">
        <v>159</v>
      </c>
      <c r="J2" s="100" t="s">
        <v>160</v>
      </c>
      <c r="K2" s="100" t="s">
        <v>161</v>
      </c>
      <c r="L2" s="211" t="s">
        <v>121</v>
      </c>
      <c r="M2" s="213"/>
    </row>
    <row r="3" spans="1:13" ht="27" customHeight="1" x14ac:dyDescent="0.25">
      <c r="A3" s="158" t="s">
        <v>85</v>
      </c>
      <c r="B3" s="159"/>
      <c r="C3" s="159"/>
      <c r="D3" s="159"/>
      <c r="E3" s="159"/>
      <c r="F3" s="159"/>
      <c r="G3" s="159"/>
      <c r="H3" s="159"/>
      <c r="I3" s="159"/>
      <c r="J3" s="159"/>
      <c r="K3" s="159"/>
      <c r="L3" s="159"/>
      <c r="M3" s="160"/>
    </row>
    <row r="4" spans="1:13" ht="21" customHeight="1" x14ac:dyDescent="0.25">
      <c r="A4" s="153" t="s">
        <v>88</v>
      </c>
      <c r="B4" s="201" t="s">
        <v>162</v>
      </c>
      <c r="C4" s="202"/>
      <c r="D4" s="202"/>
      <c r="E4" s="202"/>
      <c r="F4" s="202"/>
      <c r="G4" s="35" t="s">
        <v>163</v>
      </c>
      <c r="H4" s="91">
        <v>10</v>
      </c>
      <c r="I4" s="91">
        <v>15</v>
      </c>
      <c r="J4" s="208">
        <v>2</v>
      </c>
      <c r="K4" s="37">
        <v>1</v>
      </c>
      <c r="L4" s="201" t="s">
        <v>124</v>
      </c>
      <c r="M4" s="203"/>
    </row>
    <row r="5" spans="1:13" ht="21" customHeight="1" x14ac:dyDescent="0.25">
      <c r="A5" s="155"/>
      <c r="B5" s="201" t="s">
        <v>164</v>
      </c>
      <c r="C5" s="202"/>
      <c r="D5" s="202"/>
      <c r="E5" s="202"/>
      <c r="F5" s="202"/>
      <c r="G5" s="35" t="s">
        <v>163</v>
      </c>
      <c r="H5" s="91">
        <v>10</v>
      </c>
      <c r="I5" s="91">
        <v>15</v>
      </c>
      <c r="J5" s="214"/>
      <c r="K5" s="37">
        <v>1</v>
      </c>
      <c r="L5" s="201" t="s">
        <v>125</v>
      </c>
      <c r="M5" s="203"/>
    </row>
    <row r="6" spans="1:13" ht="30" customHeight="1" x14ac:dyDescent="0.25">
      <c r="A6" s="155"/>
      <c r="B6" s="201" t="s">
        <v>164</v>
      </c>
      <c r="C6" s="202"/>
      <c r="D6" s="202"/>
      <c r="E6" s="202"/>
      <c r="F6" s="202"/>
      <c r="G6" s="35" t="s">
        <v>163</v>
      </c>
      <c r="H6" s="91">
        <v>10</v>
      </c>
      <c r="I6" s="91">
        <v>8</v>
      </c>
      <c r="J6" s="214"/>
      <c r="K6" s="37">
        <v>1</v>
      </c>
      <c r="L6" s="201" t="s">
        <v>124</v>
      </c>
      <c r="M6" s="203"/>
    </row>
    <row r="7" spans="1:13" ht="30" customHeight="1" x14ac:dyDescent="0.25">
      <c r="A7" s="155"/>
      <c r="B7" s="201" t="s">
        <v>164</v>
      </c>
      <c r="C7" s="202"/>
      <c r="D7" s="202"/>
      <c r="E7" s="202"/>
      <c r="F7" s="202"/>
      <c r="G7" s="35" t="s">
        <v>163</v>
      </c>
      <c r="H7" s="91">
        <v>10</v>
      </c>
      <c r="I7" s="91">
        <v>8</v>
      </c>
      <c r="J7" s="214"/>
      <c r="K7" s="37">
        <v>1</v>
      </c>
      <c r="L7" s="201" t="s">
        <v>125</v>
      </c>
      <c r="M7" s="203"/>
    </row>
    <row r="8" spans="1:13" ht="30" customHeight="1" x14ac:dyDescent="0.25">
      <c r="A8" s="155"/>
      <c r="B8" s="201" t="s">
        <v>162</v>
      </c>
      <c r="C8" s="202"/>
      <c r="D8" s="202"/>
      <c r="E8" s="202"/>
      <c r="F8" s="202"/>
      <c r="G8" s="35" t="s">
        <v>163</v>
      </c>
      <c r="H8" s="91">
        <v>10</v>
      </c>
      <c r="I8" s="91">
        <v>15</v>
      </c>
      <c r="J8" s="214"/>
      <c r="K8" s="37">
        <v>1</v>
      </c>
      <c r="L8" s="201" t="s">
        <v>124</v>
      </c>
      <c r="M8" s="203"/>
    </row>
    <row r="9" spans="1:13" ht="30" customHeight="1" x14ac:dyDescent="0.25">
      <c r="A9" s="154"/>
      <c r="B9" s="201" t="s">
        <v>164</v>
      </c>
      <c r="C9" s="202"/>
      <c r="D9" s="202"/>
      <c r="E9" s="202"/>
      <c r="F9" s="202"/>
      <c r="G9" s="35" t="s">
        <v>163</v>
      </c>
      <c r="H9" s="91">
        <v>10</v>
      </c>
      <c r="I9" s="91">
        <v>15</v>
      </c>
      <c r="J9" s="209"/>
      <c r="K9" s="37">
        <v>1</v>
      </c>
      <c r="L9" s="201" t="s">
        <v>125</v>
      </c>
      <c r="M9" s="203"/>
    </row>
    <row r="10" spans="1:13" ht="30" customHeight="1" x14ac:dyDescent="0.25">
      <c r="A10" s="110" t="s">
        <v>89</v>
      </c>
      <c r="B10" s="201" t="s">
        <v>164</v>
      </c>
      <c r="C10" s="202"/>
      <c r="D10" s="202"/>
      <c r="E10" s="202"/>
      <c r="F10" s="202"/>
      <c r="G10" s="35" t="s">
        <v>163</v>
      </c>
      <c r="H10" s="91">
        <v>10</v>
      </c>
      <c r="I10" s="91">
        <v>11</v>
      </c>
      <c r="J10" s="208">
        <v>3</v>
      </c>
      <c r="K10" s="37">
        <v>1</v>
      </c>
      <c r="L10" s="201" t="s">
        <v>165</v>
      </c>
      <c r="M10" s="203"/>
    </row>
    <row r="11" spans="1:13" ht="30" customHeight="1" x14ac:dyDescent="0.25">
      <c r="A11" s="204"/>
      <c r="B11" s="201" t="s">
        <v>164</v>
      </c>
      <c r="C11" s="202"/>
      <c r="D11" s="202"/>
      <c r="E11" s="202"/>
      <c r="F11" s="202"/>
      <c r="G11" s="35" t="s">
        <v>163</v>
      </c>
      <c r="H11" s="91">
        <v>10</v>
      </c>
      <c r="I11" s="91">
        <v>7</v>
      </c>
      <c r="J11" s="214"/>
      <c r="K11" s="37">
        <v>1</v>
      </c>
      <c r="L11" s="201" t="s">
        <v>165</v>
      </c>
      <c r="M11" s="203"/>
    </row>
    <row r="12" spans="1:13" ht="30" customHeight="1" x14ac:dyDescent="0.25">
      <c r="A12" s="204"/>
      <c r="B12" s="201" t="s">
        <v>164</v>
      </c>
      <c r="C12" s="202"/>
      <c r="D12" s="202"/>
      <c r="E12" s="202"/>
      <c r="F12" s="202"/>
      <c r="G12" s="35" t="s">
        <v>163</v>
      </c>
      <c r="H12" s="91">
        <v>10</v>
      </c>
      <c r="I12" s="91">
        <v>8</v>
      </c>
      <c r="J12" s="209"/>
      <c r="K12" s="37">
        <v>1</v>
      </c>
      <c r="L12" s="201" t="s">
        <v>165</v>
      </c>
      <c r="M12" s="203"/>
    </row>
    <row r="13" spans="1:13" ht="30" customHeight="1" x14ac:dyDescent="0.25">
      <c r="A13" s="110" t="s">
        <v>90</v>
      </c>
      <c r="B13" s="201" t="s">
        <v>162</v>
      </c>
      <c r="C13" s="202"/>
      <c r="D13" s="202"/>
      <c r="E13" s="202"/>
      <c r="F13" s="202"/>
      <c r="G13" s="35" t="s">
        <v>163</v>
      </c>
      <c r="H13" s="91">
        <v>10</v>
      </c>
      <c r="I13" s="91">
        <v>18</v>
      </c>
      <c r="J13" s="208">
        <v>1</v>
      </c>
      <c r="K13" s="37">
        <v>1</v>
      </c>
      <c r="L13" s="201" t="s">
        <v>124</v>
      </c>
      <c r="M13" s="203"/>
    </row>
    <row r="14" spans="1:13" ht="30" customHeight="1" x14ac:dyDescent="0.25">
      <c r="A14" s="204"/>
      <c r="B14" s="201" t="s">
        <v>164</v>
      </c>
      <c r="C14" s="202"/>
      <c r="D14" s="202"/>
      <c r="E14" s="202"/>
      <c r="F14" s="202"/>
      <c r="G14" s="35" t="s">
        <v>163</v>
      </c>
      <c r="H14" s="91">
        <v>10</v>
      </c>
      <c r="I14" s="91">
        <v>18</v>
      </c>
      <c r="J14" s="209"/>
      <c r="K14" s="37">
        <v>1</v>
      </c>
      <c r="L14" s="201" t="s">
        <v>125</v>
      </c>
      <c r="M14" s="203"/>
    </row>
    <row r="15" spans="1:13" ht="61.5" customHeight="1" x14ac:dyDescent="0.25">
      <c r="A15" s="99" t="s">
        <v>73</v>
      </c>
      <c r="B15" s="211" t="s">
        <v>150</v>
      </c>
      <c r="C15" s="212"/>
      <c r="D15" s="212"/>
      <c r="E15" s="212"/>
      <c r="F15" s="212"/>
      <c r="G15" s="100" t="s">
        <v>157</v>
      </c>
      <c r="H15" s="100" t="s">
        <v>158</v>
      </c>
      <c r="I15" s="100" t="s">
        <v>159</v>
      </c>
      <c r="J15" s="100" t="s">
        <v>160</v>
      </c>
      <c r="K15" s="100" t="s">
        <v>161</v>
      </c>
      <c r="L15" s="211" t="s">
        <v>121</v>
      </c>
      <c r="M15" s="213"/>
    </row>
    <row r="16" spans="1:13" ht="27" customHeight="1" x14ac:dyDescent="0.25">
      <c r="A16" s="158" t="s">
        <v>98</v>
      </c>
      <c r="B16" s="159"/>
      <c r="C16" s="159"/>
      <c r="D16" s="159"/>
      <c r="E16" s="159"/>
      <c r="F16" s="159"/>
      <c r="G16" s="159"/>
      <c r="H16" s="159"/>
      <c r="I16" s="159"/>
      <c r="J16" s="159"/>
      <c r="K16" s="159"/>
      <c r="L16" s="159"/>
      <c r="M16" s="160"/>
    </row>
    <row r="17" spans="1:13" ht="33" customHeight="1" x14ac:dyDescent="0.25">
      <c r="A17" s="153" t="s">
        <v>102</v>
      </c>
      <c r="B17" s="201" t="s">
        <v>162</v>
      </c>
      <c r="C17" s="202"/>
      <c r="D17" s="202"/>
      <c r="E17" s="202"/>
      <c r="F17" s="202"/>
      <c r="G17" s="35" t="s">
        <v>163</v>
      </c>
      <c r="H17" s="91">
        <v>10</v>
      </c>
      <c r="I17" s="91">
        <v>18</v>
      </c>
      <c r="J17" s="208">
        <v>1</v>
      </c>
      <c r="K17" s="37">
        <v>1</v>
      </c>
      <c r="L17" s="201" t="s">
        <v>124</v>
      </c>
      <c r="M17" s="203"/>
    </row>
    <row r="18" spans="1:13" ht="30" customHeight="1" x14ac:dyDescent="0.25">
      <c r="A18" s="154"/>
      <c r="B18" s="201" t="s">
        <v>164</v>
      </c>
      <c r="C18" s="202"/>
      <c r="D18" s="202"/>
      <c r="E18" s="202"/>
      <c r="F18" s="202"/>
      <c r="G18" s="35" t="s">
        <v>163</v>
      </c>
      <c r="H18" s="91">
        <v>10</v>
      </c>
      <c r="I18" s="91">
        <v>18</v>
      </c>
      <c r="J18" s="209"/>
      <c r="K18" s="37">
        <v>1</v>
      </c>
      <c r="L18" s="201" t="s">
        <v>125</v>
      </c>
      <c r="M18" s="203"/>
    </row>
    <row r="19" spans="1:13" ht="30" customHeight="1" x14ac:dyDescent="0.25">
      <c r="A19" s="110" t="s">
        <v>105</v>
      </c>
      <c r="B19" s="201" t="s">
        <v>162</v>
      </c>
      <c r="C19" s="202"/>
      <c r="D19" s="202"/>
      <c r="E19" s="202"/>
      <c r="F19" s="202"/>
      <c r="G19" s="35" t="s">
        <v>163</v>
      </c>
      <c r="H19" s="91">
        <v>10</v>
      </c>
      <c r="I19" s="91">
        <v>18</v>
      </c>
      <c r="J19" s="210">
        <v>1</v>
      </c>
      <c r="K19" s="37">
        <v>1</v>
      </c>
      <c r="L19" s="201" t="s">
        <v>124</v>
      </c>
      <c r="M19" s="203"/>
    </row>
    <row r="20" spans="1:13" ht="30" customHeight="1" x14ac:dyDescent="0.25">
      <c r="A20" s="204"/>
      <c r="B20" s="201" t="s">
        <v>164</v>
      </c>
      <c r="C20" s="202"/>
      <c r="D20" s="202"/>
      <c r="E20" s="202"/>
      <c r="F20" s="202"/>
      <c r="G20" s="35" t="s">
        <v>163</v>
      </c>
      <c r="H20" s="91">
        <v>10</v>
      </c>
      <c r="I20" s="91">
        <v>18</v>
      </c>
      <c r="J20" s="135"/>
      <c r="K20" s="37">
        <v>1</v>
      </c>
      <c r="L20" s="201" t="s">
        <v>125</v>
      </c>
      <c r="M20" s="203"/>
    </row>
    <row r="21" spans="1:13" ht="30" customHeight="1" x14ac:dyDescent="0.25">
      <c r="A21" s="110" t="s">
        <v>108</v>
      </c>
      <c r="B21" s="201" t="s">
        <v>164</v>
      </c>
      <c r="C21" s="202"/>
      <c r="D21" s="202"/>
      <c r="E21" s="202"/>
      <c r="F21" s="202"/>
      <c r="G21" s="35" t="s">
        <v>163</v>
      </c>
      <c r="H21" s="91">
        <v>10</v>
      </c>
      <c r="I21" s="91">
        <v>10</v>
      </c>
      <c r="J21" s="210">
        <v>1</v>
      </c>
      <c r="K21" s="37">
        <v>1</v>
      </c>
      <c r="L21" s="201" t="s">
        <v>124</v>
      </c>
      <c r="M21" s="203"/>
    </row>
    <row r="22" spans="1:13" ht="30" customHeight="1" x14ac:dyDescent="0.25">
      <c r="A22" s="204"/>
      <c r="B22" s="201" t="s">
        <v>164</v>
      </c>
      <c r="C22" s="202"/>
      <c r="D22" s="202"/>
      <c r="E22" s="202"/>
      <c r="F22" s="202"/>
      <c r="G22" s="35" t="s">
        <v>163</v>
      </c>
      <c r="H22" s="91">
        <v>10</v>
      </c>
      <c r="I22" s="91">
        <v>10</v>
      </c>
      <c r="J22" s="135"/>
      <c r="K22" s="37">
        <v>1</v>
      </c>
      <c r="L22" s="201" t="s">
        <v>125</v>
      </c>
      <c r="M22" s="203"/>
    </row>
    <row r="23" spans="1:13" ht="27" customHeight="1" x14ac:dyDescent="0.25">
      <c r="A23" s="158" t="s">
        <v>110</v>
      </c>
      <c r="B23" s="159"/>
      <c r="C23" s="159"/>
      <c r="D23" s="159"/>
      <c r="E23" s="159"/>
      <c r="F23" s="159"/>
      <c r="G23" s="159"/>
      <c r="H23" s="159"/>
      <c r="I23" s="159"/>
      <c r="J23" s="159"/>
      <c r="K23" s="159"/>
      <c r="L23" s="159"/>
      <c r="M23" s="160"/>
    </row>
    <row r="24" spans="1:13" ht="33" customHeight="1" x14ac:dyDescent="0.25">
      <c r="A24" s="65" t="s">
        <v>114</v>
      </c>
      <c r="B24" s="201" t="s">
        <v>164</v>
      </c>
      <c r="C24" s="202"/>
      <c r="D24" s="202"/>
      <c r="E24" s="202"/>
      <c r="F24" s="202"/>
      <c r="G24" s="35" t="s">
        <v>166</v>
      </c>
      <c r="H24" s="91">
        <v>10</v>
      </c>
      <c r="I24" s="91">
        <v>11</v>
      </c>
      <c r="J24" s="37">
        <v>1</v>
      </c>
      <c r="K24" s="37">
        <v>1</v>
      </c>
      <c r="L24" s="201" t="s">
        <v>165</v>
      </c>
      <c r="M24" s="203"/>
    </row>
    <row r="25" spans="1:13" ht="30" customHeight="1" x14ac:dyDescent="0.25">
      <c r="A25" s="101" t="s">
        <v>116</v>
      </c>
      <c r="B25" s="205" t="s">
        <v>164</v>
      </c>
      <c r="C25" s="206"/>
      <c r="D25" s="206"/>
      <c r="E25" s="206"/>
      <c r="F25" s="206"/>
      <c r="G25" s="102" t="s">
        <v>163</v>
      </c>
      <c r="H25" s="103">
        <v>10</v>
      </c>
      <c r="I25" s="103">
        <v>8</v>
      </c>
      <c r="J25" s="104">
        <v>1</v>
      </c>
      <c r="K25" s="104">
        <v>1</v>
      </c>
      <c r="L25" s="205" t="s">
        <v>165</v>
      </c>
      <c r="M25" s="207"/>
    </row>
  </sheetData>
  <mergeCells count="58">
    <mergeCell ref="A1:M1"/>
    <mergeCell ref="B2:F2"/>
    <mergeCell ref="L2:M2"/>
    <mergeCell ref="A3:M3"/>
    <mergeCell ref="B4:F4"/>
    <mergeCell ref="L4:M4"/>
    <mergeCell ref="B6:F6"/>
    <mergeCell ref="A4:A9"/>
    <mergeCell ref="B5:F5"/>
    <mergeCell ref="B9:F9"/>
    <mergeCell ref="L5:M5"/>
    <mergeCell ref="B8:F8"/>
    <mergeCell ref="L9:M9"/>
    <mergeCell ref="J4:J9"/>
    <mergeCell ref="A10:A12"/>
    <mergeCell ref="B10:F10"/>
    <mergeCell ref="L10:M10"/>
    <mergeCell ref="J10:J12"/>
    <mergeCell ref="L12:M12"/>
    <mergeCell ref="L11:M11"/>
    <mergeCell ref="B11:F11"/>
    <mergeCell ref="B12:F12"/>
    <mergeCell ref="A16:M16"/>
    <mergeCell ref="B17:F17"/>
    <mergeCell ref="L17:M17"/>
    <mergeCell ref="A13:A14"/>
    <mergeCell ref="B18:F18"/>
    <mergeCell ref="L18:M18"/>
    <mergeCell ref="A17:A18"/>
    <mergeCell ref="J17:J18"/>
    <mergeCell ref="B15:F15"/>
    <mergeCell ref="L15:M15"/>
    <mergeCell ref="L13:M13"/>
    <mergeCell ref="B14:F14"/>
    <mergeCell ref="L14:M14"/>
    <mergeCell ref="B13:F13"/>
    <mergeCell ref="B25:F25"/>
    <mergeCell ref="L25:M25"/>
    <mergeCell ref="L6:M6"/>
    <mergeCell ref="B7:F7"/>
    <mergeCell ref="L8:M8"/>
    <mergeCell ref="L7:M7"/>
    <mergeCell ref="B21:F21"/>
    <mergeCell ref="L21:M21"/>
    <mergeCell ref="B22:F22"/>
    <mergeCell ref="L22:M22"/>
    <mergeCell ref="J13:J14"/>
    <mergeCell ref="L19:M19"/>
    <mergeCell ref="B20:F20"/>
    <mergeCell ref="J19:J20"/>
    <mergeCell ref="J21:J22"/>
    <mergeCell ref="B19:F19"/>
    <mergeCell ref="A23:M23"/>
    <mergeCell ref="B24:F24"/>
    <mergeCell ref="L24:M24"/>
    <mergeCell ref="A21:A22"/>
    <mergeCell ref="A19:A20"/>
    <mergeCell ref="L20:M20"/>
  </mergeCells>
  <pageMargins left="0.70866099999999999" right="0.70866099999999999" top="0.98425200000000002" bottom="0.748031" header="0.31496099999999999" footer="0.31496099999999999"/>
  <pageSetup scale="60" orientation="landscape"/>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28"/>
  <sheetViews>
    <sheetView showGridLines="0" topLeftCell="A21" workbookViewId="0">
      <selection activeCell="G22" sqref="G22"/>
    </sheetView>
  </sheetViews>
  <sheetFormatPr defaultColWidth="8.77734375" defaultRowHeight="15" customHeight="1" x14ac:dyDescent="0.3"/>
  <cols>
    <col min="1" max="1" width="8.88671875" style="10" customWidth="1"/>
    <col min="2" max="2" width="54.44140625" style="10" customWidth="1"/>
    <col min="3" max="3" width="15.44140625" style="10" customWidth="1"/>
    <col min="4" max="4" width="14.33203125" style="10" customWidth="1"/>
    <col min="5" max="6" width="7.6640625" style="10" customWidth="1"/>
    <col min="7" max="8" width="17.6640625" style="10" customWidth="1"/>
    <col min="9" max="9" width="22" style="10" customWidth="1"/>
    <col min="10" max="256" width="8.88671875" style="10" customWidth="1"/>
  </cols>
  <sheetData>
    <row r="1" spans="1:11" ht="20.25" customHeight="1" x14ac:dyDescent="0.3">
      <c r="A1" s="223" t="s">
        <v>167</v>
      </c>
      <c r="B1" s="224"/>
      <c r="C1" s="224"/>
      <c r="D1" s="224"/>
      <c r="E1" s="224"/>
      <c r="F1" s="224"/>
      <c r="G1" s="224"/>
      <c r="H1" s="224"/>
      <c r="I1" s="224"/>
    </row>
    <row r="2" spans="1:11" ht="14.4" customHeight="1" x14ac:dyDescent="0.3">
      <c r="A2" s="225" t="s">
        <v>168</v>
      </c>
      <c r="B2" s="226"/>
      <c r="C2" s="226"/>
      <c r="D2" s="226"/>
      <c r="E2" s="226"/>
      <c r="F2" s="226"/>
      <c r="G2" s="226"/>
      <c r="H2" s="226"/>
      <c r="I2" s="226"/>
    </row>
    <row r="3" spans="1:11" ht="40.200000000000003" customHeight="1" x14ac:dyDescent="0.3">
      <c r="A3" s="11" t="s">
        <v>169</v>
      </c>
      <c r="B3" s="11" t="s">
        <v>7</v>
      </c>
      <c r="C3" s="11" t="s">
        <v>73</v>
      </c>
      <c r="D3" s="11" t="s">
        <v>9</v>
      </c>
      <c r="E3" s="11" t="s">
        <v>120</v>
      </c>
      <c r="F3" s="11" t="s">
        <v>170</v>
      </c>
      <c r="G3" s="11" t="s">
        <v>171</v>
      </c>
      <c r="H3" s="11" t="s">
        <v>172</v>
      </c>
      <c r="I3" s="11" t="s">
        <v>13</v>
      </c>
    </row>
    <row r="4" spans="1:11" ht="21" customHeight="1" x14ac:dyDescent="0.3">
      <c r="A4" s="231" t="s">
        <v>85</v>
      </c>
      <c r="B4" s="232"/>
      <c r="C4" s="232"/>
      <c r="D4" s="232"/>
      <c r="E4" s="232"/>
      <c r="F4" s="232"/>
      <c r="G4" s="232"/>
      <c r="H4" s="232"/>
      <c r="I4" s="232"/>
    </row>
    <row r="5" spans="1:11" ht="131.4" customHeight="1" x14ac:dyDescent="0.3">
      <c r="A5" s="3" t="s">
        <v>173</v>
      </c>
      <c r="B5" s="12" t="s">
        <v>174</v>
      </c>
      <c r="C5" s="3" t="s">
        <v>122</v>
      </c>
      <c r="D5" s="3" t="s">
        <v>175</v>
      </c>
      <c r="E5" s="5">
        <v>2</v>
      </c>
      <c r="F5" s="3" t="s">
        <v>176</v>
      </c>
      <c r="G5" s="5">
        <v>96950</v>
      </c>
      <c r="H5" s="5">
        <f t="shared" ref="H5:H12" si="0">G5*E5</f>
        <v>193900</v>
      </c>
      <c r="I5" s="13"/>
    </row>
    <row r="6" spans="1:11" ht="151.80000000000001" customHeight="1" x14ac:dyDescent="0.3">
      <c r="A6" s="3" t="s">
        <v>177</v>
      </c>
      <c r="B6" s="12" t="s">
        <v>178</v>
      </c>
      <c r="C6" s="3" t="s">
        <v>89</v>
      </c>
      <c r="D6" s="3" t="s">
        <v>175</v>
      </c>
      <c r="E6" s="5">
        <v>1</v>
      </c>
      <c r="F6" s="3" t="s">
        <v>176</v>
      </c>
      <c r="G6" s="5">
        <v>96900</v>
      </c>
      <c r="H6" s="5">
        <f t="shared" si="0"/>
        <v>96900</v>
      </c>
      <c r="I6" s="13"/>
      <c r="J6" s="23"/>
      <c r="K6" s="23"/>
    </row>
    <row r="7" spans="1:11" ht="131.25" customHeight="1" x14ac:dyDescent="0.3">
      <c r="A7" s="3" t="s">
        <v>179</v>
      </c>
      <c r="B7" s="12" t="s">
        <v>180</v>
      </c>
      <c r="C7" s="3" t="s">
        <v>181</v>
      </c>
      <c r="D7" s="3" t="s">
        <v>182</v>
      </c>
      <c r="E7" s="5">
        <v>1</v>
      </c>
      <c r="F7" s="3" t="s">
        <v>176</v>
      </c>
      <c r="G7" s="5">
        <v>320900</v>
      </c>
      <c r="H7" s="5">
        <f t="shared" si="0"/>
        <v>320900</v>
      </c>
      <c r="I7" s="13"/>
      <c r="J7" s="23"/>
      <c r="K7" s="23"/>
    </row>
    <row r="8" spans="1:11" ht="91.8" customHeight="1" x14ac:dyDescent="0.3">
      <c r="A8" s="3" t="s">
        <v>183</v>
      </c>
      <c r="B8" s="12" t="s">
        <v>184</v>
      </c>
      <c r="C8" s="3" t="s">
        <v>86</v>
      </c>
      <c r="D8" s="3" t="s">
        <v>185</v>
      </c>
      <c r="E8" s="5">
        <v>1</v>
      </c>
      <c r="F8" s="3" t="s">
        <v>186</v>
      </c>
      <c r="G8" s="5">
        <v>542300</v>
      </c>
      <c r="H8" s="5">
        <f t="shared" si="0"/>
        <v>542300</v>
      </c>
      <c r="I8" s="13"/>
      <c r="J8" s="23"/>
      <c r="K8" s="23"/>
    </row>
    <row r="9" spans="1:11" ht="64.2" customHeight="1" x14ac:dyDescent="0.3">
      <c r="A9" s="3" t="s">
        <v>187</v>
      </c>
      <c r="B9" s="12" t="s">
        <v>188</v>
      </c>
      <c r="C9" s="3" t="s">
        <v>189</v>
      </c>
      <c r="D9" s="3" t="s">
        <v>190</v>
      </c>
      <c r="E9" s="5">
        <v>1</v>
      </c>
      <c r="F9" s="3" t="s">
        <v>191</v>
      </c>
      <c r="G9" s="5">
        <v>766450</v>
      </c>
      <c r="H9" s="5">
        <f t="shared" si="0"/>
        <v>766450</v>
      </c>
      <c r="I9" s="13"/>
      <c r="J9" s="23"/>
      <c r="K9" s="23"/>
    </row>
    <row r="10" spans="1:11" ht="51.75" customHeight="1" x14ac:dyDescent="0.3">
      <c r="A10" s="3" t="s">
        <v>192</v>
      </c>
      <c r="B10" s="12" t="s">
        <v>193</v>
      </c>
      <c r="C10" s="3" t="s">
        <v>189</v>
      </c>
      <c r="D10" s="3" t="s">
        <v>190</v>
      </c>
      <c r="E10" s="5">
        <v>3</v>
      </c>
      <c r="F10" s="3" t="s">
        <v>191</v>
      </c>
      <c r="G10" s="5">
        <v>132000</v>
      </c>
      <c r="H10" s="5">
        <f t="shared" si="0"/>
        <v>396000</v>
      </c>
      <c r="I10" s="13"/>
      <c r="J10" s="23"/>
      <c r="K10" s="23"/>
    </row>
    <row r="11" spans="1:11" ht="60" customHeight="1" x14ac:dyDescent="0.3">
      <c r="A11" s="3" t="s">
        <v>194</v>
      </c>
      <c r="B11" s="12" t="s">
        <v>195</v>
      </c>
      <c r="C11" s="3" t="s">
        <v>189</v>
      </c>
      <c r="D11" s="3" t="s">
        <v>196</v>
      </c>
      <c r="E11" s="5">
        <v>1</v>
      </c>
      <c r="F11" s="3" t="s">
        <v>191</v>
      </c>
      <c r="G11" s="5">
        <v>215950</v>
      </c>
      <c r="H11" s="5">
        <f t="shared" si="0"/>
        <v>215950</v>
      </c>
      <c r="I11" s="13"/>
      <c r="J11" s="23"/>
      <c r="K11" s="23"/>
    </row>
    <row r="12" spans="1:11" ht="18.75" customHeight="1" x14ac:dyDescent="0.3">
      <c r="A12" s="3" t="s">
        <v>197</v>
      </c>
      <c r="B12" s="12" t="s">
        <v>198</v>
      </c>
      <c r="C12" s="3" t="s">
        <v>199</v>
      </c>
      <c r="D12" s="3" t="s">
        <v>199</v>
      </c>
      <c r="E12" s="5">
        <v>1</v>
      </c>
      <c r="F12" s="3" t="s">
        <v>191</v>
      </c>
      <c r="G12" s="5">
        <v>105600</v>
      </c>
      <c r="H12" s="5">
        <f t="shared" si="0"/>
        <v>105600</v>
      </c>
      <c r="I12" s="13"/>
      <c r="J12" s="23"/>
      <c r="K12" s="23"/>
    </row>
    <row r="13" spans="1:11" ht="15" customHeight="1" x14ac:dyDescent="0.3">
      <c r="A13" s="231" t="s">
        <v>98</v>
      </c>
      <c r="B13" s="232"/>
      <c r="C13" s="232"/>
      <c r="D13" s="232"/>
      <c r="E13" s="232"/>
      <c r="F13" s="232"/>
      <c r="G13" s="232"/>
      <c r="H13" s="232"/>
      <c r="I13" s="232"/>
      <c r="J13" s="23"/>
      <c r="K13" s="23"/>
    </row>
    <row r="14" spans="1:11" ht="81" customHeight="1" x14ac:dyDescent="0.3">
      <c r="A14" s="3" t="s">
        <v>200</v>
      </c>
      <c r="B14" s="12" t="s">
        <v>201</v>
      </c>
      <c r="C14" s="3" t="s">
        <v>202</v>
      </c>
      <c r="D14" s="3" t="s">
        <v>185</v>
      </c>
      <c r="E14" s="5">
        <v>1</v>
      </c>
      <c r="F14" s="3" t="s">
        <v>191</v>
      </c>
      <c r="G14" s="5">
        <v>769250</v>
      </c>
      <c r="H14" s="5">
        <f>G14*E14</f>
        <v>769250</v>
      </c>
      <c r="I14" s="13"/>
      <c r="J14" s="23"/>
      <c r="K14" s="23"/>
    </row>
    <row r="15" spans="1:11" ht="97.5" customHeight="1" x14ac:dyDescent="0.3">
      <c r="A15" s="3" t="s">
        <v>203</v>
      </c>
      <c r="B15" s="12" t="s">
        <v>204</v>
      </c>
      <c r="C15" s="3" t="s">
        <v>102</v>
      </c>
      <c r="D15" s="3" t="s">
        <v>205</v>
      </c>
      <c r="E15" s="5">
        <v>1</v>
      </c>
      <c r="F15" s="3" t="s">
        <v>191</v>
      </c>
      <c r="G15" s="5">
        <v>325950</v>
      </c>
      <c r="H15" s="5">
        <f>G15*E15</f>
        <v>325950</v>
      </c>
      <c r="I15" s="13"/>
      <c r="J15" s="23"/>
      <c r="K15" s="23"/>
    </row>
    <row r="16" spans="1:11" ht="97.5" customHeight="1" x14ac:dyDescent="0.3">
      <c r="A16" s="3" t="s">
        <v>206</v>
      </c>
      <c r="B16" s="12" t="s">
        <v>204</v>
      </c>
      <c r="C16" s="3" t="s">
        <v>105</v>
      </c>
      <c r="D16" s="3" t="s">
        <v>205</v>
      </c>
      <c r="E16" s="5">
        <v>1</v>
      </c>
      <c r="F16" s="3" t="s">
        <v>191</v>
      </c>
      <c r="G16" s="5">
        <v>325990</v>
      </c>
      <c r="H16" s="5">
        <f>G16*E16</f>
        <v>325990</v>
      </c>
      <c r="I16" s="13"/>
      <c r="J16" s="23"/>
      <c r="K16" s="23"/>
    </row>
    <row r="17" spans="1:11" ht="135.75" customHeight="1" x14ac:dyDescent="0.3">
      <c r="A17" s="14">
        <v>1</v>
      </c>
      <c r="B17" s="15" t="s">
        <v>207</v>
      </c>
      <c r="C17" s="233" t="s">
        <v>208</v>
      </c>
      <c r="D17" s="16" t="s">
        <v>175</v>
      </c>
      <c r="E17" s="16" t="s">
        <v>33</v>
      </c>
      <c r="F17" s="16" t="s">
        <v>176</v>
      </c>
      <c r="G17" s="14">
        <v>77000</v>
      </c>
      <c r="H17" s="17"/>
      <c r="I17" s="18"/>
      <c r="J17" s="23"/>
      <c r="K17" s="23"/>
    </row>
    <row r="18" spans="1:11" ht="122.25" customHeight="1" x14ac:dyDescent="0.3">
      <c r="A18" s="14">
        <v>2</v>
      </c>
      <c r="B18" s="15" t="s">
        <v>209</v>
      </c>
      <c r="C18" s="230"/>
      <c r="D18" s="16" t="s">
        <v>190</v>
      </c>
      <c r="E18" s="16" t="s">
        <v>33</v>
      </c>
      <c r="F18" s="16" t="s">
        <v>186</v>
      </c>
      <c r="G18" s="14">
        <v>181990</v>
      </c>
      <c r="H18" s="17"/>
      <c r="I18" s="18"/>
      <c r="J18" s="23"/>
      <c r="K18" s="23"/>
    </row>
    <row r="19" spans="1:11" ht="18.75" customHeight="1" x14ac:dyDescent="0.3">
      <c r="A19" s="234" t="s">
        <v>210</v>
      </c>
      <c r="B19" s="235"/>
      <c r="C19" s="235"/>
      <c r="D19" s="235"/>
      <c r="E19" s="235"/>
      <c r="F19" s="235"/>
      <c r="G19" s="235"/>
      <c r="H19" s="235"/>
      <c r="I19" s="235"/>
      <c r="J19" s="23"/>
      <c r="K19" s="23"/>
    </row>
    <row r="20" spans="1:11" ht="154.5" customHeight="1" x14ac:dyDescent="0.3">
      <c r="A20" s="3" t="s">
        <v>211</v>
      </c>
      <c r="B20" s="12" t="s">
        <v>212</v>
      </c>
      <c r="C20" s="236" t="s">
        <v>100</v>
      </c>
      <c r="D20" s="3" t="s">
        <v>175</v>
      </c>
      <c r="E20" s="5">
        <v>3</v>
      </c>
      <c r="F20" s="3" t="s">
        <v>186</v>
      </c>
      <c r="G20" s="5">
        <v>86700</v>
      </c>
      <c r="H20" s="5">
        <f>G20*E20</f>
        <v>260100</v>
      </c>
      <c r="I20" s="13"/>
      <c r="J20" s="23"/>
      <c r="K20" s="23"/>
    </row>
    <row r="21" spans="1:11" ht="166.5" customHeight="1" x14ac:dyDescent="0.3">
      <c r="A21" s="3" t="s">
        <v>213</v>
      </c>
      <c r="B21" s="12" t="s">
        <v>212</v>
      </c>
      <c r="C21" s="237"/>
      <c r="D21" s="3" t="s">
        <v>175</v>
      </c>
      <c r="E21" s="5">
        <v>2</v>
      </c>
      <c r="F21" s="3" t="s">
        <v>186</v>
      </c>
      <c r="G21" s="5">
        <v>86650</v>
      </c>
      <c r="H21" s="5">
        <f>G21*E21</f>
        <v>173300</v>
      </c>
      <c r="I21" s="13"/>
      <c r="J21" s="23"/>
      <c r="K21" s="23"/>
    </row>
    <row r="22" spans="1:11" ht="114.75" customHeight="1" x14ac:dyDescent="0.3">
      <c r="A22" s="3" t="s">
        <v>214</v>
      </c>
      <c r="B22" s="12" t="s">
        <v>215</v>
      </c>
      <c r="C22" s="237"/>
      <c r="D22" s="3" t="s">
        <v>175</v>
      </c>
      <c r="E22" s="5">
        <v>1</v>
      </c>
      <c r="F22" s="3" t="s">
        <v>191</v>
      </c>
      <c r="G22" s="5">
        <v>325930</v>
      </c>
      <c r="H22" s="5">
        <f>G22*E22</f>
        <v>325930</v>
      </c>
      <c r="I22" s="19"/>
      <c r="J22" s="23"/>
      <c r="K22" s="23"/>
    </row>
    <row r="23" spans="1:11" ht="93" customHeight="1" x14ac:dyDescent="0.3">
      <c r="A23" s="3" t="s">
        <v>216</v>
      </c>
      <c r="B23" s="12" t="s">
        <v>217</v>
      </c>
      <c r="C23" s="237"/>
      <c r="D23" s="3" t="s">
        <v>218</v>
      </c>
      <c r="E23" s="5">
        <v>1</v>
      </c>
      <c r="F23" s="3" t="s">
        <v>191</v>
      </c>
      <c r="G23" s="5">
        <v>329660</v>
      </c>
      <c r="H23" s="5">
        <f>G23*E23</f>
        <v>329660</v>
      </c>
      <c r="I23" s="13"/>
      <c r="J23" s="23"/>
      <c r="K23" s="23"/>
    </row>
    <row r="24" spans="1:11" ht="72.75" customHeight="1" x14ac:dyDescent="0.3">
      <c r="A24" s="3" t="s">
        <v>219</v>
      </c>
      <c r="B24" s="12" t="s">
        <v>220</v>
      </c>
      <c r="C24" s="3" t="s">
        <v>100</v>
      </c>
      <c r="D24" s="3" t="s">
        <v>221</v>
      </c>
      <c r="E24" s="5">
        <v>1</v>
      </c>
      <c r="F24" s="3" t="s">
        <v>186</v>
      </c>
      <c r="G24" s="5">
        <v>766590</v>
      </c>
      <c r="H24" s="5">
        <f>G24*E24</f>
        <v>766590</v>
      </c>
      <c r="I24" s="13"/>
      <c r="J24" s="23"/>
      <c r="K24" s="23"/>
    </row>
    <row r="25" spans="1:11" ht="27" customHeight="1" x14ac:dyDescent="0.3">
      <c r="A25" s="227" t="s">
        <v>222</v>
      </c>
      <c r="B25" s="228"/>
      <c r="C25" s="228"/>
      <c r="D25" s="228"/>
      <c r="E25" s="228"/>
      <c r="F25" s="228"/>
      <c r="G25" s="229">
        <f>H24+H23+H22+H21+H20+H16+H15+H14+H12+H11+H10+H9+H8+H7+H6+H5</f>
        <v>5914770</v>
      </c>
      <c r="H25" s="230"/>
      <c r="I25" s="230"/>
    </row>
    <row r="26" spans="1:11" ht="27" customHeight="1" x14ac:dyDescent="0.3">
      <c r="A26" s="227" t="s">
        <v>223</v>
      </c>
      <c r="B26" s="228"/>
      <c r="C26" s="228"/>
      <c r="D26" s="228"/>
      <c r="E26" s="228"/>
      <c r="F26" s="228"/>
      <c r="G26" s="229">
        <v>733700</v>
      </c>
      <c r="H26" s="230"/>
      <c r="I26" s="230"/>
    </row>
    <row r="27" spans="1:11" ht="15" customHeight="1" x14ac:dyDescent="0.3">
      <c r="A27" s="221"/>
      <c r="B27" s="222"/>
      <c r="C27" s="221"/>
      <c r="D27" s="221"/>
      <c r="E27" s="221"/>
      <c r="F27" s="221"/>
      <c r="G27" s="221"/>
      <c r="H27" s="221"/>
      <c r="I27" s="222"/>
    </row>
    <row r="28" spans="1:11" ht="213" customHeight="1" x14ac:dyDescent="0.3">
      <c r="A28" s="218" t="s">
        <v>224</v>
      </c>
      <c r="B28" s="219"/>
      <c r="C28" s="219"/>
      <c r="D28" s="219"/>
      <c r="E28" s="219"/>
      <c r="F28" s="219"/>
      <c r="G28" s="219"/>
      <c r="H28" s="219"/>
      <c r="I28" s="220"/>
    </row>
  </sheetData>
  <mergeCells count="13">
    <mergeCell ref="A28:I28"/>
    <mergeCell ref="A27:I27"/>
    <mergeCell ref="A1:I1"/>
    <mergeCell ref="A2:I2"/>
    <mergeCell ref="A26:F26"/>
    <mergeCell ref="G26:I26"/>
    <mergeCell ref="A4:I4"/>
    <mergeCell ref="A13:I13"/>
    <mergeCell ref="A25:F25"/>
    <mergeCell ref="G25:I25"/>
    <mergeCell ref="C17:C18"/>
    <mergeCell ref="A19:I19"/>
    <mergeCell ref="C20:C23"/>
  </mergeCells>
  <pageMargins left="0.23622000000000001" right="0.23622000000000001" top="0.748031" bottom="0.748031" header="0.31496099999999999" footer="0.31496099999999999"/>
  <pageSetup scale="71" orientation="landscape"/>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4"/>
  <sheetViews>
    <sheetView showGridLines="0" topLeftCell="A2" workbookViewId="0">
      <selection activeCell="F7" sqref="F7"/>
    </sheetView>
  </sheetViews>
  <sheetFormatPr defaultColWidth="8.77734375" defaultRowHeight="15" customHeight="1" x14ac:dyDescent="0.3"/>
  <cols>
    <col min="1" max="1" width="8.88671875" style="20" customWidth="1"/>
    <col min="2" max="2" width="69.44140625" style="20" customWidth="1"/>
    <col min="3" max="3" width="16.6640625" style="20" customWidth="1"/>
    <col min="4" max="4" width="11.88671875" style="20" customWidth="1"/>
    <col min="5" max="5" width="7.6640625" style="20" customWidth="1"/>
    <col min="6" max="7" width="17.6640625" style="20" customWidth="1"/>
    <col min="8" max="8" width="22" style="20" customWidth="1"/>
    <col min="9" max="256" width="8.88671875" style="20" customWidth="1"/>
  </cols>
  <sheetData>
    <row r="1" spans="1:10" ht="18" customHeight="1" x14ac:dyDescent="0.3">
      <c r="A1" s="223" t="s">
        <v>225</v>
      </c>
      <c r="B1" s="224"/>
      <c r="C1" s="224"/>
      <c r="D1" s="224"/>
      <c r="E1" s="224"/>
      <c r="F1" s="224"/>
      <c r="G1" s="224"/>
      <c r="H1" s="224"/>
    </row>
    <row r="2" spans="1:10" ht="14.4" customHeight="1" x14ac:dyDescent="0.3">
      <c r="A2" s="225" t="s">
        <v>226</v>
      </c>
      <c r="B2" s="226"/>
      <c r="C2" s="226"/>
      <c r="D2" s="226"/>
      <c r="E2" s="226"/>
      <c r="F2" s="226"/>
      <c r="G2" s="226"/>
      <c r="H2" s="226"/>
    </row>
    <row r="3" spans="1:10" ht="57.6" customHeight="1" x14ac:dyDescent="0.3">
      <c r="A3" s="11" t="s">
        <v>169</v>
      </c>
      <c r="B3" s="11" t="s">
        <v>7</v>
      </c>
      <c r="C3" s="11" t="s">
        <v>9</v>
      </c>
      <c r="D3" s="11" t="s">
        <v>120</v>
      </c>
      <c r="E3" s="11" t="s">
        <v>170</v>
      </c>
      <c r="F3" s="11" t="s">
        <v>171</v>
      </c>
      <c r="G3" s="11" t="s">
        <v>172</v>
      </c>
      <c r="H3" s="11" t="s">
        <v>13</v>
      </c>
    </row>
    <row r="4" spans="1:10" ht="14.4" customHeight="1" x14ac:dyDescent="0.3">
      <c r="A4" s="250" t="s">
        <v>227</v>
      </c>
      <c r="B4" s="251"/>
      <c r="C4" s="251"/>
      <c r="D4" s="251"/>
      <c r="E4" s="251"/>
      <c r="F4" s="251"/>
      <c r="G4" s="251"/>
      <c r="H4" s="251"/>
    </row>
    <row r="5" spans="1:10" ht="104.4" customHeight="1" x14ac:dyDescent="0.3">
      <c r="A5" s="12" t="s">
        <v>228</v>
      </c>
      <c r="B5" s="12" t="s">
        <v>229</v>
      </c>
      <c r="C5" s="3" t="s">
        <v>230</v>
      </c>
      <c r="D5" s="21">
        <v>1</v>
      </c>
      <c r="E5" s="12" t="s">
        <v>191</v>
      </c>
      <c r="F5" s="5">
        <v>646300</v>
      </c>
      <c r="G5" s="5">
        <f>D5*F5</f>
        <v>646300</v>
      </c>
      <c r="H5" s="13"/>
    </row>
    <row r="6" spans="1:10" ht="104.4" customHeight="1" x14ac:dyDescent="0.3">
      <c r="A6" s="12" t="s">
        <v>231</v>
      </c>
      <c r="B6" s="12" t="s">
        <v>232</v>
      </c>
      <c r="C6" s="3" t="s">
        <v>230</v>
      </c>
      <c r="D6" s="21">
        <v>14</v>
      </c>
      <c r="E6" s="12" t="s">
        <v>191</v>
      </c>
      <c r="F6" s="5">
        <v>20560</v>
      </c>
      <c r="G6" s="5">
        <f>D6*F6</f>
        <v>287840</v>
      </c>
      <c r="H6" s="13"/>
      <c r="I6" s="23"/>
      <c r="J6" s="23"/>
    </row>
    <row r="7" spans="1:10" ht="114.6" customHeight="1" x14ac:dyDescent="0.3">
      <c r="A7" s="12" t="s">
        <v>233</v>
      </c>
      <c r="B7" s="12" t="s">
        <v>234</v>
      </c>
      <c r="C7" s="3" t="s">
        <v>230</v>
      </c>
      <c r="D7" s="12" t="s">
        <v>33</v>
      </c>
      <c r="E7" s="12" t="s">
        <v>191</v>
      </c>
      <c r="F7" s="5">
        <v>326100</v>
      </c>
      <c r="G7" s="6"/>
      <c r="H7" s="13"/>
      <c r="I7" s="23"/>
      <c r="J7" s="23"/>
    </row>
    <row r="8" spans="1:10" ht="59.4" hidden="1" customHeight="1" x14ac:dyDescent="0.3">
      <c r="A8" s="12" t="s">
        <v>235</v>
      </c>
      <c r="B8" s="12" t="s">
        <v>236</v>
      </c>
      <c r="C8" s="3" t="s">
        <v>230</v>
      </c>
      <c r="D8" s="13"/>
      <c r="E8" s="12" t="s">
        <v>191</v>
      </c>
      <c r="F8" s="22"/>
      <c r="G8" s="22">
        <f>D8*F8</f>
        <v>0</v>
      </c>
      <c r="H8" s="13"/>
      <c r="I8" s="23"/>
      <c r="J8" s="23"/>
    </row>
    <row r="9" spans="1:10" ht="53.4" hidden="1" customHeight="1" x14ac:dyDescent="0.3">
      <c r="A9" s="12" t="s">
        <v>237</v>
      </c>
      <c r="B9" s="12" t="s">
        <v>238</v>
      </c>
      <c r="C9" s="3" t="s">
        <v>230</v>
      </c>
      <c r="D9" s="13"/>
      <c r="E9" s="12" t="s">
        <v>191</v>
      </c>
      <c r="F9" s="22"/>
      <c r="G9" s="22">
        <f>D9*F9</f>
        <v>0</v>
      </c>
      <c r="H9" s="13"/>
      <c r="I9" s="23"/>
      <c r="J9" s="23"/>
    </row>
    <row r="10" spans="1:10" ht="105" customHeight="1" x14ac:dyDescent="0.3">
      <c r="A10" s="12" t="s">
        <v>239</v>
      </c>
      <c r="B10" s="12" t="s">
        <v>240</v>
      </c>
      <c r="C10" s="3" t="s">
        <v>230</v>
      </c>
      <c r="D10" s="21">
        <v>2</v>
      </c>
      <c r="E10" s="12" t="s">
        <v>191</v>
      </c>
      <c r="F10" s="5">
        <v>115950</v>
      </c>
      <c r="G10" s="5">
        <f>D10*F10</f>
        <v>231900</v>
      </c>
      <c r="H10" s="13"/>
      <c r="I10" s="23"/>
      <c r="J10" s="23"/>
    </row>
    <row r="11" spans="1:10" ht="27" customHeight="1" x14ac:dyDescent="0.3">
      <c r="A11" s="227" t="s">
        <v>241</v>
      </c>
      <c r="B11" s="228"/>
      <c r="C11" s="228"/>
      <c r="D11" s="228"/>
      <c r="E11" s="228"/>
      <c r="F11" s="229">
        <f>G10+F7+G6+G5</f>
        <v>1492140</v>
      </c>
      <c r="G11" s="230"/>
      <c r="H11" s="230"/>
    </row>
    <row r="12" spans="1:10" ht="27" customHeight="1" x14ac:dyDescent="0.3">
      <c r="A12" s="238" t="s">
        <v>242</v>
      </c>
      <c r="B12" s="239"/>
      <c r="C12" s="239"/>
      <c r="D12" s="239"/>
      <c r="E12" s="240"/>
      <c r="F12" s="241">
        <v>765600</v>
      </c>
      <c r="G12" s="242"/>
      <c r="H12" s="243"/>
    </row>
    <row r="13" spans="1:10" ht="15" customHeight="1" x14ac:dyDescent="0.3">
      <c r="A13" s="246"/>
      <c r="B13" s="247"/>
      <c r="C13" s="248"/>
      <c r="D13" s="248"/>
      <c r="E13" s="248"/>
      <c r="F13" s="248"/>
      <c r="G13" s="248"/>
      <c r="H13" s="249"/>
    </row>
    <row r="14" spans="1:10" ht="294.75" customHeight="1" x14ac:dyDescent="0.3">
      <c r="A14" s="244" t="s">
        <v>243</v>
      </c>
      <c r="B14" s="245"/>
      <c r="C14" s="245"/>
      <c r="D14" s="245"/>
      <c r="E14" s="245"/>
      <c r="F14" s="245"/>
      <c r="G14" s="245"/>
      <c r="H14" s="245"/>
    </row>
  </sheetData>
  <mergeCells count="9">
    <mergeCell ref="A12:E12"/>
    <mergeCell ref="F12:H12"/>
    <mergeCell ref="A14:H14"/>
    <mergeCell ref="A13:H13"/>
    <mergeCell ref="A1:H1"/>
    <mergeCell ref="A2:H2"/>
    <mergeCell ref="A4:H4"/>
    <mergeCell ref="A11:E11"/>
    <mergeCell ref="F11:H11"/>
  </mergeCells>
  <pageMargins left="0.62992099999999995" right="0.35433100000000001" top="0.86614199999999997" bottom="0.472441" header="0.19685" footer="0.19685"/>
  <pageSetup scale="81" orientation="landscape"/>
  <headerFooter>
    <oddFooter>&amp;C&amp;"Helvetica Neue,Regular"&amp;12&amp;K000000&amp;P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5"/>
  <sheetViews>
    <sheetView showGridLines="0" tabSelected="1" workbookViewId="0">
      <selection activeCell="A10" sqref="A10:F10"/>
    </sheetView>
  </sheetViews>
  <sheetFormatPr defaultColWidth="9.109375" defaultRowHeight="18.600000000000001" customHeight="1" x14ac:dyDescent="0.3"/>
  <cols>
    <col min="1" max="1" width="16.44140625" style="23" customWidth="1"/>
    <col min="2" max="2" width="16" style="23" customWidth="1"/>
    <col min="3" max="3" width="42.44140625" style="23" customWidth="1"/>
    <col min="4" max="4" width="16.88671875" style="23" customWidth="1"/>
    <col min="5" max="5" width="38.6640625" style="23" customWidth="1"/>
    <col min="6" max="6" width="56" style="23" customWidth="1"/>
    <col min="7" max="256" width="9.21875" style="23" customWidth="1"/>
  </cols>
  <sheetData>
    <row r="1" spans="1:6" ht="18.600000000000001" customHeight="1" x14ac:dyDescent="0.3">
      <c r="A1" s="252" t="s">
        <v>145</v>
      </c>
      <c r="B1" s="253"/>
      <c r="C1" s="253"/>
      <c r="D1" s="253"/>
      <c r="E1" s="253"/>
      <c r="F1" s="253"/>
    </row>
    <row r="2" spans="1:6" ht="18.600000000000001" customHeight="1" x14ac:dyDescent="0.3">
      <c r="A2" s="7" t="s">
        <v>148</v>
      </c>
      <c r="B2" s="1" t="s">
        <v>149</v>
      </c>
      <c r="C2" s="269" t="s">
        <v>150</v>
      </c>
      <c r="D2" s="270"/>
      <c r="E2" s="2" t="s">
        <v>151</v>
      </c>
      <c r="F2" s="2" t="s">
        <v>152</v>
      </c>
    </row>
    <row r="3" spans="1:6" ht="18.600000000000001" customHeight="1" x14ac:dyDescent="0.3">
      <c r="A3" s="8">
        <v>1</v>
      </c>
      <c r="B3" s="4" t="s">
        <v>244</v>
      </c>
      <c r="C3" s="267" t="s">
        <v>245</v>
      </c>
      <c r="D3" s="268"/>
      <c r="E3" s="24">
        <f>'LIGHTING-HVAC'!L25</f>
        <v>7068410</v>
      </c>
      <c r="F3" s="5">
        <f>'LIGHTING-HVAC'!L26</f>
        <v>1030590</v>
      </c>
    </row>
    <row r="4" spans="1:6" ht="18.600000000000001" customHeight="1" x14ac:dyDescent="0.3">
      <c r="A4" s="8">
        <v>2</v>
      </c>
      <c r="B4" s="4" t="s">
        <v>246</v>
      </c>
      <c r="C4" s="267" t="s">
        <v>247</v>
      </c>
      <c r="D4" s="268"/>
      <c r="E4" s="5">
        <f>'LIGHTING-HVAC'!L41</f>
        <v>435600</v>
      </c>
      <c r="F4" s="5">
        <f>'LIGHTING-HVAC'!L42</f>
        <v>75900</v>
      </c>
    </row>
    <row r="5" spans="1:6" ht="18.600000000000001" customHeight="1" x14ac:dyDescent="0.3">
      <c r="A5" s="8">
        <v>3</v>
      </c>
      <c r="B5" s="4" t="s">
        <v>248</v>
      </c>
      <c r="C5" s="267" t="s">
        <v>249</v>
      </c>
      <c r="D5" s="268"/>
      <c r="E5" s="5">
        <f>SHADES!M9</f>
        <v>3291960</v>
      </c>
      <c r="F5" s="5">
        <f>SHADES!M10</f>
        <v>435600</v>
      </c>
    </row>
    <row r="6" spans="1:6" ht="18.600000000000001" customHeight="1" x14ac:dyDescent="0.3">
      <c r="A6" s="8">
        <v>4</v>
      </c>
      <c r="B6" s="4" t="s">
        <v>250</v>
      </c>
      <c r="C6" s="267" t="s">
        <v>251</v>
      </c>
      <c r="D6" s="268"/>
      <c r="E6" s="5">
        <f>AV!G25</f>
        <v>5914770</v>
      </c>
      <c r="F6" s="5">
        <f>AV!G26</f>
        <v>733700</v>
      </c>
    </row>
    <row r="7" spans="1:6" ht="18.600000000000001" customHeight="1" x14ac:dyDescent="0.3">
      <c r="A7" s="8">
        <v>5</v>
      </c>
      <c r="B7" s="4" t="s">
        <v>252</v>
      </c>
      <c r="C7" s="267" t="s">
        <v>253</v>
      </c>
      <c r="D7" s="268"/>
      <c r="E7" s="5">
        <f>'AUTOMATION INTEGRATION SYSTEM'!F11</f>
        <v>1492140</v>
      </c>
      <c r="F7" s="5">
        <f>'AUTOMATION INTEGRATION SYSTEM'!F12</f>
        <v>765600</v>
      </c>
    </row>
    <row r="8" spans="1:6" ht="18.600000000000001" customHeight="1" x14ac:dyDescent="0.3">
      <c r="A8" s="257" t="s">
        <v>155</v>
      </c>
      <c r="B8" s="258"/>
      <c r="C8" s="258"/>
      <c r="D8" s="259"/>
      <c r="E8" s="9">
        <f>SUM(E3:E7)</f>
        <v>18202880</v>
      </c>
      <c r="F8" s="9">
        <f>SUM(F3:F7)</f>
        <v>3041390</v>
      </c>
    </row>
    <row r="9" spans="1:6" ht="37.200000000000003" customHeight="1" x14ac:dyDescent="0.3">
      <c r="A9" s="260" t="s">
        <v>156</v>
      </c>
      <c r="B9" s="261"/>
      <c r="C9" s="261"/>
      <c r="D9" s="262"/>
      <c r="E9" s="263">
        <f>E8+F8</f>
        <v>21244270</v>
      </c>
      <c r="F9" s="264"/>
    </row>
    <row r="10" spans="1:6" ht="18.600000000000001" customHeight="1" x14ac:dyDescent="0.3">
      <c r="A10" s="273"/>
      <c r="B10" s="274"/>
      <c r="C10" s="274"/>
      <c r="D10" s="274"/>
      <c r="E10" s="274"/>
      <c r="F10" s="274"/>
    </row>
    <row r="11" spans="1:6" ht="18.600000000000001" customHeight="1" x14ac:dyDescent="0.3">
      <c r="A11" s="254" t="s">
        <v>254</v>
      </c>
      <c r="B11" s="255"/>
      <c r="C11" s="255"/>
      <c r="D11" s="255"/>
      <c r="E11" s="255"/>
      <c r="F11" s="255"/>
    </row>
    <row r="12" spans="1:6" ht="189.6" customHeight="1" x14ac:dyDescent="0.3">
      <c r="A12" s="265"/>
      <c r="B12" s="266"/>
      <c r="C12" s="266"/>
      <c r="D12" s="266"/>
      <c r="E12" s="266"/>
      <c r="F12" s="266"/>
    </row>
    <row r="13" spans="1:6" ht="18.600000000000001" customHeight="1" x14ac:dyDescent="0.3">
      <c r="A13" s="271"/>
      <c r="B13" s="272"/>
      <c r="C13" s="272"/>
      <c r="D13" s="272"/>
      <c r="E13" s="272"/>
      <c r="F13" s="272"/>
    </row>
    <row r="14" spans="1:6" ht="18.600000000000001" customHeight="1" x14ac:dyDescent="0.3">
      <c r="A14" s="254" t="s">
        <v>255</v>
      </c>
      <c r="B14" s="255"/>
      <c r="C14" s="255"/>
      <c r="D14" s="255"/>
      <c r="E14" s="255"/>
      <c r="F14" s="255"/>
    </row>
    <row r="15" spans="1:6" ht="321" customHeight="1" x14ac:dyDescent="0.3">
      <c r="A15" s="256"/>
      <c r="B15" s="219"/>
      <c r="C15" s="219"/>
      <c r="D15" s="219"/>
      <c r="E15" s="219"/>
      <c r="F15" s="219"/>
    </row>
  </sheetData>
  <mergeCells count="14">
    <mergeCell ref="A1:F1"/>
    <mergeCell ref="A14:F15"/>
    <mergeCell ref="A8:D8"/>
    <mergeCell ref="A9:D9"/>
    <mergeCell ref="E9:F9"/>
    <mergeCell ref="A11:F12"/>
    <mergeCell ref="C4:D4"/>
    <mergeCell ref="C2:D2"/>
    <mergeCell ref="C3:D3"/>
    <mergeCell ref="A13:F13"/>
    <mergeCell ref="A10:F10"/>
    <mergeCell ref="C5:D5"/>
    <mergeCell ref="C6:D6"/>
    <mergeCell ref="C7:D7"/>
  </mergeCells>
  <pageMargins left="0.23622000000000001" right="0.23622000000000001" top="0.748031" bottom="0.748031" header="0.31496099999999999" footer="0.31496099999999999"/>
  <pageSetup scale="58"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LIGHTING-HVAC</vt:lpstr>
      <vt:lpstr>Circuit Details</vt:lpstr>
      <vt:lpstr>SHADES</vt:lpstr>
      <vt:lpstr>Shades Details</vt:lpstr>
      <vt:lpstr>AV</vt:lpstr>
      <vt:lpstr>AUTOMATION INTEGRATION SYSTEM</vt:lpstr>
      <vt:lpstr>Total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JAIPRAKASH PEDNEKAR</cp:lastModifiedBy>
  <dcterms:modified xsi:type="dcterms:W3CDTF">2022-11-10T12:13:23Z</dcterms:modified>
</cp:coreProperties>
</file>