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50" activeTab="57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  <sheet name="Putz 304" sheetId="38" r:id="rId38"/>
    <sheet name="Putz 305 APS" sheetId="39" r:id="rId39"/>
    <sheet name="Deepak Precision WorksPvtLtd306" sheetId="42" r:id="rId40"/>
    <sheet name="Putz 307 APS" sheetId="43" r:id="rId41"/>
    <sheet name="Deepak Precision WorksPVtLtd308" sheetId="44" r:id="rId42"/>
    <sheet name="Create 309" sheetId="45" r:id="rId43"/>
    <sheet name="Mark 310" sheetId="41" r:id="rId44"/>
    <sheet name="Putz 311" sheetId="46" r:id="rId45"/>
    <sheet name="Putz 312 APS" sheetId="47" r:id="rId46"/>
    <sheet name="Rama 314" sheetId="40" r:id="rId47"/>
    <sheet name="Putz 315" sheetId="48" r:id="rId48"/>
    <sheet name="Omkar Enterprises 316" sheetId="49" r:id="rId49"/>
    <sheet name="El Shaddai Proforma Invoice 317" sheetId="50" r:id="rId50"/>
    <sheet name="Pinge 401" sheetId="51" r:id="rId51"/>
    <sheet name="El Shaddai 402" sheetId="52" r:id="rId52"/>
    <sheet name="Putz 403" sheetId="53" r:id="rId53"/>
    <sheet name="Putz 404 APS" sheetId="54" r:id="rId54"/>
    <sheet name="Putz 405" sheetId="55" r:id="rId55"/>
    <sheet name="Putz 406" sheetId="56" r:id="rId56"/>
    <sheet name="Putz 407" sheetId="57" r:id="rId57"/>
    <sheet name="Putz 408" sheetId="58" r:id="rId5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58" l="1"/>
  <c r="G7" i="58"/>
  <c r="G6" i="58"/>
  <c r="G5" i="58"/>
  <c r="G4" i="58"/>
  <c r="G3" i="58"/>
  <c r="G2" i="58"/>
  <c r="G11" i="57" l="1"/>
  <c r="G10" i="57"/>
  <c r="G9" i="57"/>
  <c r="G8" i="57"/>
  <c r="G6" i="57"/>
  <c r="G7" i="57"/>
  <c r="G5" i="57"/>
  <c r="G4" i="57"/>
  <c r="G3" i="57"/>
  <c r="G2" i="57"/>
  <c r="G10" i="56" l="1"/>
  <c r="G9" i="56"/>
  <c r="G8" i="56"/>
  <c r="G7" i="56"/>
  <c r="G3" i="56" l="1"/>
  <c r="G4" i="56"/>
  <c r="G5" i="56"/>
  <c r="G6" i="56"/>
  <c r="G2" i="56" l="1"/>
  <c r="G11" i="53" l="1"/>
  <c r="G10" i="53"/>
  <c r="G9" i="53"/>
  <c r="G8" i="53"/>
  <c r="G6" i="54" l="1"/>
  <c r="G5" i="54"/>
  <c r="G4" i="54"/>
  <c r="G3" i="54"/>
  <c r="F6" i="55"/>
  <c r="F5" i="55"/>
  <c r="F4" i="55"/>
  <c r="F3" i="55"/>
  <c r="F2" i="55"/>
  <c r="G5" i="53"/>
  <c r="G6" i="53"/>
  <c r="G7" i="53"/>
  <c r="G4" i="53"/>
  <c r="G3" i="53" l="1"/>
  <c r="G2" i="53"/>
  <c r="G2" i="54"/>
  <c r="E10" i="52"/>
  <c r="E8" i="52"/>
  <c r="E7" i="52"/>
  <c r="E5" i="52"/>
  <c r="E4" i="52"/>
  <c r="E3" i="52"/>
  <c r="E9" i="52" s="1"/>
  <c r="E2" i="52"/>
  <c r="E6" i="52" s="1"/>
  <c r="E11" i="52" l="1"/>
  <c r="E12" i="51"/>
  <c r="E11" i="51"/>
  <c r="E10" i="51"/>
  <c r="E9" i="51"/>
  <c r="E5" i="51" l="1"/>
  <c r="E8" i="51" l="1"/>
  <c r="E7" i="51"/>
  <c r="E6" i="51"/>
  <c r="E4" i="51"/>
  <c r="E3" i="51"/>
  <c r="E2" i="51"/>
  <c r="E8" i="50" l="1"/>
  <c r="E7" i="50"/>
  <c r="E5" i="50"/>
  <c r="E4" i="50"/>
  <c r="E3" i="50"/>
  <c r="E10" i="50" s="1"/>
  <c r="E2" i="50"/>
  <c r="E6" i="50" l="1"/>
  <c r="F6" i="50" s="1"/>
  <c r="G6" i="50" s="1"/>
  <c r="E9" i="50"/>
  <c r="E2" i="49"/>
  <c r="E3" i="49" s="1"/>
  <c r="I6" i="50" l="1"/>
  <c r="G7" i="50"/>
  <c r="E11" i="50"/>
  <c r="E5" i="49"/>
  <c r="E4" i="49"/>
  <c r="G2" i="48"/>
  <c r="G3" i="48" s="1"/>
  <c r="E6" i="49" l="1"/>
  <c r="G5" i="48"/>
  <c r="G4" i="48"/>
  <c r="G6" i="48" s="1"/>
  <c r="G2" i="47"/>
  <c r="G3" i="47" s="1"/>
  <c r="G2" i="46"/>
  <c r="G3" i="46" s="1"/>
  <c r="G5" i="46" l="1"/>
  <c r="G4" i="46"/>
  <c r="G5" i="47"/>
  <c r="G4" i="47"/>
  <c r="C13" i="45"/>
  <c r="B12" i="45"/>
  <c r="C12" i="45" s="1"/>
  <c r="B11" i="45"/>
  <c r="C11" i="45" s="1"/>
  <c r="C10" i="45"/>
  <c r="E2" i="45"/>
  <c r="E3" i="45" s="1"/>
  <c r="E4" i="45" s="1"/>
  <c r="G6" i="47" l="1"/>
  <c r="G6" i="46"/>
  <c r="C14" i="45"/>
  <c r="C15" i="45" s="1"/>
  <c r="C17" i="45" s="1"/>
  <c r="E5" i="45"/>
  <c r="E6" i="45" s="1"/>
  <c r="E2" i="44"/>
  <c r="E3" i="44" s="1"/>
  <c r="C16" i="45" l="1"/>
  <c r="C18" i="45" s="1"/>
  <c r="E4" i="44"/>
  <c r="E5" i="44" s="1"/>
  <c r="G2" i="43"/>
  <c r="G3" i="43" s="1"/>
  <c r="G5" i="43" l="1"/>
  <c r="G4" i="43"/>
  <c r="E2" i="42"/>
  <c r="E3" i="42" s="1"/>
  <c r="G6" i="43" l="1"/>
  <c r="E4" i="42"/>
  <c r="E5" i="42" s="1"/>
  <c r="E2" i="41"/>
  <c r="E3" i="41" s="1"/>
  <c r="E4" i="41" l="1"/>
  <c r="E5" i="41"/>
  <c r="E2" i="40"/>
  <c r="E3" i="40" s="1"/>
  <c r="E6" i="41" l="1"/>
  <c r="E4" i="40"/>
  <c r="E5" i="40"/>
  <c r="G3" i="39"/>
  <c r="G2" i="39"/>
  <c r="G4" i="38"/>
  <c r="G3" i="38"/>
  <c r="G2" i="38"/>
  <c r="G4" i="39" l="1"/>
  <c r="G6" i="39" s="1"/>
  <c r="G5" i="38"/>
  <c r="G7" i="38" s="1"/>
  <c r="E6" i="40"/>
  <c r="G8" i="37"/>
  <c r="G4" i="37"/>
  <c r="G5" i="37"/>
  <c r="G6" i="37"/>
  <c r="G7" i="37"/>
  <c r="G3" i="37"/>
  <c r="G2" i="37"/>
  <c r="G5" i="39" l="1"/>
  <c r="G7" i="39" s="1"/>
  <c r="G6" i="38"/>
  <c r="G8" i="38" s="1"/>
  <c r="G9" i="37"/>
  <c r="G11" i="37" s="1"/>
  <c r="G3" i="36"/>
  <c r="G10" i="37" l="1"/>
  <c r="G12" i="37" s="1"/>
  <c r="G2" i="36"/>
  <c r="G4" i="36" s="1"/>
  <c r="G5" i="36" l="1"/>
  <c r="G6" i="36"/>
  <c r="H35" i="35"/>
  <c r="B38" i="35" s="1"/>
  <c r="G7" i="36" l="1"/>
  <c r="H36" i="35"/>
  <c r="H37" i="35"/>
  <c r="A38" i="35"/>
  <c r="B54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H38" i="35" l="1"/>
  <c r="E13" i="35"/>
  <c r="E31" i="35"/>
  <c r="E44" i="35" l="1"/>
  <c r="E45" i="35" s="1"/>
  <c r="E46" i="35" s="1"/>
  <c r="E32" i="35"/>
  <c r="C38" i="35" s="1"/>
  <c r="G2" i="34"/>
  <c r="G3" i="34" s="1"/>
  <c r="G4" i="34" s="1"/>
  <c r="G5" i="34" l="1"/>
  <c r="G6" i="34" s="1"/>
  <c r="E38" i="35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E32" i="33" l="1"/>
  <c r="J32" i="33" s="1"/>
  <c r="I32" i="33" l="1"/>
  <c r="K32" i="33" s="1"/>
  <c r="M32" i="33" s="1"/>
  <c r="E34" i="33"/>
  <c r="E33" i="33"/>
  <c r="G3" i="32"/>
  <c r="G2" i="32"/>
  <c r="E35" i="33" l="1"/>
  <c r="J40" i="33" s="1"/>
  <c r="G4" i="32"/>
  <c r="G5" i="32" s="1"/>
  <c r="G2" i="31"/>
  <c r="G3" i="31" s="1"/>
  <c r="G6" i="32" l="1"/>
  <c r="G7" i="32" s="1"/>
  <c r="G5" i="31"/>
  <c r="G4" i="31"/>
  <c r="G4" i="29"/>
  <c r="G6" i="31" l="1"/>
  <c r="G2" i="30"/>
  <c r="G3" i="30" s="1"/>
  <c r="G3" i="29"/>
  <c r="G2" i="29"/>
  <c r="G5" i="29" l="1"/>
  <c r="G6" i="29" s="1"/>
  <c r="G5" i="30"/>
  <c r="G4" i="30"/>
  <c r="G7" i="29" l="1"/>
  <c r="G8" i="29" s="1"/>
  <c r="G6" i="30"/>
  <c r="G4" i="28"/>
  <c r="G3" i="28"/>
  <c r="G2" i="28"/>
  <c r="G5" i="28" l="1"/>
  <c r="G6" i="28" s="1"/>
  <c r="G7" i="28" l="1"/>
  <c r="G8" i="28" s="1"/>
  <c r="G6" i="27"/>
  <c r="G3" i="27" l="1"/>
  <c r="G4" i="27"/>
  <c r="G5" i="27"/>
  <c r="G7" i="27"/>
  <c r="G2" i="27"/>
  <c r="G8" i="27" l="1"/>
  <c r="G10" i="27" l="1"/>
  <c r="G9" i="27"/>
  <c r="G2" i="26"/>
  <c r="G3" i="26" s="1"/>
  <c r="G11" i="27" l="1"/>
  <c r="G5" i="26"/>
  <c r="G4" i="26"/>
  <c r="G3" i="25"/>
  <c r="G2" i="25"/>
  <c r="G6" i="26" l="1"/>
  <c r="G4" i="25"/>
  <c r="G6" i="25" l="1"/>
  <c r="G5" i="25"/>
  <c r="G2" i="24"/>
  <c r="G3" i="24" s="1"/>
  <c r="G7" i="25" l="1"/>
  <c r="G4" i="24"/>
  <c r="G5" i="24"/>
  <c r="G6" i="24" l="1"/>
  <c r="G2" i="23"/>
  <c r="G3" i="23" s="1"/>
  <c r="G3" i="22"/>
  <c r="G4" i="22"/>
  <c r="G5" i="22"/>
  <c r="G5" i="23" l="1"/>
  <c r="G4" i="23"/>
  <c r="G2" i="22"/>
  <c r="G6" i="22" s="1"/>
  <c r="G6" i="23" l="1"/>
  <c r="G8" i="22"/>
  <c r="G7" i="22"/>
  <c r="G9" i="22" l="1"/>
  <c r="G4" i="20"/>
  <c r="G8" i="21" l="1"/>
  <c r="G7" i="21"/>
  <c r="G6" i="21"/>
  <c r="G5" i="21" l="1"/>
  <c r="G4" i="21"/>
  <c r="G3" i="21" l="1"/>
  <c r="G2" i="21"/>
  <c r="G3" i="20"/>
  <c r="G2" i="20"/>
  <c r="G5" i="20" l="1"/>
  <c r="G7" i="20" s="1"/>
  <c r="G9" i="21"/>
  <c r="G10" i="21" s="1"/>
  <c r="G6" i="20" l="1"/>
  <c r="G8" i="20" s="1"/>
  <c r="G11" i="21"/>
  <c r="G12" i="21" s="1"/>
  <c r="G9" i="18"/>
  <c r="G5" i="19" l="1"/>
  <c r="G6" i="18" l="1"/>
  <c r="G7" i="18"/>
  <c r="G8" i="18"/>
  <c r="G4" i="19"/>
  <c r="G3" i="19"/>
  <c r="G5" i="18"/>
  <c r="G4" i="18" l="1"/>
  <c r="G2" i="19"/>
  <c r="G6" i="19" s="1"/>
  <c r="G3" i="18"/>
  <c r="G2" i="18"/>
  <c r="G10" i="18" l="1"/>
  <c r="G12" i="18" s="1"/>
  <c r="G8" i="19"/>
  <c r="G7" i="19"/>
  <c r="G11" i="18" l="1"/>
  <c r="G13" i="18" s="1"/>
  <c r="G9" i="19"/>
  <c r="G3" i="16"/>
  <c r="G6" i="17" l="1"/>
  <c r="G4" i="17"/>
  <c r="G5" i="17"/>
  <c r="G3" i="17" l="1"/>
  <c r="G2" i="17"/>
  <c r="G2" i="16"/>
  <c r="G4" i="16" s="1"/>
  <c r="G7" i="17" l="1"/>
  <c r="G8" i="17" s="1"/>
  <c r="G5" i="16"/>
  <c r="G6" i="16"/>
  <c r="G2" i="15"/>
  <c r="G3" i="15" s="1"/>
  <c r="G9" i="17" l="1"/>
  <c r="G10" i="17" s="1"/>
  <c r="G7" i="16"/>
  <c r="G4" i="15"/>
  <c r="G5" i="15"/>
  <c r="G3" i="14"/>
  <c r="G4" i="14"/>
  <c r="G5" i="14"/>
  <c r="G2" i="14"/>
  <c r="G6" i="15" l="1"/>
  <c r="G6" i="14"/>
  <c r="G7" i="14" l="1"/>
  <c r="G8" i="14"/>
  <c r="G3" i="12"/>
  <c r="G2" i="13"/>
  <c r="G3" i="13" s="1"/>
  <c r="G2" i="12"/>
  <c r="G9" i="14" l="1"/>
  <c r="G4" i="12"/>
  <c r="G6" i="12" s="1"/>
  <c r="G5" i="13"/>
  <c r="G4" i="13"/>
  <c r="G6" i="13" l="1"/>
  <c r="G5" i="12"/>
  <c r="G7" i="12" s="1"/>
  <c r="G4" i="10"/>
  <c r="G2" i="11" l="1"/>
  <c r="G3" i="11" s="1"/>
  <c r="G4" i="11" l="1"/>
  <c r="G5" i="11"/>
  <c r="G4" i="9"/>
  <c r="G3" i="10"/>
  <c r="G2" i="10"/>
  <c r="G3" i="9"/>
  <c r="G2" i="9"/>
  <c r="G6" i="11" l="1"/>
  <c r="G5" i="9"/>
  <c r="G6" i="9" s="1"/>
  <c r="G5" i="10"/>
  <c r="G6" i="10" s="1"/>
  <c r="G2" i="8"/>
  <c r="G3" i="8"/>
  <c r="G7" i="9" l="1"/>
  <c r="G8" i="9" s="1"/>
  <c r="G7" i="10"/>
  <c r="G8" i="10" s="1"/>
  <c r="G4" i="8"/>
  <c r="G5" i="8" s="1"/>
  <c r="G6" i="8" l="1"/>
  <c r="G7" i="8" s="1"/>
  <c r="G3" i="7"/>
  <c r="G2" i="7"/>
  <c r="G4" i="7" l="1"/>
  <c r="G6" i="7" s="1"/>
  <c r="E2" i="6"/>
  <c r="E3" i="6" s="1"/>
  <c r="G5" i="7" l="1"/>
  <c r="G7" i="7" s="1"/>
  <c r="E5" i="6"/>
  <c r="E4" i="6"/>
  <c r="E6" i="6" l="1"/>
  <c r="G3" i="5"/>
  <c r="G2" i="5"/>
  <c r="G4" i="5" l="1"/>
  <c r="G5" i="5" s="1"/>
  <c r="G8" i="4"/>
  <c r="G7" i="4"/>
  <c r="G6" i="4"/>
  <c r="G5" i="4"/>
  <c r="G4" i="4"/>
  <c r="G3" i="4"/>
  <c r="G2" i="4"/>
  <c r="G2" i="3"/>
  <c r="G3" i="3" s="1"/>
  <c r="G6" i="5" l="1"/>
  <c r="G7" i="5" s="1"/>
  <c r="G9" i="4"/>
  <c r="G10" i="4" s="1"/>
  <c r="G5" i="3"/>
  <c r="G4" i="3"/>
  <c r="G5" i="1"/>
  <c r="G11" i="4" l="1"/>
  <c r="G12" i="4" s="1"/>
  <c r="G6" i="3"/>
  <c r="G7" i="2"/>
  <c r="G6" i="2"/>
  <c r="G5" i="2"/>
  <c r="G4" i="2"/>
  <c r="G3" i="2"/>
  <c r="G2" i="2"/>
  <c r="G8" i="2" l="1"/>
  <c r="G10" i="2" s="1"/>
  <c r="G3" i="1"/>
  <c r="G4" i="1"/>
  <c r="G2" i="1"/>
  <c r="G9" i="2" l="1"/>
  <c r="G11" i="2" s="1"/>
  <c r="G6" i="1"/>
  <c r="G7" i="1" l="1"/>
  <c r="G8" i="1"/>
  <c r="G9" i="1" l="1"/>
</calcChain>
</file>

<file path=xl/sharedStrings.xml><?xml version="1.0" encoding="utf-8"?>
<sst xmlns="http://schemas.openxmlformats.org/spreadsheetml/2006/main" count="1021" uniqueCount="181">
  <si>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</si>
  <si>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</si>
  <si>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</si>
  <si>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</si>
  <si>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</si>
  <si>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</si>
  <si>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</si>
  <si>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</si>
  <si>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</si>
  <si>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</si>
  <si>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</si>
  <si>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</si>
  <si>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</si>
  <si>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</si>
  <si>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</si>
  <si>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</si>
  <si>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</si>
  <si>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</si>
  <si>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</si>
  <si>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</si>
  <si>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</si>
  <si>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</si>
  <si>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</si>
  <si>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</si>
  <si>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</si>
  <si>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</si>
  <si>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</si>
  <si>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</si>
  <si>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</si>
  <si>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</si>
  <si>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</si>
  <si>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</si>
  <si>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</si>
  <si>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</si>
  <si>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</si>
  <si>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</si>
  <si>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</si>
  <si>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</si>
  <si>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</si>
  <si>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</si>
  <si>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</si>
  <si>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</si>
  <si>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</si>
  <si>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</si>
  <si>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</si>
  <si>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</si>
  <si>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</si>
  <si>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</si>
  <si>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</si>
  <si>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</si>
  <si>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</si>
  <si>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</si>
  <si>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</si>
  <si>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</si>
  <si>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</si>
  <si>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</si>
  <si>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</si>
  <si>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</si>
  <si>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</si>
  <si>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</si>
  <si>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</si>
  <si>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</si>
  <si>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</si>
  <si>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</si>
  <si>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</si>
  <si>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</si>
  <si>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</si>
  <si>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</si>
  <si>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</si>
  <si>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</si>
  <si>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</si>
  <si>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</si>
  <si>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</si>
  <si>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</si>
  <si>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</si>
  <si>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</si>
  <si>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</si>
  <si>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</si>
  <si>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</si>
  <si>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</si>
  <si>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</si>
  <si>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</si>
  <si>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</si>
  <si>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</si>
  <si>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</si>
  <si>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</si>
  <si>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</si>
  <si>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</si>
  <si>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</si>
  <si>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</si>
  <si>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</si>
  <si>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</si>
  <si>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</si>
  <si>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</si>
  <si>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</si>
  <si>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</si>
  <si>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</si>
  <si>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</si>
  <si>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</si>
  <si>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</si>
  <si>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</si>
  <si>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</si>
  <si>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</si>
  <si>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</si>
  <si>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</si>
  <si>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</si>
  <si>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</si>
  <si>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</si>
  <si>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</si>
  <si>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</si>
  <si>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</si>
  <si>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</si>
  <si>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</si>
  <si>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</si>
  <si>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</si>
  <si>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</si>
  <si>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</si>
  <si>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</si>
  <si>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</si>
  <si>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</si>
  <si>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</si>
  <si>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</si>
  <si>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</si>
  <si>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</si>
  <si>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</si>
  <si>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</si>
  <si>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</si>
  <si>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</si>
  <si>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</si>
  <si>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</si>
  <si>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</si>
  <si>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</si>
  <si>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</si>
  <si>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</si>
  <si>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</si>
  <si>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</si>
  <si>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</si>
  <si>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</si>
  <si>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</si>
  <si>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</si>
  <si>
    <t>151395324 (06-11-2023) (APS)</t>
  </si>
  <si>
    <t>Monochrome laserjet printer CanonLBP6030BJ (Serial Number - NTNA753462, NTNA753450 )</t>
  </si>
  <si>
    <t>1025VA Microtek UPS with Exide Solar Battery 150 Ah with trolley</t>
  </si>
  <si>
    <t>IGST 18%</t>
  </si>
  <si>
    <t>UPS Backup using tubular Battery by Exide with 36 months warranty 150 AH inclusive with buyback of old battery</t>
  </si>
  <si>
    <t>6KVA Fuji Electric Onlinbe UPS with build in iso;ation transformer with backup using Exide SMF 26 ah batteries 16 nos</t>
  </si>
  <si>
    <t>UPS</t>
  </si>
  <si>
    <t>Battery</t>
  </si>
  <si>
    <t>LUG</t>
  </si>
  <si>
    <t>Rack</t>
  </si>
  <si>
    <t>1825VA Microtek UPS with two Exide Invertor Tubular Solar Battery 150 Ah with double trolley</t>
  </si>
  <si>
    <t>Water Bellow_BP60_Dia 125 mm_flexible</t>
  </si>
  <si>
    <t>151400127 (16-11-2023)</t>
  </si>
  <si>
    <t>APS 151397344 (10-11-2023)</t>
  </si>
  <si>
    <t>151391314 (26-102-2023)</t>
  </si>
  <si>
    <t>Admixture Tank 30 Ltrs</t>
  </si>
  <si>
    <t>Acer 18.5 Monitor (Serial Number - MMTAMSS00733801B3D3E00)</t>
  </si>
  <si>
    <t>Fuji 10 Kva UPS</t>
  </si>
  <si>
    <t>26 AH Battery</t>
  </si>
  <si>
    <t>INSTALLATION TESTING COMMISSIONING</t>
  </si>
  <si>
    <t>TOTAL</t>
  </si>
  <si>
    <t>CGST 14%</t>
  </si>
  <si>
    <t>SGST 14%</t>
  </si>
  <si>
    <t>RJ 45 Connector With Crimping etc complete</t>
  </si>
  <si>
    <t>Enclosure with mounting</t>
  </si>
  <si>
    <t>Dahua 2MP IP Bullet Camera</t>
  </si>
  <si>
    <t>Dahua NVR Professional Series 16CH</t>
  </si>
  <si>
    <t>WD Purple Surveillance Hard Disk 2 TB</t>
  </si>
  <si>
    <t>CP Plus 8 + 2 Port POE Giga Switch</t>
  </si>
  <si>
    <t>APS - 151413942 (20-12-2023)</t>
  </si>
  <si>
    <t>151411933 (15-12-2023)</t>
  </si>
  <si>
    <t>151415265 (26-12-2023)</t>
  </si>
  <si>
    <t>Part Number</t>
  </si>
  <si>
    <t>Dot Matrix Printer_LX-310 _MT0.35 with serial communication port (Serial Number - WAD7MA001308)</t>
  </si>
  <si>
    <t>151412764 (18-12-2023) 151415265 (26-12-2023)</t>
  </si>
  <si>
    <t>716334</t>
  </si>
  <si>
    <t>Bearing f. Take up Housing UCT 215</t>
  </si>
  <si>
    <t>151429605 (31-01-2024)</t>
  </si>
  <si>
    <t>151415265 (26-12-2023) 151429605 (31-01-2024)</t>
  </si>
  <si>
    <t>151442906 (28-02-2024)</t>
  </si>
  <si>
    <t>Cement dust collector bellow dia245mm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</si>
</sst>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  "/>
    </font>
    <font>
      <sz val="10"/>
      <color theme="1"/>
      <name val="Calibri  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7" sqref="D17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81" t="s">
        <v>6</v>
      </c>
      <c r="B6" s="81"/>
      <c r="C6" s="81"/>
      <c r="D6" s="81"/>
      <c r="E6" s="81"/>
      <c r="F6" s="81"/>
      <c r="G6" s="2">
        <f>SUM(G2:G5)</f>
        <v>91479</v>
      </c>
    </row>
    <row r="7" spans="1:7">
      <c r="A7" s="81" t="s">
        <v>7</v>
      </c>
      <c r="B7" s="81"/>
      <c r="C7" s="81"/>
      <c r="D7" s="81"/>
      <c r="E7" s="81"/>
      <c r="F7" s="81"/>
      <c r="G7" s="2">
        <f>G6*9%</f>
        <v>8233.11</v>
      </c>
    </row>
    <row r="8" spans="1:7">
      <c r="A8" s="81" t="s">
        <v>8</v>
      </c>
      <c r="B8" s="81"/>
      <c r="C8" s="81"/>
      <c r="D8" s="81"/>
      <c r="E8" s="81"/>
      <c r="F8" s="81"/>
      <c r="G8" s="2">
        <f>G6*9%</f>
        <v>8233.11</v>
      </c>
    </row>
    <row r="9" spans="1:7" ht="14.4" customHeight="1">
      <c r="A9" s="81" t="s">
        <v>9</v>
      </c>
      <c r="B9" s="81"/>
      <c r="C9" s="81"/>
      <c r="D9" s="81"/>
      <c r="E9" s="81"/>
      <c r="F9" s="81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81" t="s">
        <v>6</v>
      </c>
      <c r="B5" s="81"/>
      <c r="C5" s="81"/>
      <c r="D5" s="81"/>
      <c r="E5" s="81"/>
      <c r="F5" s="81"/>
      <c r="G5" s="19">
        <f>SUM(G2:G4)</f>
        <v>124900</v>
      </c>
    </row>
    <row r="6" spans="1:7">
      <c r="A6" s="81" t="s">
        <v>7</v>
      </c>
      <c r="B6" s="81"/>
      <c r="C6" s="81"/>
      <c r="D6" s="81"/>
      <c r="E6" s="81"/>
      <c r="F6" s="81"/>
      <c r="G6" s="19">
        <f>G5*9%</f>
        <v>11241</v>
      </c>
    </row>
    <row r="7" spans="1:7">
      <c r="A7" s="81" t="s">
        <v>8</v>
      </c>
      <c r="B7" s="81"/>
      <c r="C7" s="81"/>
      <c r="D7" s="81"/>
      <c r="E7" s="81"/>
      <c r="F7" s="81"/>
      <c r="G7" s="19">
        <f>G5*9%</f>
        <v>11241</v>
      </c>
    </row>
    <row r="8" spans="1:7">
      <c r="A8" s="81" t="s">
        <v>9</v>
      </c>
      <c r="B8" s="81"/>
      <c r="C8" s="81"/>
      <c r="D8" s="81"/>
      <c r="E8" s="81"/>
      <c r="F8" s="81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81" t="s">
        <v>6</v>
      </c>
      <c r="B3" s="81"/>
      <c r="C3" s="81"/>
      <c r="D3" s="81"/>
      <c r="E3" s="81"/>
      <c r="F3" s="81"/>
      <c r="G3" s="20">
        <f>SUM(G2)</f>
        <v>5614</v>
      </c>
    </row>
    <row r="4" spans="1:7">
      <c r="A4" s="81" t="s">
        <v>7</v>
      </c>
      <c r="B4" s="81"/>
      <c r="C4" s="81"/>
      <c r="D4" s="81"/>
      <c r="E4" s="81"/>
      <c r="F4" s="81"/>
      <c r="G4" s="20">
        <f>G3*9%</f>
        <v>505.26</v>
      </c>
    </row>
    <row r="5" spans="1:7">
      <c r="A5" s="81" t="s">
        <v>8</v>
      </c>
      <c r="B5" s="81"/>
      <c r="C5" s="81"/>
      <c r="D5" s="81"/>
      <c r="E5" s="81"/>
      <c r="F5" s="81"/>
      <c r="G5" s="20">
        <f>G3*9%</f>
        <v>505.26</v>
      </c>
    </row>
    <row r="6" spans="1:7">
      <c r="A6" s="81" t="s">
        <v>9</v>
      </c>
      <c r="B6" s="81"/>
      <c r="C6" s="81"/>
      <c r="D6" s="81"/>
      <c r="E6" s="81"/>
      <c r="F6" s="81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81" t="s">
        <v>6</v>
      </c>
      <c r="B4" s="81"/>
      <c r="C4" s="81"/>
      <c r="D4" s="81"/>
      <c r="E4" s="81"/>
      <c r="F4" s="81"/>
      <c r="G4" s="21">
        <f>SUM(G2:G3)</f>
        <v>41212</v>
      </c>
    </row>
    <row r="5" spans="1:7">
      <c r="A5" s="81" t="s">
        <v>7</v>
      </c>
      <c r="B5" s="81"/>
      <c r="C5" s="81"/>
      <c r="D5" s="81"/>
      <c r="E5" s="81"/>
      <c r="F5" s="81"/>
      <c r="G5" s="21">
        <f>G4*9%</f>
        <v>3709.08</v>
      </c>
    </row>
    <row r="6" spans="1:7">
      <c r="A6" s="81" t="s">
        <v>8</v>
      </c>
      <c r="B6" s="81"/>
      <c r="C6" s="81"/>
      <c r="D6" s="81"/>
      <c r="E6" s="81"/>
      <c r="F6" s="81"/>
      <c r="G6" s="21">
        <f>G4*9%</f>
        <v>3709.08</v>
      </c>
    </row>
    <row r="7" spans="1:7">
      <c r="A7" s="81" t="s">
        <v>9</v>
      </c>
      <c r="B7" s="81"/>
      <c r="C7" s="81"/>
      <c r="D7" s="81"/>
      <c r="E7" s="81"/>
      <c r="F7" s="81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81" t="s">
        <v>6</v>
      </c>
      <c r="B3" s="81"/>
      <c r="C3" s="81"/>
      <c r="D3" s="81"/>
      <c r="E3" s="81"/>
      <c r="F3" s="81"/>
      <c r="G3" s="21">
        <f>SUM(G2)</f>
        <v>24000</v>
      </c>
    </row>
    <row r="4" spans="1:7">
      <c r="A4" s="81" t="s">
        <v>7</v>
      </c>
      <c r="B4" s="81"/>
      <c r="C4" s="81"/>
      <c r="D4" s="81"/>
      <c r="E4" s="81"/>
      <c r="F4" s="81"/>
      <c r="G4" s="21">
        <f>G3*9%</f>
        <v>2160</v>
      </c>
    </row>
    <row r="5" spans="1:7">
      <c r="A5" s="81" t="s">
        <v>8</v>
      </c>
      <c r="B5" s="81"/>
      <c r="C5" s="81"/>
      <c r="D5" s="81"/>
      <c r="E5" s="81"/>
      <c r="F5" s="81"/>
      <c r="G5" s="21">
        <f>G3*9%</f>
        <v>2160</v>
      </c>
    </row>
    <row r="6" spans="1:7">
      <c r="A6" s="81" t="s">
        <v>9</v>
      </c>
      <c r="B6" s="81"/>
      <c r="C6" s="81"/>
      <c r="D6" s="81"/>
      <c r="E6" s="81"/>
      <c r="F6" s="81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81" t="s">
        <v>6</v>
      </c>
      <c r="B6" s="81"/>
      <c r="C6" s="81"/>
      <c r="D6" s="81"/>
      <c r="E6" s="81"/>
      <c r="F6" s="81"/>
      <c r="G6" s="22">
        <f>SUM(G2:G5)</f>
        <v>313513</v>
      </c>
    </row>
    <row r="7" spans="1:7">
      <c r="A7" s="81" t="s">
        <v>7</v>
      </c>
      <c r="B7" s="81"/>
      <c r="C7" s="81"/>
      <c r="D7" s="81"/>
      <c r="E7" s="81"/>
      <c r="F7" s="81"/>
      <c r="G7" s="22">
        <f>G6*9%</f>
        <v>28216.17</v>
      </c>
    </row>
    <row r="8" spans="1:7">
      <c r="A8" s="81" t="s">
        <v>8</v>
      </c>
      <c r="B8" s="81"/>
      <c r="C8" s="81"/>
      <c r="D8" s="81"/>
      <c r="E8" s="81"/>
      <c r="F8" s="81"/>
      <c r="G8" s="22">
        <f>G6*9%</f>
        <v>28216.17</v>
      </c>
    </row>
    <row r="9" spans="1:7">
      <c r="A9" s="81" t="s">
        <v>9</v>
      </c>
      <c r="B9" s="81"/>
      <c r="C9" s="81"/>
      <c r="D9" s="81"/>
      <c r="E9" s="81"/>
      <c r="F9" s="81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81" t="s">
        <v>6</v>
      </c>
      <c r="B3" s="81"/>
      <c r="C3" s="81"/>
      <c r="D3" s="81"/>
      <c r="E3" s="81"/>
      <c r="F3" s="81"/>
      <c r="G3" s="22">
        <f>SUM(G2)</f>
        <v>73450</v>
      </c>
    </row>
    <row r="4" spans="1:7">
      <c r="A4" s="81" t="s">
        <v>7</v>
      </c>
      <c r="B4" s="81"/>
      <c r="C4" s="81"/>
      <c r="D4" s="81"/>
      <c r="E4" s="81"/>
      <c r="F4" s="81"/>
      <c r="G4" s="22">
        <f>G3*9%</f>
        <v>6610.5</v>
      </c>
    </row>
    <row r="5" spans="1:7">
      <c r="A5" s="81" t="s">
        <v>8</v>
      </c>
      <c r="B5" s="81"/>
      <c r="C5" s="81"/>
      <c r="D5" s="81"/>
      <c r="E5" s="81"/>
      <c r="F5" s="81"/>
      <c r="G5" s="22">
        <f>G3*9%</f>
        <v>6610.5</v>
      </c>
    </row>
    <row r="6" spans="1:7">
      <c r="A6" s="81" t="s">
        <v>9</v>
      </c>
      <c r="B6" s="81"/>
      <c r="C6" s="81"/>
      <c r="D6" s="81"/>
      <c r="E6" s="81"/>
      <c r="F6" s="81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81" t="s">
        <v>6</v>
      </c>
      <c r="B4" s="81"/>
      <c r="C4" s="81"/>
      <c r="D4" s="81"/>
      <c r="E4" s="81"/>
      <c r="F4" s="81"/>
      <c r="G4" s="23">
        <f>SUM(G2:G3)</f>
        <v>729990</v>
      </c>
    </row>
    <row r="5" spans="1:7">
      <c r="A5" s="81" t="s">
        <v>7</v>
      </c>
      <c r="B5" s="81"/>
      <c r="C5" s="81"/>
      <c r="D5" s="81"/>
      <c r="E5" s="81"/>
      <c r="F5" s="81"/>
      <c r="G5" s="23">
        <f>G4*9%</f>
        <v>65699.099999999991</v>
      </c>
    </row>
    <row r="6" spans="1:7">
      <c r="A6" s="81" t="s">
        <v>8</v>
      </c>
      <c r="B6" s="81"/>
      <c r="C6" s="81"/>
      <c r="D6" s="81"/>
      <c r="E6" s="81"/>
      <c r="F6" s="81"/>
      <c r="G6" s="23">
        <f>G4*9%</f>
        <v>65699.099999999991</v>
      </c>
    </row>
    <row r="7" spans="1:7">
      <c r="A7" s="81" t="s">
        <v>9</v>
      </c>
      <c r="B7" s="81"/>
      <c r="C7" s="81"/>
      <c r="D7" s="81"/>
      <c r="E7" s="81"/>
      <c r="F7" s="81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I18" sqref="I18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81" t="s">
        <v>6</v>
      </c>
      <c r="B7" s="81"/>
      <c r="C7" s="81"/>
      <c r="D7" s="81"/>
      <c r="E7" s="81"/>
      <c r="F7" s="81"/>
      <c r="G7" s="23">
        <f>SUM(G2:G6)</f>
        <v>246402</v>
      </c>
    </row>
    <row r="8" spans="1:7">
      <c r="A8" s="81" t="s">
        <v>7</v>
      </c>
      <c r="B8" s="81"/>
      <c r="C8" s="81"/>
      <c r="D8" s="81"/>
      <c r="E8" s="81"/>
      <c r="F8" s="81"/>
      <c r="G8" s="23">
        <f>G7*9%</f>
        <v>22176.18</v>
      </c>
    </row>
    <row r="9" spans="1:7">
      <c r="A9" s="81" t="s">
        <v>8</v>
      </c>
      <c r="B9" s="81"/>
      <c r="C9" s="81"/>
      <c r="D9" s="81"/>
      <c r="E9" s="81"/>
      <c r="F9" s="81"/>
      <c r="G9" s="23">
        <f>G7*9%</f>
        <v>22176.18</v>
      </c>
    </row>
    <row r="10" spans="1:7">
      <c r="A10" s="81" t="s">
        <v>9</v>
      </c>
      <c r="B10" s="81"/>
      <c r="C10" s="81"/>
      <c r="D10" s="81"/>
      <c r="E10" s="81"/>
      <c r="F10" s="81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81" t="s">
        <v>6</v>
      </c>
      <c r="B10" s="81"/>
      <c r="C10" s="81"/>
      <c r="D10" s="81"/>
      <c r="E10" s="81"/>
      <c r="F10" s="81"/>
      <c r="G10" s="27">
        <f>SUM(G2:G9)</f>
        <v>734495</v>
      </c>
    </row>
    <row r="11" spans="1:7">
      <c r="A11" s="81" t="s">
        <v>7</v>
      </c>
      <c r="B11" s="81"/>
      <c r="C11" s="81"/>
      <c r="D11" s="81"/>
      <c r="E11" s="81"/>
      <c r="F11" s="81"/>
      <c r="G11" s="27">
        <f>G10*9%</f>
        <v>66104.55</v>
      </c>
    </row>
    <row r="12" spans="1:7">
      <c r="A12" s="81" t="s">
        <v>8</v>
      </c>
      <c r="B12" s="81"/>
      <c r="C12" s="81"/>
      <c r="D12" s="81"/>
      <c r="E12" s="81"/>
      <c r="F12" s="81"/>
      <c r="G12" s="27">
        <f>G10*9%</f>
        <v>66104.55</v>
      </c>
    </row>
    <row r="13" spans="1:7">
      <c r="A13" s="81" t="s">
        <v>9</v>
      </c>
      <c r="B13" s="81"/>
      <c r="C13" s="81"/>
      <c r="D13" s="81"/>
      <c r="E13" s="81"/>
      <c r="F13" s="81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81" t="s">
        <v>6</v>
      </c>
      <c r="B6" s="81"/>
      <c r="C6" s="81"/>
      <c r="D6" s="81"/>
      <c r="E6" s="81"/>
      <c r="F6" s="81"/>
      <c r="G6" s="25">
        <f>SUM(G2:G5)</f>
        <v>70904</v>
      </c>
    </row>
    <row r="7" spans="1:7">
      <c r="A7" s="81" t="s">
        <v>7</v>
      </c>
      <c r="B7" s="81"/>
      <c r="C7" s="81"/>
      <c r="D7" s="81"/>
      <c r="E7" s="81"/>
      <c r="F7" s="81"/>
      <c r="G7" s="25">
        <f>G6*9%</f>
        <v>6381.36</v>
      </c>
    </row>
    <row r="8" spans="1:7">
      <c r="A8" s="81" t="s">
        <v>8</v>
      </c>
      <c r="B8" s="81"/>
      <c r="C8" s="81"/>
      <c r="D8" s="81"/>
      <c r="E8" s="81"/>
      <c r="F8" s="81"/>
      <c r="G8" s="25">
        <f>G6*9%</f>
        <v>6381.36</v>
      </c>
    </row>
    <row r="9" spans="1:7">
      <c r="A9" s="81" t="s">
        <v>9</v>
      </c>
      <c r="B9" s="81"/>
      <c r="C9" s="81"/>
      <c r="D9" s="81"/>
      <c r="E9" s="81"/>
      <c r="F9" s="81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81" t="s">
        <v>6</v>
      </c>
      <c r="B8" s="81"/>
      <c r="C8" s="81"/>
      <c r="D8" s="81"/>
      <c r="E8" s="81"/>
      <c r="F8" s="81"/>
      <c r="G8" s="3">
        <f>SUM(G2:G7)</f>
        <v>246185</v>
      </c>
    </row>
    <row r="9" spans="1:7">
      <c r="A9" s="81" t="s">
        <v>7</v>
      </c>
      <c r="B9" s="81"/>
      <c r="C9" s="81"/>
      <c r="D9" s="81"/>
      <c r="E9" s="81"/>
      <c r="F9" s="81"/>
      <c r="G9" s="3">
        <f>G8*9%</f>
        <v>22156.649999999998</v>
      </c>
    </row>
    <row r="10" spans="1:7">
      <c r="A10" s="81" t="s">
        <v>8</v>
      </c>
      <c r="B10" s="81"/>
      <c r="C10" s="81"/>
      <c r="D10" s="81"/>
      <c r="E10" s="81"/>
      <c r="F10" s="81"/>
      <c r="G10" s="3">
        <f>G8*9%</f>
        <v>22156.649999999998</v>
      </c>
    </row>
    <row r="11" spans="1:7">
      <c r="A11" s="81" t="s">
        <v>9</v>
      </c>
      <c r="B11" s="81"/>
      <c r="C11" s="81"/>
      <c r="D11" s="81"/>
      <c r="E11" s="81"/>
      <c r="F11" s="81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81" t="s">
        <v>6</v>
      </c>
      <c r="B5" s="81"/>
      <c r="C5" s="81"/>
      <c r="D5" s="81"/>
      <c r="E5" s="81"/>
      <c r="F5" s="81"/>
      <c r="G5" s="28">
        <f>SUM(G2:G4)</f>
        <v>262240</v>
      </c>
    </row>
    <row r="6" spans="1:7">
      <c r="A6" s="81" t="s">
        <v>7</v>
      </c>
      <c r="B6" s="81"/>
      <c r="C6" s="81"/>
      <c r="D6" s="81"/>
      <c r="E6" s="81"/>
      <c r="F6" s="81"/>
      <c r="G6" s="28">
        <f>G5*9%</f>
        <v>23601.599999999999</v>
      </c>
    </row>
    <row r="7" spans="1:7">
      <c r="A7" s="81" t="s">
        <v>8</v>
      </c>
      <c r="B7" s="81"/>
      <c r="C7" s="81"/>
      <c r="D7" s="81"/>
      <c r="E7" s="81"/>
      <c r="F7" s="81"/>
      <c r="G7" s="28">
        <f>G5*9%</f>
        <v>23601.599999999999</v>
      </c>
    </row>
    <row r="8" spans="1:7">
      <c r="A8" s="81" t="s">
        <v>9</v>
      </c>
      <c r="B8" s="81"/>
      <c r="C8" s="81"/>
      <c r="D8" s="81"/>
      <c r="E8" s="81"/>
      <c r="F8" s="81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81" t="s">
        <v>6</v>
      </c>
      <c r="B9" s="81"/>
      <c r="C9" s="81"/>
      <c r="D9" s="81"/>
      <c r="E9" s="81"/>
      <c r="F9" s="81"/>
      <c r="G9" s="28">
        <f>SUM(G2:G8)</f>
        <v>322872</v>
      </c>
    </row>
    <row r="10" spans="1:7">
      <c r="A10" s="81" t="s">
        <v>7</v>
      </c>
      <c r="B10" s="81"/>
      <c r="C10" s="81"/>
      <c r="D10" s="81"/>
      <c r="E10" s="81"/>
      <c r="F10" s="81"/>
      <c r="G10" s="28">
        <f>G9*9%</f>
        <v>29058.48</v>
      </c>
    </row>
    <row r="11" spans="1:7">
      <c r="A11" s="81" t="s">
        <v>8</v>
      </c>
      <c r="B11" s="81"/>
      <c r="C11" s="81"/>
      <c r="D11" s="81"/>
      <c r="E11" s="81"/>
      <c r="F11" s="81"/>
      <c r="G11" s="28">
        <f>G9*9%</f>
        <v>29058.48</v>
      </c>
    </row>
    <row r="12" spans="1:7">
      <c r="A12" s="81" t="s">
        <v>9</v>
      </c>
      <c r="B12" s="81"/>
      <c r="C12" s="81"/>
      <c r="D12" s="81"/>
      <c r="E12" s="81"/>
      <c r="F12" s="81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K16" sqref="K16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81" t="s">
        <v>6</v>
      </c>
      <c r="B6" s="81"/>
      <c r="C6" s="81"/>
      <c r="D6" s="81"/>
      <c r="E6" s="81"/>
      <c r="F6" s="81"/>
      <c r="G6" s="29">
        <f>SUM(G2:G5)</f>
        <v>161752</v>
      </c>
    </row>
    <row r="7" spans="1:7">
      <c r="A7" s="81" t="s">
        <v>7</v>
      </c>
      <c r="B7" s="81"/>
      <c r="C7" s="81"/>
      <c r="D7" s="81"/>
      <c r="E7" s="81"/>
      <c r="F7" s="81"/>
      <c r="G7" s="29">
        <f>G6*9%</f>
        <v>14557.68</v>
      </c>
    </row>
    <row r="8" spans="1:7">
      <c r="A8" s="81" t="s">
        <v>8</v>
      </c>
      <c r="B8" s="81"/>
      <c r="C8" s="81"/>
      <c r="D8" s="81"/>
      <c r="E8" s="81"/>
      <c r="F8" s="81"/>
      <c r="G8" s="29">
        <f>G6*9%</f>
        <v>14557.68</v>
      </c>
    </row>
    <row r="9" spans="1:7">
      <c r="A9" s="81" t="s">
        <v>9</v>
      </c>
      <c r="B9" s="81"/>
      <c r="C9" s="81"/>
      <c r="D9" s="81"/>
      <c r="E9" s="81"/>
      <c r="F9" s="81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81" t="s">
        <v>6</v>
      </c>
      <c r="B3" s="81"/>
      <c r="C3" s="81"/>
      <c r="D3" s="81"/>
      <c r="E3" s="81"/>
      <c r="F3" s="81"/>
      <c r="G3" s="30">
        <f>SUM(G2)</f>
        <v>18960</v>
      </c>
    </row>
    <row r="4" spans="1:7">
      <c r="A4" s="81" t="s">
        <v>7</v>
      </c>
      <c r="B4" s="81"/>
      <c r="C4" s="81"/>
      <c r="D4" s="81"/>
      <c r="E4" s="81"/>
      <c r="F4" s="81"/>
      <c r="G4" s="30">
        <f>G3*9%</f>
        <v>1706.3999999999999</v>
      </c>
    </row>
    <row r="5" spans="1:7">
      <c r="A5" s="81" t="s">
        <v>8</v>
      </c>
      <c r="B5" s="81"/>
      <c r="C5" s="81"/>
      <c r="D5" s="81"/>
      <c r="E5" s="81"/>
      <c r="F5" s="81"/>
      <c r="G5" s="30">
        <f>G3*9%</f>
        <v>1706.3999999999999</v>
      </c>
    </row>
    <row r="6" spans="1:7">
      <c r="A6" s="81" t="s">
        <v>9</v>
      </c>
      <c r="B6" s="81"/>
      <c r="C6" s="81"/>
      <c r="D6" s="81"/>
      <c r="E6" s="81"/>
      <c r="F6" s="81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81" t="s">
        <v>6</v>
      </c>
      <c r="B3" s="81"/>
      <c r="C3" s="81"/>
      <c r="D3" s="81"/>
      <c r="E3" s="81"/>
      <c r="F3" s="81"/>
      <c r="G3" s="32">
        <f>SUM(G2)</f>
        <v>86070</v>
      </c>
    </row>
    <row r="4" spans="1:7">
      <c r="A4" s="81" t="s">
        <v>7</v>
      </c>
      <c r="B4" s="81"/>
      <c r="C4" s="81"/>
      <c r="D4" s="81"/>
      <c r="E4" s="81"/>
      <c r="F4" s="81"/>
      <c r="G4" s="32">
        <f>G3*9%</f>
        <v>7746.2999999999993</v>
      </c>
    </row>
    <row r="5" spans="1:7">
      <c r="A5" s="81" t="s">
        <v>8</v>
      </c>
      <c r="B5" s="81"/>
      <c r="C5" s="81"/>
      <c r="D5" s="81"/>
      <c r="E5" s="81"/>
      <c r="F5" s="81"/>
      <c r="G5" s="32">
        <f>G3*9%</f>
        <v>7746.2999999999993</v>
      </c>
    </row>
    <row r="6" spans="1:7">
      <c r="A6" s="81" t="s">
        <v>9</v>
      </c>
      <c r="B6" s="81"/>
      <c r="C6" s="81"/>
      <c r="D6" s="81"/>
      <c r="E6" s="81"/>
      <c r="F6" s="81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81" t="s">
        <v>6</v>
      </c>
      <c r="B4" s="81"/>
      <c r="C4" s="81"/>
      <c r="D4" s="81"/>
      <c r="E4" s="81"/>
      <c r="F4" s="81"/>
      <c r="G4" s="33">
        <f>SUM(G2:G3)</f>
        <v>113520</v>
      </c>
    </row>
    <row r="5" spans="1:7">
      <c r="A5" s="81" t="s">
        <v>7</v>
      </c>
      <c r="B5" s="81"/>
      <c r="C5" s="81"/>
      <c r="D5" s="81"/>
      <c r="E5" s="81"/>
      <c r="F5" s="81"/>
      <c r="G5" s="33">
        <f>G4*9%</f>
        <v>10216.799999999999</v>
      </c>
    </row>
    <row r="6" spans="1:7">
      <c r="A6" s="81" t="s">
        <v>8</v>
      </c>
      <c r="B6" s="81"/>
      <c r="C6" s="81"/>
      <c r="D6" s="81"/>
      <c r="E6" s="81"/>
      <c r="F6" s="81"/>
      <c r="G6" s="33">
        <f>G4*9%</f>
        <v>10216.799999999999</v>
      </c>
    </row>
    <row r="7" spans="1:7">
      <c r="A7" s="81" t="s">
        <v>9</v>
      </c>
      <c r="B7" s="81"/>
      <c r="C7" s="81"/>
      <c r="D7" s="81"/>
      <c r="E7" s="81"/>
      <c r="F7" s="81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81" t="s">
        <v>6</v>
      </c>
      <c r="B3" s="81"/>
      <c r="C3" s="81"/>
      <c r="D3" s="81"/>
      <c r="E3" s="81"/>
      <c r="F3" s="81"/>
      <c r="G3" s="35">
        <f>SUM(G2)</f>
        <v>19406</v>
      </c>
    </row>
    <row r="4" spans="1:7">
      <c r="A4" s="81" t="s">
        <v>7</v>
      </c>
      <c r="B4" s="81"/>
      <c r="C4" s="81"/>
      <c r="D4" s="81"/>
      <c r="E4" s="81"/>
      <c r="F4" s="81"/>
      <c r="G4" s="35">
        <f>G3*9%</f>
        <v>1746.54</v>
      </c>
    </row>
    <row r="5" spans="1:7">
      <c r="A5" s="81" t="s">
        <v>8</v>
      </c>
      <c r="B5" s="81"/>
      <c r="C5" s="81"/>
      <c r="D5" s="81"/>
      <c r="E5" s="81"/>
      <c r="F5" s="81"/>
      <c r="G5" s="35">
        <f>G3*9%</f>
        <v>1746.54</v>
      </c>
    </row>
    <row r="6" spans="1:7">
      <c r="A6" s="81" t="s">
        <v>9</v>
      </c>
      <c r="B6" s="81"/>
      <c r="C6" s="81"/>
      <c r="D6" s="81"/>
      <c r="E6" s="81"/>
      <c r="F6" s="81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81" t="s">
        <v>6</v>
      </c>
      <c r="B8" s="81"/>
      <c r="C8" s="81"/>
      <c r="D8" s="81"/>
      <c r="E8" s="81"/>
      <c r="F8" s="81"/>
      <c r="G8" s="36">
        <f>SUM(G2:G7)</f>
        <v>305810</v>
      </c>
    </row>
    <row r="9" spans="1:7">
      <c r="A9" s="81" t="s">
        <v>7</v>
      </c>
      <c r="B9" s="81"/>
      <c r="C9" s="81"/>
      <c r="D9" s="81"/>
      <c r="E9" s="81"/>
      <c r="F9" s="81"/>
      <c r="G9" s="36">
        <f>G8*9%</f>
        <v>27522.899999999998</v>
      </c>
    </row>
    <row r="10" spans="1:7">
      <c r="A10" s="81" t="s">
        <v>8</v>
      </c>
      <c r="B10" s="81"/>
      <c r="C10" s="81"/>
      <c r="D10" s="81"/>
      <c r="E10" s="81"/>
      <c r="F10" s="81"/>
      <c r="G10" s="36">
        <f>G8*9%</f>
        <v>27522.899999999998</v>
      </c>
    </row>
    <row r="11" spans="1:7">
      <c r="A11" s="81" t="s">
        <v>9</v>
      </c>
      <c r="B11" s="81"/>
      <c r="C11" s="81"/>
      <c r="D11" s="81"/>
      <c r="E11" s="81"/>
      <c r="F11" s="81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81" t="s">
        <v>6</v>
      </c>
      <c r="B5" s="81"/>
      <c r="C5" s="81"/>
      <c r="D5" s="81"/>
      <c r="E5" s="81"/>
      <c r="F5" s="81"/>
      <c r="G5" s="42">
        <f>SUM(G2:G4)</f>
        <v>155660</v>
      </c>
    </row>
    <row r="6" spans="1:7">
      <c r="A6" s="81" t="s">
        <v>7</v>
      </c>
      <c r="B6" s="81"/>
      <c r="C6" s="81"/>
      <c r="D6" s="81"/>
      <c r="E6" s="81"/>
      <c r="F6" s="81"/>
      <c r="G6" s="42">
        <f>G5*9%</f>
        <v>14009.4</v>
      </c>
    </row>
    <row r="7" spans="1:7">
      <c r="A7" s="81" t="s">
        <v>8</v>
      </c>
      <c r="B7" s="81"/>
      <c r="C7" s="81"/>
      <c r="D7" s="81"/>
      <c r="E7" s="81"/>
      <c r="F7" s="81"/>
      <c r="G7" s="42">
        <f>G5*9%</f>
        <v>14009.4</v>
      </c>
    </row>
    <row r="8" spans="1:7">
      <c r="A8" s="81" t="s">
        <v>9</v>
      </c>
      <c r="B8" s="81"/>
      <c r="C8" s="81"/>
      <c r="D8" s="81"/>
      <c r="E8" s="81"/>
      <c r="F8" s="81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81" t="s">
        <v>6</v>
      </c>
      <c r="B5" s="81"/>
      <c r="C5" s="81"/>
      <c r="D5" s="81"/>
      <c r="E5" s="81"/>
      <c r="F5" s="81"/>
      <c r="G5" s="43">
        <f>SUM(G2:G4)</f>
        <v>95390</v>
      </c>
    </row>
    <row r="6" spans="1:7">
      <c r="A6" s="81" t="s">
        <v>7</v>
      </c>
      <c r="B6" s="81"/>
      <c r="C6" s="81"/>
      <c r="D6" s="81"/>
      <c r="E6" s="81"/>
      <c r="F6" s="81"/>
      <c r="G6" s="43">
        <f>G5*9%</f>
        <v>8585.1</v>
      </c>
    </row>
    <row r="7" spans="1:7">
      <c r="A7" s="81" t="s">
        <v>8</v>
      </c>
      <c r="B7" s="81"/>
      <c r="C7" s="81"/>
      <c r="D7" s="81"/>
      <c r="E7" s="81"/>
      <c r="F7" s="81"/>
      <c r="G7" s="43">
        <f>G5*9%</f>
        <v>8585.1</v>
      </c>
    </row>
    <row r="8" spans="1:7">
      <c r="A8" s="81" t="s">
        <v>9</v>
      </c>
      <c r="B8" s="81"/>
      <c r="C8" s="81"/>
      <c r="D8" s="81"/>
      <c r="E8" s="81"/>
      <c r="F8" s="81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81" t="s">
        <v>6</v>
      </c>
      <c r="B3" s="81"/>
      <c r="C3" s="81"/>
      <c r="D3" s="81"/>
      <c r="E3" s="81"/>
      <c r="F3" s="81"/>
      <c r="G3" s="11">
        <f>SUM(G2)</f>
        <v>4831</v>
      </c>
    </row>
    <row r="4" spans="1:7">
      <c r="A4" s="81" t="s">
        <v>7</v>
      </c>
      <c r="B4" s="81"/>
      <c r="C4" s="81"/>
      <c r="D4" s="81"/>
      <c r="E4" s="81"/>
      <c r="F4" s="81"/>
      <c r="G4" s="11">
        <f>G3*9%</f>
        <v>434.78999999999996</v>
      </c>
    </row>
    <row r="5" spans="1:7">
      <c r="A5" s="81" t="s">
        <v>8</v>
      </c>
      <c r="B5" s="81"/>
      <c r="C5" s="81"/>
      <c r="D5" s="81"/>
      <c r="E5" s="81"/>
      <c r="F5" s="81"/>
      <c r="G5" s="11">
        <f>G3*9%</f>
        <v>434.78999999999996</v>
      </c>
    </row>
    <row r="6" spans="1:7">
      <c r="A6" s="81" t="s">
        <v>9</v>
      </c>
      <c r="B6" s="81"/>
      <c r="C6" s="81"/>
      <c r="D6" s="81"/>
      <c r="E6" s="81"/>
      <c r="F6" s="81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81" t="s">
        <v>6</v>
      </c>
      <c r="B3" s="81"/>
      <c r="C3" s="81"/>
      <c r="D3" s="81"/>
      <c r="E3" s="81"/>
      <c r="F3" s="81"/>
      <c r="G3" s="43">
        <f>SUM(G2)</f>
        <v>56140</v>
      </c>
    </row>
    <row r="4" spans="1:7">
      <c r="A4" s="81" t="s">
        <v>7</v>
      </c>
      <c r="B4" s="81"/>
      <c r="C4" s="81"/>
      <c r="D4" s="81"/>
      <c r="E4" s="81"/>
      <c r="F4" s="81"/>
      <c r="G4" s="43">
        <f>G3*9%</f>
        <v>5052.5999999999995</v>
      </c>
    </row>
    <row r="5" spans="1:7">
      <c r="A5" s="81" t="s">
        <v>8</v>
      </c>
      <c r="B5" s="81"/>
      <c r="C5" s="81"/>
      <c r="D5" s="81"/>
      <c r="E5" s="81"/>
      <c r="F5" s="81"/>
      <c r="G5" s="43">
        <f>G3*9%</f>
        <v>5052.5999999999995</v>
      </c>
    </row>
    <row r="6" spans="1:7">
      <c r="A6" s="81" t="s">
        <v>9</v>
      </c>
      <c r="B6" s="81"/>
      <c r="C6" s="81"/>
      <c r="D6" s="81"/>
      <c r="E6" s="81"/>
      <c r="F6" s="81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81" t="s">
        <v>6</v>
      </c>
      <c r="B3" s="81"/>
      <c r="C3" s="81"/>
      <c r="D3" s="81"/>
      <c r="E3" s="81"/>
      <c r="F3" s="81"/>
      <c r="G3" s="44">
        <f>SUM(G2)</f>
        <v>48310</v>
      </c>
    </row>
    <row r="4" spans="1:7">
      <c r="A4" s="81" t="s">
        <v>7</v>
      </c>
      <c r="B4" s="81"/>
      <c r="C4" s="81"/>
      <c r="D4" s="81"/>
      <c r="E4" s="81"/>
      <c r="F4" s="81"/>
      <c r="G4" s="44">
        <f>G3*9%</f>
        <v>4347.8999999999996</v>
      </c>
    </row>
    <row r="5" spans="1:7">
      <c r="A5" s="81" t="s">
        <v>8</v>
      </c>
      <c r="B5" s="81"/>
      <c r="C5" s="81"/>
      <c r="D5" s="81"/>
      <c r="E5" s="81"/>
      <c r="F5" s="81"/>
      <c r="G5" s="44">
        <f>G3*9%</f>
        <v>4347.8999999999996</v>
      </c>
    </row>
    <row r="6" spans="1:7">
      <c r="A6" s="81" t="s">
        <v>9</v>
      </c>
      <c r="B6" s="81"/>
      <c r="C6" s="81"/>
      <c r="D6" s="81"/>
      <c r="E6" s="81"/>
      <c r="F6" s="81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81" t="s">
        <v>6</v>
      </c>
      <c r="B4" s="81"/>
      <c r="C4" s="81"/>
      <c r="D4" s="81"/>
      <c r="E4" s="81"/>
      <c r="F4" s="81"/>
      <c r="G4" s="46">
        <f>SUM(G2:G3)</f>
        <v>122290</v>
      </c>
    </row>
    <row r="5" spans="1:7">
      <c r="A5" s="81" t="s">
        <v>7</v>
      </c>
      <c r="B5" s="81"/>
      <c r="C5" s="81"/>
      <c r="D5" s="81"/>
      <c r="E5" s="81"/>
      <c r="F5" s="81"/>
      <c r="G5" s="46">
        <f>G4*9%</f>
        <v>11006.1</v>
      </c>
    </row>
    <row r="6" spans="1:7">
      <c r="A6" s="81" t="s">
        <v>8</v>
      </c>
      <c r="B6" s="81"/>
      <c r="C6" s="81"/>
      <c r="D6" s="81"/>
      <c r="E6" s="81"/>
      <c r="F6" s="81"/>
      <c r="G6" s="46">
        <f>G4*9%</f>
        <v>11006.1</v>
      </c>
    </row>
    <row r="7" spans="1:7">
      <c r="A7" s="81" t="s">
        <v>9</v>
      </c>
      <c r="B7" s="81"/>
      <c r="C7" s="81"/>
      <c r="D7" s="81"/>
      <c r="E7" s="81"/>
      <c r="F7" s="81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90" t="s">
        <v>88</v>
      </c>
      <c r="B1" s="90"/>
      <c r="C1" s="90"/>
      <c r="D1" s="90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84" t="s">
        <v>91</v>
      </c>
      <c r="B13" s="85"/>
      <c r="C13" s="85"/>
      <c r="D13" s="86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87" t="s">
        <v>92</v>
      </c>
      <c r="B15" s="88"/>
      <c r="C15" s="88"/>
      <c r="D15" s="89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84" t="s">
        <v>94</v>
      </c>
      <c r="B31" s="85"/>
      <c r="C31" s="85"/>
      <c r="D31" s="86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84" t="s">
        <v>125</v>
      </c>
      <c r="B32" s="85"/>
      <c r="C32" s="85"/>
      <c r="D32" s="86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84" t="s">
        <v>7</v>
      </c>
      <c r="B33" s="85"/>
      <c r="C33" s="85"/>
      <c r="D33" s="86"/>
      <c r="E33" s="52">
        <f>E32*9%</f>
        <v>167590.79999999999</v>
      </c>
    </row>
    <row r="34" spans="1:10" ht="15.6">
      <c r="A34" s="84" t="s">
        <v>8</v>
      </c>
      <c r="B34" s="85"/>
      <c r="C34" s="85"/>
      <c r="D34" s="86"/>
      <c r="E34" s="52">
        <f>E32*9%</f>
        <v>167590.79999999999</v>
      </c>
    </row>
    <row r="35" spans="1:10" ht="15.6">
      <c r="A35" s="84" t="s">
        <v>95</v>
      </c>
      <c r="B35" s="85"/>
      <c r="C35" s="85"/>
      <c r="D35" s="86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81" t="s">
        <v>6</v>
      </c>
      <c r="B3" s="81"/>
      <c r="C3" s="81"/>
      <c r="D3" s="81"/>
      <c r="E3" s="81"/>
      <c r="F3" s="81"/>
      <c r="G3" s="56">
        <f>SUM(G2)</f>
        <v>33684</v>
      </c>
    </row>
    <row r="4" spans="1:7">
      <c r="A4" s="81" t="s">
        <v>7</v>
      </c>
      <c r="B4" s="81"/>
      <c r="C4" s="81"/>
      <c r="D4" s="81"/>
      <c r="E4" s="81"/>
      <c r="F4" s="81"/>
      <c r="G4" s="56">
        <f>G3*9%</f>
        <v>3031.56</v>
      </c>
    </row>
    <row r="5" spans="1:7">
      <c r="A5" s="81" t="s">
        <v>8</v>
      </c>
      <c r="B5" s="81"/>
      <c r="C5" s="81"/>
      <c r="D5" s="81"/>
      <c r="E5" s="81"/>
      <c r="F5" s="81"/>
      <c r="G5" s="56">
        <f>G3*9%</f>
        <v>3031.56</v>
      </c>
    </row>
    <row r="6" spans="1:7">
      <c r="A6" s="81" t="s">
        <v>9</v>
      </c>
      <c r="B6" s="81"/>
      <c r="C6" s="81"/>
      <c r="D6" s="81"/>
      <c r="E6" s="81"/>
      <c r="F6" s="81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D47" sqref="D47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90" t="s">
        <v>88</v>
      </c>
      <c r="B1" s="90"/>
      <c r="C1" s="90"/>
      <c r="D1" s="90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84" t="s">
        <v>91</v>
      </c>
      <c r="B13" s="85"/>
      <c r="C13" s="85"/>
      <c r="D13" s="86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87" t="s">
        <v>92</v>
      </c>
      <c r="B15" s="88"/>
      <c r="C15" s="88"/>
      <c r="D15" s="89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84" t="s">
        <v>94</v>
      </c>
      <c r="B31" s="85"/>
      <c r="C31" s="85"/>
      <c r="D31" s="86"/>
      <c r="E31" s="52">
        <f>SUM(E17:E30)</f>
        <v>778190</v>
      </c>
    </row>
    <row r="32" spans="1:14" ht="15.6">
      <c r="A32" s="84" t="s">
        <v>128</v>
      </c>
      <c r="B32" s="85"/>
      <c r="C32" s="85"/>
      <c r="D32" s="86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9" sqref="D9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81" t="s">
        <v>6</v>
      </c>
      <c r="B4" s="81"/>
      <c r="C4" s="81"/>
      <c r="D4" s="81"/>
      <c r="E4" s="81"/>
      <c r="F4" s="81"/>
      <c r="G4" s="62">
        <f>SUM(G2:G3)</f>
        <v>94980</v>
      </c>
    </row>
    <row r="5" spans="1:7">
      <c r="A5" s="81" t="s">
        <v>7</v>
      </c>
      <c r="B5" s="81"/>
      <c r="C5" s="81"/>
      <c r="D5" s="81"/>
      <c r="E5" s="81"/>
      <c r="F5" s="81"/>
      <c r="G5" s="62">
        <f>G4*9%</f>
        <v>8548.1999999999989</v>
      </c>
    </row>
    <row r="6" spans="1:7">
      <c r="A6" s="81" t="s">
        <v>8</v>
      </c>
      <c r="B6" s="81"/>
      <c r="C6" s="81"/>
      <c r="D6" s="81"/>
      <c r="E6" s="81"/>
      <c r="F6" s="81"/>
      <c r="G6" s="62">
        <f>G4*9%</f>
        <v>8548.1999999999989</v>
      </c>
    </row>
    <row r="7" spans="1:7">
      <c r="A7" s="81" t="s">
        <v>9</v>
      </c>
      <c r="B7" s="81"/>
      <c r="C7" s="81"/>
      <c r="D7" s="81"/>
      <c r="E7" s="81"/>
      <c r="F7" s="81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sqref="A1:G12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81" t="s">
        <v>6</v>
      </c>
      <c r="B9" s="81"/>
      <c r="C9" s="81"/>
      <c r="D9" s="81"/>
      <c r="E9" s="81"/>
      <c r="F9" s="81"/>
      <c r="G9" s="63">
        <f>SUM(G2:G8)</f>
        <v>286755</v>
      </c>
    </row>
    <row r="10" spans="1:7">
      <c r="A10" s="81" t="s">
        <v>7</v>
      </c>
      <c r="B10" s="81"/>
      <c r="C10" s="81"/>
      <c r="D10" s="81"/>
      <c r="E10" s="81"/>
      <c r="F10" s="81"/>
      <c r="G10" s="63">
        <f>G9*9%</f>
        <v>25807.95</v>
      </c>
    </row>
    <row r="11" spans="1:7">
      <c r="A11" s="81" t="s">
        <v>8</v>
      </c>
      <c r="B11" s="81"/>
      <c r="C11" s="81"/>
      <c r="D11" s="81"/>
      <c r="E11" s="81"/>
      <c r="F11" s="81"/>
      <c r="G11" s="63">
        <f>G9*9%</f>
        <v>25807.95</v>
      </c>
    </row>
    <row r="12" spans="1:7">
      <c r="A12" s="81" t="s">
        <v>9</v>
      </c>
      <c r="B12" s="81"/>
      <c r="C12" s="81"/>
      <c r="D12" s="81"/>
      <c r="E12" s="81"/>
      <c r="F12" s="81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9" sqref="G9"/>
    </sheetView>
  </sheetViews>
  <sheetFormatPr defaultRowHeight="14.4"/>
  <cols>
    <col min="2" max="2" width="21.21875" customWidth="1"/>
    <col min="4" max="4" width="28.33203125" customWidth="1"/>
  </cols>
  <sheetData>
    <row r="1" spans="1:7" ht="22.8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44.4" customHeight="1">
      <c r="A2" s="1">
        <v>1</v>
      </c>
      <c r="B2" s="8" t="s">
        <v>137</v>
      </c>
      <c r="C2" s="10">
        <v>616026</v>
      </c>
      <c r="D2" s="10" t="s">
        <v>20</v>
      </c>
      <c r="E2" s="1">
        <v>5</v>
      </c>
      <c r="F2" s="1">
        <v>5614</v>
      </c>
      <c r="G2" s="1">
        <f t="shared" ref="G2:G4" si="0">E2*F2</f>
        <v>28070</v>
      </c>
    </row>
    <row r="3" spans="1:7" ht="26.4">
      <c r="A3" s="1">
        <v>2</v>
      </c>
      <c r="B3" s="8" t="s">
        <v>138</v>
      </c>
      <c r="C3" s="5">
        <v>630059</v>
      </c>
      <c r="D3" s="5" t="s">
        <v>17</v>
      </c>
      <c r="E3" s="1">
        <v>23</v>
      </c>
      <c r="F3" s="1">
        <v>4048</v>
      </c>
      <c r="G3" s="1">
        <f t="shared" si="0"/>
        <v>93104</v>
      </c>
    </row>
    <row r="4" spans="1:7" ht="26.4">
      <c r="A4" s="1">
        <v>3</v>
      </c>
      <c r="B4" s="4" t="s">
        <v>138</v>
      </c>
      <c r="C4" s="5">
        <v>616039</v>
      </c>
      <c r="D4" s="5" t="s">
        <v>24</v>
      </c>
      <c r="E4" s="1">
        <v>21</v>
      </c>
      <c r="F4" s="1">
        <v>6521</v>
      </c>
      <c r="G4" s="1">
        <f t="shared" si="0"/>
        <v>136941</v>
      </c>
    </row>
    <row r="5" spans="1:7">
      <c r="A5" s="81" t="s">
        <v>6</v>
      </c>
      <c r="B5" s="81"/>
      <c r="C5" s="81"/>
      <c r="D5" s="81"/>
      <c r="E5" s="81"/>
      <c r="F5" s="81"/>
      <c r="G5" s="64">
        <f>SUM(G2:G4)</f>
        <v>258115</v>
      </c>
    </row>
    <row r="6" spans="1:7">
      <c r="A6" s="81" t="s">
        <v>7</v>
      </c>
      <c r="B6" s="81"/>
      <c r="C6" s="81"/>
      <c r="D6" s="81"/>
      <c r="E6" s="81"/>
      <c r="F6" s="81"/>
      <c r="G6" s="64">
        <f>G5*9%</f>
        <v>23230.35</v>
      </c>
    </row>
    <row r="7" spans="1:7">
      <c r="A7" s="81" t="s">
        <v>8</v>
      </c>
      <c r="B7" s="81"/>
      <c r="C7" s="81"/>
      <c r="D7" s="81"/>
      <c r="E7" s="81"/>
      <c r="F7" s="81"/>
      <c r="G7" s="64">
        <f>G5*9%</f>
        <v>23230.35</v>
      </c>
    </row>
    <row r="8" spans="1:7">
      <c r="A8" s="81" t="s">
        <v>9</v>
      </c>
      <c r="B8" s="81"/>
      <c r="C8" s="81"/>
      <c r="D8" s="81"/>
      <c r="E8" s="81"/>
      <c r="F8" s="81"/>
      <c r="G8" s="64">
        <f>SUM(G5:G7)</f>
        <v>304575.69999999995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H22" sqref="H22"/>
    </sheetView>
  </sheetViews>
  <sheetFormatPr defaultRowHeight="14.4"/>
  <cols>
    <col min="1" max="1" width="6.88671875" customWidth="1"/>
    <col min="2" max="2" width="15.77734375" customWidth="1"/>
    <col min="4" max="4" width="35.44140625" customWidth="1"/>
    <col min="7" max="7" width="7.109375" customWidth="1"/>
  </cols>
  <sheetData>
    <row r="1" spans="1:7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54" customHeight="1">
      <c r="A2" s="1">
        <v>1</v>
      </c>
      <c r="B2" s="4" t="s">
        <v>140</v>
      </c>
      <c r="C2" s="4">
        <v>719381</v>
      </c>
      <c r="D2" s="4" t="s">
        <v>141</v>
      </c>
      <c r="E2" s="1">
        <v>2</v>
      </c>
      <c r="F2" s="1">
        <v>11990</v>
      </c>
      <c r="G2" s="1">
        <f t="shared" ref="G2:G3" si="0">E2*F2</f>
        <v>23980</v>
      </c>
    </row>
    <row r="3" spans="1:7" ht="26.4">
      <c r="A3" s="1">
        <v>2</v>
      </c>
      <c r="B3" s="4" t="s">
        <v>140</v>
      </c>
      <c r="C3" s="10">
        <v>616026</v>
      </c>
      <c r="D3" s="10" t="s">
        <v>20</v>
      </c>
      <c r="E3" s="1">
        <v>16</v>
      </c>
      <c r="F3" s="1">
        <v>5614</v>
      </c>
      <c r="G3" s="1">
        <f t="shared" si="0"/>
        <v>89824</v>
      </c>
    </row>
    <row r="4" spans="1:7">
      <c r="A4" s="81" t="s">
        <v>6</v>
      </c>
      <c r="B4" s="81"/>
      <c r="C4" s="81"/>
      <c r="D4" s="81"/>
      <c r="E4" s="81"/>
      <c r="F4" s="81"/>
      <c r="G4" s="64">
        <f>SUM(G2:G3)</f>
        <v>113804</v>
      </c>
    </row>
    <row r="5" spans="1:7">
      <c r="A5" s="81" t="s">
        <v>7</v>
      </c>
      <c r="B5" s="81"/>
      <c r="C5" s="81"/>
      <c r="D5" s="81"/>
      <c r="E5" s="81"/>
      <c r="F5" s="81"/>
      <c r="G5" s="64">
        <f>G4*9%</f>
        <v>10242.359999999999</v>
      </c>
    </row>
    <row r="6" spans="1:7">
      <c r="A6" s="81" t="s">
        <v>8</v>
      </c>
      <c r="B6" s="81"/>
      <c r="C6" s="81"/>
      <c r="D6" s="81"/>
      <c r="E6" s="81"/>
      <c r="F6" s="81"/>
      <c r="G6" s="64">
        <f>G4*9%</f>
        <v>10242.359999999999</v>
      </c>
    </row>
    <row r="7" spans="1:7">
      <c r="A7" s="81" t="s">
        <v>9</v>
      </c>
      <c r="B7" s="81"/>
      <c r="C7" s="81"/>
      <c r="D7" s="81"/>
      <c r="E7" s="81"/>
      <c r="F7" s="81"/>
      <c r="G7" s="64">
        <f>SUM(G4:G6)</f>
        <v>134288.72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81" t="s">
        <v>6</v>
      </c>
      <c r="B9" s="81"/>
      <c r="C9" s="81"/>
      <c r="D9" s="81"/>
      <c r="E9" s="81"/>
      <c r="F9" s="81"/>
      <c r="G9" s="11">
        <f>SUM(G2:G8)</f>
        <v>249351</v>
      </c>
    </row>
    <row r="10" spans="1:7">
      <c r="A10" s="81" t="s">
        <v>7</v>
      </c>
      <c r="B10" s="81"/>
      <c r="C10" s="81"/>
      <c r="D10" s="81"/>
      <c r="E10" s="81"/>
      <c r="F10" s="81"/>
      <c r="G10" s="11">
        <f>G9*9%</f>
        <v>22441.59</v>
      </c>
    </row>
    <row r="11" spans="1:7">
      <c r="A11" s="81" t="s">
        <v>8</v>
      </c>
      <c r="B11" s="81"/>
      <c r="C11" s="81"/>
      <c r="D11" s="81"/>
      <c r="E11" s="81"/>
      <c r="F11" s="81"/>
      <c r="G11" s="11">
        <f>G9*9%</f>
        <v>22441.59</v>
      </c>
    </row>
    <row r="12" spans="1:7">
      <c r="A12" s="81" t="s">
        <v>9</v>
      </c>
      <c r="B12" s="81"/>
      <c r="C12" s="81"/>
      <c r="D12" s="81"/>
      <c r="E12" s="81"/>
      <c r="F12" s="81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E18" sqref="E18"/>
    </sheetView>
  </sheetViews>
  <sheetFormatPr defaultRowHeight="13.8"/>
  <cols>
    <col min="1" max="1" width="8.88671875" style="66"/>
    <col min="2" max="2" width="33.88671875" style="66" customWidth="1"/>
    <col min="3" max="3" width="7.109375" style="66" customWidth="1"/>
    <col min="4" max="4" width="7.88671875" style="66" customWidth="1"/>
    <col min="5" max="5" width="7.6640625" style="66" customWidth="1"/>
    <col min="6" max="16384" width="8.88671875" style="66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82" t="s">
        <v>6</v>
      </c>
      <c r="B3" s="83"/>
      <c r="C3" s="83"/>
      <c r="D3" s="83"/>
      <c r="E3" s="17">
        <f>SUM(E2)</f>
        <v>13220</v>
      </c>
    </row>
    <row r="4" spans="1:5">
      <c r="A4" s="82" t="s">
        <v>143</v>
      </c>
      <c r="B4" s="83"/>
      <c r="C4" s="83"/>
      <c r="D4" s="83"/>
      <c r="E4" s="17">
        <f>E3*18%</f>
        <v>2379.6</v>
      </c>
    </row>
    <row r="5" spans="1:5">
      <c r="A5" s="82" t="s">
        <v>9</v>
      </c>
      <c r="B5" s="83"/>
      <c r="C5" s="83"/>
      <c r="D5" s="83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I17" sqref="I17"/>
    </sheetView>
  </sheetViews>
  <sheetFormatPr defaultRowHeight="14.4"/>
  <cols>
    <col min="2" max="2" width="16.109375" customWidth="1"/>
  </cols>
  <sheetData>
    <row r="1" spans="1:7" ht="43.2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</row>
    <row r="2" spans="1:7" ht="39.6">
      <c r="A2" s="1">
        <v>1</v>
      </c>
      <c r="B2" s="4" t="s">
        <v>66</v>
      </c>
      <c r="C2" s="5">
        <v>668330</v>
      </c>
      <c r="D2" s="5" t="s">
        <v>47</v>
      </c>
      <c r="E2" s="1">
        <v>15</v>
      </c>
      <c r="F2" s="1">
        <v>6000</v>
      </c>
      <c r="G2" s="1">
        <f t="shared" ref="G2" si="0">E2*F2</f>
        <v>90000</v>
      </c>
    </row>
    <row r="3" spans="1:7">
      <c r="A3" s="81" t="s">
        <v>6</v>
      </c>
      <c r="B3" s="81"/>
      <c r="C3" s="81"/>
      <c r="D3" s="81"/>
      <c r="E3" s="81"/>
      <c r="F3" s="81"/>
      <c r="G3" s="65">
        <f>SUM(G2)</f>
        <v>90000</v>
      </c>
    </row>
    <row r="4" spans="1:7">
      <c r="A4" s="81" t="s">
        <v>7</v>
      </c>
      <c r="B4" s="81"/>
      <c r="C4" s="81"/>
      <c r="D4" s="81"/>
      <c r="E4" s="81"/>
      <c r="F4" s="81"/>
      <c r="G4" s="65">
        <f>G3*9%</f>
        <v>8100</v>
      </c>
    </row>
    <row r="5" spans="1:7">
      <c r="A5" s="81" t="s">
        <v>8</v>
      </c>
      <c r="B5" s="81"/>
      <c r="C5" s="81"/>
      <c r="D5" s="81"/>
      <c r="E5" s="81"/>
      <c r="F5" s="81"/>
      <c r="G5" s="65">
        <f>G3*9%</f>
        <v>8100</v>
      </c>
    </row>
    <row r="6" spans="1:7">
      <c r="A6" s="81" t="s">
        <v>9</v>
      </c>
      <c r="B6" s="81"/>
      <c r="C6" s="81"/>
      <c r="D6" s="81"/>
      <c r="E6" s="81"/>
      <c r="F6" s="81"/>
      <c r="G6" s="65">
        <f>SUM(G3:G5)</f>
        <v>106200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B2" sqref="B2"/>
    </sheetView>
  </sheetViews>
  <sheetFormatPr defaultRowHeight="14.4"/>
  <cols>
    <col min="2" max="2" width="28.109375" customWidth="1"/>
    <col min="5" max="5" width="7.6640625" customWidth="1"/>
  </cols>
  <sheetData>
    <row r="1" spans="1:5" ht="20.399999999999999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72" customHeight="1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82" t="s">
        <v>6</v>
      </c>
      <c r="B3" s="83"/>
      <c r="C3" s="83"/>
      <c r="D3" s="83"/>
      <c r="E3" s="17">
        <f>SUM(E2)</f>
        <v>13220</v>
      </c>
    </row>
    <row r="4" spans="1:5">
      <c r="A4" s="82" t="s">
        <v>143</v>
      </c>
      <c r="B4" s="83"/>
      <c r="C4" s="83"/>
      <c r="D4" s="83"/>
      <c r="E4" s="17">
        <f>E3*18%</f>
        <v>2379.6</v>
      </c>
    </row>
    <row r="5" spans="1:5">
      <c r="A5" s="82" t="s">
        <v>9</v>
      </c>
      <c r="B5" s="83"/>
      <c r="C5" s="83"/>
      <c r="D5" s="83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8"/>
  <sheetViews>
    <sheetView workbookViewId="0">
      <selection activeCell="G17" sqref="G17"/>
    </sheetView>
  </sheetViews>
  <sheetFormatPr defaultRowHeight="14.4"/>
  <cols>
    <col min="2" max="2" width="18" customWidth="1"/>
    <col min="5" max="5" width="7.109375" customWidth="1"/>
  </cols>
  <sheetData>
    <row r="1" spans="1:5" ht="27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96.6">
      <c r="A2" s="15">
        <v>1</v>
      </c>
      <c r="B2" s="15" t="s">
        <v>145</v>
      </c>
      <c r="C2" s="16">
        <v>1</v>
      </c>
      <c r="D2" s="16">
        <v>130208</v>
      </c>
      <c r="E2" s="16">
        <f>C2*D2</f>
        <v>130208</v>
      </c>
    </row>
    <row r="3" spans="1:5">
      <c r="A3" s="82" t="s">
        <v>6</v>
      </c>
      <c r="B3" s="83"/>
      <c r="C3" s="83"/>
      <c r="D3" s="83"/>
      <c r="E3" s="17">
        <f>SUM(E2)</f>
        <v>130208</v>
      </c>
    </row>
    <row r="4" spans="1:5">
      <c r="A4" s="82" t="s">
        <v>7</v>
      </c>
      <c r="B4" s="83"/>
      <c r="C4" s="83"/>
      <c r="D4" s="83"/>
      <c r="E4" s="17">
        <f>E3*9%</f>
        <v>11718.72</v>
      </c>
    </row>
    <row r="5" spans="1:5">
      <c r="A5" s="82" t="s">
        <v>8</v>
      </c>
      <c r="B5" s="83"/>
      <c r="C5" s="83"/>
      <c r="D5" s="83"/>
      <c r="E5" s="17">
        <f>E3*9%</f>
        <v>11718.72</v>
      </c>
    </row>
    <row r="6" spans="1:5">
      <c r="A6" s="82" t="s">
        <v>9</v>
      </c>
      <c r="B6" s="83"/>
      <c r="C6" s="83"/>
      <c r="D6" s="83"/>
      <c r="E6" s="17">
        <f>SUM(E3:E5)</f>
        <v>153645.44</v>
      </c>
    </row>
    <row r="10" spans="1:5">
      <c r="A10" t="s">
        <v>146</v>
      </c>
      <c r="B10">
        <v>76000</v>
      </c>
      <c r="C10">
        <f>B10*1.18</f>
        <v>89680</v>
      </c>
    </row>
    <row r="11" spans="1:5">
      <c r="A11" t="s">
        <v>147</v>
      </c>
      <c r="B11">
        <f>3500*16</f>
        <v>56000</v>
      </c>
      <c r="C11">
        <f>B11</f>
        <v>56000</v>
      </c>
    </row>
    <row r="12" spans="1:5">
      <c r="A12" t="s">
        <v>148</v>
      </c>
      <c r="B12">
        <f>150*15</f>
        <v>2250</v>
      </c>
      <c r="C12">
        <f>B12*1.18</f>
        <v>2655</v>
      </c>
    </row>
    <row r="13" spans="1:5">
      <c r="A13" t="s">
        <v>149</v>
      </c>
      <c r="B13">
        <v>4500</v>
      </c>
      <c r="C13">
        <f>B13*1.18</f>
        <v>5310</v>
      </c>
    </row>
    <row r="14" spans="1:5">
      <c r="C14">
        <f>SUM(C10:C13)</f>
        <v>153645</v>
      </c>
    </row>
    <row r="15" spans="1:5">
      <c r="C15">
        <f>C14/1.18</f>
        <v>130207.62711864407</v>
      </c>
    </row>
    <row r="16" spans="1:5">
      <c r="C16">
        <f>C15*9%</f>
        <v>11718.686440677966</v>
      </c>
    </row>
    <row r="17" spans="3:3">
      <c r="C17">
        <f>C15*9%</f>
        <v>11718.686440677966</v>
      </c>
    </row>
    <row r="18" spans="3:3">
      <c r="C18">
        <f>SUM(C15:C17)</f>
        <v>153645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M25" sqref="M25"/>
    </sheetView>
  </sheetViews>
  <sheetFormatPr defaultRowHeight="14.4"/>
  <cols>
    <col min="1" max="1" width="7.109375" customWidth="1"/>
    <col min="2" max="2" width="30.6640625" customWidth="1"/>
    <col min="3" max="3" width="5.44140625" customWidth="1"/>
    <col min="5" max="5" width="7.554687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150</v>
      </c>
      <c r="C2" s="16">
        <v>1</v>
      </c>
      <c r="D2" s="16">
        <v>35593</v>
      </c>
      <c r="E2" s="16">
        <f>C2*D2</f>
        <v>35593</v>
      </c>
    </row>
    <row r="3" spans="1:5">
      <c r="A3" s="82" t="s">
        <v>6</v>
      </c>
      <c r="B3" s="83"/>
      <c r="C3" s="83"/>
      <c r="D3" s="83"/>
      <c r="E3" s="17">
        <f>SUM(E2)</f>
        <v>35593</v>
      </c>
    </row>
    <row r="4" spans="1:5">
      <c r="A4" s="82" t="s">
        <v>7</v>
      </c>
      <c r="B4" s="83"/>
      <c r="C4" s="83"/>
      <c r="D4" s="83"/>
      <c r="E4" s="17">
        <f>E3*9%</f>
        <v>3203.37</v>
      </c>
    </row>
    <row r="5" spans="1:5">
      <c r="A5" s="82" t="s">
        <v>8</v>
      </c>
      <c r="B5" s="83"/>
      <c r="C5" s="83"/>
      <c r="D5" s="83"/>
      <c r="E5" s="17">
        <f>E3*9%</f>
        <v>3203.37</v>
      </c>
    </row>
    <row r="6" spans="1:5">
      <c r="A6" s="82" t="s">
        <v>9</v>
      </c>
      <c r="B6" s="83"/>
      <c r="C6" s="83"/>
      <c r="D6" s="83"/>
      <c r="E6" s="17">
        <f>SUM(E3:E5)</f>
        <v>41999.740000000005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4" sqref="G4"/>
    </sheetView>
  </sheetViews>
  <sheetFormatPr defaultRowHeight="14.4"/>
  <cols>
    <col min="2" max="2" width="10" bestFit="1" customWidth="1"/>
    <col min="4" max="4" width="17.33203125" customWidth="1"/>
    <col min="7" max="7" width="6.554687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9.6">
      <c r="A2" s="1">
        <v>1</v>
      </c>
      <c r="B2" s="4" t="s">
        <v>152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81" t="s">
        <v>6</v>
      </c>
      <c r="B3" s="81"/>
      <c r="C3" s="81"/>
      <c r="D3" s="81"/>
      <c r="E3" s="81"/>
      <c r="F3" s="81"/>
      <c r="G3" s="67">
        <f>SUM(G2)</f>
        <v>56140</v>
      </c>
    </row>
    <row r="4" spans="1:7">
      <c r="A4" s="81" t="s">
        <v>7</v>
      </c>
      <c r="B4" s="81"/>
      <c r="C4" s="81"/>
      <c r="D4" s="81"/>
      <c r="E4" s="81"/>
      <c r="F4" s="81"/>
      <c r="G4" s="67">
        <f>G3*9%</f>
        <v>5052.5999999999995</v>
      </c>
    </row>
    <row r="5" spans="1:7">
      <c r="A5" s="81" t="s">
        <v>8</v>
      </c>
      <c r="B5" s="81"/>
      <c r="C5" s="81"/>
      <c r="D5" s="81"/>
      <c r="E5" s="81"/>
      <c r="F5" s="81"/>
      <c r="G5" s="67">
        <f>G3*9%</f>
        <v>5052.5999999999995</v>
      </c>
    </row>
    <row r="6" spans="1:7">
      <c r="A6" s="81" t="s">
        <v>9</v>
      </c>
      <c r="B6" s="81"/>
      <c r="C6" s="81"/>
      <c r="D6" s="81"/>
      <c r="E6" s="81"/>
      <c r="F6" s="81"/>
      <c r="G6" s="67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9" sqref="D29"/>
    </sheetView>
  </sheetViews>
  <sheetFormatPr defaultRowHeight="14.4"/>
  <cols>
    <col min="2" max="2" width="16" customWidth="1"/>
    <col min="4" max="4" width="23.33203125" customWidth="1"/>
    <col min="7" max="7" width="6.664062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6.6" customHeight="1">
      <c r="A2" s="1">
        <v>1</v>
      </c>
      <c r="B2" s="4" t="s">
        <v>153</v>
      </c>
      <c r="C2" s="4">
        <v>635657</v>
      </c>
      <c r="D2" s="4" t="s">
        <v>151</v>
      </c>
      <c r="E2" s="31">
        <v>15</v>
      </c>
      <c r="F2" s="1">
        <v>4716</v>
      </c>
      <c r="G2" s="1">
        <f t="shared" ref="G2" si="0">E2*F2</f>
        <v>70740</v>
      </c>
    </row>
    <row r="3" spans="1:7">
      <c r="A3" s="81" t="s">
        <v>6</v>
      </c>
      <c r="B3" s="81"/>
      <c r="C3" s="81"/>
      <c r="D3" s="81"/>
      <c r="E3" s="81"/>
      <c r="F3" s="81"/>
      <c r="G3" s="67">
        <f>SUM(G2)</f>
        <v>70740</v>
      </c>
    </row>
    <row r="4" spans="1:7">
      <c r="A4" s="81" t="s">
        <v>7</v>
      </c>
      <c r="B4" s="81"/>
      <c r="C4" s="81"/>
      <c r="D4" s="81"/>
      <c r="E4" s="81"/>
      <c r="F4" s="81"/>
      <c r="G4" s="67">
        <f>G3*9%</f>
        <v>6366.5999999999995</v>
      </c>
    </row>
    <row r="5" spans="1:7">
      <c r="A5" s="81" t="s">
        <v>8</v>
      </c>
      <c r="B5" s="81"/>
      <c r="C5" s="81"/>
      <c r="D5" s="81"/>
      <c r="E5" s="81"/>
      <c r="F5" s="81"/>
      <c r="G5" s="67">
        <f>G3*9%</f>
        <v>6366.5999999999995</v>
      </c>
    </row>
    <row r="6" spans="1:7">
      <c r="A6" s="81" t="s">
        <v>9</v>
      </c>
      <c r="B6" s="81"/>
      <c r="C6" s="81"/>
      <c r="D6" s="81"/>
      <c r="E6" s="81"/>
      <c r="F6" s="81"/>
      <c r="G6" s="67">
        <f>SUM(G3:G5)</f>
        <v>83473.200000000012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24" sqref="J24"/>
    </sheetView>
  </sheetViews>
  <sheetFormatPr defaultRowHeight="14.4"/>
  <cols>
    <col min="2" max="2" width="27.5546875" customWidth="1"/>
    <col min="5" max="5" width="8.3320312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7.6">
      <c r="A2" s="15">
        <v>1</v>
      </c>
      <c r="B2" s="15" t="s">
        <v>142</v>
      </c>
      <c r="C2" s="16">
        <v>1</v>
      </c>
      <c r="D2" s="16">
        <v>19560</v>
      </c>
      <c r="E2" s="16">
        <f>C2*D2</f>
        <v>19560</v>
      </c>
    </row>
    <row r="3" spans="1:5">
      <c r="A3" s="82" t="s">
        <v>6</v>
      </c>
      <c r="B3" s="83"/>
      <c r="C3" s="83"/>
      <c r="D3" s="83"/>
      <c r="E3" s="17">
        <f>SUM(E2)</f>
        <v>19560</v>
      </c>
    </row>
    <row r="4" spans="1:5">
      <c r="A4" s="82" t="s">
        <v>7</v>
      </c>
      <c r="B4" s="83"/>
      <c r="C4" s="83"/>
      <c r="D4" s="83"/>
      <c r="E4" s="17">
        <f>E3*9%</f>
        <v>1760.3999999999999</v>
      </c>
    </row>
    <row r="5" spans="1:5">
      <c r="A5" s="82" t="s">
        <v>8</v>
      </c>
      <c r="B5" s="83"/>
      <c r="C5" s="83"/>
      <c r="D5" s="83"/>
      <c r="E5" s="17">
        <f>E3*9%</f>
        <v>1760.3999999999999</v>
      </c>
    </row>
    <row r="6" spans="1:5">
      <c r="A6" s="82" t="s">
        <v>9</v>
      </c>
      <c r="B6" s="83"/>
      <c r="C6" s="83"/>
      <c r="D6" s="83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B25" sqref="B25"/>
    </sheetView>
  </sheetViews>
  <sheetFormatPr defaultRowHeight="14.4"/>
  <cols>
    <col min="2" max="2" width="11.33203125" customWidth="1"/>
    <col min="4" max="4" width="12.5546875" customWidth="1"/>
  </cols>
  <sheetData>
    <row r="1" spans="1:7" ht="28.8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</row>
    <row r="2" spans="1:7" ht="39.6">
      <c r="A2" s="1">
        <v>1</v>
      </c>
      <c r="B2" s="8" t="s">
        <v>154</v>
      </c>
      <c r="C2" s="8">
        <v>662351</v>
      </c>
      <c r="D2" s="8" t="s">
        <v>155</v>
      </c>
      <c r="E2" s="31">
        <v>6</v>
      </c>
      <c r="F2" s="1">
        <v>24050</v>
      </c>
      <c r="G2" s="1">
        <f t="shared" ref="G2" si="0">E2*F2</f>
        <v>144300</v>
      </c>
    </row>
    <row r="3" spans="1:7">
      <c r="A3" s="81" t="s">
        <v>6</v>
      </c>
      <c r="B3" s="81"/>
      <c r="C3" s="81"/>
      <c r="D3" s="81"/>
      <c r="E3" s="81"/>
      <c r="F3" s="81"/>
      <c r="G3" s="68">
        <f>SUM(G2)</f>
        <v>144300</v>
      </c>
    </row>
    <row r="4" spans="1:7">
      <c r="A4" s="81" t="s">
        <v>7</v>
      </c>
      <c r="B4" s="81"/>
      <c r="C4" s="81"/>
      <c r="D4" s="81"/>
      <c r="E4" s="81"/>
      <c r="F4" s="81"/>
      <c r="G4" s="68">
        <f>G3*9%</f>
        <v>12987</v>
      </c>
    </row>
    <row r="5" spans="1:7">
      <c r="A5" s="81" t="s">
        <v>8</v>
      </c>
      <c r="B5" s="81"/>
      <c r="C5" s="81"/>
      <c r="D5" s="81"/>
      <c r="E5" s="81"/>
      <c r="F5" s="81"/>
      <c r="G5" s="68">
        <f>G3*9%</f>
        <v>12987</v>
      </c>
    </row>
    <row r="6" spans="1:7">
      <c r="A6" s="81" t="s">
        <v>9</v>
      </c>
      <c r="B6" s="81"/>
      <c r="C6" s="81"/>
      <c r="D6" s="81"/>
      <c r="E6" s="81"/>
      <c r="F6" s="81"/>
      <c r="G6" s="68">
        <f>SUM(G3:G5)</f>
        <v>170274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J29" sqref="J29"/>
    </sheetView>
  </sheetViews>
  <sheetFormatPr defaultRowHeight="14.4"/>
  <cols>
    <col min="1" max="1" width="6.88671875" customWidth="1"/>
    <col min="2" max="2" width="37.77734375" customWidth="1"/>
    <col min="3" max="3" width="4.6640625" customWidth="1"/>
    <col min="4" max="4" width="7.44140625" customWidth="1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6.4" customHeight="1">
      <c r="A2" s="15">
        <v>1</v>
      </c>
      <c r="B2" s="15" t="s">
        <v>156</v>
      </c>
      <c r="C2" s="16">
        <v>1</v>
      </c>
      <c r="D2" s="16">
        <v>4250</v>
      </c>
      <c r="E2" s="16">
        <f>C2*D2</f>
        <v>4250</v>
      </c>
    </row>
    <row r="3" spans="1:5">
      <c r="A3" s="82" t="s">
        <v>6</v>
      </c>
      <c r="B3" s="83"/>
      <c r="C3" s="83"/>
      <c r="D3" s="83"/>
      <c r="E3" s="17">
        <f>SUM(E2)</f>
        <v>4250</v>
      </c>
    </row>
    <row r="4" spans="1:5">
      <c r="A4" s="82" t="s">
        <v>7</v>
      </c>
      <c r="B4" s="83"/>
      <c r="C4" s="83"/>
      <c r="D4" s="83"/>
      <c r="E4" s="17">
        <f>E3*9%</f>
        <v>382.5</v>
      </c>
    </row>
    <row r="5" spans="1:5">
      <c r="A5" s="82" t="s">
        <v>8</v>
      </c>
      <c r="B5" s="83"/>
      <c r="C5" s="83"/>
      <c r="D5" s="83"/>
      <c r="E5" s="17">
        <f>E3*9%</f>
        <v>382.5</v>
      </c>
    </row>
    <row r="6" spans="1:5">
      <c r="A6" s="82" t="s">
        <v>9</v>
      </c>
      <c r="B6" s="83"/>
      <c r="C6" s="83"/>
      <c r="D6" s="83"/>
      <c r="E6" s="17">
        <f>SUM(E3:E5)</f>
        <v>5015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81" t="s">
        <v>6</v>
      </c>
      <c r="B4" s="81"/>
      <c r="C4" s="81"/>
      <c r="D4" s="81"/>
      <c r="E4" s="81"/>
      <c r="F4" s="81"/>
      <c r="G4" s="12">
        <f>SUM(G2:G3)</f>
        <v>132820</v>
      </c>
    </row>
    <row r="5" spans="1:7">
      <c r="A5" s="81" t="s">
        <v>7</v>
      </c>
      <c r="B5" s="81"/>
      <c r="C5" s="81"/>
      <c r="D5" s="81"/>
      <c r="E5" s="81"/>
      <c r="F5" s="81"/>
      <c r="G5" s="12">
        <f>G4*9%</f>
        <v>11953.8</v>
      </c>
    </row>
    <row r="6" spans="1:7">
      <c r="A6" s="81" t="s">
        <v>8</v>
      </c>
      <c r="B6" s="81"/>
      <c r="C6" s="81"/>
      <c r="D6" s="81"/>
      <c r="E6" s="81"/>
      <c r="F6" s="81"/>
      <c r="G6" s="12">
        <f>G4*9%</f>
        <v>11953.8</v>
      </c>
    </row>
    <row r="7" spans="1:7">
      <c r="A7" s="81" t="s">
        <v>9</v>
      </c>
      <c r="B7" s="81"/>
      <c r="C7" s="81"/>
      <c r="D7" s="81"/>
      <c r="E7" s="81"/>
      <c r="F7" s="81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8" sqref="C28"/>
    </sheetView>
  </sheetViews>
  <sheetFormatPr defaultRowHeight="13.2"/>
  <cols>
    <col min="1" max="1" width="8.88671875" style="71"/>
    <col min="2" max="2" width="43.44140625" style="71" customWidth="1"/>
    <col min="3" max="16384" width="8.88671875" style="71"/>
  </cols>
  <sheetData>
    <row r="1" spans="1:9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9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9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9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9" ht="13.2" customHeight="1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9">
      <c r="A6" s="91" t="s">
        <v>160</v>
      </c>
      <c r="B6" s="92"/>
      <c r="C6" s="92"/>
      <c r="D6" s="93"/>
      <c r="E6" s="69">
        <f>SUM(E2:E5)</f>
        <v>184600</v>
      </c>
      <c r="F6" s="71">
        <f>E6</f>
        <v>184600</v>
      </c>
      <c r="G6" s="71">
        <f>F6-E3</f>
        <v>127000</v>
      </c>
      <c r="I6" s="71">
        <f>G6+H6</f>
        <v>127000</v>
      </c>
    </row>
    <row r="7" spans="1:9">
      <c r="A7" s="94" t="s">
        <v>7</v>
      </c>
      <c r="B7" s="95"/>
      <c r="C7" s="95"/>
      <c r="D7" s="95"/>
      <c r="E7" s="69">
        <f>127000*9%</f>
        <v>11430</v>
      </c>
      <c r="G7" s="71">
        <f>G6*1.18</f>
        <v>149860</v>
      </c>
    </row>
    <row r="8" spans="1:9">
      <c r="A8" s="94" t="s">
        <v>8</v>
      </c>
      <c r="B8" s="95"/>
      <c r="C8" s="95"/>
      <c r="D8" s="95"/>
      <c r="E8" s="69">
        <f>127000*9%</f>
        <v>11430</v>
      </c>
    </row>
    <row r="9" spans="1:9">
      <c r="A9" s="94" t="s">
        <v>161</v>
      </c>
      <c r="B9" s="95"/>
      <c r="C9" s="95"/>
      <c r="D9" s="95"/>
      <c r="E9" s="69">
        <f>E3*14%</f>
        <v>8064.0000000000009</v>
      </c>
    </row>
    <row r="10" spans="1:9">
      <c r="A10" s="94" t="s">
        <v>162</v>
      </c>
      <c r="B10" s="95"/>
      <c r="C10" s="95"/>
      <c r="D10" s="95"/>
      <c r="E10" s="69">
        <f>E3*14%</f>
        <v>8064.0000000000009</v>
      </c>
    </row>
    <row r="11" spans="1:9">
      <c r="A11" s="91" t="s">
        <v>95</v>
      </c>
      <c r="B11" s="92"/>
      <c r="C11" s="92"/>
      <c r="D11" s="93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9" sqref="D29"/>
    </sheetView>
  </sheetViews>
  <sheetFormatPr defaultRowHeight="14.4"/>
  <cols>
    <col min="1" max="1" width="7.6640625" customWidth="1"/>
    <col min="2" max="2" width="39.77734375" customWidth="1"/>
    <col min="3" max="3" width="7.6640625" customWidth="1"/>
    <col min="5" max="5" width="10.664062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 ht="18.600000000000001" customHeight="1">
      <c r="A2" s="70">
        <v>1</v>
      </c>
      <c r="B2" s="1" t="s">
        <v>165</v>
      </c>
      <c r="C2" s="70">
        <v>7</v>
      </c>
      <c r="D2" s="70">
        <v>3900</v>
      </c>
      <c r="E2" s="70">
        <f t="shared" ref="E2:E8" si="0">C2*D2</f>
        <v>27300</v>
      </c>
    </row>
    <row r="3" spans="1:5" ht="15" customHeight="1">
      <c r="A3" s="70">
        <v>2</v>
      </c>
      <c r="B3" s="70" t="s">
        <v>166</v>
      </c>
      <c r="C3" s="70">
        <v>1</v>
      </c>
      <c r="D3" s="70">
        <v>18900</v>
      </c>
      <c r="E3" s="70">
        <f t="shared" si="0"/>
        <v>18900</v>
      </c>
    </row>
    <row r="4" spans="1:5">
      <c r="A4" s="70">
        <v>3</v>
      </c>
      <c r="B4" s="70" t="s">
        <v>167</v>
      </c>
      <c r="C4" s="70">
        <v>1</v>
      </c>
      <c r="D4" s="70">
        <v>5600</v>
      </c>
      <c r="E4" s="70">
        <f t="shared" si="0"/>
        <v>5600</v>
      </c>
    </row>
    <row r="5" spans="1:5" ht="18.600000000000001" customHeight="1">
      <c r="A5" s="70">
        <v>4</v>
      </c>
      <c r="B5" s="70" t="s">
        <v>168</v>
      </c>
      <c r="C5" s="70">
        <v>1</v>
      </c>
      <c r="D5" s="70">
        <v>9990</v>
      </c>
      <c r="E5" s="70">
        <f t="shared" si="0"/>
        <v>9990</v>
      </c>
    </row>
    <row r="6" spans="1:5" ht="15.6" customHeight="1">
      <c r="A6" s="70">
        <v>5</v>
      </c>
      <c r="B6" s="70" t="s">
        <v>163</v>
      </c>
      <c r="C6" s="70">
        <v>18</v>
      </c>
      <c r="D6" s="70">
        <v>150</v>
      </c>
      <c r="E6" s="70">
        <f t="shared" si="0"/>
        <v>2700</v>
      </c>
    </row>
    <row r="7" spans="1:5">
      <c r="A7" s="70">
        <v>6</v>
      </c>
      <c r="B7" s="70" t="s">
        <v>164</v>
      </c>
      <c r="C7" s="70">
        <v>7</v>
      </c>
      <c r="D7" s="70">
        <v>100</v>
      </c>
      <c r="E7" s="70">
        <f t="shared" si="0"/>
        <v>700</v>
      </c>
    </row>
    <row r="8" spans="1:5" ht="17.399999999999999" customHeight="1">
      <c r="A8" s="70">
        <v>7</v>
      </c>
      <c r="B8" s="70" t="s">
        <v>159</v>
      </c>
      <c r="C8" s="70">
        <v>1</v>
      </c>
      <c r="D8" s="70">
        <v>4500</v>
      </c>
      <c r="E8" s="70">
        <f t="shared" si="0"/>
        <v>4500</v>
      </c>
    </row>
    <row r="9" spans="1:5">
      <c r="A9" s="91" t="s">
        <v>160</v>
      </c>
      <c r="B9" s="92"/>
      <c r="C9" s="92"/>
      <c r="D9" s="93"/>
      <c r="E9" s="69">
        <f>SUM(E2:E8)</f>
        <v>69690</v>
      </c>
    </row>
    <row r="10" spans="1:5">
      <c r="A10" s="82" t="s">
        <v>7</v>
      </c>
      <c r="B10" s="83"/>
      <c r="C10" s="83"/>
      <c r="D10" s="83"/>
      <c r="E10" s="17">
        <f>E9*9%</f>
        <v>6272.0999999999995</v>
      </c>
    </row>
    <row r="11" spans="1:5">
      <c r="A11" s="82" t="s">
        <v>8</v>
      </c>
      <c r="B11" s="83"/>
      <c r="C11" s="83"/>
      <c r="D11" s="83"/>
      <c r="E11" s="17">
        <f>E9*9%</f>
        <v>6272.0999999999995</v>
      </c>
    </row>
    <row r="12" spans="1:5">
      <c r="A12" s="82" t="s">
        <v>9</v>
      </c>
      <c r="B12" s="83"/>
      <c r="C12" s="83"/>
      <c r="D12" s="83"/>
      <c r="E12" s="17">
        <f>SUM(E9:E11)</f>
        <v>82234.200000000012</v>
      </c>
    </row>
  </sheetData>
  <mergeCells count="4">
    <mergeCell ref="A9:D9"/>
    <mergeCell ref="A10:D10"/>
    <mergeCell ref="A11:D11"/>
    <mergeCell ref="A12:D1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3" sqref="B23"/>
    </sheetView>
  </sheetViews>
  <sheetFormatPr defaultRowHeight="14.4"/>
  <cols>
    <col min="2" max="2" width="19.7773437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5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5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5" ht="39.6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5">
      <c r="A6" s="91" t="s">
        <v>160</v>
      </c>
      <c r="B6" s="92"/>
      <c r="C6" s="92"/>
      <c r="D6" s="93"/>
      <c r="E6" s="69">
        <f>SUM(E2:E5)</f>
        <v>184600</v>
      </c>
    </row>
    <row r="7" spans="1:5">
      <c r="A7" s="94" t="s">
        <v>7</v>
      </c>
      <c r="B7" s="95"/>
      <c r="C7" s="95"/>
      <c r="D7" s="95"/>
      <c r="E7" s="69">
        <f>127000*9%</f>
        <v>11430</v>
      </c>
    </row>
    <row r="8" spans="1:5">
      <c r="A8" s="94" t="s">
        <v>8</v>
      </c>
      <c r="B8" s="95"/>
      <c r="C8" s="95"/>
      <c r="D8" s="95"/>
      <c r="E8" s="69">
        <f>127000*9%</f>
        <v>11430</v>
      </c>
    </row>
    <row r="9" spans="1:5">
      <c r="A9" s="94" t="s">
        <v>161</v>
      </c>
      <c r="B9" s="95"/>
      <c r="C9" s="95"/>
      <c r="D9" s="95"/>
      <c r="E9" s="69">
        <f>E3*14%</f>
        <v>8064.0000000000009</v>
      </c>
    </row>
    <row r="10" spans="1:5">
      <c r="A10" s="94" t="s">
        <v>162</v>
      </c>
      <c r="B10" s="95"/>
      <c r="C10" s="95"/>
      <c r="D10" s="95"/>
      <c r="E10" s="69">
        <f>E3*14%</f>
        <v>8064.0000000000009</v>
      </c>
    </row>
    <row r="11" spans="1:5">
      <c r="A11" s="91" t="s">
        <v>95</v>
      </c>
      <c r="B11" s="92"/>
      <c r="C11" s="92"/>
      <c r="D11" s="93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H12" sqref="H12"/>
    </sheetView>
  </sheetViews>
  <sheetFormatPr defaultRowHeight="14.4"/>
  <cols>
    <col min="2" max="2" width="22.6640625" customWidth="1"/>
    <col min="4" max="4" width="35.109375" customWidth="1"/>
    <col min="7" max="7" width="7.44140625" customWidth="1"/>
  </cols>
  <sheetData>
    <row r="1" spans="1:7" ht="19.2" customHeight="1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</row>
    <row r="2" spans="1:7" ht="26.4" customHeight="1">
      <c r="A2" s="1">
        <v>1</v>
      </c>
      <c r="B2" s="8" t="s">
        <v>174</v>
      </c>
      <c r="C2" s="10">
        <v>616026</v>
      </c>
      <c r="D2" s="10" t="s">
        <v>20</v>
      </c>
      <c r="E2" s="31">
        <v>15</v>
      </c>
      <c r="F2" s="1">
        <v>5614</v>
      </c>
      <c r="G2" s="1">
        <f t="shared" ref="G2:G7" si="0">E2*F2</f>
        <v>84210</v>
      </c>
    </row>
    <row r="3" spans="1:7" ht="15" customHeight="1">
      <c r="A3" s="1">
        <v>2</v>
      </c>
      <c r="B3" s="8" t="s">
        <v>170</v>
      </c>
      <c r="C3" s="5" t="s">
        <v>34</v>
      </c>
      <c r="D3" s="5" t="s">
        <v>35</v>
      </c>
      <c r="E3" s="31">
        <v>250</v>
      </c>
      <c r="F3" s="1">
        <v>565</v>
      </c>
      <c r="G3" s="1">
        <f t="shared" si="0"/>
        <v>141250</v>
      </c>
    </row>
    <row r="4" spans="1:7" ht="21.6" customHeight="1">
      <c r="A4" s="1">
        <v>3</v>
      </c>
      <c r="B4" s="8" t="s">
        <v>171</v>
      </c>
      <c r="C4" s="5">
        <v>616039</v>
      </c>
      <c r="D4" s="5" t="s">
        <v>24</v>
      </c>
      <c r="E4" s="31">
        <v>19</v>
      </c>
      <c r="F4" s="1">
        <v>6521</v>
      </c>
      <c r="G4" s="1">
        <f t="shared" si="0"/>
        <v>123899</v>
      </c>
    </row>
    <row r="5" spans="1:7" ht="18" customHeight="1">
      <c r="A5" s="1">
        <v>4</v>
      </c>
      <c r="B5" s="8" t="s">
        <v>171</v>
      </c>
      <c r="C5" s="5">
        <v>630059</v>
      </c>
      <c r="D5" s="5" t="s">
        <v>17</v>
      </c>
      <c r="E5" s="31">
        <v>14</v>
      </c>
      <c r="F5" s="1">
        <v>4048</v>
      </c>
      <c r="G5" s="1">
        <f t="shared" si="0"/>
        <v>56672</v>
      </c>
    </row>
    <row r="6" spans="1:7">
      <c r="A6" s="1">
        <v>5</v>
      </c>
      <c r="B6" s="8" t="s">
        <v>171</v>
      </c>
      <c r="C6" s="4">
        <v>632215</v>
      </c>
      <c r="D6" s="4" t="s">
        <v>21</v>
      </c>
      <c r="E6" s="31">
        <v>5</v>
      </c>
      <c r="F6" s="1">
        <v>5738</v>
      </c>
      <c r="G6" s="1">
        <f t="shared" si="0"/>
        <v>28690</v>
      </c>
    </row>
    <row r="7" spans="1:7">
      <c r="A7" s="1">
        <v>6</v>
      </c>
      <c r="B7" s="8" t="s">
        <v>171</v>
      </c>
      <c r="C7" s="5">
        <v>716663</v>
      </c>
      <c r="D7" s="5" t="s">
        <v>57</v>
      </c>
      <c r="E7" s="31">
        <v>4</v>
      </c>
      <c r="F7" s="1">
        <v>1896</v>
      </c>
      <c r="G7" s="1">
        <f t="shared" si="0"/>
        <v>7584</v>
      </c>
    </row>
    <row r="8" spans="1:7">
      <c r="A8" s="81" t="s">
        <v>6</v>
      </c>
      <c r="B8" s="81"/>
      <c r="C8" s="81"/>
      <c r="D8" s="81"/>
      <c r="E8" s="81"/>
      <c r="F8" s="81"/>
      <c r="G8" s="72">
        <f>SUM(G2:G7)</f>
        <v>442305</v>
      </c>
    </row>
    <row r="9" spans="1:7">
      <c r="A9" s="81" t="s">
        <v>7</v>
      </c>
      <c r="B9" s="81"/>
      <c r="C9" s="81"/>
      <c r="D9" s="81"/>
      <c r="E9" s="81"/>
      <c r="F9" s="81"/>
      <c r="G9" s="72">
        <f>G8*9%</f>
        <v>39807.449999999997</v>
      </c>
    </row>
    <row r="10" spans="1:7">
      <c r="A10" s="81" t="s">
        <v>8</v>
      </c>
      <c r="B10" s="81"/>
      <c r="C10" s="81"/>
      <c r="D10" s="81"/>
      <c r="E10" s="81"/>
      <c r="F10" s="81"/>
      <c r="G10" s="72">
        <f>G8*9%</f>
        <v>39807.449999999997</v>
      </c>
    </row>
    <row r="11" spans="1:7">
      <c r="A11" s="81" t="s">
        <v>9</v>
      </c>
      <c r="B11" s="81"/>
      <c r="C11" s="81"/>
      <c r="D11" s="81"/>
      <c r="E11" s="81"/>
      <c r="F11" s="81"/>
      <c r="G11" s="72">
        <f>SUM(G8:G10)</f>
        <v>521919.9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77734375" style="74" customWidth="1"/>
    <col min="2" max="2" width="20.5546875" style="74" customWidth="1"/>
    <col min="3" max="3" width="8.88671875" style="74"/>
    <col min="4" max="4" width="26" style="74" customWidth="1"/>
    <col min="5" max="6" width="8.88671875" style="74"/>
    <col min="7" max="7" width="6.33203125" style="74" customWidth="1"/>
    <col min="8" max="16384" width="8.88671875" style="74"/>
  </cols>
  <sheetData>
    <row r="1" spans="1:7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</row>
    <row r="2" spans="1:7" ht="39.6" customHeight="1">
      <c r="A2" s="31">
        <v>1</v>
      </c>
      <c r="B2" s="4" t="s">
        <v>169</v>
      </c>
      <c r="C2" s="10">
        <v>616026</v>
      </c>
      <c r="D2" s="10" t="s">
        <v>20</v>
      </c>
      <c r="E2" s="31">
        <v>15</v>
      </c>
      <c r="F2" s="31">
        <v>5614</v>
      </c>
      <c r="G2" s="31">
        <f t="shared" ref="G2" si="0">E2*F2</f>
        <v>84210</v>
      </c>
    </row>
    <row r="3" spans="1:7">
      <c r="A3" s="96" t="s">
        <v>6</v>
      </c>
      <c r="B3" s="96"/>
      <c r="C3" s="96"/>
      <c r="D3" s="96"/>
      <c r="E3" s="96"/>
      <c r="F3" s="96"/>
      <c r="G3" s="73">
        <f>SUM(G2)</f>
        <v>84210</v>
      </c>
    </row>
    <row r="4" spans="1:7">
      <c r="A4" s="96" t="s">
        <v>7</v>
      </c>
      <c r="B4" s="96"/>
      <c r="C4" s="96"/>
      <c r="D4" s="96"/>
      <c r="E4" s="96"/>
      <c r="F4" s="96"/>
      <c r="G4" s="73">
        <f>G3*9%</f>
        <v>7578.9</v>
      </c>
    </row>
    <row r="5" spans="1:7">
      <c r="A5" s="96" t="s">
        <v>8</v>
      </c>
      <c r="B5" s="96"/>
      <c r="C5" s="96"/>
      <c r="D5" s="96"/>
      <c r="E5" s="96"/>
      <c r="F5" s="96"/>
      <c r="G5" s="73">
        <f>G3*9%</f>
        <v>7578.9</v>
      </c>
    </row>
    <row r="6" spans="1:7">
      <c r="A6" s="96" t="s">
        <v>9</v>
      </c>
      <c r="B6" s="96"/>
      <c r="C6" s="96"/>
      <c r="D6" s="96"/>
      <c r="E6" s="96"/>
      <c r="F6" s="96"/>
      <c r="G6" s="73">
        <f>SUM(G3:G5)</f>
        <v>99367.799999999988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6"/>
  <sheetViews>
    <sheetView workbookViewId="0">
      <selection activeCell="I10" sqref="I10"/>
    </sheetView>
  </sheetViews>
  <sheetFormatPr defaultRowHeight="14.4"/>
  <cols>
    <col min="3" max="3" width="33.5546875" customWidth="1"/>
  </cols>
  <sheetData>
    <row r="1" spans="1:6" ht="28.8">
      <c r="A1" s="75" t="s">
        <v>0</v>
      </c>
      <c r="B1" s="75" t="s">
        <v>172</v>
      </c>
      <c r="C1" s="75" t="s">
        <v>3</v>
      </c>
      <c r="D1" s="75" t="s">
        <v>4</v>
      </c>
      <c r="E1" s="75" t="s">
        <v>5</v>
      </c>
      <c r="F1" s="75" t="s">
        <v>6</v>
      </c>
    </row>
    <row r="2" spans="1:6" ht="60" customHeight="1">
      <c r="A2" s="31">
        <v>1</v>
      </c>
      <c r="B2" s="47">
        <v>704681</v>
      </c>
      <c r="C2" s="10" t="s">
        <v>173</v>
      </c>
      <c r="D2" s="31">
        <v>1</v>
      </c>
      <c r="E2" s="31">
        <v>15000</v>
      </c>
      <c r="F2" s="31">
        <f t="shared" ref="F2" si="0">D2*E2</f>
        <v>15000</v>
      </c>
    </row>
    <row r="3" spans="1:6">
      <c r="A3" s="96" t="s">
        <v>6</v>
      </c>
      <c r="B3" s="96"/>
      <c r="C3" s="96"/>
      <c r="D3" s="96"/>
      <c r="E3" s="96"/>
      <c r="F3" s="75">
        <f>SUM(F2)</f>
        <v>15000</v>
      </c>
    </row>
    <row r="4" spans="1:6">
      <c r="A4" s="96" t="s">
        <v>7</v>
      </c>
      <c r="B4" s="96"/>
      <c r="C4" s="96"/>
      <c r="D4" s="96"/>
      <c r="E4" s="96"/>
      <c r="F4" s="75">
        <f>F3*9%</f>
        <v>1350</v>
      </c>
    </row>
    <row r="5" spans="1:6">
      <c r="A5" s="96" t="s">
        <v>8</v>
      </c>
      <c r="B5" s="96"/>
      <c r="C5" s="96"/>
      <c r="D5" s="96"/>
      <c r="E5" s="96"/>
      <c r="F5" s="75">
        <f>F3*9%</f>
        <v>1350</v>
      </c>
    </row>
    <row r="6" spans="1:6">
      <c r="A6" s="96" t="s">
        <v>9</v>
      </c>
      <c r="B6" s="96"/>
      <c r="C6" s="96"/>
      <c r="D6" s="96"/>
      <c r="E6" s="96"/>
      <c r="F6" s="75">
        <f>SUM(F3:F5)</f>
        <v>17700</v>
      </c>
    </row>
  </sheetData>
  <mergeCells count="4">
    <mergeCell ref="A3:E3"/>
    <mergeCell ref="A4:E4"/>
    <mergeCell ref="A5:E5"/>
    <mergeCell ref="A6:E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sqref="A1:G10"/>
    </sheetView>
  </sheetViews>
  <sheetFormatPr defaultRowHeight="14.4"/>
  <cols>
    <col min="1" max="1" width="6.88671875" customWidth="1"/>
    <col min="2" max="2" width="11.88671875" customWidth="1"/>
    <col min="4" max="4" width="40.21875" customWidth="1"/>
    <col min="7" max="7" width="7.6640625" customWidth="1"/>
  </cols>
  <sheetData>
    <row r="1" spans="1:7" ht="22.2" customHeight="1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</row>
    <row r="2" spans="1:7" ht="34.799999999999997" customHeight="1">
      <c r="A2" s="31">
        <v>1</v>
      </c>
      <c r="B2" s="8" t="s">
        <v>171</v>
      </c>
      <c r="C2" s="10" t="s">
        <v>31</v>
      </c>
      <c r="D2" s="10" t="s">
        <v>32</v>
      </c>
      <c r="E2" s="31">
        <v>50</v>
      </c>
      <c r="F2" s="31">
        <v>1908</v>
      </c>
      <c r="G2" s="31">
        <f t="shared" ref="G2:G6" si="0">E2*F2</f>
        <v>95400</v>
      </c>
    </row>
    <row r="3" spans="1:7" ht="26.4">
      <c r="A3" s="31">
        <v>2</v>
      </c>
      <c r="B3" s="8" t="s">
        <v>171</v>
      </c>
      <c r="C3" s="77" t="s">
        <v>175</v>
      </c>
      <c r="D3" s="77" t="s">
        <v>176</v>
      </c>
      <c r="E3" s="31">
        <v>10</v>
      </c>
      <c r="F3" s="31">
        <v>4995</v>
      </c>
      <c r="G3" s="31">
        <f t="shared" si="0"/>
        <v>49950</v>
      </c>
    </row>
    <row r="4" spans="1:7" ht="26.4">
      <c r="A4" s="31">
        <v>3</v>
      </c>
      <c r="B4" s="8" t="s">
        <v>171</v>
      </c>
      <c r="C4" s="5">
        <v>616039</v>
      </c>
      <c r="D4" s="5" t="s">
        <v>24</v>
      </c>
      <c r="E4" s="31">
        <v>1</v>
      </c>
      <c r="F4" s="31">
        <v>6521</v>
      </c>
      <c r="G4" s="31">
        <f t="shared" si="0"/>
        <v>6521</v>
      </c>
    </row>
    <row r="5" spans="1:7" ht="26.4">
      <c r="A5" s="31">
        <v>4</v>
      </c>
      <c r="B5" s="8" t="s">
        <v>171</v>
      </c>
      <c r="C5" s="5">
        <v>630059</v>
      </c>
      <c r="D5" s="5" t="s">
        <v>17</v>
      </c>
      <c r="E5" s="31">
        <v>16</v>
      </c>
      <c r="F5" s="31">
        <v>4048</v>
      </c>
      <c r="G5" s="31">
        <f t="shared" si="0"/>
        <v>64768</v>
      </c>
    </row>
    <row r="6" spans="1:7" ht="26.4">
      <c r="A6" s="31">
        <v>5</v>
      </c>
      <c r="B6" s="8" t="s">
        <v>171</v>
      </c>
      <c r="C6" s="5">
        <v>716663</v>
      </c>
      <c r="D6" s="5" t="s">
        <v>57</v>
      </c>
      <c r="E6" s="31">
        <v>6</v>
      </c>
      <c r="F6" s="31">
        <v>1896</v>
      </c>
      <c r="G6" s="31">
        <f t="shared" si="0"/>
        <v>11376</v>
      </c>
    </row>
    <row r="7" spans="1:7">
      <c r="A7" s="96" t="s">
        <v>6</v>
      </c>
      <c r="B7" s="96"/>
      <c r="C7" s="96"/>
      <c r="D7" s="96"/>
      <c r="E7" s="96"/>
      <c r="F7" s="96"/>
      <c r="G7" s="76">
        <f>SUM(G2:G6)</f>
        <v>228015</v>
      </c>
    </row>
    <row r="8" spans="1:7">
      <c r="A8" s="96" t="s">
        <v>7</v>
      </c>
      <c r="B8" s="96"/>
      <c r="C8" s="96"/>
      <c r="D8" s="96"/>
      <c r="E8" s="96"/>
      <c r="F8" s="96"/>
      <c r="G8" s="76">
        <f>G7*9%</f>
        <v>20521.349999999999</v>
      </c>
    </row>
    <row r="9" spans="1:7">
      <c r="A9" s="96" t="s">
        <v>8</v>
      </c>
      <c r="B9" s="96"/>
      <c r="C9" s="96"/>
      <c r="D9" s="96"/>
      <c r="E9" s="96"/>
      <c r="F9" s="96"/>
      <c r="G9" s="76">
        <f>G7*9%</f>
        <v>20521.349999999999</v>
      </c>
    </row>
    <row r="10" spans="1:7">
      <c r="A10" s="96" t="s">
        <v>9</v>
      </c>
      <c r="B10" s="96"/>
      <c r="C10" s="96"/>
      <c r="D10" s="96"/>
      <c r="E10" s="96"/>
      <c r="F10" s="96"/>
      <c r="G10" s="76">
        <f>SUM(G7:G9)</f>
        <v>269057.7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A16" sqref="A16"/>
    </sheetView>
  </sheetViews>
  <sheetFormatPr defaultRowHeight="14.4"/>
  <cols>
    <col min="2" max="2" width="24.77734375" customWidth="1"/>
    <col min="4" max="4" width="28.21875" customWidth="1"/>
    <col min="7" max="7" width="7.33203125" customWidth="1"/>
  </cols>
  <sheetData>
    <row r="1" spans="1:7" ht="23.4" customHeight="1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</row>
    <row r="2" spans="1:7" ht="33" customHeight="1">
      <c r="A2" s="31">
        <v>1</v>
      </c>
      <c r="B2" s="24" t="s">
        <v>177</v>
      </c>
      <c r="C2" s="10">
        <v>616026</v>
      </c>
      <c r="D2" s="10" t="s">
        <v>20</v>
      </c>
      <c r="E2" s="31">
        <v>10</v>
      </c>
      <c r="F2" s="31">
        <v>5614</v>
      </c>
      <c r="G2" s="31">
        <f t="shared" ref="G2:G7" si="0">E2*F2</f>
        <v>56140</v>
      </c>
    </row>
    <row r="3" spans="1:7" ht="22.2" customHeight="1">
      <c r="A3" s="31">
        <v>2</v>
      </c>
      <c r="B3" s="8" t="s">
        <v>177</v>
      </c>
      <c r="C3" s="5">
        <v>630059</v>
      </c>
      <c r="D3" s="5" t="s">
        <v>17</v>
      </c>
      <c r="E3" s="31">
        <v>10</v>
      </c>
      <c r="F3" s="31">
        <v>4048</v>
      </c>
      <c r="G3" s="31">
        <f t="shared" si="0"/>
        <v>40480</v>
      </c>
    </row>
    <row r="4" spans="1:7" ht="30" customHeight="1">
      <c r="A4" s="31">
        <v>3</v>
      </c>
      <c r="B4" s="8" t="s">
        <v>178</v>
      </c>
      <c r="C4" s="8">
        <v>662351</v>
      </c>
      <c r="D4" s="8" t="s">
        <v>155</v>
      </c>
      <c r="E4" s="31">
        <v>4</v>
      </c>
      <c r="F4" s="31">
        <v>24050</v>
      </c>
      <c r="G4" s="31">
        <f t="shared" si="0"/>
        <v>96200</v>
      </c>
    </row>
    <row r="5" spans="1:7" ht="23.4" customHeight="1">
      <c r="A5" s="79">
        <v>4</v>
      </c>
      <c r="B5" s="6" t="s">
        <v>177</v>
      </c>
      <c r="C5" s="9">
        <v>663092</v>
      </c>
      <c r="D5" s="45" t="s">
        <v>67</v>
      </c>
      <c r="E5" s="79">
        <v>5</v>
      </c>
      <c r="F5" s="31">
        <v>5130</v>
      </c>
      <c r="G5" s="31">
        <f t="shared" si="0"/>
        <v>25650</v>
      </c>
    </row>
    <row r="6" spans="1:7" ht="23.4" customHeight="1">
      <c r="A6" s="31">
        <v>5</v>
      </c>
      <c r="B6" s="8" t="s">
        <v>177</v>
      </c>
      <c r="C6" s="10" t="s">
        <v>31</v>
      </c>
      <c r="D6" s="10" t="s">
        <v>32</v>
      </c>
      <c r="E6" s="31">
        <v>30</v>
      </c>
      <c r="F6" s="31">
        <v>1908</v>
      </c>
      <c r="G6" s="31">
        <f t="shared" si="0"/>
        <v>57240</v>
      </c>
    </row>
    <row r="7" spans="1:7" ht="23.4" customHeight="1">
      <c r="A7" s="31">
        <v>6</v>
      </c>
      <c r="B7" s="24" t="s">
        <v>177</v>
      </c>
      <c r="C7" s="5" t="s">
        <v>34</v>
      </c>
      <c r="D7" s="5" t="s">
        <v>35</v>
      </c>
      <c r="E7" s="31">
        <v>30</v>
      </c>
      <c r="F7" s="31">
        <v>565</v>
      </c>
      <c r="G7" s="31">
        <f t="shared" si="0"/>
        <v>16950</v>
      </c>
    </row>
    <row r="8" spans="1:7">
      <c r="A8" s="96" t="s">
        <v>6</v>
      </c>
      <c r="B8" s="96"/>
      <c r="C8" s="96"/>
      <c r="D8" s="96"/>
      <c r="E8" s="96"/>
      <c r="F8" s="96"/>
      <c r="G8" s="78">
        <f>SUM(G2:G7)</f>
        <v>292660</v>
      </c>
    </row>
    <row r="9" spans="1:7">
      <c r="A9" s="96" t="s">
        <v>7</v>
      </c>
      <c r="B9" s="96"/>
      <c r="C9" s="96"/>
      <c r="D9" s="96"/>
      <c r="E9" s="96"/>
      <c r="F9" s="96"/>
      <c r="G9" s="78">
        <f>G8*9%</f>
        <v>26339.399999999998</v>
      </c>
    </row>
    <row r="10" spans="1:7">
      <c r="A10" s="96" t="s">
        <v>8</v>
      </c>
      <c r="B10" s="96"/>
      <c r="C10" s="96"/>
      <c r="D10" s="96"/>
      <c r="E10" s="96"/>
      <c r="F10" s="96"/>
      <c r="G10" s="78">
        <f>G8*9%</f>
        <v>26339.399999999998</v>
      </c>
    </row>
    <row r="11" spans="1:7">
      <c r="A11" s="96" t="s">
        <v>9</v>
      </c>
      <c r="B11" s="96"/>
      <c r="C11" s="96"/>
      <c r="D11" s="96"/>
      <c r="E11" s="96"/>
      <c r="F11" s="96"/>
      <c r="G11" s="78">
        <f>SUM(G8:G10)</f>
        <v>345338.80000000005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A9" sqref="A9"/>
    </sheetView>
  </sheetViews>
  <sheetFormatPr defaultRowHeight="14.4"/>
  <cols>
    <col min="2" max="2" width="21.88671875" customWidth="1"/>
    <col min="4" max="4" width="23.88671875" customWidth="1"/>
    <col min="7" max="7" width="7.21875" customWidth="1"/>
  </cols>
  <sheetData>
    <row r="1" spans="1:7">
      <c r="A1" s="80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</row>
    <row r="2" spans="1:7" ht="26.4">
      <c r="A2" s="31">
        <v>1</v>
      </c>
      <c r="B2" s="8" t="s">
        <v>179</v>
      </c>
      <c r="C2" s="5">
        <v>616039</v>
      </c>
      <c r="D2" s="5" t="s">
        <v>24</v>
      </c>
      <c r="E2" s="31">
        <v>11</v>
      </c>
      <c r="F2" s="31">
        <v>6521</v>
      </c>
      <c r="G2" s="31">
        <f t="shared" ref="G2:G4" si="0">E2*F2</f>
        <v>71731</v>
      </c>
    </row>
    <row r="3" spans="1:7" ht="26.4">
      <c r="A3" s="31">
        <v>2</v>
      </c>
      <c r="B3" s="8" t="s">
        <v>179</v>
      </c>
      <c r="C3" s="4">
        <v>635656</v>
      </c>
      <c r="D3" s="5" t="s">
        <v>82</v>
      </c>
      <c r="E3" s="31">
        <v>15</v>
      </c>
      <c r="F3" s="31">
        <v>2818</v>
      </c>
      <c r="G3" s="31">
        <f t="shared" si="0"/>
        <v>42270</v>
      </c>
    </row>
    <row r="4" spans="1:7" ht="26.4">
      <c r="A4" s="31">
        <v>3</v>
      </c>
      <c r="B4" s="8" t="s">
        <v>179</v>
      </c>
      <c r="C4" s="77">
        <v>725828</v>
      </c>
      <c r="D4" s="77" t="s">
        <v>180</v>
      </c>
      <c r="E4" s="31">
        <v>10</v>
      </c>
      <c r="F4" s="31">
        <v>2900</v>
      </c>
      <c r="G4" s="31">
        <f t="shared" si="0"/>
        <v>29000</v>
      </c>
    </row>
    <row r="5" spans="1:7">
      <c r="A5" s="96" t="s">
        <v>6</v>
      </c>
      <c r="B5" s="96"/>
      <c r="C5" s="96"/>
      <c r="D5" s="96"/>
      <c r="E5" s="96"/>
      <c r="F5" s="96"/>
      <c r="G5" s="80">
        <f>SUM(G2:G4)</f>
        <v>143001</v>
      </c>
    </row>
    <row r="6" spans="1:7">
      <c r="A6" s="96" t="s">
        <v>7</v>
      </c>
      <c r="B6" s="96"/>
      <c r="C6" s="96"/>
      <c r="D6" s="96"/>
      <c r="E6" s="96"/>
      <c r="F6" s="96"/>
      <c r="G6" s="80">
        <f>G5*9%</f>
        <v>12870.09</v>
      </c>
    </row>
    <row r="7" spans="1:7">
      <c r="A7" s="96" t="s">
        <v>8</v>
      </c>
      <c r="B7" s="96"/>
      <c r="C7" s="96"/>
      <c r="D7" s="96"/>
      <c r="E7" s="96"/>
      <c r="F7" s="96"/>
      <c r="G7" s="80">
        <f>G5*9%</f>
        <v>12870.09</v>
      </c>
    </row>
    <row r="8" spans="1:7">
      <c r="A8" s="96" t="s">
        <v>9</v>
      </c>
      <c r="B8" s="96"/>
      <c r="C8" s="96"/>
      <c r="D8" s="96"/>
      <c r="E8" s="96"/>
      <c r="F8" s="96"/>
      <c r="G8" s="80">
        <f>SUM(G5:G7)</f>
        <v>168741.18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G19" sqref="G19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82" t="s">
        <v>6</v>
      </c>
      <c r="B3" s="83"/>
      <c r="C3" s="83"/>
      <c r="D3" s="83"/>
      <c r="E3" s="17">
        <f>SUM(E2)</f>
        <v>18560</v>
      </c>
    </row>
    <row r="4" spans="1:5">
      <c r="A4" s="82" t="s">
        <v>7</v>
      </c>
      <c r="B4" s="83"/>
      <c r="C4" s="83"/>
      <c r="D4" s="83"/>
      <c r="E4" s="17">
        <f>E3*9%</f>
        <v>1670.3999999999999</v>
      </c>
    </row>
    <row r="5" spans="1:5">
      <c r="A5" s="82" t="s">
        <v>8</v>
      </c>
      <c r="B5" s="83"/>
      <c r="C5" s="83"/>
      <c r="D5" s="83"/>
      <c r="E5" s="17">
        <f>E3*9%</f>
        <v>1670.3999999999999</v>
      </c>
    </row>
    <row r="6" spans="1:5">
      <c r="A6" s="82" t="s">
        <v>9</v>
      </c>
      <c r="B6" s="83"/>
      <c r="C6" s="83"/>
      <c r="D6" s="83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81" t="s">
        <v>6</v>
      </c>
      <c r="B4" s="81"/>
      <c r="C4" s="81"/>
      <c r="D4" s="81"/>
      <c r="E4" s="81"/>
      <c r="F4" s="81"/>
      <c r="G4" s="13">
        <f>SUM(G2:G3)</f>
        <v>128790</v>
      </c>
    </row>
    <row r="5" spans="1:7">
      <c r="A5" s="81" t="s">
        <v>7</v>
      </c>
      <c r="B5" s="81"/>
      <c r="C5" s="81"/>
      <c r="D5" s="81"/>
      <c r="E5" s="81"/>
      <c r="F5" s="81"/>
      <c r="G5" s="13">
        <f>G4*9%</f>
        <v>11591.1</v>
      </c>
    </row>
    <row r="6" spans="1:7">
      <c r="A6" s="81" t="s">
        <v>8</v>
      </c>
      <c r="B6" s="81"/>
      <c r="C6" s="81"/>
      <c r="D6" s="81"/>
      <c r="E6" s="81"/>
      <c r="F6" s="81"/>
      <c r="G6" s="13">
        <f>G4*9%</f>
        <v>11591.1</v>
      </c>
    </row>
    <row r="7" spans="1:7">
      <c r="A7" s="81" t="s">
        <v>9</v>
      </c>
      <c r="B7" s="81"/>
      <c r="C7" s="81"/>
      <c r="D7" s="81"/>
      <c r="E7" s="81"/>
      <c r="F7" s="81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81" t="s">
        <v>6</v>
      </c>
      <c r="B4" s="81"/>
      <c r="C4" s="81"/>
      <c r="D4" s="81"/>
      <c r="E4" s="81"/>
      <c r="F4" s="81"/>
      <c r="G4" s="18">
        <f>SUM(G2:G3)</f>
        <v>196927</v>
      </c>
    </row>
    <row r="5" spans="1:7">
      <c r="A5" s="81" t="s">
        <v>7</v>
      </c>
      <c r="B5" s="81"/>
      <c r="C5" s="81"/>
      <c r="D5" s="81"/>
      <c r="E5" s="81"/>
      <c r="F5" s="81"/>
      <c r="G5" s="18">
        <f>G4*9%</f>
        <v>17723.43</v>
      </c>
    </row>
    <row r="6" spans="1:7">
      <c r="A6" s="81" t="s">
        <v>8</v>
      </c>
      <c r="B6" s="81"/>
      <c r="C6" s="81"/>
      <c r="D6" s="81"/>
      <c r="E6" s="81"/>
      <c r="F6" s="81"/>
      <c r="G6" s="18">
        <f>G4*9%</f>
        <v>17723.43</v>
      </c>
    </row>
    <row r="7" spans="1:7">
      <c r="A7" s="81" t="s">
        <v>9</v>
      </c>
      <c r="B7" s="81"/>
      <c r="C7" s="81"/>
      <c r="D7" s="81"/>
      <c r="E7" s="81"/>
      <c r="F7" s="81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81" t="s">
        <v>6</v>
      </c>
      <c r="B5" s="81"/>
      <c r="C5" s="81"/>
      <c r="D5" s="81"/>
      <c r="E5" s="81"/>
      <c r="F5" s="81"/>
      <c r="G5" s="19">
        <f>SUM(G2:G4)</f>
        <v>189083</v>
      </c>
    </row>
    <row r="6" spans="1:7">
      <c r="A6" s="81" t="s">
        <v>7</v>
      </c>
      <c r="B6" s="81"/>
      <c r="C6" s="81"/>
      <c r="D6" s="81"/>
      <c r="E6" s="81"/>
      <c r="F6" s="81"/>
      <c r="G6" s="19">
        <f>G5*9%</f>
        <v>17017.47</v>
      </c>
    </row>
    <row r="7" spans="1:7">
      <c r="A7" s="81" t="s">
        <v>8</v>
      </c>
      <c r="B7" s="81"/>
      <c r="C7" s="81"/>
      <c r="D7" s="81"/>
      <c r="E7" s="81"/>
      <c r="F7" s="81"/>
      <c r="G7" s="19">
        <f>G5*9%</f>
        <v>17017.47</v>
      </c>
    </row>
    <row r="8" spans="1:7">
      <c r="A8" s="81" t="s">
        <v>9</v>
      </c>
      <c r="B8" s="81"/>
      <c r="C8" s="81"/>
      <c r="D8" s="81"/>
      <c r="E8" s="81"/>
      <c r="F8" s="81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  <vt:lpstr>Putz 304</vt:lpstr>
      <vt:lpstr>Putz 305 APS</vt:lpstr>
      <vt:lpstr>Deepak Precision WorksPvtLtd306</vt:lpstr>
      <vt:lpstr>Putz 307 APS</vt:lpstr>
      <vt:lpstr>Deepak Precision WorksPVtLtd308</vt:lpstr>
      <vt:lpstr>Create 309</vt:lpstr>
      <vt:lpstr>Mark 310</vt:lpstr>
      <vt:lpstr>Putz 311</vt:lpstr>
      <vt:lpstr>Putz 312 APS</vt:lpstr>
      <vt:lpstr>Rama 314</vt:lpstr>
      <vt:lpstr>Putz 315</vt:lpstr>
      <vt:lpstr>Omkar Enterprises 316</vt:lpstr>
      <vt:lpstr>El Shaddai Proforma Invoice 317</vt:lpstr>
      <vt:lpstr>Pinge 401</vt:lpstr>
      <vt:lpstr>El Shaddai 402</vt:lpstr>
      <vt:lpstr>Putz 403</vt:lpstr>
      <vt:lpstr>Putz 404 APS</vt:lpstr>
      <vt:lpstr>Putz 405</vt:lpstr>
      <vt:lpstr>Putz 406</vt:lpstr>
      <vt:lpstr>Putz 407</vt:lpstr>
      <vt:lpstr>Putz 408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2024-03-07T10:59:16Z</dcterms:modified>
</cp:coreProperties>
</file>